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hlmr-my.sharepoint.com/personal/sander_van_de_loosdrecht_haarlemmermeer_nl1/Documents/Bureaublad/Stukken ter publicatie Schoonmaak &amp; Glasbewassing (14 juli 2023)/NvI/NvI1 en bijlagen ter publicatie/"/>
    </mc:Choice>
  </mc:AlternateContent>
  <xr:revisionPtr revIDLastSave="15" documentId="8_{19DC60E7-CA40-44E4-942C-13EF3E3CF2BC}" xr6:coauthVersionLast="47" xr6:coauthVersionMax="47" xr10:uidLastSave="{60D6C253-7884-41BF-ADB1-0EB125CC09D4}"/>
  <bookViews>
    <workbookView xWindow="-108" yWindow="-108" windowWidth="23256" windowHeight="13176" tabRatio="954" activeTab="1"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 name="11-Vloeronderhoud" sheetId="39" r:id="rId11"/>
    <sheet name="12-Sanitaire voorzieningen" sheetId="42" r:id="rId12"/>
    <sheet name="13-Machinekosten" sheetId="40" r:id="rId13"/>
  </sheets>
  <externalReferences>
    <externalReference r:id="rId14"/>
    <externalReference r:id="rId15"/>
    <externalReference r:id="rId16"/>
    <externalReference r:id="rId17"/>
    <externalReference r:id="rId18"/>
    <externalReference r:id="rId19"/>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0" hidden="1">'[2]#REF'!#REF!</definedName>
    <definedName name="_Fill" localSheetId="11" hidden="1">'[2]#REF'!#REF!</definedName>
    <definedName name="_Fill" localSheetId="1" hidden="1">'[3]#REF'!#REF!</definedName>
    <definedName name="_Fill" hidden="1">'[3]#REF'!#REF!</definedName>
    <definedName name="_filll" hidden="1">'[4]#REF'!#REF!</definedName>
    <definedName name="_xlnm._FilterDatabase" localSheetId="9" hidden="1">'10-Glasbewassing'!$A$12:$Z$44</definedName>
    <definedName name="_xlnm._FilterDatabase" localSheetId="10" hidden="1">'11-Vloeronderhoud'!$A$12:$H$32</definedName>
    <definedName name="_xlnm._FilterDatabase" localSheetId="11" hidden="1">'12-Sanitaire voorzieningen'!$A$11:$V$77</definedName>
    <definedName name="_xlnm._FilterDatabase" localSheetId="1" hidden="1">'2-Kosten per locatie'!$A$14:$J$29</definedName>
    <definedName name="_xlnm._FilterDatabase" localSheetId="3" hidden="1">'4-Basis ruimtestaat'!$B$9:$N$841</definedName>
    <definedName name="_xlnm._FilterDatabase" localSheetId="7" hidden="1">'8-Additionele kosten'!$A$10:$H$48</definedName>
    <definedName name="_Hlk39130726" localSheetId="0">'1-Uitgangspunten'!$A$18</definedName>
    <definedName name="_Key1" localSheetId="9" hidden="1">'[2]#REF'!#REF!</definedName>
    <definedName name="_Key1" localSheetId="10" hidden="1">'[2]#REF'!#REF!</definedName>
    <definedName name="_Key1" localSheetId="11"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'1-Uitgangspunten'!$A$7</definedName>
    <definedName name="_Toc106114458" localSheetId="0">'1-Uitgangspunten'!$A$11</definedName>
    <definedName name="_Toc106114459" localSheetId="0">'1-Uitgangspunten'!$A$15</definedName>
    <definedName name="_Toc518445846" localSheetId="0">'1-Uitgangspunten'!$A$19</definedName>
    <definedName name="AccessDatabase" hidden="1">"C:\data\excel\BASISWP.mdb"</definedName>
    <definedName name="Additioneel" hidden="1">'[2]#REF'!#REF!</definedName>
    <definedName name="_xlnm.Print_Area" localSheetId="1">'2-Kosten per locatie'!$A$3:$AB$28</definedName>
    <definedName name="_xlnm.Print_Area" localSheetId="3">'4-Basis ruimtestaat'!$B$3:$W$9</definedName>
    <definedName name="_xlnm.Print_Area" localSheetId="4">'5-Premies en opslagen'!$A$3:$E$55</definedName>
    <definedName name="_xlnm.Print_Area" localSheetId="5">'6-Opbouw uurtarief productie'!$A$1:$R$63</definedName>
    <definedName name="_xlnm.Print_Area" localSheetId="8">'9-Afroepprijs'!$A$3:$F$59</definedName>
    <definedName name="_xlnm.Print_Titles" localSheetId="9">'10-Glasbewassing'!$12:$12</definedName>
    <definedName name="_xlnm.Print_Titles" localSheetId="10">'11-Vloeronderhoud'!$12:$12</definedName>
    <definedName name="_xlnm.Print_Titles" localSheetId="11">'12-Sanitaire voorzieningen'!$11:$11</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s" hidden="1">'[5]#REF'!#REF!</definedName>
    <definedName name="han" localSheetId="9" hidden="1">'[2]#REF'!#REF!</definedName>
    <definedName name="han" localSheetId="10" hidden="1">'[2]#REF'!#REF!</definedName>
    <definedName name="han" localSheetId="11"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vB" hidden="1">'[4]#REF'!#REF!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31" l="1"/>
  <c r="C17" i="31"/>
  <c r="A10" i="2"/>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7" i="2" s="1"/>
  <c r="A448" i="2" s="1"/>
  <c r="A449" i="2" s="1"/>
  <c r="A450" i="2" s="1"/>
  <c r="A451" i="2" s="1"/>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A516" i="2" s="1"/>
  <c r="A517" i="2" s="1"/>
  <c r="A518" i="2" s="1"/>
  <c r="A519" i="2" s="1"/>
  <c r="A520" i="2" s="1"/>
  <c r="A521" i="2" s="1"/>
  <c r="A522" i="2" s="1"/>
  <c r="A523" i="2" s="1"/>
  <c r="A524" i="2" s="1"/>
  <c r="A525" i="2" s="1"/>
  <c r="A526" i="2" s="1"/>
  <c r="A527" i="2" s="1"/>
  <c r="A528" i="2" s="1"/>
  <c r="A529" i="2" s="1"/>
  <c r="A530" i="2" s="1"/>
  <c r="A531" i="2" s="1"/>
  <c r="A532" i="2" s="1"/>
  <c r="A533" i="2" s="1"/>
  <c r="A534" i="2" s="1"/>
  <c r="A535" i="2" s="1"/>
  <c r="A536" i="2" s="1"/>
  <c r="A537" i="2" s="1"/>
  <c r="A538" i="2" s="1"/>
  <c r="A539" i="2" s="1"/>
  <c r="A540" i="2" s="1"/>
  <c r="A541" i="2" s="1"/>
  <c r="A542" i="2" s="1"/>
  <c r="A543" i="2" s="1"/>
  <c r="A544" i="2" s="1"/>
  <c r="A545" i="2" s="1"/>
  <c r="A546" i="2" s="1"/>
  <c r="A547" i="2" s="1"/>
  <c r="A548" i="2" s="1"/>
  <c r="A549" i="2" s="1"/>
  <c r="A550" i="2" s="1"/>
  <c r="A551" i="2" s="1"/>
  <c r="A552" i="2" s="1"/>
  <c r="A553" i="2" s="1"/>
  <c r="A554" i="2" s="1"/>
  <c r="A555" i="2" s="1"/>
  <c r="A556" i="2" s="1"/>
  <c r="A557" i="2" s="1"/>
  <c r="A558" i="2" s="1"/>
  <c r="A559" i="2" s="1"/>
  <c r="A560" i="2" s="1"/>
  <c r="A561" i="2" s="1"/>
  <c r="A562" i="2" s="1"/>
  <c r="A563" i="2" s="1"/>
  <c r="A564" i="2" s="1"/>
  <c r="A565" i="2" s="1"/>
  <c r="A566" i="2" s="1"/>
  <c r="A567" i="2" s="1"/>
  <c r="A568" i="2" s="1"/>
  <c r="A569" i="2" s="1"/>
  <c r="A570" i="2" s="1"/>
  <c r="A571" i="2" s="1"/>
  <c r="A572" i="2" s="1"/>
  <c r="A573" i="2" s="1"/>
  <c r="A574" i="2" s="1"/>
  <c r="A575" i="2" s="1"/>
  <c r="A576" i="2" s="1"/>
  <c r="A577" i="2" s="1"/>
  <c r="A578" i="2" s="1"/>
  <c r="A579" i="2" s="1"/>
  <c r="A580" i="2" s="1"/>
  <c r="A581" i="2" s="1"/>
  <c r="A582" i="2" s="1"/>
  <c r="A583" i="2" s="1"/>
  <c r="A584" i="2" s="1"/>
  <c r="A585" i="2" s="1"/>
  <c r="A586" i="2" s="1"/>
  <c r="A587" i="2" s="1"/>
  <c r="A588" i="2" s="1"/>
  <c r="A589" i="2" s="1"/>
  <c r="A590" i="2" s="1"/>
  <c r="A591" i="2" s="1"/>
  <c r="A592" i="2" s="1"/>
  <c r="A593" i="2" s="1"/>
  <c r="A594" i="2" s="1"/>
  <c r="A595" i="2" s="1"/>
  <c r="A596" i="2" s="1"/>
  <c r="A597" i="2" s="1"/>
  <c r="A598" i="2" s="1"/>
  <c r="A599" i="2" s="1"/>
  <c r="A600" i="2" s="1"/>
  <c r="A601" i="2" s="1"/>
  <c r="A602" i="2" s="1"/>
  <c r="A603" i="2" s="1"/>
  <c r="A604" i="2" s="1"/>
  <c r="A605" i="2" s="1"/>
  <c r="A606" i="2" s="1"/>
  <c r="A607" i="2" s="1"/>
  <c r="A608" i="2" s="1"/>
  <c r="A609" i="2" s="1"/>
  <c r="A610" i="2" s="1"/>
  <c r="A611" i="2" s="1"/>
  <c r="A612" i="2" s="1"/>
  <c r="A613" i="2" s="1"/>
  <c r="A614" i="2" s="1"/>
  <c r="A615" i="2" s="1"/>
  <c r="A616" i="2" s="1"/>
  <c r="A617" i="2" s="1"/>
  <c r="A618" i="2" s="1"/>
  <c r="A619" i="2" s="1"/>
  <c r="A620" i="2" s="1"/>
  <c r="A621" i="2" s="1"/>
  <c r="A622" i="2" s="1"/>
  <c r="A623" i="2" s="1"/>
  <c r="A624" i="2" s="1"/>
  <c r="A625" i="2" s="1"/>
  <c r="A626" i="2" s="1"/>
  <c r="A627" i="2" s="1"/>
  <c r="A628" i="2" s="1"/>
  <c r="A629" i="2" s="1"/>
  <c r="A630" i="2" s="1"/>
  <c r="A631" i="2" s="1"/>
  <c r="A632" i="2" s="1"/>
  <c r="A633" i="2" s="1"/>
  <c r="A634" i="2" s="1"/>
  <c r="A635" i="2" s="1"/>
  <c r="A636" i="2" s="1"/>
  <c r="A637" i="2" s="1"/>
  <c r="A638" i="2" s="1"/>
  <c r="A639" i="2" s="1"/>
  <c r="A640" i="2" s="1"/>
  <c r="A641" i="2" s="1"/>
  <c r="A642" i="2" s="1"/>
  <c r="A643" i="2" s="1"/>
  <c r="A644" i="2" s="1"/>
  <c r="A645" i="2" s="1"/>
  <c r="A646" i="2" s="1"/>
  <c r="A647" i="2" s="1"/>
  <c r="A648" i="2" s="1"/>
  <c r="A649" i="2" s="1"/>
  <c r="A650" i="2" s="1"/>
  <c r="A651" i="2" s="1"/>
  <c r="A652" i="2" s="1"/>
  <c r="A653" i="2" s="1"/>
  <c r="A654" i="2" s="1"/>
  <c r="A655" i="2" s="1"/>
  <c r="A656" i="2" s="1"/>
  <c r="A657" i="2" s="1"/>
  <c r="A658" i="2" s="1"/>
  <c r="A659" i="2" s="1"/>
  <c r="A660" i="2" s="1"/>
  <c r="A661" i="2" s="1"/>
  <c r="A662" i="2" s="1"/>
  <c r="A663" i="2" s="1"/>
  <c r="A664" i="2" s="1"/>
  <c r="A665" i="2" s="1"/>
  <c r="A666" i="2" s="1"/>
  <c r="A667" i="2" s="1"/>
  <c r="A668" i="2" s="1"/>
  <c r="A669" i="2" s="1"/>
  <c r="A670" i="2" s="1"/>
  <c r="A671" i="2" s="1"/>
  <c r="A672" i="2" s="1"/>
  <c r="A673" i="2" s="1"/>
  <c r="A674" i="2" s="1"/>
  <c r="A675" i="2" s="1"/>
  <c r="A676" i="2" s="1"/>
  <c r="A677" i="2" s="1"/>
  <c r="A678" i="2" s="1"/>
  <c r="A679" i="2" s="1"/>
  <c r="A680" i="2" s="1"/>
  <c r="A681" i="2" s="1"/>
  <c r="A682" i="2" s="1"/>
  <c r="A683" i="2" s="1"/>
  <c r="A684" i="2" s="1"/>
  <c r="A685" i="2" s="1"/>
  <c r="A686" i="2" s="1"/>
  <c r="A687" i="2" s="1"/>
  <c r="A688" i="2" s="1"/>
  <c r="A689" i="2" s="1"/>
  <c r="A690" i="2" s="1"/>
  <c r="A691" i="2" s="1"/>
  <c r="A692" i="2" s="1"/>
  <c r="A693" i="2" s="1"/>
  <c r="A694" i="2" s="1"/>
  <c r="A695" i="2" s="1"/>
  <c r="A696" i="2" s="1"/>
  <c r="A697" i="2" s="1"/>
  <c r="A698" i="2" s="1"/>
  <c r="A699" i="2" s="1"/>
  <c r="A700" i="2" s="1"/>
  <c r="A701" i="2" s="1"/>
  <c r="A702" i="2" s="1"/>
  <c r="A703" i="2" s="1"/>
  <c r="A704" i="2" s="1"/>
  <c r="A705" i="2" s="1"/>
  <c r="A706" i="2" s="1"/>
  <c r="A707" i="2" s="1"/>
  <c r="A708" i="2" s="1"/>
  <c r="A709" i="2" s="1"/>
  <c r="A710" i="2" s="1"/>
  <c r="A711" i="2" s="1"/>
  <c r="A712" i="2" s="1"/>
  <c r="A713" i="2" s="1"/>
  <c r="A714" i="2" s="1"/>
  <c r="A715" i="2" s="1"/>
  <c r="A716" i="2" s="1"/>
  <c r="A717" i="2" s="1"/>
  <c r="A718" i="2" s="1"/>
  <c r="A719" i="2" s="1"/>
  <c r="A720" i="2" s="1"/>
  <c r="A721" i="2" s="1"/>
  <c r="A722" i="2" s="1"/>
  <c r="A723" i="2" s="1"/>
  <c r="A724" i="2" s="1"/>
  <c r="A725" i="2" s="1"/>
  <c r="A726" i="2" s="1"/>
  <c r="A727" i="2" s="1"/>
  <c r="A728" i="2" s="1"/>
  <c r="A729" i="2" s="1"/>
  <c r="A730" i="2" s="1"/>
  <c r="A731" i="2" s="1"/>
  <c r="A732" i="2" s="1"/>
  <c r="A733" i="2" s="1"/>
  <c r="A734" i="2" s="1"/>
  <c r="A735" i="2" s="1"/>
  <c r="A736" i="2" s="1"/>
  <c r="A737" i="2" s="1"/>
  <c r="A738" i="2" s="1"/>
  <c r="A739" i="2" s="1"/>
  <c r="A740" i="2" s="1"/>
  <c r="A741" i="2" s="1"/>
  <c r="A742" i="2" s="1"/>
  <c r="A743" i="2" s="1"/>
  <c r="A744" i="2" s="1"/>
  <c r="A745" i="2" s="1"/>
  <c r="A746" i="2" s="1"/>
  <c r="A747" i="2" s="1"/>
  <c r="A748" i="2" s="1"/>
  <c r="A749" i="2" s="1"/>
  <c r="A750" i="2" s="1"/>
  <c r="A751" i="2" s="1"/>
  <c r="A752" i="2" s="1"/>
  <c r="A753" i="2" s="1"/>
  <c r="A754" i="2" s="1"/>
  <c r="A755" i="2" s="1"/>
  <c r="A756" i="2" s="1"/>
  <c r="A757" i="2" s="1"/>
  <c r="A758" i="2" s="1"/>
  <c r="A759" i="2" s="1"/>
  <c r="A760" i="2" s="1"/>
  <c r="A761" i="2" s="1"/>
  <c r="A762" i="2" s="1"/>
  <c r="A763" i="2" s="1"/>
  <c r="A764" i="2" s="1"/>
  <c r="A765" i="2" s="1"/>
  <c r="A766" i="2" s="1"/>
  <c r="A767" i="2" s="1"/>
  <c r="A768" i="2" s="1"/>
  <c r="A769" i="2" s="1"/>
  <c r="A770" i="2" s="1"/>
  <c r="A771" i="2" s="1"/>
  <c r="A772" i="2" s="1"/>
  <c r="A773" i="2" s="1"/>
  <c r="A774" i="2" s="1"/>
  <c r="A775" i="2" s="1"/>
  <c r="A776" i="2" s="1"/>
  <c r="A777" i="2" s="1"/>
  <c r="A778" i="2" s="1"/>
  <c r="A779" i="2" s="1"/>
  <c r="A780" i="2" s="1"/>
  <c r="A781" i="2" s="1"/>
  <c r="A782" i="2" s="1"/>
  <c r="A783" i="2" s="1"/>
  <c r="A784" i="2" s="1"/>
  <c r="A785" i="2" s="1"/>
  <c r="A786" i="2" s="1"/>
  <c r="A787" i="2" s="1"/>
  <c r="A788" i="2" s="1"/>
  <c r="A789" i="2" s="1"/>
  <c r="A790" i="2" s="1"/>
  <c r="A791" i="2" s="1"/>
  <c r="A792" i="2" s="1"/>
  <c r="A793" i="2" s="1"/>
  <c r="A794" i="2" s="1"/>
  <c r="A795" i="2" s="1"/>
  <c r="A796" i="2" s="1"/>
  <c r="A797" i="2" s="1"/>
  <c r="A798" i="2" s="1"/>
  <c r="A799" i="2" s="1"/>
  <c r="A800" i="2" s="1"/>
  <c r="A801" i="2" s="1"/>
  <c r="A802" i="2" s="1"/>
  <c r="A803" i="2" s="1"/>
  <c r="A804" i="2" s="1"/>
  <c r="A805" i="2" s="1"/>
  <c r="A806" i="2" s="1"/>
  <c r="A807" i="2" s="1"/>
  <c r="A808" i="2" s="1"/>
  <c r="A809" i="2" s="1"/>
  <c r="A810" i="2" s="1"/>
  <c r="A811" i="2" s="1"/>
  <c r="A812" i="2" s="1"/>
  <c r="A813" i="2" s="1"/>
  <c r="A814" i="2" s="1"/>
  <c r="A815" i="2" s="1"/>
  <c r="A816" i="2" s="1"/>
  <c r="A817" i="2" s="1"/>
  <c r="A818" i="2" s="1"/>
  <c r="A819" i="2" s="1"/>
  <c r="A820" i="2" s="1"/>
  <c r="A821" i="2" s="1"/>
  <c r="A822" i="2" s="1"/>
  <c r="A823" i="2" s="1"/>
  <c r="A824" i="2" s="1"/>
  <c r="A825" i="2" s="1"/>
  <c r="A826" i="2" s="1"/>
  <c r="A827" i="2" s="1"/>
  <c r="A828" i="2" s="1"/>
  <c r="A829" i="2" s="1"/>
  <c r="A830" i="2" s="1"/>
  <c r="A831" i="2" s="1"/>
  <c r="A832" i="2" s="1"/>
  <c r="A833" i="2" s="1"/>
  <c r="A834" i="2" s="1"/>
  <c r="A835" i="2" s="1"/>
  <c r="A836" i="2" s="1"/>
  <c r="A837" i="2" s="1"/>
  <c r="A838" i="2" s="1"/>
  <c r="A839" i="2" s="1"/>
  <c r="A840" i="2" s="1"/>
  <c r="A841" i="2" s="1"/>
  <c r="B4" i="41"/>
  <c r="F25" i="31"/>
  <c r="F26" i="31"/>
  <c r="F27" i="31"/>
  <c r="F28" i="31"/>
  <c r="F24" i="31"/>
  <c r="H23" i="31" l="1"/>
  <c r="F22" i="31"/>
  <c r="E25" i="39"/>
  <c r="E26" i="39"/>
  <c r="E27" i="39"/>
  <c r="E28" i="39"/>
  <c r="E29" i="39"/>
  <c r="E30" i="39"/>
  <c r="E31" i="39"/>
  <c r="E32" i="39"/>
  <c r="E17" i="39"/>
  <c r="E18" i="39"/>
  <c r="E19" i="39"/>
  <c r="E20" i="39"/>
  <c r="E21" i="39"/>
  <c r="E22" i="39"/>
  <c r="E23" i="39"/>
  <c r="E24" i="39"/>
  <c r="E15" i="39"/>
  <c r="E16" i="39"/>
  <c r="O841" i="2"/>
  <c r="P841" i="2"/>
  <c r="R841" i="2"/>
  <c r="S841" i="2"/>
  <c r="J841" i="2"/>
  <c r="W841" i="2" s="1"/>
  <c r="O838" i="2"/>
  <c r="P838" i="2"/>
  <c r="R838" i="2"/>
  <c r="S838" i="2"/>
  <c r="O839" i="2"/>
  <c r="P839" i="2"/>
  <c r="R839" i="2"/>
  <c r="S839" i="2"/>
  <c r="N840" i="2"/>
  <c r="O840" i="2"/>
  <c r="P840" i="2"/>
  <c r="Q840" i="2"/>
  <c r="R840" i="2"/>
  <c r="S840" i="2"/>
  <c r="J838" i="2"/>
  <c r="W838" i="2" s="1"/>
  <c r="J839" i="2"/>
  <c r="W839" i="2" s="1"/>
  <c r="J840" i="2"/>
  <c r="W840" i="2" s="1"/>
  <c r="N823" i="2"/>
  <c r="O823" i="2"/>
  <c r="P823" i="2"/>
  <c r="Q823" i="2"/>
  <c r="R823" i="2"/>
  <c r="S823" i="2"/>
  <c r="N824" i="2"/>
  <c r="O824" i="2"/>
  <c r="P824" i="2"/>
  <c r="Q824" i="2"/>
  <c r="R824" i="2"/>
  <c r="S824" i="2"/>
  <c r="N825" i="2"/>
  <c r="O825" i="2"/>
  <c r="P825" i="2"/>
  <c r="Q825" i="2"/>
  <c r="R825" i="2"/>
  <c r="S825" i="2"/>
  <c r="N826" i="2"/>
  <c r="O826" i="2"/>
  <c r="P826" i="2"/>
  <c r="Q826" i="2"/>
  <c r="R826" i="2"/>
  <c r="S826" i="2"/>
  <c r="N827" i="2"/>
  <c r="O827" i="2"/>
  <c r="P827" i="2"/>
  <c r="Q827" i="2"/>
  <c r="R827" i="2"/>
  <c r="S827" i="2"/>
  <c r="N828" i="2"/>
  <c r="O828" i="2"/>
  <c r="P828" i="2"/>
  <c r="Q828" i="2"/>
  <c r="R828" i="2"/>
  <c r="S828" i="2"/>
  <c r="O829" i="2"/>
  <c r="P829" i="2"/>
  <c r="R829" i="2"/>
  <c r="S829" i="2"/>
  <c r="N830" i="2"/>
  <c r="O830" i="2"/>
  <c r="P830" i="2"/>
  <c r="Q830" i="2"/>
  <c r="R830" i="2"/>
  <c r="S830" i="2"/>
  <c r="O831" i="2"/>
  <c r="P831" i="2"/>
  <c r="R831" i="2"/>
  <c r="S831" i="2"/>
  <c r="N832" i="2"/>
  <c r="O832" i="2"/>
  <c r="P832" i="2"/>
  <c r="Q832" i="2"/>
  <c r="R832" i="2"/>
  <c r="S832" i="2"/>
  <c r="O833" i="2"/>
  <c r="P833" i="2"/>
  <c r="R833" i="2"/>
  <c r="S833" i="2"/>
  <c r="N834" i="2"/>
  <c r="O834" i="2"/>
  <c r="P834" i="2"/>
  <c r="Q834" i="2"/>
  <c r="R834" i="2"/>
  <c r="S834" i="2"/>
  <c r="N835" i="2"/>
  <c r="O835" i="2"/>
  <c r="P835" i="2"/>
  <c r="Q835" i="2"/>
  <c r="R835" i="2"/>
  <c r="S835" i="2"/>
  <c r="N836" i="2"/>
  <c r="O836" i="2"/>
  <c r="P836" i="2"/>
  <c r="Q836" i="2"/>
  <c r="R836" i="2"/>
  <c r="S836" i="2"/>
  <c r="N837" i="2"/>
  <c r="O837" i="2"/>
  <c r="P837" i="2"/>
  <c r="Q837" i="2"/>
  <c r="R837" i="2"/>
  <c r="S837" i="2"/>
  <c r="J823" i="2"/>
  <c r="W823" i="2" s="1"/>
  <c r="J824" i="2"/>
  <c r="W824" i="2" s="1"/>
  <c r="J825" i="2"/>
  <c r="W825" i="2" s="1"/>
  <c r="J826" i="2"/>
  <c r="W826" i="2" s="1"/>
  <c r="J827" i="2"/>
  <c r="W827" i="2" s="1"/>
  <c r="J828" i="2"/>
  <c r="W828" i="2" s="1"/>
  <c r="J829" i="2"/>
  <c r="W829" i="2" s="1"/>
  <c r="J830" i="2"/>
  <c r="W830" i="2" s="1"/>
  <c r="J831" i="2"/>
  <c r="W831" i="2" s="1"/>
  <c r="J832" i="2"/>
  <c r="W832" i="2" s="1"/>
  <c r="J833" i="2"/>
  <c r="W833" i="2" s="1"/>
  <c r="J834" i="2"/>
  <c r="W834" i="2" s="1"/>
  <c r="J835" i="2"/>
  <c r="W835" i="2" s="1"/>
  <c r="J836" i="2"/>
  <c r="W836" i="2" s="1"/>
  <c r="J837" i="2"/>
  <c r="W837" i="2" s="1"/>
  <c r="N820" i="2"/>
  <c r="O820" i="2"/>
  <c r="Q820" i="2"/>
  <c r="S820" i="2" s="1"/>
  <c r="P820" i="2" s="1"/>
  <c r="R820" i="2"/>
  <c r="O821" i="2"/>
  <c r="R821" i="2"/>
  <c r="O822" i="2"/>
  <c r="R822" i="2"/>
  <c r="J822" i="2"/>
  <c r="W822" i="2" s="1"/>
  <c r="J820" i="2"/>
  <c r="W820" i="2" s="1"/>
  <c r="J821" i="2"/>
  <c r="W821" i="2" s="1"/>
  <c r="O818" i="2"/>
  <c r="R818" i="2"/>
  <c r="O819" i="2"/>
  <c r="R819" i="2"/>
  <c r="J819" i="2"/>
  <c r="W819" i="2" s="1"/>
  <c r="J818" i="2"/>
  <c r="W818" i="2" s="1"/>
  <c r="O812" i="2"/>
  <c r="P812" i="2"/>
  <c r="R812" i="2"/>
  <c r="S812" i="2"/>
  <c r="N813" i="2"/>
  <c r="O813" i="2"/>
  <c r="P813" i="2"/>
  <c r="Q813" i="2"/>
  <c r="R813" i="2"/>
  <c r="S813" i="2"/>
  <c r="O814" i="2"/>
  <c r="P814" i="2"/>
  <c r="R814" i="2"/>
  <c r="S814" i="2"/>
  <c r="O815" i="2"/>
  <c r="P815" i="2"/>
  <c r="R815" i="2"/>
  <c r="S815" i="2"/>
  <c r="O816" i="2"/>
  <c r="P816" i="2"/>
  <c r="R816" i="2"/>
  <c r="S816" i="2"/>
  <c r="O817" i="2"/>
  <c r="P817" i="2"/>
  <c r="R817" i="2"/>
  <c r="S817" i="2"/>
  <c r="J817" i="2"/>
  <c r="W817" i="2" s="1"/>
  <c r="J816" i="2"/>
  <c r="W816" i="2" s="1"/>
  <c r="J815" i="2"/>
  <c r="W815" i="2" s="1"/>
  <c r="J814" i="2"/>
  <c r="W814" i="2" s="1"/>
  <c r="J813" i="2"/>
  <c r="W813" i="2" s="1"/>
  <c r="J812" i="2"/>
  <c r="W812" i="2" s="1"/>
  <c r="O792" i="2"/>
  <c r="P792" i="2"/>
  <c r="R792" i="2"/>
  <c r="S792" i="2"/>
  <c r="O793" i="2"/>
  <c r="P793" i="2"/>
  <c r="R793" i="2"/>
  <c r="S793" i="2"/>
  <c r="O794" i="2"/>
  <c r="P794" i="2"/>
  <c r="R794" i="2"/>
  <c r="S794" i="2"/>
  <c r="O795" i="2"/>
  <c r="P795" i="2"/>
  <c r="R795" i="2"/>
  <c r="S795" i="2"/>
  <c r="O796" i="2"/>
  <c r="P796" i="2"/>
  <c r="R796" i="2"/>
  <c r="S796" i="2"/>
  <c r="N797" i="2"/>
  <c r="O797" i="2"/>
  <c r="P797" i="2"/>
  <c r="Q797" i="2"/>
  <c r="R797" i="2"/>
  <c r="S797" i="2"/>
  <c r="O798" i="2"/>
  <c r="P798" i="2"/>
  <c r="R798" i="2"/>
  <c r="S798" i="2"/>
  <c r="O799" i="2"/>
  <c r="P799" i="2"/>
  <c r="R799" i="2"/>
  <c r="S799" i="2"/>
  <c r="O800" i="2"/>
  <c r="P800" i="2"/>
  <c r="R800" i="2"/>
  <c r="S800" i="2"/>
  <c r="O801" i="2"/>
  <c r="P801" i="2"/>
  <c r="R801" i="2"/>
  <c r="S801" i="2"/>
  <c r="O802" i="2"/>
  <c r="P802" i="2"/>
  <c r="R802" i="2"/>
  <c r="S802" i="2"/>
  <c r="O803" i="2"/>
  <c r="P803" i="2"/>
  <c r="R803" i="2"/>
  <c r="S803" i="2"/>
  <c r="O804" i="2"/>
  <c r="P804" i="2"/>
  <c r="R804" i="2"/>
  <c r="S804" i="2"/>
  <c r="O805" i="2"/>
  <c r="P805" i="2"/>
  <c r="R805" i="2"/>
  <c r="S805" i="2"/>
  <c r="N806" i="2"/>
  <c r="O806" i="2"/>
  <c r="P806" i="2"/>
  <c r="Q806" i="2"/>
  <c r="R806" i="2"/>
  <c r="S806" i="2"/>
  <c r="N807" i="2"/>
  <c r="O807" i="2"/>
  <c r="P807" i="2"/>
  <c r="Q807" i="2"/>
  <c r="R807" i="2"/>
  <c r="S807" i="2"/>
  <c r="N808" i="2"/>
  <c r="O808" i="2"/>
  <c r="P808" i="2"/>
  <c r="Q808" i="2"/>
  <c r="R808" i="2"/>
  <c r="S808" i="2"/>
  <c r="N809" i="2"/>
  <c r="O809" i="2"/>
  <c r="P809" i="2"/>
  <c r="Q809" i="2"/>
  <c r="R809" i="2"/>
  <c r="S809" i="2"/>
  <c r="O810" i="2"/>
  <c r="P810" i="2"/>
  <c r="R810" i="2"/>
  <c r="S810" i="2"/>
  <c r="O811" i="2"/>
  <c r="P811" i="2"/>
  <c r="R811" i="2"/>
  <c r="S811" i="2"/>
  <c r="J792" i="2"/>
  <c r="W792" i="2" s="1"/>
  <c r="J793" i="2"/>
  <c r="W793" i="2" s="1"/>
  <c r="J794" i="2"/>
  <c r="W794" i="2" s="1"/>
  <c r="J795" i="2"/>
  <c r="W795" i="2" s="1"/>
  <c r="J796" i="2"/>
  <c r="W796" i="2" s="1"/>
  <c r="J797" i="2"/>
  <c r="W797" i="2" s="1"/>
  <c r="J798" i="2"/>
  <c r="W798" i="2" s="1"/>
  <c r="J799" i="2"/>
  <c r="W799" i="2" s="1"/>
  <c r="J800" i="2"/>
  <c r="W800" i="2" s="1"/>
  <c r="J801" i="2"/>
  <c r="W801" i="2" s="1"/>
  <c r="J802" i="2"/>
  <c r="W802" i="2" s="1"/>
  <c r="J803" i="2"/>
  <c r="W803" i="2" s="1"/>
  <c r="J804" i="2"/>
  <c r="W804" i="2" s="1"/>
  <c r="J805" i="2"/>
  <c r="W805" i="2" s="1"/>
  <c r="J806" i="2"/>
  <c r="W806" i="2" s="1"/>
  <c r="J807" i="2"/>
  <c r="W807" i="2" s="1"/>
  <c r="J808" i="2"/>
  <c r="W808" i="2" s="1"/>
  <c r="J809" i="2"/>
  <c r="W809" i="2" s="1"/>
  <c r="J810" i="2"/>
  <c r="W810" i="2" s="1"/>
  <c r="J811" i="2"/>
  <c r="W811" i="2" s="1"/>
  <c r="O749" i="2"/>
  <c r="P749" i="2"/>
  <c r="R749" i="2"/>
  <c r="S749" i="2"/>
  <c r="O750" i="2"/>
  <c r="P750" i="2"/>
  <c r="R750" i="2"/>
  <c r="S750" i="2"/>
  <c r="O751" i="2"/>
  <c r="P751" i="2"/>
  <c r="R751" i="2"/>
  <c r="S751" i="2"/>
  <c r="O752" i="2"/>
  <c r="P752" i="2"/>
  <c r="R752" i="2"/>
  <c r="S752" i="2"/>
  <c r="O753" i="2"/>
  <c r="P753" i="2"/>
  <c r="R753" i="2"/>
  <c r="S753" i="2"/>
  <c r="O754" i="2"/>
  <c r="P754" i="2"/>
  <c r="R754" i="2"/>
  <c r="S754" i="2"/>
  <c r="O755" i="2"/>
  <c r="P755" i="2"/>
  <c r="R755" i="2"/>
  <c r="S755" i="2"/>
  <c r="O756" i="2"/>
  <c r="P756" i="2"/>
  <c r="R756" i="2"/>
  <c r="S756" i="2"/>
  <c r="O757" i="2"/>
  <c r="P757" i="2"/>
  <c r="R757" i="2"/>
  <c r="S757" i="2"/>
  <c r="N758" i="2"/>
  <c r="O758" i="2"/>
  <c r="P758" i="2"/>
  <c r="Q758" i="2"/>
  <c r="R758" i="2"/>
  <c r="S758" i="2"/>
  <c r="N759" i="2"/>
  <c r="O759" i="2"/>
  <c r="P759" i="2"/>
  <c r="Q759" i="2"/>
  <c r="R759" i="2"/>
  <c r="S759" i="2"/>
  <c r="O760" i="2"/>
  <c r="P760" i="2"/>
  <c r="R760" i="2"/>
  <c r="S760" i="2"/>
  <c r="O761" i="2"/>
  <c r="P761" i="2"/>
  <c r="R761" i="2"/>
  <c r="S761" i="2"/>
  <c r="O762" i="2"/>
  <c r="P762" i="2"/>
  <c r="R762" i="2"/>
  <c r="S762" i="2"/>
  <c r="O763" i="2"/>
  <c r="P763" i="2"/>
  <c r="R763" i="2"/>
  <c r="S763" i="2"/>
  <c r="O764" i="2"/>
  <c r="P764" i="2"/>
  <c r="R764" i="2"/>
  <c r="S764" i="2"/>
  <c r="N765" i="2"/>
  <c r="O765" i="2"/>
  <c r="P765" i="2"/>
  <c r="Q765" i="2"/>
  <c r="R765" i="2"/>
  <c r="S765" i="2"/>
  <c r="N766" i="2"/>
  <c r="O766" i="2"/>
  <c r="P766" i="2"/>
  <c r="Q766" i="2"/>
  <c r="R766" i="2"/>
  <c r="S766" i="2"/>
  <c r="O767" i="2"/>
  <c r="P767" i="2"/>
  <c r="R767" i="2"/>
  <c r="S767" i="2"/>
  <c r="O768" i="2"/>
  <c r="P768" i="2"/>
  <c r="R768" i="2"/>
  <c r="S768" i="2"/>
  <c r="O769" i="2"/>
  <c r="P769" i="2"/>
  <c r="R769" i="2"/>
  <c r="S769" i="2"/>
  <c r="N770" i="2"/>
  <c r="O770" i="2"/>
  <c r="P770" i="2"/>
  <c r="Q770" i="2"/>
  <c r="R770" i="2"/>
  <c r="S770" i="2"/>
  <c r="N771" i="2"/>
  <c r="O771" i="2"/>
  <c r="P771" i="2"/>
  <c r="Q771" i="2"/>
  <c r="R771" i="2"/>
  <c r="S771" i="2"/>
  <c r="N772" i="2"/>
  <c r="O772" i="2"/>
  <c r="P772" i="2"/>
  <c r="Q772" i="2"/>
  <c r="R772" i="2"/>
  <c r="S772" i="2"/>
  <c r="O773" i="2"/>
  <c r="P773" i="2"/>
  <c r="R773" i="2"/>
  <c r="S773" i="2"/>
  <c r="O774" i="2"/>
  <c r="P774" i="2"/>
  <c r="R774" i="2"/>
  <c r="S774" i="2"/>
  <c r="O775" i="2"/>
  <c r="P775" i="2"/>
  <c r="R775" i="2"/>
  <c r="S775" i="2"/>
  <c r="O776" i="2"/>
  <c r="P776" i="2"/>
  <c r="R776" i="2"/>
  <c r="S776" i="2"/>
  <c r="O777" i="2"/>
  <c r="P777" i="2"/>
  <c r="R777" i="2"/>
  <c r="S777" i="2"/>
  <c r="O778" i="2"/>
  <c r="P778" i="2"/>
  <c r="R778" i="2"/>
  <c r="S778" i="2"/>
  <c r="O779" i="2"/>
  <c r="P779" i="2"/>
  <c r="R779" i="2"/>
  <c r="S779" i="2"/>
  <c r="N780" i="2"/>
  <c r="O780" i="2"/>
  <c r="P780" i="2"/>
  <c r="Q780" i="2"/>
  <c r="R780" i="2"/>
  <c r="S780" i="2"/>
  <c r="O781" i="2"/>
  <c r="P781" i="2"/>
  <c r="R781" i="2"/>
  <c r="S781" i="2"/>
  <c r="O782" i="2"/>
  <c r="P782" i="2"/>
  <c r="R782" i="2"/>
  <c r="S782" i="2"/>
  <c r="O783" i="2"/>
  <c r="P783" i="2"/>
  <c r="R783" i="2"/>
  <c r="S783" i="2"/>
  <c r="N784" i="2"/>
  <c r="O784" i="2"/>
  <c r="P784" i="2"/>
  <c r="Q784" i="2"/>
  <c r="R784" i="2"/>
  <c r="S784" i="2"/>
  <c r="O785" i="2"/>
  <c r="P785" i="2"/>
  <c r="R785" i="2"/>
  <c r="S785" i="2"/>
  <c r="O786" i="2"/>
  <c r="P786" i="2"/>
  <c r="R786" i="2"/>
  <c r="S786" i="2"/>
  <c r="O787" i="2"/>
  <c r="P787" i="2"/>
  <c r="R787" i="2"/>
  <c r="S787" i="2"/>
  <c r="N788" i="2"/>
  <c r="O788" i="2"/>
  <c r="P788" i="2"/>
  <c r="Q788" i="2"/>
  <c r="R788" i="2"/>
  <c r="S788" i="2"/>
  <c r="N789" i="2"/>
  <c r="O789" i="2"/>
  <c r="P789" i="2"/>
  <c r="Q789" i="2"/>
  <c r="R789" i="2"/>
  <c r="S789" i="2"/>
  <c r="N790" i="2"/>
  <c r="O790" i="2"/>
  <c r="P790" i="2"/>
  <c r="Q790" i="2"/>
  <c r="R790" i="2"/>
  <c r="S790" i="2"/>
  <c r="N791" i="2"/>
  <c r="O791" i="2"/>
  <c r="P791" i="2"/>
  <c r="Q791" i="2"/>
  <c r="R791" i="2"/>
  <c r="S791" i="2"/>
  <c r="J749" i="2"/>
  <c r="W749" i="2" s="1"/>
  <c r="J750" i="2"/>
  <c r="W750" i="2" s="1"/>
  <c r="J751" i="2"/>
  <c r="W751" i="2" s="1"/>
  <c r="J752" i="2"/>
  <c r="W752" i="2" s="1"/>
  <c r="J753" i="2"/>
  <c r="W753" i="2" s="1"/>
  <c r="J754" i="2"/>
  <c r="W754" i="2" s="1"/>
  <c r="J755" i="2"/>
  <c r="W755" i="2" s="1"/>
  <c r="J756" i="2"/>
  <c r="W756" i="2" s="1"/>
  <c r="J757" i="2"/>
  <c r="W757" i="2" s="1"/>
  <c r="J758" i="2"/>
  <c r="W758" i="2" s="1"/>
  <c r="J759" i="2"/>
  <c r="W759" i="2" s="1"/>
  <c r="J760" i="2"/>
  <c r="W760" i="2" s="1"/>
  <c r="J761" i="2"/>
  <c r="W761" i="2" s="1"/>
  <c r="J762" i="2"/>
  <c r="W762" i="2" s="1"/>
  <c r="J763" i="2"/>
  <c r="W763" i="2" s="1"/>
  <c r="J764" i="2"/>
  <c r="W764" i="2" s="1"/>
  <c r="J765" i="2"/>
  <c r="W765" i="2" s="1"/>
  <c r="J766" i="2"/>
  <c r="W766" i="2" s="1"/>
  <c r="J767" i="2"/>
  <c r="W767" i="2" s="1"/>
  <c r="J768" i="2"/>
  <c r="W768" i="2" s="1"/>
  <c r="J769" i="2"/>
  <c r="W769" i="2" s="1"/>
  <c r="J770" i="2"/>
  <c r="W770" i="2" s="1"/>
  <c r="J771" i="2"/>
  <c r="W771" i="2" s="1"/>
  <c r="J772" i="2"/>
  <c r="W772" i="2" s="1"/>
  <c r="J773" i="2"/>
  <c r="W773" i="2" s="1"/>
  <c r="J774" i="2"/>
  <c r="W774" i="2" s="1"/>
  <c r="J775" i="2"/>
  <c r="W775" i="2" s="1"/>
  <c r="J776" i="2"/>
  <c r="W776" i="2" s="1"/>
  <c r="J777" i="2"/>
  <c r="W777" i="2" s="1"/>
  <c r="J778" i="2"/>
  <c r="W778" i="2" s="1"/>
  <c r="J779" i="2"/>
  <c r="W779" i="2" s="1"/>
  <c r="J780" i="2"/>
  <c r="W780" i="2" s="1"/>
  <c r="J781" i="2"/>
  <c r="W781" i="2" s="1"/>
  <c r="J782" i="2"/>
  <c r="W782" i="2" s="1"/>
  <c r="J783" i="2"/>
  <c r="W783" i="2" s="1"/>
  <c r="J784" i="2"/>
  <c r="W784" i="2" s="1"/>
  <c r="J785" i="2"/>
  <c r="W785" i="2" s="1"/>
  <c r="J786" i="2"/>
  <c r="W786" i="2" s="1"/>
  <c r="J787" i="2"/>
  <c r="W787" i="2" s="1"/>
  <c r="J788" i="2"/>
  <c r="W788" i="2" s="1"/>
  <c r="J789" i="2"/>
  <c r="W789" i="2" s="1"/>
  <c r="J790" i="2"/>
  <c r="W790" i="2" s="1"/>
  <c r="J791" i="2"/>
  <c r="W791" i="2" s="1"/>
  <c r="O715" i="2"/>
  <c r="P715" i="2"/>
  <c r="R715" i="2"/>
  <c r="S715" i="2"/>
  <c r="O716" i="2"/>
  <c r="P716" i="2"/>
  <c r="R716" i="2"/>
  <c r="S716" i="2"/>
  <c r="O717" i="2"/>
  <c r="P717" i="2"/>
  <c r="R717" i="2"/>
  <c r="S717" i="2"/>
  <c r="O718" i="2"/>
  <c r="P718" i="2"/>
  <c r="R718" i="2"/>
  <c r="S718" i="2"/>
  <c r="O719" i="2"/>
  <c r="P719" i="2"/>
  <c r="R719" i="2"/>
  <c r="S719" i="2"/>
  <c r="O720" i="2"/>
  <c r="P720" i="2"/>
  <c r="R720" i="2"/>
  <c r="S720" i="2"/>
  <c r="O721" i="2"/>
  <c r="P721" i="2"/>
  <c r="R721" i="2"/>
  <c r="S721" i="2"/>
  <c r="O722" i="2"/>
  <c r="P722" i="2"/>
  <c r="R722" i="2"/>
  <c r="S722" i="2"/>
  <c r="O723" i="2"/>
  <c r="P723" i="2"/>
  <c r="R723" i="2"/>
  <c r="S723" i="2"/>
  <c r="N724" i="2"/>
  <c r="O724" i="2"/>
  <c r="P724" i="2"/>
  <c r="Q724" i="2"/>
  <c r="R724" i="2"/>
  <c r="S724" i="2"/>
  <c r="O725" i="2"/>
  <c r="P725" i="2"/>
  <c r="R725" i="2"/>
  <c r="S725" i="2"/>
  <c r="O726" i="2"/>
  <c r="P726" i="2"/>
  <c r="R726" i="2"/>
  <c r="S726" i="2"/>
  <c r="O727" i="2"/>
  <c r="P727" i="2"/>
  <c r="R727" i="2"/>
  <c r="S727" i="2"/>
  <c r="O728" i="2"/>
  <c r="P728" i="2"/>
  <c r="R728" i="2"/>
  <c r="S728" i="2"/>
  <c r="O729" i="2"/>
  <c r="P729" i="2"/>
  <c r="R729" i="2"/>
  <c r="S729" i="2"/>
  <c r="N730" i="2"/>
  <c r="O730" i="2"/>
  <c r="P730" i="2"/>
  <c r="Q730" i="2"/>
  <c r="R730" i="2"/>
  <c r="S730" i="2"/>
  <c r="N731" i="2"/>
  <c r="O731" i="2"/>
  <c r="P731" i="2"/>
  <c r="Q731" i="2"/>
  <c r="R731" i="2"/>
  <c r="S731" i="2"/>
  <c r="N732" i="2"/>
  <c r="O732" i="2"/>
  <c r="P732" i="2"/>
  <c r="Q732" i="2"/>
  <c r="R732" i="2"/>
  <c r="S732" i="2"/>
  <c r="N733" i="2"/>
  <c r="O733" i="2"/>
  <c r="P733" i="2"/>
  <c r="Q733" i="2"/>
  <c r="R733" i="2"/>
  <c r="S733" i="2"/>
  <c r="O734" i="2"/>
  <c r="P734" i="2"/>
  <c r="R734" i="2"/>
  <c r="S734" i="2"/>
  <c r="O735" i="2"/>
  <c r="P735" i="2"/>
  <c r="R735" i="2"/>
  <c r="S735" i="2"/>
  <c r="O736" i="2"/>
  <c r="P736" i="2"/>
  <c r="R736" i="2"/>
  <c r="S736" i="2"/>
  <c r="N737" i="2"/>
  <c r="O737" i="2"/>
  <c r="P737" i="2"/>
  <c r="Q737" i="2"/>
  <c r="R737" i="2"/>
  <c r="S737" i="2"/>
  <c r="N738" i="2"/>
  <c r="O738" i="2"/>
  <c r="P738" i="2"/>
  <c r="Q738" i="2"/>
  <c r="R738" i="2"/>
  <c r="S738" i="2"/>
  <c r="N739" i="2"/>
  <c r="O739" i="2"/>
  <c r="P739" i="2"/>
  <c r="Q739" i="2"/>
  <c r="R739" i="2"/>
  <c r="S739" i="2"/>
  <c r="N740" i="2"/>
  <c r="O740" i="2"/>
  <c r="P740" i="2"/>
  <c r="Q740" i="2"/>
  <c r="R740" i="2"/>
  <c r="S740" i="2"/>
  <c r="O741" i="2"/>
  <c r="P741" i="2"/>
  <c r="R741" i="2"/>
  <c r="S741" i="2"/>
  <c r="N742" i="2"/>
  <c r="O742" i="2"/>
  <c r="P742" i="2"/>
  <c r="Q742" i="2"/>
  <c r="R742" i="2"/>
  <c r="S742" i="2"/>
  <c r="O743" i="2"/>
  <c r="P743" i="2"/>
  <c r="R743" i="2"/>
  <c r="S743" i="2"/>
  <c r="O744" i="2"/>
  <c r="P744" i="2"/>
  <c r="R744" i="2"/>
  <c r="S744" i="2"/>
  <c r="O745" i="2"/>
  <c r="P745" i="2"/>
  <c r="R745" i="2"/>
  <c r="S745" i="2"/>
  <c r="O746" i="2"/>
  <c r="P746" i="2"/>
  <c r="R746" i="2"/>
  <c r="S746" i="2"/>
  <c r="O747" i="2"/>
  <c r="P747" i="2"/>
  <c r="R747" i="2"/>
  <c r="S747" i="2"/>
  <c r="N748" i="2"/>
  <c r="O748" i="2"/>
  <c r="P748" i="2"/>
  <c r="Q748" i="2"/>
  <c r="R748" i="2"/>
  <c r="S748" i="2"/>
  <c r="J715" i="2"/>
  <c r="W715" i="2" s="1"/>
  <c r="J716" i="2"/>
  <c r="W716" i="2" s="1"/>
  <c r="J717" i="2"/>
  <c r="W717" i="2" s="1"/>
  <c r="J718" i="2"/>
  <c r="W718" i="2" s="1"/>
  <c r="J719" i="2"/>
  <c r="W719" i="2" s="1"/>
  <c r="J720" i="2"/>
  <c r="W720" i="2" s="1"/>
  <c r="J721" i="2"/>
  <c r="W721" i="2" s="1"/>
  <c r="J722" i="2"/>
  <c r="W722" i="2" s="1"/>
  <c r="J723" i="2"/>
  <c r="W723" i="2" s="1"/>
  <c r="J724" i="2"/>
  <c r="W724" i="2" s="1"/>
  <c r="J725" i="2"/>
  <c r="W725" i="2" s="1"/>
  <c r="J726" i="2"/>
  <c r="W726" i="2" s="1"/>
  <c r="J727" i="2"/>
  <c r="W727" i="2" s="1"/>
  <c r="J728" i="2"/>
  <c r="W728" i="2" s="1"/>
  <c r="J729" i="2"/>
  <c r="W729" i="2" s="1"/>
  <c r="J730" i="2"/>
  <c r="W730" i="2" s="1"/>
  <c r="J731" i="2"/>
  <c r="W731" i="2" s="1"/>
  <c r="J732" i="2"/>
  <c r="W732" i="2" s="1"/>
  <c r="J733" i="2"/>
  <c r="W733" i="2" s="1"/>
  <c r="J734" i="2"/>
  <c r="W734" i="2" s="1"/>
  <c r="J735" i="2"/>
  <c r="W735" i="2" s="1"/>
  <c r="J736" i="2"/>
  <c r="W736" i="2" s="1"/>
  <c r="J737" i="2"/>
  <c r="W737" i="2" s="1"/>
  <c r="J738" i="2"/>
  <c r="W738" i="2" s="1"/>
  <c r="J739" i="2"/>
  <c r="W739" i="2" s="1"/>
  <c r="J740" i="2"/>
  <c r="W740" i="2" s="1"/>
  <c r="J741" i="2"/>
  <c r="W741" i="2" s="1"/>
  <c r="J742" i="2"/>
  <c r="W742" i="2" s="1"/>
  <c r="J743" i="2"/>
  <c r="W743" i="2" s="1"/>
  <c r="J744" i="2"/>
  <c r="W744" i="2" s="1"/>
  <c r="J745" i="2"/>
  <c r="W745" i="2" s="1"/>
  <c r="J746" i="2"/>
  <c r="W746" i="2" s="1"/>
  <c r="J747" i="2"/>
  <c r="W747" i="2" s="1"/>
  <c r="J748" i="2"/>
  <c r="W748" i="2" s="1"/>
  <c r="O625" i="2" l="1"/>
  <c r="P625" i="2"/>
  <c r="R625" i="2"/>
  <c r="S625" i="2"/>
  <c r="O626" i="2"/>
  <c r="P626" i="2"/>
  <c r="R626" i="2"/>
  <c r="S626" i="2"/>
  <c r="O627" i="2"/>
  <c r="P627" i="2"/>
  <c r="R627" i="2"/>
  <c r="S627" i="2"/>
  <c r="O628" i="2"/>
  <c r="P628" i="2"/>
  <c r="R628" i="2"/>
  <c r="S628" i="2"/>
  <c r="O629" i="2"/>
  <c r="P629" i="2"/>
  <c r="R629" i="2"/>
  <c r="S629" i="2"/>
  <c r="O630" i="2"/>
  <c r="P630" i="2"/>
  <c r="R630" i="2"/>
  <c r="S630" i="2"/>
  <c r="N631" i="2"/>
  <c r="O631" i="2"/>
  <c r="P631" i="2"/>
  <c r="Q631" i="2"/>
  <c r="R631" i="2"/>
  <c r="S631" i="2"/>
  <c r="N632" i="2"/>
  <c r="O632" i="2"/>
  <c r="P632" i="2"/>
  <c r="Q632" i="2"/>
  <c r="R632" i="2"/>
  <c r="S632" i="2"/>
  <c r="N633" i="2"/>
  <c r="O633" i="2"/>
  <c r="P633" i="2"/>
  <c r="Q633" i="2"/>
  <c r="R633" i="2"/>
  <c r="S633" i="2"/>
  <c r="N634" i="2"/>
  <c r="O634" i="2"/>
  <c r="P634" i="2"/>
  <c r="Q634" i="2"/>
  <c r="R634" i="2"/>
  <c r="S634" i="2"/>
  <c r="N635" i="2"/>
  <c r="O635" i="2"/>
  <c r="P635" i="2"/>
  <c r="Q635" i="2"/>
  <c r="R635" i="2"/>
  <c r="S635" i="2"/>
  <c r="N636" i="2"/>
  <c r="O636" i="2"/>
  <c r="P636" i="2"/>
  <c r="Q636" i="2"/>
  <c r="R636" i="2"/>
  <c r="S636" i="2"/>
  <c r="N637" i="2"/>
  <c r="O637" i="2"/>
  <c r="P637" i="2"/>
  <c r="Q637" i="2"/>
  <c r="R637" i="2"/>
  <c r="S637" i="2"/>
  <c r="N638" i="2"/>
  <c r="O638" i="2"/>
  <c r="P638" i="2"/>
  <c r="Q638" i="2"/>
  <c r="R638" i="2"/>
  <c r="S638" i="2"/>
  <c r="N639" i="2"/>
  <c r="O639" i="2"/>
  <c r="P639" i="2"/>
  <c r="Q639" i="2"/>
  <c r="R639" i="2"/>
  <c r="S639" i="2"/>
  <c r="N640" i="2"/>
  <c r="O640" i="2"/>
  <c r="P640" i="2"/>
  <c r="Q640" i="2"/>
  <c r="R640" i="2"/>
  <c r="S640" i="2"/>
  <c r="N641" i="2"/>
  <c r="O641" i="2"/>
  <c r="P641" i="2"/>
  <c r="Q641" i="2"/>
  <c r="R641" i="2"/>
  <c r="S641" i="2"/>
  <c r="O642" i="2"/>
  <c r="P642" i="2"/>
  <c r="R642" i="2"/>
  <c r="S642" i="2"/>
  <c r="O643" i="2"/>
  <c r="P643" i="2"/>
  <c r="R643" i="2"/>
  <c r="S643" i="2"/>
  <c r="O644" i="2"/>
  <c r="P644" i="2"/>
  <c r="R644" i="2"/>
  <c r="S644" i="2"/>
  <c r="O645" i="2"/>
  <c r="P645" i="2"/>
  <c r="R645" i="2"/>
  <c r="S645" i="2"/>
  <c r="N646" i="2"/>
  <c r="O646" i="2"/>
  <c r="P646" i="2"/>
  <c r="Q646" i="2"/>
  <c r="R646" i="2"/>
  <c r="S646" i="2"/>
  <c r="N647" i="2"/>
  <c r="O647" i="2"/>
  <c r="P647" i="2"/>
  <c r="Q647" i="2"/>
  <c r="R647" i="2"/>
  <c r="S647" i="2"/>
  <c r="N648" i="2"/>
  <c r="O648" i="2"/>
  <c r="P648" i="2"/>
  <c r="Q648" i="2"/>
  <c r="R648" i="2"/>
  <c r="S648" i="2"/>
  <c r="N649" i="2"/>
  <c r="O649" i="2"/>
  <c r="P649" i="2"/>
  <c r="Q649" i="2"/>
  <c r="R649" i="2"/>
  <c r="S649" i="2"/>
  <c r="N650" i="2"/>
  <c r="O650" i="2"/>
  <c r="P650" i="2"/>
  <c r="Q650" i="2"/>
  <c r="R650" i="2"/>
  <c r="S650" i="2"/>
  <c r="N651" i="2"/>
  <c r="O651" i="2"/>
  <c r="P651" i="2"/>
  <c r="Q651" i="2"/>
  <c r="R651" i="2"/>
  <c r="S651" i="2"/>
  <c r="N652" i="2"/>
  <c r="O652" i="2"/>
  <c r="P652" i="2"/>
  <c r="Q652" i="2"/>
  <c r="R652" i="2"/>
  <c r="S652" i="2"/>
  <c r="N653" i="2"/>
  <c r="O653" i="2"/>
  <c r="P653" i="2"/>
  <c r="Q653" i="2"/>
  <c r="R653" i="2"/>
  <c r="S653" i="2"/>
  <c r="O654" i="2"/>
  <c r="P654" i="2"/>
  <c r="R654" i="2"/>
  <c r="S654" i="2"/>
  <c r="O655" i="2"/>
  <c r="P655" i="2"/>
  <c r="R655" i="2"/>
  <c r="S655" i="2"/>
  <c r="O656" i="2"/>
  <c r="P656" i="2"/>
  <c r="R656" i="2"/>
  <c r="S656" i="2"/>
  <c r="O657" i="2"/>
  <c r="P657" i="2"/>
  <c r="R657" i="2"/>
  <c r="S657" i="2"/>
  <c r="N658" i="2"/>
  <c r="O658" i="2"/>
  <c r="P658" i="2"/>
  <c r="Q658" i="2"/>
  <c r="R658" i="2"/>
  <c r="S658" i="2"/>
  <c r="N659" i="2"/>
  <c r="O659" i="2"/>
  <c r="P659" i="2"/>
  <c r="Q659" i="2"/>
  <c r="R659" i="2"/>
  <c r="S659" i="2"/>
  <c r="N660" i="2"/>
  <c r="O660" i="2"/>
  <c r="P660" i="2"/>
  <c r="Q660" i="2"/>
  <c r="R660" i="2"/>
  <c r="S660" i="2"/>
  <c r="O661" i="2"/>
  <c r="P661" i="2"/>
  <c r="R661" i="2"/>
  <c r="S661" i="2"/>
  <c r="O662" i="2"/>
  <c r="P662" i="2"/>
  <c r="R662" i="2"/>
  <c r="S662" i="2"/>
  <c r="O663" i="2"/>
  <c r="P663" i="2"/>
  <c r="R663" i="2"/>
  <c r="S663" i="2"/>
  <c r="O664" i="2"/>
  <c r="P664" i="2"/>
  <c r="R664" i="2"/>
  <c r="S664" i="2"/>
  <c r="N665" i="2"/>
  <c r="O665" i="2"/>
  <c r="P665" i="2"/>
  <c r="Q665" i="2"/>
  <c r="R665" i="2"/>
  <c r="S665" i="2"/>
  <c r="O666" i="2"/>
  <c r="P666" i="2"/>
  <c r="R666" i="2"/>
  <c r="S666" i="2"/>
  <c r="O667" i="2"/>
  <c r="P667" i="2"/>
  <c r="R667" i="2"/>
  <c r="S667" i="2"/>
  <c r="O668" i="2"/>
  <c r="P668" i="2"/>
  <c r="R668" i="2"/>
  <c r="S668" i="2"/>
  <c r="O669" i="2"/>
  <c r="P669" i="2"/>
  <c r="R669" i="2"/>
  <c r="S669" i="2"/>
  <c r="O670" i="2"/>
  <c r="P670" i="2"/>
  <c r="R670" i="2"/>
  <c r="S670" i="2"/>
  <c r="O671" i="2"/>
  <c r="P671" i="2"/>
  <c r="R671" i="2"/>
  <c r="S671" i="2"/>
  <c r="N672" i="2"/>
  <c r="O672" i="2"/>
  <c r="P672" i="2"/>
  <c r="Q672" i="2"/>
  <c r="R672" i="2"/>
  <c r="S672" i="2"/>
  <c r="N673" i="2"/>
  <c r="O673" i="2"/>
  <c r="P673" i="2"/>
  <c r="Q673" i="2"/>
  <c r="R673" i="2"/>
  <c r="S673" i="2"/>
  <c r="O674" i="2"/>
  <c r="P674" i="2"/>
  <c r="R674" i="2"/>
  <c r="S674" i="2"/>
  <c r="O675" i="2"/>
  <c r="P675" i="2"/>
  <c r="R675" i="2"/>
  <c r="S675" i="2"/>
  <c r="O676" i="2"/>
  <c r="P676" i="2"/>
  <c r="R676" i="2"/>
  <c r="S676" i="2"/>
  <c r="O677" i="2"/>
  <c r="P677" i="2"/>
  <c r="R677" i="2"/>
  <c r="S677" i="2"/>
  <c r="O678" i="2"/>
  <c r="P678" i="2"/>
  <c r="R678" i="2"/>
  <c r="S678" i="2"/>
  <c r="O679" i="2"/>
  <c r="P679" i="2"/>
  <c r="R679" i="2"/>
  <c r="S679" i="2"/>
  <c r="O680" i="2"/>
  <c r="P680" i="2"/>
  <c r="R680" i="2"/>
  <c r="S680" i="2"/>
  <c r="O681" i="2"/>
  <c r="P681" i="2"/>
  <c r="R681" i="2"/>
  <c r="S681" i="2"/>
  <c r="O682" i="2"/>
  <c r="P682" i="2"/>
  <c r="R682" i="2"/>
  <c r="S682" i="2"/>
  <c r="N683" i="2"/>
  <c r="O683" i="2"/>
  <c r="P683" i="2"/>
  <c r="Q683" i="2"/>
  <c r="R683" i="2"/>
  <c r="S683" i="2"/>
  <c r="N684" i="2"/>
  <c r="O684" i="2"/>
  <c r="P684" i="2"/>
  <c r="Q684" i="2"/>
  <c r="R684" i="2"/>
  <c r="S684" i="2"/>
  <c r="N685" i="2"/>
  <c r="O685" i="2"/>
  <c r="P685" i="2"/>
  <c r="Q685" i="2"/>
  <c r="R685" i="2"/>
  <c r="S685" i="2"/>
  <c r="N686" i="2"/>
  <c r="O686" i="2"/>
  <c r="P686" i="2"/>
  <c r="Q686" i="2"/>
  <c r="R686" i="2"/>
  <c r="S686" i="2"/>
  <c r="N687" i="2"/>
  <c r="O687" i="2"/>
  <c r="P687" i="2"/>
  <c r="Q687" i="2"/>
  <c r="R687" i="2"/>
  <c r="S687" i="2"/>
  <c r="N688" i="2"/>
  <c r="O688" i="2"/>
  <c r="P688" i="2"/>
  <c r="Q688" i="2"/>
  <c r="R688" i="2"/>
  <c r="S688" i="2"/>
  <c r="O689" i="2"/>
  <c r="P689" i="2"/>
  <c r="R689" i="2"/>
  <c r="S689" i="2"/>
  <c r="N690" i="2"/>
  <c r="O690" i="2"/>
  <c r="P690" i="2"/>
  <c r="Q690" i="2"/>
  <c r="R690" i="2"/>
  <c r="S690" i="2"/>
  <c r="O691" i="2"/>
  <c r="P691" i="2"/>
  <c r="R691" i="2"/>
  <c r="S691" i="2"/>
  <c r="O692" i="2"/>
  <c r="P692" i="2"/>
  <c r="R692" i="2"/>
  <c r="S692" i="2"/>
  <c r="N693" i="2"/>
  <c r="O693" i="2"/>
  <c r="P693" i="2"/>
  <c r="Q693" i="2"/>
  <c r="R693" i="2"/>
  <c r="S693" i="2"/>
  <c r="N694" i="2"/>
  <c r="O694" i="2"/>
  <c r="P694" i="2"/>
  <c r="Q694" i="2"/>
  <c r="R694" i="2"/>
  <c r="S694" i="2"/>
  <c r="O695" i="2"/>
  <c r="P695" i="2"/>
  <c r="R695" i="2"/>
  <c r="S695" i="2"/>
  <c r="N696" i="2"/>
  <c r="O696" i="2"/>
  <c r="P696" i="2"/>
  <c r="Q696" i="2"/>
  <c r="R696" i="2"/>
  <c r="S696" i="2"/>
  <c r="N697" i="2"/>
  <c r="O697" i="2"/>
  <c r="P697" i="2"/>
  <c r="Q697" i="2"/>
  <c r="R697" i="2"/>
  <c r="S697" i="2"/>
  <c r="O698" i="2"/>
  <c r="P698" i="2"/>
  <c r="R698" i="2"/>
  <c r="S698" i="2"/>
  <c r="N699" i="2"/>
  <c r="O699" i="2"/>
  <c r="P699" i="2"/>
  <c r="Q699" i="2"/>
  <c r="R699" i="2"/>
  <c r="S699" i="2"/>
  <c r="N700" i="2"/>
  <c r="O700" i="2"/>
  <c r="P700" i="2"/>
  <c r="Q700" i="2"/>
  <c r="R700" i="2"/>
  <c r="S700" i="2"/>
  <c r="O701" i="2"/>
  <c r="P701" i="2"/>
  <c r="R701" i="2"/>
  <c r="S701" i="2"/>
  <c r="O702" i="2"/>
  <c r="P702" i="2"/>
  <c r="R702" i="2"/>
  <c r="S702" i="2"/>
  <c r="N703" i="2"/>
  <c r="O703" i="2"/>
  <c r="P703" i="2"/>
  <c r="Q703" i="2"/>
  <c r="R703" i="2"/>
  <c r="S703" i="2"/>
  <c r="N704" i="2"/>
  <c r="O704" i="2"/>
  <c r="P704" i="2"/>
  <c r="Q704" i="2"/>
  <c r="R704" i="2"/>
  <c r="S704" i="2"/>
  <c r="N705" i="2"/>
  <c r="O705" i="2"/>
  <c r="P705" i="2"/>
  <c r="Q705" i="2"/>
  <c r="R705" i="2"/>
  <c r="S705" i="2"/>
  <c r="O706" i="2"/>
  <c r="P706" i="2"/>
  <c r="R706" i="2"/>
  <c r="S706" i="2"/>
  <c r="O707" i="2"/>
  <c r="P707" i="2"/>
  <c r="R707" i="2"/>
  <c r="S707" i="2"/>
  <c r="O708" i="2"/>
  <c r="P708" i="2"/>
  <c r="R708" i="2"/>
  <c r="S708" i="2"/>
  <c r="N709" i="2"/>
  <c r="O709" i="2"/>
  <c r="P709" i="2"/>
  <c r="Q709" i="2"/>
  <c r="R709" i="2"/>
  <c r="S709" i="2"/>
  <c r="O710" i="2"/>
  <c r="P710" i="2"/>
  <c r="R710" i="2"/>
  <c r="S710" i="2"/>
  <c r="O711" i="2"/>
  <c r="P711" i="2"/>
  <c r="R711" i="2"/>
  <c r="S711" i="2"/>
  <c r="N712" i="2"/>
  <c r="O712" i="2"/>
  <c r="P712" i="2"/>
  <c r="Q712" i="2"/>
  <c r="R712" i="2"/>
  <c r="S712" i="2"/>
  <c r="N713" i="2"/>
  <c r="O713" i="2"/>
  <c r="P713" i="2"/>
  <c r="Q713" i="2"/>
  <c r="R713" i="2"/>
  <c r="S713" i="2"/>
  <c r="N714" i="2"/>
  <c r="O714" i="2"/>
  <c r="P714" i="2"/>
  <c r="Q714" i="2"/>
  <c r="R714" i="2"/>
  <c r="S714" i="2"/>
  <c r="J625" i="2"/>
  <c r="W625" i="2" s="1"/>
  <c r="J626" i="2"/>
  <c r="W626" i="2" s="1"/>
  <c r="J627" i="2"/>
  <c r="W627" i="2" s="1"/>
  <c r="J628" i="2"/>
  <c r="W628" i="2" s="1"/>
  <c r="J629" i="2"/>
  <c r="W629" i="2" s="1"/>
  <c r="J630" i="2"/>
  <c r="W630" i="2" s="1"/>
  <c r="J631" i="2"/>
  <c r="W631" i="2" s="1"/>
  <c r="J632" i="2"/>
  <c r="W632" i="2" s="1"/>
  <c r="J633" i="2"/>
  <c r="W633" i="2" s="1"/>
  <c r="J634" i="2"/>
  <c r="W634" i="2" s="1"/>
  <c r="J635" i="2"/>
  <c r="W635" i="2" s="1"/>
  <c r="J636" i="2"/>
  <c r="W636" i="2" s="1"/>
  <c r="J637" i="2"/>
  <c r="W637" i="2" s="1"/>
  <c r="J638" i="2"/>
  <c r="W638" i="2" s="1"/>
  <c r="J639" i="2"/>
  <c r="W639" i="2" s="1"/>
  <c r="J640" i="2"/>
  <c r="W640" i="2" s="1"/>
  <c r="J641" i="2"/>
  <c r="W641" i="2" s="1"/>
  <c r="J642" i="2"/>
  <c r="W642" i="2" s="1"/>
  <c r="J643" i="2"/>
  <c r="W643" i="2" s="1"/>
  <c r="J644" i="2"/>
  <c r="W644" i="2" s="1"/>
  <c r="J645" i="2"/>
  <c r="W645" i="2" s="1"/>
  <c r="J646" i="2"/>
  <c r="W646" i="2" s="1"/>
  <c r="J647" i="2"/>
  <c r="W647" i="2" s="1"/>
  <c r="J648" i="2"/>
  <c r="W648" i="2" s="1"/>
  <c r="J649" i="2"/>
  <c r="W649" i="2" s="1"/>
  <c r="J650" i="2"/>
  <c r="W650" i="2" s="1"/>
  <c r="J651" i="2"/>
  <c r="W651" i="2" s="1"/>
  <c r="J652" i="2"/>
  <c r="W652" i="2" s="1"/>
  <c r="J653" i="2"/>
  <c r="W653" i="2" s="1"/>
  <c r="J654" i="2"/>
  <c r="W654" i="2" s="1"/>
  <c r="J655" i="2"/>
  <c r="W655" i="2" s="1"/>
  <c r="J656" i="2"/>
  <c r="W656" i="2" s="1"/>
  <c r="J657" i="2"/>
  <c r="W657" i="2" s="1"/>
  <c r="J658" i="2"/>
  <c r="W658" i="2" s="1"/>
  <c r="J659" i="2"/>
  <c r="W659" i="2" s="1"/>
  <c r="J660" i="2"/>
  <c r="W660" i="2" s="1"/>
  <c r="J661" i="2"/>
  <c r="W661" i="2" s="1"/>
  <c r="J662" i="2"/>
  <c r="W662" i="2" s="1"/>
  <c r="J663" i="2"/>
  <c r="W663" i="2" s="1"/>
  <c r="J664" i="2"/>
  <c r="W664" i="2" s="1"/>
  <c r="J665" i="2"/>
  <c r="W665" i="2" s="1"/>
  <c r="J666" i="2"/>
  <c r="W666" i="2" s="1"/>
  <c r="J667" i="2"/>
  <c r="W667" i="2" s="1"/>
  <c r="J668" i="2"/>
  <c r="W668" i="2" s="1"/>
  <c r="J669" i="2"/>
  <c r="W669" i="2" s="1"/>
  <c r="J670" i="2"/>
  <c r="W670" i="2" s="1"/>
  <c r="J671" i="2"/>
  <c r="W671" i="2" s="1"/>
  <c r="J672" i="2"/>
  <c r="W672" i="2" s="1"/>
  <c r="J673" i="2"/>
  <c r="W673" i="2" s="1"/>
  <c r="J674" i="2"/>
  <c r="W674" i="2" s="1"/>
  <c r="J675" i="2"/>
  <c r="W675" i="2" s="1"/>
  <c r="J676" i="2"/>
  <c r="W676" i="2" s="1"/>
  <c r="J677" i="2"/>
  <c r="W677" i="2" s="1"/>
  <c r="J678" i="2"/>
  <c r="W678" i="2" s="1"/>
  <c r="J679" i="2"/>
  <c r="W679" i="2" s="1"/>
  <c r="J680" i="2"/>
  <c r="W680" i="2" s="1"/>
  <c r="J681" i="2"/>
  <c r="W681" i="2" s="1"/>
  <c r="J682" i="2"/>
  <c r="W682" i="2" s="1"/>
  <c r="J683" i="2"/>
  <c r="W683" i="2" s="1"/>
  <c r="J684" i="2"/>
  <c r="W684" i="2" s="1"/>
  <c r="J685" i="2"/>
  <c r="W685" i="2" s="1"/>
  <c r="J686" i="2"/>
  <c r="W686" i="2" s="1"/>
  <c r="J687" i="2"/>
  <c r="W687" i="2" s="1"/>
  <c r="J688" i="2"/>
  <c r="W688" i="2" s="1"/>
  <c r="J689" i="2"/>
  <c r="W689" i="2" s="1"/>
  <c r="J690" i="2"/>
  <c r="W690" i="2" s="1"/>
  <c r="J691" i="2"/>
  <c r="W691" i="2" s="1"/>
  <c r="J692" i="2"/>
  <c r="W692" i="2" s="1"/>
  <c r="J693" i="2"/>
  <c r="W693" i="2" s="1"/>
  <c r="J694" i="2"/>
  <c r="W694" i="2" s="1"/>
  <c r="J695" i="2"/>
  <c r="W695" i="2" s="1"/>
  <c r="J696" i="2"/>
  <c r="W696" i="2" s="1"/>
  <c r="J697" i="2"/>
  <c r="W697" i="2" s="1"/>
  <c r="J698" i="2"/>
  <c r="W698" i="2" s="1"/>
  <c r="J699" i="2"/>
  <c r="W699" i="2" s="1"/>
  <c r="J700" i="2"/>
  <c r="W700" i="2" s="1"/>
  <c r="J701" i="2"/>
  <c r="W701" i="2" s="1"/>
  <c r="J702" i="2"/>
  <c r="W702" i="2" s="1"/>
  <c r="J703" i="2"/>
  <c r="W703" i="2" s="1"/>
  <c r="J704" i="2"/>
  <c r="W704" i="2" s="1"/>
  <c r="J705" i="2"/>
  <c r="W705" i="2" s="1"/>
  <c r="J706" i="2"/>
  <c r="W706" i="2" s="1"/>
  <c r="J707" i="2"/>
  <c r="W707" i="2" s="1"/>
  <c r="J708" i="2"/>
  <c r="W708" i="2" s="1"/>
  <c r="J709" i="2"/>
  <c r="W709" i="2" s="1"/>
  <c r="J710" i="2"/>
  <c r="W710" i="2" s="1"/>
  <c r="J711" i="2"/>
  <c r="W711" i="2" s="1"/>
  <c r="J712" i="2"/>
  <c r="W712" i="2" s="1"/>
  <c r="J713" i="2"/>
  <c r="W713" i="2" s="1"/>
  <c r="J714" i="2"/>
  <c r="W714" i="2" s="1"/>
  <c r="P408" i="2" l="1"/>
  <c r="S408" i="2"/>
  <c r="O409" i="2"/>
  <c r="P409" i="2"/>
  <c r="R409" i="2"/>
  <c r="S409" i="2"/>
  <c r="O410" i="2"/>
  <c r="P410" i="2"/>
  <c r="R410" i="2"/>
  <c r="S410" i="2"/>
  <c r="O411" i="2"/>
  <c r="P411" i="2"/>
  <c r="R411" i="2"/>
  <c r="S411" i="2"/>
  <c r="O412" i="2"/>
  <c r="P412" i="2"/>
  <c r="R412" i="2"/>
  <c r="S412" i="2"/>
  <c r="O413" i="2"/>
  <c r="P413" i="2"/>
  <c r="R413" i="2"/>
  <c r="S413" i="2"/>
  <c r="O414" i="2"/>
  <c r="P414" i="2"/>
  <c r="R414" i="2"/>
  <c r="S414" i="2"/>
  <c r="N415" i="2"/>
  <c r="O415" i="2"/>
  <c r="P415" i="2"/>
  <c r="Q415" i="2"/>
  <c r="R415" i="2"/>
  <c r="S415" i="2"/>
  <c r="N416" i="2"/>
  <c r="O416" i="2"/>
  <c r="P416" i="2"/>
  <c r="Q416" i="2"/>
  <c r="R416" i="2"/>
  <c r="S416" i="2"/>
  <c r="N417" i="2"/>
  <c r="O417" i="2"/>
  <c r="P417" i="2"/>
  <c r="Q417" i="2"/>
  <c r="R417" i="2"/>
  <c r="S417" i="2"/>
  <c r="P418" i="2"/>
  <c r="S418" i="2"/>
  <c r="P419" i="2"/>
  <c r="S419" i="2"/>
  <c r="P420" i="2"/>
  <c r="S420" i="2"/>
  <c r="O421" i="2"/>
  <c r="P421" i="2"/>
  <c r="R421" i="2"/>
  <c r="S421" i="2"/>
  <c r="O422" i="2"/>
  <c r="P422" i="2"/>
  <c r="R422" i="2"/>
  <c r="S422" i="2"/>
  <c r="O423" i="2"/>
  <c r="P423" i="2"/>
  <c r="R423" i="2"/>
  <c r="S423" i="2"/>
  <c r="O424" i="2"/>
  <c r="P424" i="2"/>
  <c r="R424" i="2"/>
  <c r="S424" i="2"/>
  <c r="O425" i="2"/>
  <c r="P425" i="2"/>
  <c r="R425" i="2"/>
  <c r="S425" i="2"/>
  <c r="O426" i="2"/>
  <c r="P426" i="2"/>
  <c r="R426" i="2"/>
  <c r="S426" i="2"/>
  <c r="O427" i="2"/>
  <c r="P427" i="2"/>
  <c r="R427" i="2"/>
  <c r="S427" i="2"/>
  <c r="P428" i="2"/>
  <c r="S428" i="2"/>
  <c r="P429" i="2"/>
  <c r="S429" i="2"/>
  <c r="P430" i="2"/>
  <c r="S430" i="2"/>
  <c r="N431" i="2"/>
  <c r="O431" i="2"/>
  <c r="P431" i="2"/>
  <c r="Q431" i="2"/>
  <c r="R431" i="2"/>
  <c r="S431" i="2"/>
  <c r="N432" i="2"/>
  <c r="O432" i="2"/>
  <c r="P432" i="2"/>
  <c r="Q432" i="2"/>
  <c r="R432" i="2"/>
  <c r="S432" i="2"/>
  <c r="N433" i="2"/>
  <c r="O433" i="2"/>
  <c r="P433" i="2"/>
  <c r="Q433" i="2"/>
  <c r="R433" i="2"/>
  <c r="S433" i="2"/>
  <c r="N434" i="2"/>
  <c r="O434" i="2"/>
  <c r="P434" i="2"/>
  <c r="Q434" i="2"/>
  <c r="R434" i="2"/>
  <c r="S434" i="2"/>
  <c r="O435" i="2"/>
  <c r="P435" i="2"/>
  <c r="R435" i="2"/>
  <c r="S435" i="2"/>
  <c r="N436" i="2"/>
  <c r="O436" i="2"/>
  <c r="P436" i="2"/>
  <c r="Q436" i="2"/>
  <c r="R436" i="2"/>
  <c r="S436" i="2"/>
  <c r="N437" i="2"/>
  <c r="O437" i="2"/>
  <c r="P437" i="2"/>
  <c r="Q437" i="2"/>
  <c r="R437" i="2"/>
  <c r="S437" i="2"/>
  <c r="O438" i="2"/>
  <c r="P438" i="2"/>
  <c r="R438" i="2"/>
  <c r="S438" i="2"/>
  <c r="O439" i="2"/>
  <c r="P439" i="2"/>
  <c r="R439" i="2"/>
  <c r="S439" i="2"/>
  <c r="O440" i="2"/>
  <c r="P440" i="2"/>
  <c r="R440" i="2"/>
  <c r="S440" i="2"/>
  <c r="O441" i="2"/>
  <c r="P441" i="2"/>
  <c r="R441" i="2"/>
  <c r="S441" i="2"/>
  <c r="O442" i="2"/>
  <c r="P442" i="2"/>
  <c r="R442" i="2"/>
  <c r="S442" i="2"/>
  <c r="O443" i="2"/>
  <c r="P443" i="2"/>
  <c r="R443" i="2"/>
  <c r="S443" i="2"/>
  <c r="O444" i="2"/>
  <c r="P444" i="2"/>
  <c r="R444" i="2"/>
  <c r="S444" i="2"/>
  <c r="O445" i="2"/>
  <c r="P445" i="2"/>
  <c r="R445" i="2"/>
  <c r="S445" i="2"/>
  <c r="N446" i="2"/>
  <c r="O446" i="2"/>
  <c r="P446" i="2"/>
  <c r="Q446" i="2"/>
  <c r="R446" i="2"/>
  <c r="S446" i="2"/>
  <c r="O447" i="2"/>
  <c r="P447" i="2"/>
  <c r="R447" i="2"/>
  <c r="S447" i="2"/>
  <c r="O448" i="2"/>
  <c r="P448" i="2"/>
  <c r="R448" i="2"/>
  <c r="S448" i="2"/>
  <c r="O449" i="2"/>
  <c r="P449" i="2"/>
  <c r="R449" i="2"/>
  <c r="S449" i="2"/>
  <c r="O450" i="2"/>
  <c r="P450" i="2"/>
  <c r="R450" i="2"/>
  <c r="S450" i="2"/>
  <c r="P451" i="2"/>
  <c r="S451" i="2"/>
  <c r="P452" i="2"/>
  <c r="S452" i="2"/>
  <c r="O453" i="2"/>
  <c r="P453" i="2"/>
  <c r="R453" i="2"/>
  <c r="S453" i="2"/>
  <c r="O454" i="2"/>
  <c r="P454" i="2"/>
  <c r="R454" i="2"/>
  <c r="S454" i="2"/>
  <c r="N455" i="2"/>
  <c r="O455" i="2"/>
  <c r="P455" i="2"/>
  <c r="Q455" i="2"/>
  <c r="R455" i="2"/>
  <c r="S455" i="2"/>
  <c r="N456" i="2"/>
  <c r="O456" i="2"/>
  <c r="P456" i="2"/>
  <c r="Q456" i="2"/>
  <c r="R456" i="2"/>
  <c r="S456" i="2"/>
  <c r="N457" i="2"/>
  <c r="O457" i="2"/>
  <c r="P457" i="2"/>
  <c r="Q457" i="2"/>
  <c r="R457" i="2"/>
  <c r="S457" i="2"/>
  <c r="N458" i="2"/>
  <c r="O458" i="2"/>
  <c r="P458" i="2"/>
  <c r="Q458" i="2"/>
  <c r="R458" i="2"/>
  <c r="S458" i="2"/>
  <c r="O459" i="2"/>
  <c r="P459" i="2"/>
  <c r="R459" i="2"/>
  <c r="S459" i="2"/>
  <c r="O460" i="2"/>
  <c r="P460" i="2"/>
  <c r="R460" i="2"/>
  <c r="S460" i="2"/>
  <c r="O461" i="2"/>
  <c r="P461" i="2"/>
  <c r="R461" i="2"/>
  <c r="S461" i="2"/>
  <c r="O462" i="2"/>
  <c r="P462" i="2"/>
  <c r="R462" i="2"/>
  <c r="S462" i="2"/>
  <c r="O463" i="2"/>
  <c r="P463" i="2"/>
  <c r="R463" i="2"/>
  <c r="S463" i="2"/>
  <c r="O464" i="2"/>
  <c r="P464" i="2"/>
  <c r="R464" i="2"/>
  <c r="S464" i="2"/>
  <c r="O465" i="2"/>
  <c r="P465" i="2"/>
  <c r="R465" i="2"/>
  <c r="S465" i="2"/>
  <c r="O466" i="2"/>
  <c r="P466" i="2"/>
  <c r="R466" i="2"/>
  <c r="S466" i="2"/>
  <c r="O467" i="2"/>
  <c r="P467" i="2"/>
  <c r="R467" i="2"/>
  <c r="S467" i="2"/>
  <c r="O468" i="2"/>
  <c r="P468" i="2"/>
  <c r="R468" i="2"/>
  <c r="S468" i="2"/>
  <c r="O469" i="2"/>
  <c r="P469" i="2"/>
  <c r="R469" i="2"/>
  <c r="S469" i="2"/>
  <c r="O470" i="2"/>
  <c r="P470" i="2"/>
  <c r="R470" i="2"/>
  <c r="S470" i="2"/>
  <c r="O471" i="2"/>
  <c r="P471" i="2"/>
  <c r="R471" i="2"/>
  <c r="S471" i="2"/>
  <c r="O472" i="2"/>
  <c r="P472" i="2"/>
  <c r="R472" i="2"/>
  <c r="S472" i="2"/>
  <c r="O473" i="2"/>
  <c r="P473" i="2"/>
  <c r="R473" i="2"/>
  <c r="S473" i="2"/>
  <c r="O474" i="2"/>
  <c r="P474" i="2"/>
  <c r="R474" i="2"/>
  <c r="S474" i="2"/>
  <c r="O475" i="2"/>
  <c r="P475" i="2"/>
  <c r="R475" i="2"/>
  <c r="S475" i="2"/>
  <c r="O476" i="2"/>
  <c r="P476" i="2"/>
  <c r="R476" i="2"/>
  <c r="S476" i="2"/>
  <c r="O477" i="2"/>
  <c r="P477" i="2"/>
  <c r="R477" i="2"/>
  <c r="S477" i="2"/>
  <c r="O478" i="2"/>
  <c r="P478" i="2"/>
  <c r="R478" i="2"/>
  <c r="S478" i="2"/>
  <c r="O479" i="2"/>
  <c r="P479" i="2"/>
  <c r="R479" i="2"/>
  <c r="S479" i="2"/>
  <c r="O480" i="2"/>
  <c r="P480" i="2"/>
  <c r="R480" i="2"/>
  <c r="S480" i="2"/>
  <c r="O481" i="2"/>
  <c r="P481" i="2"/>
  <c r="R481" i="2"/>
  <c r="S481" i="2"/>
  <c r="O482" i="2"/>
  <c r="P482" i="2"/>
  <c r="R482" i="2"/>
  <c r="S482" i="2"/>
  <c r="O483" i="2"/>
  <c r="P483" i="2"/>
  <c r="R483" i="2"/>
  <c r="S483" i="2"/>
  <c r="O484" i="2"/>
  <c r="P484" i="2"/>
  <c r="R484" i="2"/>
  <c r="S484" i="2"/>
  <c r="O485" i="2"/>
  <c r="P485" i="2"/>
  <c r="R485" i="2"/>
  <c r="S485" i="2"/>
  <c r="O486" i="2"/>
  <c r="P486" i="2"/>
  <c r="R486" i="2"/>
  <c r="S486" i="2"/>
  <c r="O487" i="2"/>
  <c r="P487" i="2"/>
  <c r="R487" i="2"/>
  <c r="S487" i="2"/>
  <c r="O488" i="2"/>
  <c r="P488" i="2"/>
  <c r="R488" i="2"/>
  <c r="S488" i="2"/>
  <c r="O489" i="2"/>
  <c r="P489" i="2"/>
  <c r="R489" i="2"/>
  <c r="S489" i="2"/>
  <c r="O490" i="2"/>
  <c r="P490" i="2"/>
  <c r="R490" i="2"/>
  <c r="S490" i="2"/>
  <c r="O491" i="2"/>
  <c r="P491" i="2"/>
  <c r="R491" i="2"/>
  <c r="S491" i="2"/>
  <c r="O492" i="2"/>
  <c r="P492" i="2"/>
  <c r="R492" i="2"/>
  <c r="S492" i="2"/>
  <c r="P493" i="2"/>
  <c r="S493" i="2"/>
  <c r="P494" i="2"/>
  <c r="S494" i="2"/>
  <c r="N495" i="2"/>
  <c r="O495" i="2"/>
  <c r="P495" i="2"/>
  <c r="Q495" i="2"/>
  <c r="R495" i="2"/>
  <c r="S495" i="2"/>
  <c r="N496" i="2"/>
  <c r="O496" i="2"/>
  <c r="P496" i="2"/>
  <c r="Q496" i="2"/>
  <c r="R496" i="2"/>
  <c r="S496" i="2"/>
  <c r="N497" i="2"/>
  <c r="O497" i="2"/>
  <c r="P497" i="2"/>
  <c r="Q497" i="2"/>
  <c r="R497" i="2"/>
  <c r="S497" i="2"/>
  <c r="N498" i="2"/>
  <c r="O498" i="2"/>
  <c r="P498" i="2"/>
  <c r="Q498" i="2"/>
  <c r="R498" i="2"/>
  <c r="S498" i="2"/>
  <c r="N499" i="2"/>
  <c r="O499" i="2"/>
  <c r="P499" i="2"/>
  <c r="Q499" i="2"/>
  <c r="R499" i="2"/>
  <c r="S499" i="2"/>
  <c r="N500" i="2"/>
  <c r="O500" i="2"/>
  <c r="P500" i="2"/>
  <c r="Q500" i="2"/>
  <c r="R500" i="2"/>
  <c r="S500" i="2"/>
  <c r="O501" i="2"/>
  <c r="P501" i="2"/>
  <c r="R501" i="2"/>
  <c r="S501" i="2"/>
  <c r="O502" i="2"/>
  <c r="P502" i="2"/>
  <c r="R502" i="2"/>
  <c r="S502" i="2"/>
  <c r="O503" i="2"/>
  <c r="P503" i="2"/>
  <c r="R503" i="2"/>
  <c r="S503" i="2"/>
  <c r="O504" i="2"/>
  <c r="P504" i="2"/>
  <c r="R504" i="2"/>
  <c r="S504" i="2"/>
  <c r="O505" i="2"/>
  <c r="P505" i="2"/>
  <c r="R505" i="2"/>
  <c r="S505" i="2"/>
  <c r="O506" i="2"/>
  <c r="P506" i="2"/>
  <c r="R506" i="2"/>
  <c r="S506" i="2"/>
  <c r="O507" i="2"/>
  <c r="P507" i="2"/>
  <c r="R507" i="2"/>
  <c r="S507" i="2"/>
  <c r="O508" i="2"/>
  <c r="P508" i="2"/>
  <c r="R508" i="2"/>
  <c r="S508" i="2"/>
  <c r="O509" i="2"/>
  <c r="P509" i="2"/>
  <c r="R509" i="2"/>
  <c r="S509" i="2"/>
  <c r="O510" i="2"/>
  <c r="P510" i="2"/>
  <c r="R510" i="2"/>
  <c r="S510" i="2"/>
  <c r="O511" i="2"/>
  <c r="P511" i="2"/>
  <c r="R511" i="2"/>
  <c r="S511" i="2"/>
  <c r="O512" i="2"/>
  <c r="P512" i="2"/>
  <c r="R512" i="2"/>
  <c r="S512" i="2"/>
  <c r="O513" i="2"/>
  <c r="P513" i="2"/>
  <c r="R513" i="2"/>
  <c r="S513" i="2"/>
  <c r="O514" i="2"/>
  <c r="P514" i="2"/>
  <c r="R514" i="2"/>
  <c r="S514" i="2"/>
  <c r="O515" i="2"/>
  <c r="P515" i="2"/>
  <c r="R515" i="2"/>
  <c r="S515" i="2"/>
  <c r="O516" i="2"/>
  <c r="P516" i="2"/>
  <c r="R516" i="2"/>
  <c r="S516" i="2"/>
  <c r="O517" i="2"/>
  <c r="P517" i="2"/>
  <c r="R517" i="2"/>
  <c r="S517" i="2"/>
  <c r="O518" i="2"/>
  <c r="P518" i="2"/>
  <c r="R518" i="2"/>
  <c r="S518" i="2"/>
  <c r="O519" i="2"/>
  <c r="P519" i="2"/>
  <c r="R519" i="2"/>
  <c r="S519" i="2"/>
  <c r="O520" i="2"/>
  <c r="P520" i="2"/>
  <c r="R520" i="2"/>
  <c r="S520" i="2"/>
  <c r="O521" i="2"/>
  <c r="P521" i="2"/>
  <c r="R521" i="2"/>
  <c r="S521" i="2"/>
  <c r="O522" i="2"/>
  <c r="P522" i="2"/>
  <c r="R522" i="2"/>
  <c r="S522" i="2"/>
  <c r="O523" i="2"/>
  <c r="P523" i="2"/>
  <c r="R523" i="2"/>
  <c r="S523" i="2"/>
  <c r="O524" i="2"/>
  <c r="P524" i="2"/>
  <c r="R524" i="2"/>
  <c r="S524" i="2"/>
  <c r="O525" i="2"/>
  <c r="P525" i="2"/>
  <c r="R525" i="2"/>
  <c r="S525" i="2"/>
  <c r="O526" i="2"/>
  <c r="P526" i="2"/>
  <c r="R526" i="2"/>
  <c r="S526" i="2"/>
  <c r="O527" i="2"/>
  <c r="P527" i="2"/>
  <c r="R527" i="2"/>
  <c r="S527" i="2"/>
  <c r="O528" i="2"/>
  <c r="P528" i="2"/>
  <c r="R528" i="2"/>
  <c r="S528" i="2"/>
  <c r="O529" i="2"/>
  <c r="P529" i="2"/>
  <c r="R529" i="2"/>
  <c r="S529" i="2"/>
  <c r="O530" i="2"/>
  <c r="P530" i="2"/>
  <c r="R530" i="2"/>
  <c r="S530" i="2"/>
  <c r="O531" i="2"/>
  <c r="P531" i="2"/>
  <c r="R531" i="2"/>
  <c r="S531" i="2"/>
  <c r="O532" i="2"/>
  <c r="P532" i="2"/>
  <c r="R532" i="2"/>
  <c r="S532" i="2"/>
  <c r="P533" i="2"/>
  <c r="S533" i="2"/>
  <c r="P534" i="2"/>
  <c r="S534" i="2"/>
  <c r="N535" i="2"/>
  <c r="O535" i="2"/>
  <c r="P535" i="2"/>
  <c r="Q535" i="2"/>
  <c r="R535" i="2"/>
  <c r="S535" i="2"/>
  <c r="N536" i="2"/>
  <c r="O536" i="2"/>
  <c r="P536" i="2"/>
  <c r="Q536" i="2"/>
  <c r="R536" i="2"/>
  <c r="S536" i="2"/>
  <c r="N537" i="2"/>
  <c r="O537" i="2"/>
  <c r="P537" i="2"/>
  <c r="Q537" i="2"/>
  <c r="R537" i="2"/>
  <c r="S537" i="2"/>
  <c r="N538" i="2"/>
  <c r="O538" i="2"/>
  <c r="P538" i="2"/>
  <c r="Q538" i="2"/>
  <c r="R538" i="2"/>
  <c r="S538" i="2"/>
  <c r="N539" i="2"/>
  <c r="O539" i="2"/>
  <c r="P539" i="2"/>
  <c r="Q539" i="2"/>
  <c r="R539" i="2"/>
  <c r="S539" i="2"/>
  <c r="N540" i="2"/>
  <c r="O540" i="2"/>
  <c r="P540" i="2"/>
  <c r="Q540" i="2"/>
  <c r="R540" i="2"/>
  <c r="S540" i="2"/>
  <c r="O541" i="2"/>
  <c r="P541" i="2"/>
  <c r="R541" i="2"/>
  <c r="S541" i="2"/>
  <c r="N542" i="2"/>
  <c r="O542" i="2"/>
  <c r="P542" i="2"/>
  <c r="Q542" i="2"/>
  <c r="R542" i="2"/>
  <c r="S542" i="2"/>
  <c r="O543" i="2"/>
  <c r="P543" i="2"/>
  <c r="R543" i="2"/>
  <c r="S543" i="2"/>
  <c r="O544" i="2"/>
  <c r="P544" i="2"/>
  <c r="R544" i="2"/>
  <c r="S544" i="2"/>
  <c r="O545" i="2"/>
  <c r="P545" i="2"/>
  <c r="R545" i="2"/>
  <c r="S545" i="2"/>
  <c r="O546" i="2"/>
  <c r="P546" i="2"/>
  <c r="R546" i="2"/>
  <c r="S546" i="2"/>
  <c r="O547" i="2"/>
  <c r="P547" i="2"/>
  <c r="R547" i="2"/>
  <c r="S547" i="2"/>
  <c r="O548" i="2"/>
  <c r="P548" i="2"/>
  <c r="R548" i="2"/>
  <c r="S548" i="2"/>
  <c r="O549" i="2"/>
  <c r="P549" i="2"/>
  <c r="R549" i="2"/>
  <c r="S549" i="2"/>
  <c r="O550" i="2"/>
  <c r="P550" i="2"/>
  <c r="R550" i="2"/>
  <c r="S550" i="2"/>
  <c r="O551" i="2"/>
  <c r="P551" i="2"/>
  <c r="R551" i="2"/>
  <c r="S551" i="2"/>
  <c r="O552" i="2"/>
  <c r="P552" i="2"/>
  <c r="R552" i="2"/>
  <c r="S552" i="2"/>
  <c r="O553" i="2"/>
  <c r="P553" i="2"/>
  <c r="R553" i="2"/>
  <c r="S553" i="2"/>
  <c r="O554" i="2"/>
  <c r="P554" i="2"/>
  <c r="R554" i="2"/>
  <c r="S554" i="2"/>
  <c r="O555" i="2"/>
  <c r="P555" i="2"/>
  <c r="R555" i="2"/>
  <c r="S555" i="2"/>
  <c r="O556" i="2"/>
  <c r="P556" i="2"/>
  <c r="R556" i="2"/>
  <c r="S556" i="2"/>
  <c r="O557" i="2"/>
  <c r="P557" i="2"/>
  <c r="R557" i="2"/>
  <c r="S557" i="2"/>
  <c r="O558" i="2"/>
  <c r="P558" i="2"/>
  <c r="R558" i="2"/>
  <c r="S558" i="2"/>
  <c r="O559" i="2"/>
  <c r="P559" i="2"/>
  <c r="R559" i="2"/>
  <c r="S559" i="2"/>
  <c r="O560" i="2"/>
  <c r="P560" i="2"/>
  <c r="R560" i="2"/>
  <c r="S560" i="2"/>
  <c r="O561" i="2"/>
  <c r="P561" i="2"/>
  <c r="R561" i="2"/>
  <c r="S561" i="2"/>
  <c r="O562" i="2"/>
  <c r="P562" i="2"/>
  <c r="R562" i="2"/>
  <c r="S562" i="2"/>
  <c r="O563" i="2"/>
  <c r="P563" i="2"/>
  <c r="R563" i="2"/>
  <c r="S563" i="2"/>
  <c r="O564" i="2"/>
  <c r="P564" i="2"/>
  <c r="R564" i="2"/>
  <c r="S564" i="2"/>
  <c r="O565" i="2"/>
  <c r="P565" i="2"/>
  <c r="R565" i="2"/>
  <c r="S565" i="2"/>
  <c r="O566" i="2"/>
  <c r="P566" i="2"/>
  <c r="R566" i="2"/>
  <c r="S566" i="2"/>
  <c r="O567" i="2"/>
  <c r="P567" i="2"/>
  <c r="R567" i="2"/>
  <c r="S567" i="2"/>
  <c r="O568" i="2"/>
  <c r="P568" i="2"/>
  <c r="R568" i="2"/>
  <c r="S568" i="2"/>
  <c r="O569" i="2"/>
  <c r="P569" i="2"/>
  <c r="R569" i="2"/>
  <c r="S569" i="2"/>
  <c r="O570" i="2"/>
  <c r="P570" i="2"/>
  <c r="R570" i="2"/>
  <c r="S570" i="2"/>
  <c r="O571" i="2"/>
  <c r="P571" i="2"/>
  <c r="R571" i="2"/>
  <c r="S571" i="2"/>
  <c r="O572" i="2"/>
  <c r="P572" i="2"/>
  <c r="R572" i="2"/>
  <c r="S572" i="2"/>
  <c r="O573" i="2"/>
  <c r="P573" i="2"/>
  <c r="R573" i="2"/>
  <c r="S573" i="2"/>
  <c r="P574" i="2"/>
  <c r="S574" i="2"/>
  <c r="P575" i="2"/>
  <c r="S575" i="2"/>
  <c r="N576" i="2"/>
  <c r="O576" i="2"/>
  <c r="P576" i="2"/>
  <c r="Q576" i="2"/>
  <c r="R576" i="2"/>
  <c r="S576" i="2"/>
  <c r="N577" i="2"/>
  <c r="O577" i="2"/>
  <c r="P577" i="2"/>
  <c r="Q577" i="2"/>
  <c r="R577" i="2"/>
  <c r="S577" i="2"/>
  <c r="N578" i="2"/>
  <c r="O578" i="2"/>
  <c r="P578" i="2"/>
  <c r="Q578" i="2"/>
  <c r="R578" i="2"/>
  <c r="S578" i="2"/>
  <c r="N579" i="2"/>
  <c r="O579" i="2"/>
  <c r="P579" i="2"/>
  <c r="Q579" i="2"/>
  <c r="R579" i="2"/>
  <c r="S579" i="2"/>
  <c r="N580" i="2"/>
  <c r="O580" i="2"/>
  <c r="P580" i="2"/>
  <c r="Q580" i="2"/>
  <c r="R580" i="2"/>
  <c r="S580" i="2"/>
  <c r="N581" i="2"/>
  <c r="O581" i="2"/>
  <c r="P581" i="2"/>
  <c r="Q581" i="2"/>
  <c r="R581" i="2"/>
  <c r="S581" i="2"/>
  <c r="O582" i="2"/>
  <c r="P582" i="2"/>
  <c r="R582" i="2"/>
  <c r="S582" i="2"/>
  <c r="N583" i="2"/>
  <c r="O583" i="2"/>
  <c r="P583" i="2"/>
  <c r="Q583" i="2"/>
  <c r="R583" i="2"/>
  <c r="S583" i="2"/>
  <c r="O584" i="2"/>
  <c r="P584" i="2"/>
  <c r="R584" i="2"/>
  <c r="S584" i="2"/>
  <c r="O585" i="2"/>
  <c r="P585" i="2"/>
  <c r="R585" i="2"/>
  <c r="S585" i="2"/>
  <c r="O586" i="2"/>
  <c r="P586" i="2"/>
  <c r="R586" i="2"/>
  <c r="S586" i="2"/>
  <c r="O587" i="2"/>
  <c r="P587" i="2"/>
  <c r="R587" i="2"/>
  <c r="S587" i="2"/>
  <c r="O588" i="2"/>
  <c r="P588" i="2"/>
  <c r="R588" i="2"/>
  <c r="S588" i="2"/>
  <c r="O589" i="2"/>
  <c r="P589" i="2"/>
  <c r="R589" i="2"/>
  <c r="S589" i="2"/>
  <c r="O590" i="2"/>
  <c r="P590" i="2"/>
  <c r="R590" i="2"/>
  <c r="S590" i="2"/>
  <c r="O591" i="2"/>
  <c r="P591" i="2"/>
  <c r="R591" i="2"/>
  <c r="S591" i="2"/>
  <c r="O592" i="2"/>
  <c r="P592" i="2"/>
  <c r="R592" i="2"/>
  <c r="S592" i="2"/>
  <c r="O593" i="2"/>
  <c r="P593" i="2"/>
  <c r="R593" i="2"/>
  <c r="S593" i="2"/>
  <c r="O594" i="2"/>
  <c r="P594" i="2"/>
  <c r="R594" i="2"/>
  <c r="S594" i="2"/>
  <c r="O595" i="2"/>
  <c r="P595" i="2"/>
  <c r="R595" i="2"/>
  <c r="S595" i="2"/>
  <c r="O596" i="2"/>
  <c r="P596" i="2"/>
  <c r="R596" i="2"/>
  <c r="S596" i="2"/>
  <c r="O597" i="2"/>
  <c r="P597" i="2"/>
  <c r="R597" i="2"/>
  <c r="S597" i="2"/>
  <c r="O598" i="2"/>
  <c r="P598" i="2"/>
  <c r="R598" i="2"/>
  <c r="S598" i="2"/>
  <c r="O599" i="2"/>
  <c r="P599" i="2"/>
  <c r="R599" i="2"/>
  <c r="S599" i="2"/>
  <c r="O600" i="2"/>
  <c r="P600" i="2"/>
  <c r="R600" i="2"/>
  <c r="S600" i="2"/>
  <c r="O601" i="2"/>
  <c r="P601" i="2"/>
  <c r="R601" i="2"/>
  <c r="S601" i="2"/>
  <c r="O602" i="2"/>
  <c r="P602" i="2"/>
  <c r="R602" i="2"/>
  <c r="S602" i="2"/>
  <c r="O603" i="2"/>
  <c r="P603" i="2"/>
  <c r="R603" i="2"/>
  <c r="S603" i="2"/>
  <c r="O604" i="2"/>
  <c r="P604" i="2"/>
  <c r="R604" i="2"/>
  <c r="S604" i="2"/>
  <c r="O605" i="2"/>
  <c r="P605" i="2"/>
  <c r="R605" i="2"/>
  <c r="S605" i="2"/>
  <c r="O606" i="2"/>
  <c r="P606" i="2"/>
  <c r="R606" i="2"/>
  <c r="S606" i="2"/>
  <c r="O607" i="2"/>
  <c r="P607" i="2"/>
  <c r="R607" i="2"/>
  <c r="S607" i="2"/>
  <c r="O608" i="2"/>
  <c r="P608" i="2"/>
  <c r="R608" i="2"/>
  <c r="S608" i="2"/>
  <c r="O609" i="2"/>
  <c r="P609" i="2"/>
  <c r="R609" i="2"/>
  <c r="S609" i="2"/>
  <c r="O610" i="2"/>
  <c r="P610" i="2"/>
  <c r="R610" i="2"/>
  <c r="S610" i="2"/>
  <c r="O611" i="2"/>
  <c r="P611" i="2"/>
  <c r="R611" i="2"/>
  <c r="S611" i="2"/>
  <c r="O612" i="2"/>
  <c r="P612" i="2"/>
  <c r="R612" i="2"/>
  <c r="S612" i="2"/>
  <c r="O613" i="2"/>
  <c r="P613" i="2"/>
  <c r="R613" i="2"/>
  <c r="S613" i="2"/>
  <c r="O614" i="2"/>
  <c r="P614" i="2"/>
  <c r="R614" i="2"/>
  <c r="S614" i="2"/>
  <c r="P615" i="2"/>
  <c r="S615" i="2"/>
  <c r="P616" i="2"/>
  <c r="S616" i="2"/>
  <c r="N617" i="2"/>
  <c r="O617" i="2"/>
  <c r="P617" i="2"/>
  <c r="Q617" i="2"/>
  <c r="R617" i="2"/>
  <c r="S617" i="2"/>
  <c r="N618" i="2"/>
  <c r="O618" i="2"/>
  <c r="P618" i="2"/>
  <c r="Q618" i="2"/>
  <c r="R618" i="2"/>
  <c r="S618" i="2"/>
  <c r="N619" i="2"/>
  <c r="O619" i="2"/>
  <c r="P619" i="2"/>
  <c r="Q619" i="2"/>
  <c r="R619" i="2"/>
  <c r="S619" i="2"/>
  <c r="N620" i="2"/>
  <c r="O620" i="2"/>
  <c r="P620" i="2"/>
  <c r="Q620" i="2"/>
  <c r="R620" i="2"/>
  <c r="S620" i="2"/>
  <c r="N621" i="2"/>
  <c r="O621" i="2"/>
  <c r="P621" i="2"/>
  <c r="Q621" i="2"/>
  <c r="R621" i="2"/>
  <c r="S621" i="2"/>
  <c r="N622" i="2"/>
  <c r="O622" i="2"/>
  <c r="P622" i="2"/>
  <c r="Q622" i="2"/>
  <c r="R622" i="2"/>
  <c r="S622" i="2"/>
  <c r="O623" i="2"/>
  <c r="P623" i="2"/>
  <c r="R623" i="2"/>
  <c r="S623" i="2"/>
  <c r="N624" i="2"/>
  <c r="O624" i="2"/>
  <c r="P624" i="2"/>
  <c r="Q624" i="2"/>
  <c r="R624" i="2"/>
  <c r="S624" i="2"/>
  <c r="J408" i="2"/>
  <c r="W408" i="2" s="1"/>
  <c r="J409" i="2"/>
  <c r="W409" i="2" s="1"/>
  <c r="J410" i="2"/>
  <c r="W410" i="2" s="1"/>
  <c r="J411" i="2"/>
  <c r="W411" i="2" s="1"/>
  <c r="J412" i="2"/>
  <c r="W412" i="2" s="1"/>
  <c r="J413" i="2"/>
  <c r="W413" i="2" s="1"/>
  <c r="J414" i="2"/>
  <c r="W414" i="2" s="1"/>
  <c r="J415" i="2"/>
  <c r="W415" i="2" s="1"/>
  <c r="J416" i="2"/>
  <c r="W416" i="2" s="1"/>
  <c r="J417" i="2"/>
  <c r="W417" i="2" s="1"/>
  <c r="J418" i="2"/>
  <c r="W418" i="2" s="1"/>
  <c r="J419" i="2"/>
  <c r="W419" i="2" s="1"/>
  <c r="J420" i="2"/>
  <c r="W420" i="2" s="1"/>
  <c r="J421" i="2"/>
  <c r="W421" i="2" s="1"/>
  <c r="J422" i="2"/>
  <c r="W422" i="2" s="1"/>
  <c r="J423" i="2"/>
  <c r="W423" i="2" s="1"/>
  <c r="J424" i="2"/>
  <c r="W424" i="2" s="1"/>
  <c r="J425" i="2"/>
  <c r="W425" i="2" s="1"/>
  <c r="J426" i="2"/>
  <c r="W426" i="2" s="1"/>
  <c r="J427" i="2"/>
  <c r="W427" i="2" s="1"/>
  <c r="J428" i="2"/>
  <c r="W428" i="2" s="1"/>
  <c r="J429" i="2"/>
  <c r="W429" i="2" s="1"/>
  <c r="J430" i="2"/>
  <c r="W430" i="2" s="1"/>
  <c r="J431" i="2"/>
  <c r="W431" i="2" s="1"/>
  <c r="J432" i="2"/>
  <c r="W432" i="2" s="1"/>
  <c r="J433" i="2"/>
  <c r="W433" i="2" s="1"/>
  <c r="J434" i="2"/>
  <c r="W434" i="2" s="1"/>
  <c r="J435" i="2"/>
  <c r="W435" i="2" s="1"/>
  <c r="J436" i="2"/>
  <c r="W436" i="2" s="1"/>
  <c r="J437" i="2"/>
  <c r="W437" i="2" s="1"/>
  <c r="J438" i="2"/>
  <c r="W438" i="2" s="1"/>
  <c r="J439" i="2"/>
  <c r="W439" i="2" s="1"/>
  <c r="J440" i="2"/>
  <c r="W440" i="2" s="1"/>
  <c r="J441" i="2"/>
  <c r="W441" i="2" s="1"/>
  <c r="J442" i="2"/>
  <c r="W442" i="2" s="1"/>
  <c r="J443" i="2"/>
  <c r="W443" i="2" s="1"/>
  <c r="J444" i="2"/>
  <c r="W444" i="2" s="1"/>
  <c r="J445" i="2"/>
  <c r="W445" i="2" s="1"/>
  <c r="J446" i="2"/>
  <c r="W446" i="2" s="1"/>
  <c r="J447" i="2"/>
  <c r="W447" i="2" s="1"/>
  <c r="J448" i="2"/>
  <c r="W448" i="2" s="1"/>
  <c r="J449" i="2"/>
  <c r="W449" i="2" s="1"/>
  <c r="J450" i="2"/>
  <c r="W450" i="2" s="1"/>
  <c r="J451" i="2"/>
  <c r="W451" i="2" s="1"/>
  <c r="J452" i="2"/>
  <c r="W452" i="2" s="1"/>
  <c r="J453" i="2"/>
  <c r="W453" i="2" s="1"/>
  <c r="J454" i="2"/>
  <c r="W454" i="2" s="1"/>
  <c r="J455" i="2"/>
  <c r="W455" i="2" s="1"/>
  <c r="J456" i="2"/>
  <c r="W456" i="2" s="1"/>
  <c r="J457" i="2"/>
  <c r="W457" i="2" s="1"/>
  <c r="J458" i="2"/>
  <c r="W458" i="2" s="1"/>
  <c r="J459" i="2"/>
  <c r="W459" i="2" s="1"/>
  <c r="J460" i="2"/>
  <c r="W460" i="2" s="1"/>
  <c r="J461" i="2"/>
  <c r="W461" i="2" s="1"/>
  <c r="J462" i="2"/>
  <c r="W462" i="2" s="1"/>
  <c r="J463" i="2"/>
  <c r="W463" i="2" s="1"/>
  <c r="J464" i="2"/>
  <c r="W464" i="2" s="1"/>
  <c r="J465" i="2"/>
  <c r="W465" i="2" s="1"/>
  <c r="J466" i="2"/>
  <c r="W466" i="2" s="1"/>
  <c r="J467" i="2"/>
  <c r="W467" i="2" s="1"/>
  <c r="J468" i="2"/>
  <c r="W468" i="2" s="1"/>
  <c r="J469" i="2"/>
  <c r="W469" i="2" s="1"/>
  <c r="J470" i="2"/>
  <c r="W470" i="2" s="1"/>
  <c r="J471" i="2"/>
  <c r="W471" i="2" s="1"/>
  <c r="J472" i="2"/>
  <c r="W472" i="2" s="1"/>
  <c r="J473" i="2"/>
  <c r="W473" i="2" s="1"/>
  <c r="J474" i="2"/>
  <c r="W474" i="2" s="1"/>
  <c r="J475" i="2"/>
  <c r="W475" i="2" s="1"/>
  <c r="J476" i="2"/>
  <c r="W476" i="2" s="1"/>
  <c r="J477" i="2"/>
  <c r="W477" i="2" s="1"/>
  <c r="J478" i="2"/>
  <c r="W478" i="2" s="1"/>
  <c r="J479" i="2"/>
  <c r="W479" i="2" s="1"/>
  <c r="J480" i="2"/>
  <c r="W480" i="2" s="1"/>
  <c r="J481" i="2"/>
  <c r="W481" i="2" s="1"/>
  <c r="J482" i="2"/>
  <c r="W482" i="2" s="1"/>
  <c r="J483" i="2"/>
  <c r="W483" i="2" s="1"/>
  <c r="J484" i="2"/>
  <c r="W484" i="2" s="1"/>
  <c r="J485" i="2"/>
  <c r="W485" i="2" s="1"/>
  <c r="J486" i="2"/>
  <c r="W486" i="2" s="1"/>
  <c r="J487" i="2"/>
  <c r="W487" i="2" s="1"/>
  <c r="J488" i="2"/>
  <c r="W488" i="2" s="1"/>
  <c r="J489" i="2"/>
  <c r="W489" i="2" s="1"/>
  <c r="J490" i="2"/>
  <c r="W490" i="2" s="1"/>
  <c r="J491" i="2"/>
  <c r="W491" i="2" s="1"/>
  <c r="J492" i="2"/>
  <c r="W492" i="2" s="1"/>
  <c r="J493" i="2"/>
  <c r="W493" i="2" s="1"/>
  <c r="J494" i="2"/>
  <c r="W494" i="2" s="1"/>
  <c r="J495" i="2"/>
  <c r="W495" i="2" s="1"/>
  <c r="J496" i="2"/>
  <c r="W496" i="2" s="1"/>
  <c r="J497" i="2"/>
  <c r="W497" i="2" s="1"/>
  <c r="J498" i="2"/>
  <c r="W498" i="2" s="1"/>
  <c r="J499" i="2"/>
  <c r="W499" i="2" s="1"/>
  <c r="J500" i="2"/>
  <c r="W500" i="2" s="1"/>
  <c r="J501" i="2"/>
  <c r="W501" i="2" s="1"/>
  <c r="J502" i="2"/>
  <c r="W502" i="2" s="1"/>
  <c r="J503" i="2"/>
  <c r="W503" i="2" s="1"/>
  <c r="J504" i="2"/>
  <c r="W504" i="2" s="1"/>
  <c r="J505" i="2"/>
  <c r="W505" i="2" s="1"/>
  <c r="J506" i="2"/>
  <c r="W506" i="2" s="1"/>
  <c r="J507" i="2"/>
  <c r="W507" i="2" s="1"/>
  <c r="J508" i="2"/>
  <c r="W508" i="2" s="1"/>
  <c r="J509" i="2"/>
  <c r="W509" i="2" s="1"/>
  <c r="J510" i="2"/>
  <c r="W510" i="2" s="1"/>
  <c r="J511" i="2"/>
  <c r="W511" i="2" s="1"/>
  <c r="J512" i="2"/>
  <c r="W512" i="2" s="1"/>
  <c r="J513" i="2"/>
  <c r="W513" i="2" s="1"/>
  <c r="J514" i="2"/>
  <c r="W514" i="2" s="1"/>
  <c r="J515" i="2"/>
  <c r="W515" i="2" s="1"/>
  <c r="J516" i="2"/>
  <c r="W516" i="2" s="1"/>
  <c r="J517" i="2"/>
  <c r="W517" i="2" s="1"/>
  <c r="J518" i="2"/>
  <c r="W518" i="2" s="1"/>
  <c r="J519" i="2"/>
  <c r="W519" i="2" s="1"/>
  <c r="J520" i="2"/>
  <c r="W520" i="2" s="1"/>
  <c r="J521" i="2"/>
  <c r="W521" i="2" s="1"/>
  <c r="J522" i="2"/>
  <c r="W522" i="2" s="1"/>
  <c r="J523" i="2"/>
  <c r="W523" i="2" s="1"/>
  <c r="J524" i="2"/>
  <c r="W524" i="2" s="1"/>
  <c r="J525" i="2"/>
  <c r="W525" i="2" s="1"/>
  <c r="J526" i="2"/>
  <c r="W526" i="2" s="1"/>
  <c r="J527" i="2"/>
  <c r="W527" i="2" s="1"/>
  <c r="J528" i="2"/>
  <c r="W528" i="2" s="1"/>
  <c r="J529" i="2"/>
  <c r="W529" i="2" s="1"/>
  <c r="J530" i="2"/>
  <c r="W530" i="2" s="1"/>
  <c r="J531" i="2"/>
  <c r="W531" i="2" s="1"/>
  <c r="J532" i="2"/>
  <c r="W532" i="2" s="1"/>
  <c r="J533" i="2"/>
  <c r="W533" i="2" s="1"/>
  <c r="J534" i="2"/>
  <c r="W534" i="2" s="1"/>
  <c r="J535" i="2"/>
  <c r="W535" i="2" s="1"/>
  <c r="J536" i="2"/>
  <c r="W536" i="2" s="1"/>
  <c r="J537" i="2"/>
  <c r="W537" i="2" s="1"/>
  <c r="J538" i="2"/>
  <c r="W538" i="2" s="1"/>
  <c r="J539" i="2"/>
  <c r="W539" i="2" s="1"/>
  <c r="J540" i="2"/>
  <c r="W540" i="2" s="1"/>
  <c r="J541" i="2"/>
  <c r="W541" i="2" s="1"/>
  <c r="J542" i="2"/>
  <c r="W542" i="2" s="1"/>
  <c r="J543" i="2"/>
  <c r="W543" i="2" s="1"/>
  <c r="J544" i="2"/>
  <c r="W544" i="2" s="1"/>
  <c r="J545" i="2"/>
  <c r="W545" i="2" s="1"/>
  <c r="J546" i="2"/>
  <c r="W546" i="2" s="1"/>
  <c r="J547" i="2"/>
  <c r="W547" i="2" s="1"/>
  <c r="J548" i="2"/>
  <c r="W548" i="2" s="1"/>
  <c r="J549" i="2"/>
  <c r="W549" i="2" s="1"/>
  <c r="J550" i="2"/>
  <c r="W550" i="2" s="1"/>
  <c r="J551" i="2"/>
  <c r="W551" i="2" s="1"/>
  <c r="J552" i="2"/>
  <c r="W552" i="2" s="1"/>
  <c r="J553" i="2"/>
  <c r="W553" i="2" s="1"/>
  <c r="J554" i="2"/>
  <c r="W554" i="2" s="1"/>
  <c r="J555" i="2"/>
  <c r="W555" i="2" s="1"/>
  <c r="J556" i="2"/>
  <c r="W556" i="2" s="1"/>
  <c r="J557" i="2"/>
  <c r="W557" i="2" s="1"/>
  <c r="J558" i="2"/>
  <c r="W558" i="2" s="1"/>
  <c r="J559" i="2"/>
  <c r="W559" i="2" s="1"/>
  <c r="J560" i="2"/>
  <c r="W560" i="2" s="1"/>
  <c r="J561" i="2"/>
  <c r="W561" i="2" s="1"/>
  <c r="J562" i="2"/>
  <c r="W562" i="2" s="1"/>
  <c r="J563" i="2"/>
  <c r="W563" i="2" s="1"/>
  <c r="J564" i="2"/>
  <c r="W564" i="2" s="1"/>
  <c r="J565" i="2"/>
  <c r="W565" i="2" s="1"/>
  <c r="J566" i="2"/>
  <c r="W566" i="2" s="1"/>
  <c r="J567" i="2"/>
  <c r="W567" i="2" s="1"/>
  <c r="J568" i="2"/>
  <c r="W568" i="2" s="1"/>
  <c r="J569" i="2"/>
  <c r="W569" i="2" s="1"/>
  <c r="J570" i="2"/>
  <c r="W570" i="2" s="1"/>
  <c r="J571" i="2"/>
  <c r="W571" i="2" s="1"/>
  <c r="J572" i="2"/>
  <c r="W572" i="2" s="1"/>
  <c r="J573" i="2"/>
  <c r="W573" i="2" s="1"/>
  <c r="J574" i="2"/>
  <c r="W574" i="2" s="1"/>
  <c r="J575" i="2"/>
  <c r="W575" i="2" s="1"/>
  <c r="J576" i="2"/>
  <c r="W576" i="2" s="1"/>
  <c r="J577" i="2"/>
  <c r="W577" i="2" s="1"/>
  <c r="J578" i="2"/>
  <c r="W578" i="2" s="1"/>
  <c r="J579" i="2"/>
  <c r="W579" i="2" s="1"/>
  <c r="J580" i="2"/>
  <c r="W580" i="2" s="1"/>
  <c r="J581" i="2"/>
  <c r="W581" i="2" s="1"/>
  <c r="J582" i="2"/>
  <c r="W582" i="2" s="1"/>
  <c r="J583" i="2"/>
  <c r="W583" i="2" s="1"/>
  <c r="J584" i="2"/>
  <c r="W584" i="2" s="1"/>
  <c r="J585" i="2"/>
  <c r="W585" i="2" s="1"/>
  <c r="J586" i="2"/>
  <c r="W586" i="2" s="1"/>
  <c r="J587" i="2"/>
  <c r="W587" i="2" s="1"/>
  <c r="J588" i="2"/>
  <c r="W588" i="2" s="1"/>
  <c r="J589" i="2"/>
  <c r="W589" i="2" s="1"/>
  <c r="J590" i="2"/>
  <c r="W590" i="2" s="1"/>
  <c r="J591" i="2"/>
  <c r="W591" i="2" s="1"/>
  <c r="J592" i="2"/>
  <c r="W592" i="2" s="1"/>
  <c r="J593" i="2"/>
  <c r="W593" i="2" s="1"/>
  <c r="J594" i="2"/>
  <c r="W594" i="2" s="1"/>
  <c r="J595" i="2"/>
  <c r="W595" i="2" s="1"/>
  <c r="J596" i="2"/>
  <c r="W596" i="2" s="1"/>
  <c r="J597" i="2"/>
  <c r="W597" i="2" s="1"/>
  <c r="J598" i="2"/>
  <c r="W598" i="2" s="1"/>
  <c r="J599" i="2"/>
  <c r="W599" i="2" s="1"/>
  <c r="J600" i="2"/>
  <c r="W600" i="2" s="1"/>
  <c r="J601" i="2"/>
  <c r="W601" i="2" s="1"/>
  <c r="J602" i="2"/>
  <c r="W602" i="2" s="1"/>
  <c r="J603" i="2"/>
  <c r="W603" i="2" s="1"/>
  <c r="J604" i="2"/>
  <c r="W604" i="2" s="1"/>
  <c r="J605" i="2"/>
  <c r="W605" i="2" s="1"/>
  <c r="J606" i="2"/>
  <c r="W606" i="2" s="1"/>
  <c r="J607" i="2"/>
  <c r="W607" i="2" s="1"/>
  <c r="J608" i="2"/>
  <c r="W608" i="2" s="1"/>
  <c r="J609" i="2"/>
  <c r="W609" i="2" s="1"/>
  <c r="J610" i="2"/>
  <c r="W610" i="2" s="1"/>
  <c r="J611" i="2"/>
  <c r="W611" i="2" s="1"/>
  <c r="J612" i="2"/>
  <c r="W612" i="2" s="1"/>
  <c r="J613" i="2"/>
  <c r="W613" i="2" s="1"/>
  <c r="J614" i="2"/>
  <c r="W614" i="2" s="1"/>
  <c r="J615" i="2"/>
  <c r="W615" i="2" s="1"/>
  <c r="J616" i="2"/>
  <c r="W616" i="2" s="1"/>
  <c r="J617" i="2"/>
  <c r="W617" i="2" s="1"/>
  <c r="J618" i="2"/>
  <c r="W618" i="2" s="1"/>
  <c r="J619" i="2"/>
  <c r="W619" i="2" s="1"/>
  <c r="J620" i="2"/>
  <c r="W620" i="2" s="1"/>
  <c r="J621" i="2"/>
  <c r="W621" i="2" s="1"/>
  <c r="J622" i="2"/>
  <c r="W622" i="2" s="1"/>
  <c r="J623" i="2"/>
  <c r="W623" i="2" s="1"/>
  <c r="J624" i="2"/>
  <c r="W624" i="2" s="1"/>
  <c r="J17" i="28"/>
  <c r="D79" i="42"/>
  <c r="E77" i="42"/>
  <c r="F77" i="42" s="1"/>
  <c r="E76" i="42"/>
  <c r="F76" i="42" s="1"/>
  <c r="E75" i="42"/>
  <c r="F75" i="42" s="1"/>
  <c r="E74" i="42"/>
  <c r="F74" i="42" s="1"/>
  <c r="E73" i="42"/>
  <c r="F73" i="42" s="1"/>
  <c r="E72" i="42"/>
  <c r="F72" i="42" s="1"/>
  <c r="E71" i="42"/>
  <c r="F71" i="42" s="1"/>
  <c r="E70" i="42"/>
  <c r="F70" i="42" s="1"/>
  <c r="E69" i="42"/>
  <c r="F69" i="42" s="1"/>
  <c r="E68" i="42"/>
  <c r="F68" i="42" s="1"/>
  <c r="E67" i="42"/>
  <c r="F67" i="42" s="1"/>
  <c r="F66" i="42"/>
  <c r="E65" i="42"/>
  <c r="F65" i="42" s="1"/>
  <c r="F64" i="42"/>
  <c r="E63" i="42"/>
  <c r="F63" i="42" s="1"/>
  <c r="E62" i="42"/>
  <c r="F62" i="42" s="1"/>
  <c r="E61" i="42"/>
  <c r="F61" i="42" s="1"/>
  <c r="E60" i="42"/>
  <c r="F60" i="42" s="1"/>
  <c r="E59" i="42"/>
  <c r="F59" i="42" s="1"/>
  <c r="E58" i="42"/>
  <c r="F58" i="42" s="1"/>
  <c r="F57" i="42"/>
  <c r="E56" i="42"/>
  <c r="F56" i="42" s="1"/>
  <c r="E55" i="42"/>
  <c r="F55" i="42" s="1"/>
  <c r="E54" i="42"/>
  <c r="F54" i="42" s="1"/>
  <c r="E53" i="42"/>
  <c r="F53" i="42" s="1"/>
  <c r="E52" i="42"/>
  <c r="F52" i="42" s="1"/>
  <c r="E51" i="42"/>
  <c r="F51" i="42" s="1"/>
  <c r="E50" i="42"/>
  <c r="F50" i="42" s="1"/>
  <c r="E49" i="42"/>
  <c r="F49" i="42" s="1"/>
  <c r="E48" i="42"/>
  <c r="F48" i="42" s="1"/>
  <c r="F47" i="42"/>
  <c r="E46" i="42"/>
  <c r="F46" i="42" s="1"/>
  <c r="E45" i="42"/>
  <c r="F45" i="42" s="1"/>
  <c r="E44" i="42"/>
  <c r="F44" i="42" s="1"/>
  <c r="F43" i="42"/>
  <c r="E42" i="42"/>
  <c r="F42" i="42" s="1"/>
  <c r="E41" i="42"/>
  <c r="F41" i="42" s="1"/>
  <c r="E40" i="42"/>
  <c r="F40" i="42" s="1"/>
  <c r="E39" i="42"/>
  <c r="F39" i="42" s="1"/>
  <c r="F36" i="42"/>
  <c r="E32" i="42"/>
  <c r="F32" i="42" s="1"/>
  <c r="E33" i="42"/>
  <c r="F33" i="42" s="1"/>
  <c r="E34" i="42"/>
  <c r="F34" i="42" s="1"/>
  <c r="E35" i="42"/>
  <c r="F35" i="42" s="1"/>
  <c r="E37" i="42"/>
  <c r="F37" i="42" s="1"/>
  <c r="E38" i="42"/>
  <c r="F38" i="42" s="1"/>
  <c r="E31" i="42"/>
  <c r="F31" i="42" s="1"/>
  <c r="E29" i="42"/>
  <c r="F29" i="42" s="1"/>
  <c r="E28" i="42"/>
  <c r="F28" i="42" s="1"/>
  <c r="E27" i="42"/>
  <c r="F27" i="42" s="1"/>
  <c r="E26" i="42"/>
  <c r="F26" i="42" s="1"/>
  <c r="E25" i="42"/>
  <c r="F25" i="42" s="1"/>
  <c r="E24" i="42"/>
  <c r="F24" i="42" s="1"/>
  <c r="E23" i="42"/>
  <c r="F23" i="42" s="1"/>
  <c r="E16" i="42"/>
  <c r="F16" i="42" s="1"/>
  <c r="E17" i="42"/>
  <c r="F17" i="42" s="1"/>
  <c r="E18" i="42"/>
  <c r="F18" i="42" s="1"/>
  <c r="E19" i="42"/>
  <c r="F19" i="42" s="1"/>
  <c r="E20" i="42"/>
  <c r="F20" i="42" s="1"/>
  <c r="E21" i="42"/>
  <c r="F21" i="42" s="1"/>
  <c r="E15" i="42"/>
  <c r="F15" i="42" s="1"/>
  <c r="F13" i="42"/>
  <c r="F14" i="42"/>
  <c r="F22" i="42"/>
  <c r="F30" i="42"/>
  <c r="F12" i="42"/>
  <c r="F79" i="42" l="1"/>
  <c r="F21" i="31" l="1"/>
  <c r="F20" i="31"/>
  <c r="F44" i="31"/>
  <c r="F43" i="31"/>
  <c r="F36" i="31"/>
  <c r="F35" i="31"/>
  <c r="F48" i="31" l="1"/>
  <c r="F47" i="31"/>
  <c r="F46" i="31"/>
  <c r="F45" i="31"/>
  <c r="F31" i="31"/>
  <c r="F32" i="31"/>
  <c r="F33" i="31"/>
  <c r="F34" i="31"/>
  <c r="F37" i="31"/>
  <c r="F38" i="31"/>
  <c r="F39" i="31"/>
  <c r="F40" i="31"/>
  <c r="F41" i="31"/>
  <c r="F42" i="31"/>
  <c r="F30" i="31"/>
  <c r="E24" i="35" l="1"/>
  <c r="F24" i="35" s="1"/>
  <c r="H24" i="35" s="1"/>
  <c r="E23" i="35"/>
  <c r="F23" i="35" s="1"/>
  <c r="H23" i="35" s="1"/>
  <c r="O10" i="2"/>
  <c r="P10" i="2"/>
  <c r="R10" i="2"/>
  <c r="S10" i="2"/>
  <c r="O11" i="2"/>
  <c r="P11" i="2"/>
  <c r="R11" i="2"/>
  <c r="S11" i="2"/>
  <c r="O12" i="2"/>
  <c r="P12" i="2"/>
  <c r="R12" i="2"/>
  <c r="S12" i="2"/>
  <c r="O13" i="2"/>
  <c r="P13" i="2"/>
  <c r="R13" i="2"/>
  <c r="S13" i="2"/>
  <c r="O14" i="2"/>
  <c r="P14" i="2"/>
  <c r="R14" i="2"/>
  <c r="S14" i="2"/>
  <c r="O15" i="2"/>
  <c r="P15" i="2"/>
  <c r="R15" i="2"/>
  <c r="S15" i="2"/>
  <c r="O16" i="2"/>
  <c r="P16" i="2"/>
  <c r="R16" i="2"/>
  <c r="S16" i="2"/>
  <c r="O17" i="2"/>
  <c r="P17" i="2"/>
  <c r="R17" i="2"/>
  <c r="S17" i="2"/>
  <c r="O18" i="2"/>
  <c r="P18" i="2"/>
  <c r="R18" i="2"/>
  <c r="S18" i="2"/>
  <c r="O19" i="2"/>
  <c r="P19" i="2"/>
  <c r="R19" i="2"/>
  <c r="S19" i="2"/>
  <c r="O20" i="2"/>
  <c r="P20" i="2"/>
  <c r="R20" i="2"/>
  <c r="S20" i="2"/>
  <c r="O21" i="2"/>
  <c r="P21" i="2"/>
  <c r="R21" i="2"/>
  <c r="S21" i="2"/>
  <c r="O22" i="2"/>
  <c r="P22" i="2"/>
  <c r="R22" i="2"/>
  <c r="S22" i="2"/>
  <c r="O23" i="2"/>
  <c r="P23" i="2"/>
  <c r="R23" i="2"/>
  <c r="S23" i="2"/>
  <c r="O24" i="2"/>
  <c r="P24" i="2"/>
  <c r="R24" i="2"/>
  <c r="S24" i="2"/>
  <c r="O25" i="2"/>
  <c r="P25" i="2"/>
  <c r="R25" i="2"/>
  <c r="S25" i="2"/>
  <c r="O26" i="2"/>
  <c r="P26" i="2"/>
  <c r="R26" i="2"/>
  <c r="S26" i="2"/>
  <c r="O27" i="2"/>
  <c r="P27" i="2"/>
  <c r="R27" i="2"/>
  <c r="S27" i="2"/>
  <c r="O28" i="2"/>
  <c r="P28" i="2"/>
  <c r="R28" i="2"/>
  <c r="S28" i="2"/>
  <c r="O29" i="2"/>
  <c r="P29" i="2"/>
  <c r="R29" i="2"/>
  <c r="S29" i="2"/>
  <c r="O30" i="2"/>
  <c r="P30" i="2"/>
  <c r="R30" i="2"/>
  <c r="S30" i="2"/>
  <c r="O31" i="2"/>
  <c r="P31" i="2"/>
  <c r="R31" i="2"/>
  <c r="S31" i="2"/>
  <c r="O32" i="2"/>
  <c r="P32" i="2"/>
  <c r="R32" i="2"/>
  <c r="S32" i="2"/>
  <c r="O33" i="2"/>
  <c r="P33" i="2"/>
  <c r="R33" i="2"/>
  <c r="S33" i="2"/>
  <c r="O34" i="2"/>
  <c r="P34" i="2"/>
  <c r="R34" i="2"/>
  <c r="S34" i="2"/>
  <c r="O35" i="2"/>
  <c r="P35" i="2"/>
  <c r="R35" i="2"/>
  <c r="S35" i="2"/>
  <c r="O36" i="2"/>
  <c r="P36" i="2"/>
  <c r="R36" i="2"/>
  <c r="S36" i="2"/>
  <c r="O37" i="2"/>
  <c r="P37" i="2"/>
  <c r="R37" i="2"/>
  <c r="S37" i="2"/>
  <c r="O38" i="2"/>
  <c r="P38" i="2"/>
  <c r="R38" i="2"/>
  <c r="S38" i="2"/>
  <c r="O39" i="2"/>
  <c r="P39" i="2"/>
  <c r="R39" i="2"/>
  <c r="S39" i="2"/>
  <c r="O40" i="2"/>
  <c r="P40" i="2"/>
  <c r="R40" i="2"/>
  <c r="S40" i="2"/>
  <c r="O41" i="2"/>
  <c r="P41" i="2"/>
  <c r="R41" i="2"/>
  <c r="S41" i="2"/>
  <c r="O42" i="2"/>
  <c r="P42" i="2"/>
  <c r="R42" i="2"/>
  <c r="S42" i="2"/>
  <c r="O43" i="2"/>
  <c r="P43" i="2"/>
  <c r="R43" i="2"/>
  <c r="S43" i="2"/>
  <c r="O44" i="2"/>
  <c r="P44" i="2"/>
  <c r="R44" i="2"/>
  <c r="S44" i="2"/>
  <c r="O45" i="2"/>
  <c r="P45" i="2"/>
  <c r="R45" i="2"/>
  <c r="S45" i="2"/>
  <c r="O46" i="2"/>
  <c r="P46" i="2"/>
  <c r="R46" i="2"/>
  <c r="S46" i="2"/>
  <c r="O47" i="2"/>
  <c r="P47" i="2"/>
  <c r="R47" i="2"/>
  <c r="S47" i="2"/>
  <c r="O48" i="2"/>
  <c r="P48" i="2"/>
  <c r="R48" i="2"/>
  <c r="S48" i="2"/>
  <c r="O49" i="2"/>
  <c r="P49" i="2"/>
  <c r="R49" i="2"/>
  <c r="S49" i="2"/>
  <c r="P50" i="2"/>
  <c r="S50" i="2"/>
  <c r="P51" i="2"/>
  <c r="S51" i="2"/>
  <c r="P52" i="2"/>
  <c r="S52" i="2"/>
  <c r="P53" i="2"/>
  <c r="S53" i="2"/>
  <c r="P54" i="2"/>
  <c r="S54" i="2"/>
  <c r="N55" i="2"/>
  <c r="O55" i="2"/>
  <c r="P55" i="2"/>
  <c r="Q55" i="2"/>
  <c r="R55" i="2"/>
  <c r="S55" i="2"/>
  <c r="N56" i="2"/>
  <c r="O56" i="2"/>
  <c r="P56" i="2"/>
  <c r="Q56" i="2"/>
  <c r="R56" i="2"/>
  <c r="S56" i="2"/>
  <c r="N57" i="2"/>
  <c r="O57" i="2"/>
  <c r="P57" i="2"/>
  <c r="Q57" i="2"/>
  <c r="R57" i="2"/>
  <c r="S57" i="2"/>
  <c r="N58" i="2"/>
  <c r="O58" i="2"/>
  <c r="P58" i="2"/>
  <c r="Q58" i="2"/>
  <c r="R58" i="2"/>
  <c r="S58" i="2"/>
  <c r="O59" i="2"/>
  <c r="P59" i="2"/>
  <c r="R59" i="2"/>
  <c r="S59" i="2"/>
  <c r="O60" i="2"/>
  <c r="P60" i="2"/>
  <c r="R60" i="2"/>
  <c r="S60" i="2"/>
  <c r="O61" i="2"/>
  <c r="P61" i="2"/>
  <c r="R61" i="2"/>
  <c r="S61" i="2"/>
  <c r="N62" i="2"/>
  <c r="O62" i="2"/>
  <c r="P62" i="2"/>
  <c r="Q62" i="2"/>
  <c r="R62" i="2"/>
  <c r="S62" i="2"/>
  <c r="O63" i="2"/>
  <c r="P63" i="2"/>
  <c r="R63" i="2"/>
  <c r="S63" i="2"/>
  <c r="O64" i="2"/>
  <c r="P64" i="2"/>
  <c r="R64" i="2"/>
  <c r="S64" i="2"/>
  <c r="O65" i="2"/>
  <c r="P65" i="2"/>
  <c r="R65" i="2"/>
  <c r="S65" i="2"/>
  <c r="O66" i="2"/>
  <c r="P66" i="2"/>
  <c r="R66" i="2"/>
  <c r="S66" i="2"/>
  <c r="O67" i="2"/>
  <c r="P67" i="2"/>
  <c r="R67" i="2"/>
  <c r="S67" i="2"/>
  <c r="O68" i="2"/>
  <c r="P68" i="2"/>
  <c r="R68" i="2"/>
  <c r="S68" i="2"/>
  <c r="O69" i="2"/>
  <c r="P69" i="2"/>
  <c r="R69" i="2"/>
  <c r="S69" i="2"/>
  <c r="O70" i="2"/>
  <c r="P70" i="2"/>
  <c r="R70" i="2"/>
  <c r="S70" i="2"/>
  <c r="O71" i="2"/>
  <c r="P71" i="2"/>
  <c r="R71" i="2"/>
  <c r="S71" i="2"/>
  <c r="O72" i="2"/>
  <c r="P72" i="2"/>
  <c r="R72" i="2"/>
  <c r="S72" i="2"/>
  <c r="O73" i="2"/>
  <c r="P73" i="2"/>
  <c r="R73" i="2"/>
  <c r="S73" i="2"/>
  <c r="O74" i="2"/>
  <c r="P74" i="2"/>
  <c r="R74" i="2"/>
  <c r="S74" i="2"/>
  <c r="O75" i="2"/>
  <c r="P75" i="2"/>
  <c r="R75" i="2"/>
  <c r="S75" i="2"/>
  <c r="O76" i="2"/>
  <c r="P76" i="2"/>
  <c r="R76" i="2"/>
  <c r="S76" i="2"/>
  <c r="O77" i="2"/>
  <c r="P77" i="2"/>
  <c r="R77" i="2"/>
  <c r="S77" i="2"/>
  <c r="O78" i="2"/>
  <c r="P78" i="2"/>
  <c r="R78" i="2"/>
  <c r="S78" i="2"/>
  <c r="O79" i="2"/>
  <c r="P79" i="2"/>
  <c r="R79" i="2"/>
  <c r="S79" i="2"/>
  <c r="O80" i="2"/>
  <c r="P80" i="2"/>
  <c r="R80" i="2"/>
  <c r="S80" i="2"/>
  <c r="O81" i="2"/>
  <c r="P81" i="2"/>
  <c r="R81" i="2"/>
  <c r="S81" i="2"/>
  <c r="O82" i="2"/>
  <c r="P82" i="2"/>
  <c r="R82" i="2"/>
  <c r="S82" i="2"/>
  <c r="O83" i="2"/>
  <c r="P83" i="2"/>
  <c r="R83" i="2"/>
  <c r="S83" i="2"/>
  <c r="O84" i="2"/>
  <c r="P84" i="2"/>
  <c r="R84" i="2"/>
  <c r="S84" i="2"/>
  <c r="O85" i="2"/>
  <c r="P85" i="2"/>
  <c r="R85" i="2"/>
  <c r="S85" i="2"/>
  <c r="O86" i="2"/>
  <c r="P86" i="2"/>
  <c r="R86" i="2"/>
  <c r="S86" i="2"/>
  <c r="O87" i="2"/>
  <c r="P87" i="2"/>
  <c r="R87" i="2"/>
  <c r="S87" i="2"/>
  <c r="O88" i="2"/>
  <c r="P88" i="2"/>
  <c r="R88" i="2"/>
  <c r="S88" i="2"/>
  <c r="O89" i="2"/>
  <c r="P89" i="2"/>
  <c r="R89" i="2"/>
  <c r="S89" i="2"/>
  <c r="O90" i="2"/>
  <c r="P90" i="2"/>
  <c r="R90" i="2"/>
  <c r="S90" i="2"/>
  <c r="O91" i="2"/>
  <c r="P91" i="2"/>
  <c r="R91" i="2"/>
  <c r="S91" i="2"/>
  <c r="O92" i="2"/>
  <c r="P92" i="2"/>
  <c r="R92" i="2"/>
  <c r="S92" i="2"/>
  <c r="O93" i="2"/>
  <c r="P93" i="2"/>
  <c r="R93" i="2"/>
  <c r="S93" i="2"/>
  <c r="O94" i="2"/>
  <c r="P94" i="2"/>
  <c r="R94" i="2"/>
  <c r="S94" i="2"/>
  <c r="O95" i="2"/>
  <c r="P95" i="2"/>
  <c r="R95" i="2"/>
  <c r="S95" i="2"/>
  <c r="O96" i="2"/>
  <c r="P96" i="2"/>
  <c r="R96" i="2"/>
  <c r="S96" i="2"/>
  <c r="O97" i="2"/>
  <c r="P97" i="2"/>
  <c r="R97" i="2"/>
  <c r="S97" i="2"/>
  <c r="O98" i="2"/>
  <c r="P98" i="2"/>
  <c r="R98" i="2"/>
  <c r="S98" i="2"/>
  <c r="O99" i="2"/>
  <c r="P99" i="2"/>
  <c r="R99" i="2"/>
  <c r="S99" i="2"/>
  <c r="O100" i="2"/>
  <c r="P100" i="2"/>
  <c r="R100" i="2"/>
  <c r="S100" i="2"/>
  <c r="O101" i="2"/>
  <c r="P101" i="2"/>
  <c r="R101" i="2"/>
  <c r="S101" i="2"/>
  <c r="P102" i="2"/>
  <c r="S102" i="2"/>
  <c r="P103" i="2"/>
  <c r="S103" i="2"/>
  <c r="N104" i="2"/>
  <c r="O104" i="2"/>
  <c r="P104" i="2"/>
  <c r="Q104" i="2"/>
  <c r="R104" i="2"/>
  <c r="S104" i="2"/>
  <c r="N105" i="2"/>
  <c r="O105" i="2"/>
  <c r="P105" i="2"/>
  <c r="Q105" i="2"/>
  <c r="R105" i="2"/>
  <c r="S105" i="2"/>
  <c r="N106" i="2"/>
  <c r="O106" i="2"/>
  <c r="P106" i="2"/>
  <c r="Q106" i="2"/>
  <c r="R106" i="2"/>
  <c r="S106" i="2"/>
  <c r="N107" i="2"/>
  <c r="O107" i="2"/>
  <c r="P107" i="2"/>
  <c r="Q107" i="2"/>
  <c r="R107" i="2"/>
  <c r="S107" i="2"/>
  <c r="O108" i="2"/>
  <c r="P108" i="2"/>
  <c r="R108" i="2"/>
  <c r="S108" i="2"/>
  <c r="O109" i="2"/>
  <c r="P109" i="2"/>
  <c r="R109" i="2"/>
  <c r="S109" i="2"/>
  <c r="O110" i="2"/>
  <c r="P110" i="2"/>
  <c r="R110" i="2"/>
  <c r="S110" i="2"/>
  <c r="N111" i="2"/>
  <c r="O111" i="2"/>
  <c r="P111" i="2"/>
  <c r="Q111" i="2"/>
  <c r="R111" i="2"/>
  <c r="S111" i="2"/>
  <c r="O112" i="2"/>
  <c r="P112" i="2"/>
  <c r="R112" i="2"/>
  <c r="S112" i="2"/>
  <c r="O113" i="2"/>
  <c r="P113" i="2"/>
  <c r="R113" i="2"/>
  <c r="S113" i="2"/>
  <c r="O114" i="2"/>
  <c r="P114" i="2"/>
  <c r="R114" i="2"/>
  <c r="S114" i="2"/>
  <c r="O115" i="2"/>
  <c r="P115" i="2"/>
  <c r="R115" i="2"/>
  <c r="S115" i="2"/>
  <c r="O116" i="2"/>
  <c r="P116" i="2"/>
  <c r="R116" i="2"/>
  <c r="S116" i="2"/>
  <c r="O117" i="2"/>
  <c r="P117" i="2"/>
  <c r="R117" i="2"/>
  <c r="S117" i="2"/>
  <c r="O118" i="2"/>
  <c r="P118" i="2"/>
  <c r="R118" i="2"/>
  <c r="S118" i="2"/>
  <c r="O119" i="2"/>
  <c r="P119" i="2"/>
  <c r="R119" i="2"/>
  <c r="S119" i="2"/>
  <c r="O120" i="2"/>
  <c r="P120" i="2"/>
  <c r="R120" i="2"/>
  <c r="S120" i="2"/>
  <c r="O121" i="2"/>
  <c r="P121" i="2"/>
  <c r="R121" i="2"/>
  <c r="S121" i="2"/>
  <c r="O122" i="2"/>
  <c r="P122" i="2"/>
  <c r="R122" i="2"/>
  <c r="S122" i="2"/>
  <c r="O123" i="2"/>
  <c r="P123" i="2"/>
  <c r="R123" i="2"/>
  <c r="S123" i="2"/>
  <c r="O124" i="2"/>
  <c r="P124" i="2"/>
  <c r="R124" i="2"/>
  <c r="S124" i="2"/>
  <c r="O125" i="2"/>
  <c r="P125" i="2"/>
  <c r="R125" i="2"/>
  <c r="S125" i="2"/>
  <c r="O126" i="2"/>
  <c r="P126" i="2"/>
  <c r="R126" i="2"/>
  <c r="S126" i="2"/>
  <c r="O127" i="2"/>
  <c r="P127" i="2"/>
  <c r="R127" i="2"/>
  <c r="S127" i="2"/>
  <c r="O128" i="2"/>
  <c r="P128" i="2"/>
  <c r="R128" i="2"/>
  <c r="S128" i="2"/>
  <c r="O129" i="2"/>
  <c r="P129" i="2"/>
  <c r="R129" i="2"/>
  <c r="S129" i="2"/>
  <c r="O130" i="2"/>
  <c r="P130" i="2"/>
  <c r="R130" i="2"/>
  <c r="S130" i="2"/>
  <c r="O131" i="2"/>
  <c r="P131" i="2"/>
  <c r="R131" i="2"/>
  <c r="S131" i="2"/>
  <c r="O132" i="2"/>
  <c r="P132" i="2"/>
  <c r="R132" i="2"/>
  <c r="S132" i="2"/>
  <c r="O133" i="2"/>
  <c r="P133" i="2"/>
  <c r="R133" i="2"/>
  <c r="S133" i="2"/>
  <c r="O134" i="2"/>
  <c r="P134" i="2"/>
  <c r="R134" i="2"/>
  <c r="S134" i="2"/>
  <c r="O135" i="2"/>
  <c r="P135" i="2"/>
  <c r="R135" i="2"/>
  <c r="S135" i="2"/>
  <c r="O136" i="2"/>
  <c r="P136" i="2"/>
  <c r="R136" i="2"/>
  <c r="S136" i="2"/>
  <c r="O137" i="2"/>
  <c r="P137" i="2"/>
  <c r="R137" i="2"/>
  <c r="S137" i="2"/>
  <c r="O138" i="2"/>
  <c r="P138" i="2"/>
  <c r="R138" i="2"/>
  <c r="S138" i="2"/>
  <c r="O139" i="2"/>
  <c r="P139" i="2"/>
  <c r="R139" i="2"/>
  <c r="S139" i="2"/>
  <c r="O140" i="2"/>
  <c r="P140" i="2"/>
  <c r="R140" i="2"/>
  <c r="S140" i="2"/>
  <c r="O141" i="2"/>
  <c r="P141" i="2"/>
  <c r="R141" i="2"/>
  <c r="S141" i="2"/>
  <c r="O142" i="2"/>
  <c r="P142" i="2"/>
  <c r="R142" i="2"/>
  <c r="S142" i="2"/>
  <c r="O143" i="2"/>
  <c r="P143" i="2"/>
  <c r="R143" i="2"/>
  <c r="S143" i="2"/>
  <c r="O144" i="2"/>
  <c r="P144" i="2"/>
  <c r="R144" i="2"/>
  <c r="S144" i="2"/>
  <c r="O145" i="2"/>
  <c r="P145" i="2"/>
  <c r="R145" i="2"/>
  <c r="S145" i="2"/>
  <c r="O146" i="2"/>
  <c r="P146" i="2"/>
  <c r="R146" i="2"/>
  <c r="S146" i="2"/>
  <c r="O147" i="2"/>
  <c r="P147" i="2"/>
  <c r="R147" i="2"/>
  <c r="S147" i="2"/>
  <c r="O148" i="2"/>
  <c r="P148" i="2"/>
  <c r="R148" i="2"/>
  <c r="S148" i="2"/>
  <c r="O149" i="2"/>
  <c r="P149" i="2"/>
  <c r="R149" i="2"/>
  <c r="S149" i="2"/>
  <c r="O150" i="2"/>
  <c r="P150" i="2"/>
  <c r="R150" i="2"/>
  <c r="S150" i="2"/>
  <c r="O151" i="2"/>
  <c r="P151" i="2"/>
  <c r="R151" i="2"/>
  <c r="S151" i="2"/>
  <c r="O152" i="2"/>
  <c r="P152" i="2"/>
  <c r="R152" i="2"/>
  <c r="S152" i="2"/>
  <c r="O153" i="2"/>
  <c r="P153" i="2"/>
  <c r="R153" i="2"/>
  <c r="S153" i="2"/>
  <c r="O154" i="2"/>
  <c r="P154" i="2"/>
  <c r="R154" i="2"/>
  <c r="S154" i="2"/>
  <c r="O155" i="2"/>
  <c r="P155" i="2"/>
  <c r="R155" i="2"/>
  <c r="S155" i="2"/>
  <c r="P156" i="2"/>
  <c r="S156" i="2"/>
  <c r="P157" i="2"/>
  <c r="S157" i="2"/>
  <c r="N158" i="2"/>
  <c r="O158" i="2"/>
  <c r="P158" i="2"/>
  <c r="Q158" i="2"/>
  <c r="R158" i="2"/>
  <c r="S158" i="2"/>
  <c r="N159" i="2"/>
  <c r="O159" i="2"/>
  <c r="P159" i="2"/>
  <c r="Q159" i="2"/>
  <c r="R159" i="2"/>
  <c r="S159" i="2"/>
  <c r="N160" i="2"/>
  <c r="O160" i="2"/>
  <c r="P160" i="2"/>
  <c r="Q160" i="2"/>
  <c r="R160" i="2"/>
  <c r="S160" i="2"/>
  <c r="N161" i="2"/>
  <c r="O161" i="2"/>
  <c r="P161" i="2"/>
  <c r="Q161" i="2"/>
  <c r="R161" i="2"/>
  <c r="S161" i="2"/>
  <c r="O162" i="2"/>
  <c r="P162" i="2"/>
  <c r="R162" i="2"/>
  <c r="S162" i="2"/>
  <c r="O163" i="2"/>
  <c r="P163" i="2"/>
  <c r="R163" i="2"/>
  <c r="S163" i="2"/>
  <c r="O164" i="2"/>
  <c r="P164" i="2"/>
  <c r="R164" i="2"/>
  <c r="S164" i="2"/>
  <c r="N165" i="2"/>
  <c r="O165" i="2"/>
  <c r="P165" i="2"/>
  <c r="Q165" i="2"/>
  <c r="R165" i="2"/>
  <c r="S165" i="2"/>
  <c r="O166" i="2"/>
  <c r="P166" i="2"/>
  <c r="R166" i="2"/>
  <c r="S166" i="2"/>
  <c r="O167" i="2"/>
  <c r="P167" i="2"/>
  <c r="R167" i="2"/>
  <c r="S167" i="2"/>
  <c r="O168" i="2"/>
  <c r="P168" i="2"/>
  <c r="R168" i="2"/>
  <c r="S168" i="2"/>
  <c r="O169" i="2"/>
  <c r="P169" i="2"/>
  <c r="R169" i="2"/>
  <c r="S169" i="2"/>
  <c r="O170" i="2"/>
  <c r="P170" i="2"/>
  <c r="R170" i="2"/>
  <c r="S170" i="2"/>
  <c r="O171" i="2"/>
  <c r="P171" i="2"/>
  <c r="R171" i="2"/>
  <c r="S171" i="2"/>
  <c r="O172" i="2"/>
  <c r="P172" i="2"/>
  <c r="R172" i="2"/>
  <c r="S172" i="2"/>
  <c r="O173" i="2"/>
  <c r="P173" i="2"/>
  <c r="R173" i="2"/>
  <c r="S173" i="2"/>
  <c r="O174" i="2"/>
  <c r="P174" i="2"/>
  <c r="R174" i="2"/>
  <c r="S174" i="2"/>
  <c r="O175" i="2"/>
  <c r="P175" i="2"/>
  <c r="R175" i="2"/>
  <c r="S175" i="2"/>
  <c r="O176" i="2"/>
  <c r="P176" i="2"/>
  <c r="R176" i="2"/>
  <c r="S176" i="2"/>
  <c r="O177" i="2"/>
  <c r="P177" i="2"/>
  <c r="R177" i="2"/>
  <c r="S177" i="2"/>
  <c r="O178" i="2"/>
  <c r="P178" i="2"/>
  <c r="R178" i="2"/>
  <c r="S178" i="2"/>
  <c r="O179" i="2"/>
  <c r="P179" i="2"/>
  <c r="R179" i="2"/>
  <c r="S179" i="2"/>
  <c r="O180" i="2"/>
  <c r="P180" i="2"/>
  <c r="R180" i="2"/>
  <c r="S180" i="2"/>
  <c r="O181" i="2"/>
  <c r="P181" i="2"/>
  <c r="R181" i="2"/>
  <c r="S181" i="2"/>
  <c r="O182" i="2"/>
  <c r="P182" i="2"/>
  <c r="R182" i="2"/>
  <c r="S182" i="2"/>
  <c r="O183" i="2"/>
  <c r="P183" i="2"/>
  <c r="R183" i="2"/>
  <c r="S183" i="2"/>
  <c r="O184" i="2"/>
  <c r="P184" i="2"/>
  <c r="R184" i="2"/>
  <c r="S184" i="2"/>
  <c r="O185" i="2"/>
  <c r="P185" i="2"/>
  <c r="R185" i="2"/>
  <c r="S185" i="2"/>
  <c r="O186" i="2"/>
  <c r="P186" i="2"/>
  <c r="R186" i="2"/>
  <c r="S186" i="2"/>
  <c r="O187" i="2"/>
  <c r="P187" i="2"/>
  <c r="R187" i="2"/>
  <c r="S187" i="2"/>
  <c r="O188" i="2"/>
  <c r="P188" i="2"/>
  <c r="R188" i="2"/>
  <c r="S188" i="2"/>
  <c r="O189" i="2"/>
  <c r="P189" i="2"/>
  <c r="R189" i="2"/>
  <c r="S189" i="2"/>
  <c r="O190" i="2"/>
  <c r="P190" i="2"/>
  <c r="R190" i="2"/>
  <c r="S190" i="2"/>
  <c r="O191" i="2"/>
  <c r="P191" i="2"/>
  <c r="R191" i="2"/>
  <c r="S191" i="2"/>
  <c r="O192" i="2"/>
  <c r="P192" i="2"/>
  <c r="R192" i="2"/>
  <c r="S192" i="2"/>
  <c r="O193" i="2"/>
  <c r="P193" i="2"/>
  <c r="R193" i="2"/>
  <c r="S193" i="2"/>
  <c r="O194" i="2"/>
  <c r="P194" i="2"/>
  <c r="R194" i="2"/>
  <c r="S194" i="2"/>
  <c r="O195" i="2"/>
  <c r="P195" i="2"/>
  <c r="R195" i="2"/>
  <c r="S195" i="2"/>
  <c r="O196" i="2"/>
  <c r="P196" i="2"/>
  <c r="R196" i="2"/>
  <c r="S196" i="2"/>
  <c r="O197" i="2"/>
  <c r="P197" i="2"/>
  <c r="R197" i="2"/>
  <c r="S197" i="2"/>
  <c r="O198" i="2"/>
  <c r="P198" i="2"/>
  <c r="R198" i="2"/>
  <c r="S198" i="2"/>
  <c r="O199" i="2"/>
  <c r="P199" i="2"/>
  <c r="R199" i="2"/>
  <c r="S199" i="2"/>
  <c r="O200" i="2"/>
  <c r="P200" i="2"/>
  <c r="R200" i="2"/>
  <c r="S200" i="2"/>
  <c r="O201" i="2"/>
  <c r="P201" i="2"/>
  <c r="R201" i="2"/>
  <c r="S201" i="2"/>
  <c r="O202" i="2"/>
  <c r="P202" i="2"/>
  <c r="R202" i="2"/>
  <c r="S202" i="2"/>
  <c r="O203" i="2"/>
  <c r="P203" i="2"/>
  <c r="R203" i="2"/>
  <c r="S203" i="2"/>
  <c r="O204" i="2"/>
  <c r="P204" i="2"/>
  <c r="R204" i="2"/>
  <c r="S204" i="2"/>
  <c r="P205" i="2"/>
  <c r="S205" i="2"/>
  <c r="P206" i="2"/>
  <c r="S206" i="2"/>
  <c r="P207" i="2"/>
  <c r="S207" i="2"/>
  <c r="N208" i="2"/>
  <c r="O208" i="2"/>
  <c r="P208" i="2"/>
  <c r="Q208" i="2"/>
  <c r="R208" i="2"/>
  <c r="S208" i="2"/>
  <c r="N209" i="2"/>
  <c r="O209" i="2"/>
  <c r="P209" i="2"/>
  <c r="Q209" i="2"/>
  <c r="R209" i="2"/>
  <c r="S209" i="2"/>
  <c r="N210" i="2"/>
  <c r="O210" i="2"/>
  <c r="P210" i="2"/>
  <c r="Q210" i="2"/>
  <c r="R210" i="2"/>
  <c r="S210" i="2"/>
  <c r="N211" i="2"/>
  <c r="O211" i="2"/>
  <c r="P211" i="2"/>
  <c r="Q211" i="2"/>
  <c r="R211" i="2"/>
  <c r="S211" i="2"/>
  <c r="O212" i="2"/>
  <c r="P212" i="2"/>
  <c r="R212" i="2"/>
  <c r="S212" i="2"/>
  <c r="O213" i="2"/>
  <c r="P213" i="2"/>
  <c r="R213" i="2"/>
  <c r="S213" i="2"/>
  <c r="O214" i="2"/>
  <c r="P214" i="2"/>
  <c r="R214" i="2"/>
  <c r="S214" i="2"/>
  <c r="N215" i="2"/>
  <c r="O215" i="2"/>
  <c r="P215" i="2"/>
  <c r="Q215" i="2"/>
  <c r="R215" i="2"/>
  <c r="S215" i="2"/>
  <c r="O216" i="2"/>
  <c r="P216" i="2"/>
  <c r="R216" i="2"/>
  <c r="S216" i="2"/>
  <c r="O217" i="2"/>
  <c r="P217" i="2"/>
  <c r="R217" i="2"/>
  <c r="S217" i="2"/>
  <c r="O218" i="2"/>
  <c r="P218" i="2"/>
  <c r="R218" i="2"/>
  <c r="S218" i="2"/>
  <c r="O219" i="2"/>
  <c r="P219" i="2"/>
  <c r="R219" i="2"/>
  <c r="S219" i="2"/>
  <c r="O220" i="2"/>
  <c r="P220" i="2"/>
  <c r="R220" i="2"/>
  <c r="S220" i="2"/>
  <c r="O221" i="2"/>
  <c r="P221" i="2"/>
  <c r="R221" i="2"/>
  <c r="S221" i="2"/>
  <c r="O222" i="2"/>
  <c r="P222" i="2"/>
  <c r="R222" i="2"/>
  <c r="S222" i="2"/>
  <c r="O223" i="2"/>
  <c r="P223" i="2"/>
  <c r="R223" i="2"/>
  <c r="S223" i="2"/>
  <c r="O224" i="2"/>
  <c r="P224" i="2"/>
  <c r="R224" i="2"/>
  <c r="S224" i="2"/>
  <c r="O225" i="2"/>
  <c r="P225" i="2"/>
  <c r="R225" i="2"/>
  <c r="S225" i="2"/>
  <c r="O226" i="2"/>
  <c r="P226" i="2"/>
  <c r="R226" i="2"/>
  <c r="S226" i="2"/>
  <c r="O227" i="2"/>
  <c r="P227" i="2"/>
  <c r="R227" i="2"/>
  <c r="S227" i="2"/>
  <c r="O228" i="2"/>
  <c r="P228" i="2"/>
  <c r="R228" i="2"/>
  <c r="S228" i="2"/>
  <c r="O229" i="2"/>
  <c r="P229" i="2"/>
  <c r="R229" i="2"/>
  <c r="S229" i="2"/>
  <c r="O230" i="2"/>
  <c r="P230" i="2"/>
  <c r="R230" i="2"/>
  <c r="S230" i="2"/>
  <c r="O231" i="2"/>
  <c r="P231" i="2"/>
  <c r="R231" i="2"/>
  <c r="S231" i="2"/>
  <c r="O232" i="2"/>
  <c r="P232" i="2"/>
  <c r="R232" i="2"/>
  <c r="S232" i="2"/>
  <c r="O233" i="2"/>
  <c r="P233" i="2"/>
  <c r="R233" i="2"/>
  <c r="S233" i="2"/>
  <c r="O234" i="2"/>
  <c r="P234" i="2"/>
  <c r="R234" i="2"/>
  <c r="S234" i="2"/>
  <c r="O235" i="2"/>
  <c r="P235" i="2"/>
  <c r="R235" i="2"/>
  <c r="S235" i="2"/>
  <c r="O236" i="2"/>
  <c r="P236" i="2"/>
  <c r="R236" i="2"/>
  <c r="S236" i="2"/>
  <c r="O237" i="2"/>
  <c r="P237" i="2"/>
  <c r="R237" i="2"/>
  <c r="S237" i="2"/>
  <c r="O238" i="2"/>
  <c r="P238" i="2"/>
  <c r="R238" i="2"/>
  <c r="S238" i="2"/>
  <c r="O239" i="2"/>
  <c r="P239" i="2"/>
  <c r="R239" i="2"/>
  <c r="S239" i="2"/>
  <c r="O240" i="2"/>
  <c r="P240" i="2"/>
  <c r="R240" i="2"/>
  <c r="S240" i="2"/>
  <c r="O241" i="2"/>
  <c r="P241" i="2"/>
  <c r="R241" i="2"/>
  <c r="S241" i="2"/>
  <c r="O242" i="2"/>
  <c r="P242" i="2"/>
  <c r="R242" i="2"/>
  <c r="S242" i="2"/>
  <c r="O243" i="2"/>
  <c r="P243" i="2"/>
  <c r="R243" i="2"/>
  <c r="S243" i="2"/>
  <c r="O244" i="2"/>
  <c r="P244" i="2"/>
  <c r="R244" i="2"/>
  <c r="S244" i="2"/>
  <c r="O245" i="2"/>
  <c r="P245" i="2"/>
  <c r="R245" i="2"/>
  <c r="S245" i="2"/>
  <c r="O246" i="2"/>
  <c r="P246" i="2"/>
  <c r="R246" i="2"/>
  <c r="S246" i="2"/>
  <c r="O247" i="2"/>
  <c r="P247" i="2"/>
  <c r="R247" i="2"/>
  <c r="S247" i="2"/>
  <c r="O248" i="2"/>
  <c r="P248" i="2"/>
  <c r="R248" i="2"/>
  <c r="S248" i="2"/>
  <c r="O249" i="2"/>
  <c r="P249" i="2"/>
  <c r="R249" i="2"/>
  <c r="S249" i="2"/>
  <c r="O250" i="2"/>
  <c r="P250" i="2"/>
  <c r="R250" i="2"/>
  <c r="S250" i="2"/>
  <c r="O251" i="2"/>
  <c r="P251" i="2"/>
  <c r="R251" i="2"/>
  <c r="S251" i="2"/>
  <c r="O252" i="2"/>
  <c r="P252" i="2"/>
  <c r="R252" i="2"/>
  <c r="S252" i="2"/>
  <c r="P253" i="2"/>
  <c r="S253" i="2"/>
  <c r="P254" i="2"/>
  <c r="S254" i="2"/>
  <c r="N255" i="2"/>
  <c r="O255" i="2"/>
  <c r="P255" i="2"/>
  <c r="Q255" i="2"/>
  <c r="R255" i="2"/>
  <c r="S255" i="2"/>
  <c r="N256" i="2"/>
  <c r="O256" i="2"/>
  <c r="P256" i="2"/>
  <c r="Q256" i="2"/>
  <c r="R256" i="2"/>
  <c r="S256" i="2"/>
  <c r="N257" i="2"/>
  <c r="O257" i="2"/>
  <c r="P257" i="2"/>
  <c r="Q257" i="2"/>
  <c r="R257" i="2"/>
  <c r="S257" i="2"/>
  <c r="N258" i="2"/>
  <c r="O258" i="2"/>
  <c r="P258" i="2"/>
  <c r="Q258" i="2"/>
  <c r="R258" i="2"/>
  <c r="S258" i="2"/>
  <c r="N259" i="2"/>
  <c r="O259" i="2"/>
  <c r="P259" i="2"/>
  <c r="Q259" i="2"/>
  <c r="R259" i="2"/>
  <c r="S259" i="2"/>
  <c r="O260" i="2"/>
  <c r="P260" i="2"/>
  <c r="R260" i="2"/>
  <c r="S260" i="2"/>
  <c r="O261" i="2"/>
  <c r="P261" i="2"/>
  <c r="R261" i="2"/>
  <c r="S261" i="2"/>
  <c r="O262" i="2"/>
  <c r="P262" i="2"/>
  <c r="R262" i="2"/>
  <c r="S262" i="2"/>
  <c r="N263" i="2"/>
  <c r="O263" i="2"/>
  <c r="P263" i="2"/>
  <c r="Q263" i="2"/>
  <c r="R263" i="2"/>
  <c r="S263" i="2"/>
  <c r="N264" i="2"/>
  <c r="O264" i="2"/>
  <c r="P264" i="2"/>
  <c r="Q264" i="2"/>
  <c r="R264" i="2"/>
  <c r="S264" i="2"/>
  <c r="O265" i="2"/>
  <c r="P265" i="2"/>
  <c r="R265" i="2"/>
  <c r="S265" i="2"/>
  <c r="O266" i="2"/>
  <c r="P266" i="2"/>
  <c r="R266" i="2"/>
  <c r="S266" i="2"/>
  <c r="O267" i="2"/>
  <c r="P267" i="2"/>
  <c r="R267" i="2"/>
  <c r="S267" i="2"/>
  <c r="O268" i="2"/>
  <c r="P268" i="2"/>
  <c r="R268" i="2"/>
  <c r="S268" i="2"/>
  <c r="N269" i="2"/>
  <c r="O269" i="2"/>
  <c r="P269" i="2"/>
  <c r="Q269" i="2"/>
  <c r="R269" i="2"/>
  <c r="S269" i="2"/>
  <c r="N270" i="2"/>
  <c r="O270" i="2"/>
  <c r="P270" i="2"/>
  <c r="Q270" i="2"/>
  <c r="R270" i="2"/>
  <c r="S270" i="2"/>
  <c r="N271" i="2"/>
  <c r="O271" i="2"/>
  <c r="P271" i="2"/>
  <c r="Q271" i="2"/>
  <c r="R271" i="2"/>
  <c r="S271" i="2"/>
  <c r="N272" i="2"/>
  <c r="O272" i="2"/>
  <c r="P272" i="2"/>
  <c r="Q272" i="2"/>
  <c r="R272" i="2"/>
  <c r="S272" i="2"/>
  <c r="O273" i="2"/>
  <c r="P273" i="2"/>
  <c r="R273" i="2"/>
  <c r="S273" i="2"/>
  <c r="O274" i="2"/>
  <c r="P274" i="2"/>
  <c r="R274" i="2"/>
  <c r="S274" i="2"/>
  <c r="O275" i="2"/>
  <c r="P275" i="2"/>
  <c r="R275" i="2"/>
  <c r="S275" i="2"/>
  <c r="O276" i="2"/>
  <c r="P276" i="2"/>
  <c r="R276" i="2"/>
  <c r="S276" i="2"/>
  <c r="O277" i="2"/>
  <c r="P277" i="2"/>
  <c r="R277" i="2"/>
  <c r="S277" i="2"/>
  <c r="O278" i="2"/>
  <c r="P278" i="2"/>
  <c r="R278" i="2"/>
  <c r="S278" i="2"/>
  <c r="O279" i="2"/>
  <c r="P279" i="2"/>
  <c r="R279" i="2"/>
  <c r="S279" i="2"/>
  <c r="O280" i="2"/>
  <c r="P280" i="2"/>
  <c r="R280" i="2"/>
  <c r="S280" i="2"/>
  <c r="O281" i="2"/>
  <c r="P281" i="2"/>
  <c r="R281" i="2"/>
  <c r="S281" i="2"/>
  <c r="O282" i="2"/>
  <c r="P282" i="2"/>
  <c r="R282" i="2"/>
  <c r="S282" i="2"/>
  <c r="O283" i="2"/>
  <c r="P283" i="2"/>
  <c r="R283" i="2"/>
  <c r="S283" i="2"/>
  <c r="O284" i="2"/>
  <c r="P284" i="2"/>
  <c r="R284" i="2"/>
  <c r="S284" i="2"/>
  <c r="O285" i="2"/>
  <c r="P285" i="2"/>
  <c r="R285" i="2"/>
  <c r="S285" i="2"/>
  <c r="O286" i="2"/>
  <c r="P286" i="2"/>
  <c r="R286" i="2"/>
  <c r="S286" i="2"/>
  <c r="O287" i="2"/>
  <c r="P287" i="2"/>
  <c r="R287" i="2"/>
  <c r="S287" i="2"/>
  <c r="O288" i="2"/>
  <c r="P288" i="2"/>
  <c r="R288" i="2"/>
  <c r="S288" i="2"/>
  <c r="O289" i="2"/>
  <c r="P289" i="2"/>
  <c r="R289" i="2"/>
  <c r="S289" i="2"/>
  <c r="O290" i="2"/>
  <c r="P290" i="2"/>
  <c r="R290" i="2"/>
  <c r="S290" i="2"/>
  <c r="O291" i="2"/>
  <c r="P291" i="2"/>
  <c r="R291" i="2"/>
  <c r="S291" i="2"/>
  <c r="O292" i="2"/>
  <c r="P292" i="2"/>
  <c r="R292" i="2"/>
  <c r="S292" i="2"/>
  <c r="O293" i="2"/>
  <c r="P293" i="2"/>
  <c r="R293" i="2"/>
  <c r="S293" i="2"/>
  <c r="O294" i="2"/>
  <c r="P294" i="2"/>
  <c r="R294" i="2"/>
  <c r="S294" i="2"/>
  <c r="P295" i="2"/>
  <c r="S295" i="2"/>
  <c r="P296" i="2"/>
  <c r="S296" i="2"/>
  <c r="N297" i="2"/>
  <c r="O297" i="2"/>
  <c r="P297" i="2"/>
  <c r="Q297" i="2"/>
  <c r="R297" i="2"/>
  <c r="S297" i="2"/>
  <c r="O298" i="2"/>
  <c r="P298" i="2"/>
  <c r="R298" i="2"/>
  <c r="S298" i="2"/>
  <c r="O299" i="2"/>
  <c r="P299" i="2"/>
  <c r="R299" i="2"/>
  <c r="S299" i="2"/>
  <c r="O300" i="2"/>
  <c r="P300" i="2"/>
  <c r="R300" i="2"/>
  <c r="S300" i="2"/>
  <c r="O301" i="2"/>
  <c r="P301" i="2"/>
  <c r="R301" i="2"/>
  <c r="S301" i="2"/>
  <c r="O302" i="2"/>
  <c r="P302" i="2"/>
  <c r="R302" i="2"/>
  <c r="S302" i="2"/>
  <c r="O303" i="2"/>
  <c r="P303" i="2"/>
  <c r="R303" i="2"/>
  <c r="S303" i="2"/>
  <c r="O304" i="2"/>
  <c r="P304" i="2"/>
  <c r="R304" i="2"/>
  <c r="S304" i="2"/>
  <c r="O305" i="2"/>
  <c r="P305" i="2"/>
  <c r="R305" i="2"/>
  <c r="S305" i="2"/>
  <c r="O306" i="2"/>
  <c r="P306" i="2"/>
  <c r="R306" i="2"/>
  <c r="S306" i="2"/>
  <c r="O307" i="2"/>
  <c r="P307" i="2"/>
  <c r="R307" i="2"/>
  <c r="S307" i="2"/>
  <c r="O308" i="2"/>
  <c r="P308" i="2"/>
  <c r="R308" i="2"/>
  <c r="S308" i="2"/>
  <c r="O309" i="2"/>
  <c r="P309" i="2"/>
  <c r="R309" i="2"/>
  <c r="S309" i="2"/>
  <c r="O310" i="2"/>
  <c r="P310" i="2"/>
  <c r="R310" i="2"/>
  <c r="S310" i="2"/>
  <c r="O311" i="2"/>
  <c r="P311" i="2"/>
  <c r="R311" i="2"/>
  <c r="S311" i="2"/>
  <c r="O312" i="2"/>
  <c r="P312" i="2"/>
  <c r="R312" i="2"/>
  <c r="S312" i="2"/>
  <c r="O313" i="2"/>
  <c r="P313" i="2"/>
  <c r="R313" i="2"/>
  <c r="S313" i="2"/>
  <c r="O314" i="2"/>
  <c r="P314" i="2"/>
  <c r="R314" i="2"/>
  <c r="S314" i="2"/>
  <c r="O315" i="2"/>
  <c r="P315" i="2"/>
  <c r="R315" i="2"/>
  <c r="S315" i="2"/>
  <c r="O316" i="2"/>
  <c r="P316" i="2"/>
  <c r="R316" i="2"/>
  <c r="S316" i="2"/>
  <c r="O317" i="2"/>
  <c r="P317" i="2"/>
  <c r="R317" i="2"/>
  <c r="S317" i="2"/>
  <c r="O318" i="2"/>
  <c r="P318" i="2"/>
  <c r="R318" i="2"/>
  <c r="S318" i="2"/>
  <c r="O319" i="2"/>
  <c r="P319" i="2"/>
  <c r="R319" i="2"/>
  <c r="S319" i="2"/>
  <c r="O320" i="2"/>
  <c r="P320" i="2"/>
  <c r="R320" i="2"/>
  <c r="S320" i="2"/>
  <c r="O321" i="2"/>
  <c r="P321" i="2"/>
  <c r="R321" i="2"/>
  <c r="S321" i="2"/>
  <c r="O322" i="2"/>
  <c r="P322" i="2"/>
  <c r="R322" i="2"/>
  <c r="S322" i="2"/>
  <c r="O323" i="2"/>
  <c r="P323" i="2"/>
  <c r="R323" i="2"/>
  <c r="S323" i="2"/>
  <c r="O324" i="2"/>
  <c r="P324" i="2"/>
  <c r="R324" i="2"/>
  <c r="S324" i="2"/>
  <c r="O325" i="2"/>
  <c r="P325" i="2"/>
  <c r="R325" i="2"/>
  <c r="S325" i="2"/>
  <c r="O326" i="2"/>
  <c r="P326" i="2"/>
  <c r="R326" i="2"/>
  <c r="S326" i="2"/>
  <c r="O327" i="2"/>
  <c r="P327" i="2"/>
  <c r="R327" i="2"/>
  <c r="S327" i="2"/>
  <c r="P328" i="2"/>
  <c r="S328" i="2"/>
  <c r="P329" i="2"/>
  <c r="S329" i="2"/>
  <c r="N330" i="2"/>
  <c r="O330" i="2"/>
  <c r="P330" i="2"/>
  <c r="Q330" i="2"/>
  <c r="R330" i="2"/>
  <c r="S330" i="2"/>
  <c r="O331" i="2"/>
  <c r="P331" i="2"/>
  <c r="R331" i="2"/>
  <c r="S331" i="2"/>
  <c r="O332" i="2"/>
  <c r="P332" i="2"/>
  <c r="R332" i="2"/>
  <c r="S332" i="2"/>
  <c r="N333" i="2"/>
  <c r="O333" i="2"/>
  <c r="P333" i="2"/>
  <c r="Q333" i="2"/>
  <c r="R333" i="2"/>
  <c r="S333" i="2"/>
  <c r="O334" i="2"/>
  <c r="P334" i="2"/>
  <c r="R334" i="2"/>
  <c r="S334" i="2"/>
  <c r="O335" i="2"/>
  <c r="P335" i="2"/>
  <c r="R335" i="2"/>
  <c r="S335" i="2"/>
  <c r="O336" i="2"/>
  <c r="P336" i="2"/>
  <c r="R336" i="2"/>
  <c r="S336" i="2"/>
  <c r="O337" i="2"/>
  <c r="P337" i="2"/>
  <c r="R337" i="2"/>
  <c r="S337" i="2"/>
  <c r="O338" i="2"/>
  <c r="P338" i="2"/>
  <c r="R338" i="2"/>
  <c r="S338" i="2"/>
  <c r="O339" i="2"/>
  <c r="P339" i="2"/>
  <c r="R339" i="2"/>
  <c r="S339" i="2"/>
  <c r="O340" i="2"/>
  <c r="P340" i="2"/>
  <c r="R340" i="2"/>
  <c r="S340" i="2"/>
  <c r="O341" i="2"/>
  <c r="P341" i="2"/>
  <c r="R341" i="2"/>
  <c r="S341" i="2"/>
  <c r="O342" i="2"/>
  <c r="P342" i="2"/>
  <c r="R342" i="2"/>
  <c r="S342" i="2"/>
  <c r="O343" i="2"/>
  <c r="P343" i="2"/>
  <c r="R343" i="2"/>
  <c r="S343" i="2"/>
  <c r="O344" i="2"/>
  <c r="P344" i="2"/>
  <c r="R344" i="2"/>
  <c r="S344" i="2"/>
  <c r="O345" i="2"/>
  <c r="P345" i="2"/>
  <c r="R345" i="2"/>
  <c r="S345" i="2"/>
  <c r="O346" i="2"/>
  <c r="P346" i="2"/>
  <c r="R346" i="2"/>
  <c r="S346" i="2"/>
  <c r="O347" i="2"/>
  <c r="P347" i="2"/>
  <c r="R347" i="2"/>
  <c r="S347" i="2"/>
  <c r="O348" i="2"/>
  <c r="P348" i="2"/>
  <c r="R348" i="2"/>
  <c r="S348" i="2"/>
  <c r="O349" i="2"/>
  <c r="P349" i="2"/>
  <c r="R349" i="2"/>
  <c r="S349" i="2"/>
  <c r="O350" i="2"/>
  <c r="P350" i="2"/>
  <c r="R350" i="2"/>
  <c r="S350" i="2"/>
  <c r="O351" i="2"/>
  <c r="P351" i="2"/>
  <c r="R351" i="2"/>
  <c r="S351" i="2"/>
  <c r="O352" i="2"/>
  <c r="P352" i="2"/>
  <c r="R352" i="2"/>
  <c r="S352" i="2"/>
  <c r="O353" i="2"/>
  <c r="P353" i="2"/>
  <c r="R353" i="2"/>
  <c r="S353" i="2"/>
  <c r="O354" i="2"/>
  <c r="P354" i="2"/>
  <c r="R354" i="2"/>
  <c r="S354" i="2"/>
  <c r="O355" i="2"/>
  <c r="P355" i="2"/>
  <c r="R355" i="2"/>
  <c r="S355" i="2"/>
  <c r="O356" i="2"/>
  <c r="P356" i="2"/>
  <c r="R356" i="2"/>
  <c r="S356" i="2"/>
  <c r="O357" i="2"/>
  <c r="P357" i="2"/>
  <c r="R357" i="2"/>
  <c r="S357" i="2"/>
  <c r="O358" i="2"/>
  <c r="P358" i="2"/>
  <c r="R358" i="2"/>
  <c r="S358" i="2"/>
  <c r="O359" i="2"/>
  <c r="P359" i="2"/>
  <c r="R359" i="2"/>
  <c r="S359" i="2"/>
  <c r="O360" i="2"/>
  <c r="P360" i="2"/>
  <c r="R360" i="2"/>
  <c r="S360" i="2"/>
  <c r="O361" i="2"/>
  <c r="P361" i="2"/>
  <c r="R361" i="2"/>
  <c r="S361" i="2"/>
  <c r="O362" i="2"/>
  <c r="P362" i="2"/>
  <c r="R362" i="2"/>
  <c r="S362" i="2"/>
  <c r="O363" i="2"/>
  <c r="P363" i="2"/>
  <c r="R363" i="2"/>
  <c r="S363" i="2"/>
  <c r="P364" i="2"/>
  <c r="S364" i="2"/>
  <c r="P365" i="2"/>
  <c r="S365" i="2"/>
  <c r="N366" i="2"/>
  <c r="O366" i="2"/>
  <c r="P366" i="2"/>
  <c r="Q366" i="2"/>
  <c r="R366" i="2"/>
  <c r="S366" i="2"/>
  <c r="O367" i="2"/>
  <c r="P367" i="2"/>
  <c r="R367" i="2"/>
  <c r="S367" i="2"/>
  <c r="O368" i="2"/>
  <c r="P368" i="2"/>
  <c r="R368" i="2"/>
  <c r="S368" i="2"/>
  <c r="N369" i="2"/>
  <c r="O369" i="2"/>
  <c r="P369" i="2"/>
  <c r="Q369" i="2"/>
  <c r="R369" i="2"/>
  <c r="S369" i="2"/>
  <c r="O370" i="2"/>
  <c r="P370" i="2"/>
  <c r="R370" i="2"/>
  <c r="S370" i="2"/>
  <c r="O371" i="2"/>
  <c r="P371" i="2"/>
  <c r="R371" i="2"/>
  <c r="S371" i="2"/>
  <c r="O372" i="2"/>
  <c r="P372" i="2"/>
  <c r="R372" i="2"/>
  <c r="S372" i="2"/>
  <c r="O373" i="2"/>
  <c r="P373" i="2"/>
  <c r="R373" i="2"/>
  <c r="S373" i="2"/>
  <c r="O374" i="2"/>
  <c r="P374" i="2"/>
  <c r="R374" i="2"/>
  <c r="S374" i="2"/>
  <c r="O375" i="2"/>
  <c r="P375" i="2"/>
  <c r="R375" i="2"/>
  <c r="S375" i="2"/>
  <c r="O376" i="2"/>
  <c r="P376" i="2"/>
  <c r="R376" i="2"/>
  <c r="S376" i="2"/>
  <c r="O377" i="2"/>
  <c r="P377" i="2"/>
  <c r="R377" i="2"/>
  <c r="S377" i="2"/>
  <c r="O378" i="2"/>
  <c r="P378" i="2"/>
  <c r="R378" i="2"/>
  <c r="S378" i="2"/>
  <c r="O379" i="2"/>
  <c r="P379" i="2"/>
  <c r="R379" i="2"/>
  <c r="S379" i="2"/>
  <c r="O380" i="2"/>
  <c r="P380" i="2"/>
  <c r="R380" i="2"/>
  <c r="S380" i="2"/>
  <c r="O381" i="2"/>
  <c r="P381" i="2"/>
  <c r="R381" i="2"/>
  <c r="S381" i="2"/>
  <c r="O382" i="2"/>
  <c r="P382" i="2"/>
  <c r="R382" i="2"/>
  <c r="S382" i="2"/>
  <c r="O383" i="2"/>
  <c r="P383" i="2"/>
  <c r="R383" i="2"/>
  <c r="S383" i="2"/>
  <c r="O384" i="2"/>
  <c r="P384" i="2"/>
  <c r="R384" i="2"/>
  <c r="S384" i="2"/>
  <c r="O385" i="2"/>
  <c r="P385" i="2"/>
  <c r="R385" i="2"/>
  <c r="S385" i="2"/>
  <c r="O386" i="2"/>
  <c r="P386" i="2"/>
  <c r="R386" i="2"/>
  <c r="S386" i="2"/>
  <c r="O387" i="2"/>
  <c r="P387" i="2"/>
  <c r="R387" i="2"/>
  <c r="S387" i="2"/>
  <c r="O388" i="2"/>
  <c r="P388" i="2"/>
  <c r="R388" i="2"/>
  <c r="S388" i="2"/>
  <c r="P389" i="2"/>
  <c r="S389" i="2"/>
  <c r="P390" i="2"/>
  <c r="S390" i="2"/>
  <c r="N391" i="2"/>
  <c r="O391" i="2"/>
  <c r="P391" i="2"/>
  <c r="Q391" i="2"/>
  <c r="R391" i="2"/>
  <c r="S391" i="2"/>
  <c r="N392" i="2"/>
  <c r="O392" i="2"/>
  <c r="P392" i="2"/>
  <c r="Q392" i="2"/>
  <c r="R392" i="2"/>
  <c r="S392" i="2"/>
  <c r="N393" i="2"/>
  <c r="O393" i="2"/>
  <c r="P393" i="2"/>
  <c r="Q393" i="2"/>
  <c r="R393" i="2"/>
  <c r="S393" i="2"/>
  <c r="N394" i="2"/>
  <c r="O394" i="2"/>
  <c r="P394" i="2"/>
  <c r="Q394" i="2"/>
  <c r="R394" i="2"/>
  <c r="S394" i="2"/>
  <c r="O395" i="2"/>
  <c r="P395" i="2"/>
  <c r="R395" i="2"/>
  <c r="S395" i="2"/>
  <c r="O396" i="2"/>
  <c r="P396" i="2"/>
  <c r="R396" i="2"/>
  <c r="S396" i="2"/>
  <c r="N397" i="2"/>
  <c r="O397" i="2"/>
  <c r="P397" i="2"/>
  <c r="Q397" i="2"/>
  <c r="R397" i="2"/>
  <c r="S397" i="2"/>
  <c r="O398" i="2"/>
  <c r="P398" i="2"/>
  <c r="R398" i="2"/>
  <c r="S398" i="2"/>
  <c r="O399" i="2"/>
  <c r="P399" i="2"/>
  <c r="R399" i="2"/>
  <c r="S399" i="2"/>
  <c r="O400" i="2"/>
  <c r="P400" i="2"/>
  <c r="R400" i="2"/>
  <c r="S400" i="2"/>
  <c r="N401" i="2"/>
  <c r="O401" i="2"/>
  <c r="P401" i="2"/>
  <c r="Q401" i="2"/>
  <c r="R401" i="2"/>
  <c r="S401" i="2"/>
  <c r="N402" i="2"/>
  <c r="O402" i="2"/>
  <c r="P402" i="2"/>
  <c r="Q402" i="2"/>
  <c r="R402" i="2"/>
  <c r="S402" i="2"/>
  <c r="N403" i="2"/>
  <c r="O403" i="2"/>
  <c r="P403" i="2"/>
  <c r="Q403" i="2"/>
  <c r="R403" i="2"/>
  <c r="S403" i="2"/>
  <c r="N404" i="2"/>
  <c r="O404" i="2"/>
  <c r="P404" i="2"/>
  <c r="Q404" i="2"/>
  <c r="R404" i="2"/>
  <c r="S404" i="2"/>
  <c r="N405" i="2"/>
  <c r="O405" i="2"/>
  <c r="P405" i="2"/>
  <c r="Q405" i="2"/>
  <c r="R405" i="2"/>
  <c r="S405" i="2"/>
  <c r="N406" i="2"/>
  <c r="O406" i="2"/>
  <c r="P406" i="2"/>
  <c r="Q406" i="2"/>
  <c r="R406" i="2"/>
  <c r="S406" i="2"/>
  <c r="O407" i="2"/>
  <c r="P407" i="2"/>
  <c r="R407" i="2"/>
  <c r="S407" i="2"/>
  <c r="J10" i="2"/>
  <c r="W10" i="2" s="1"/>
  <c r="J11" i="2"/>
  <c r="W11" i="2" s="1"/>
  <c r="J12" i="2"/>
  <c r="W12" i="2" s="1"/>
  <c r="J13" i="2"/>
  <c r="W13" i="2" s="1"/>
  <c r="J14" i="2"/>
  <c r="W14" i="2" s="1"/>
  <c r="J15" i="2"/>
  <c r="W15" i="2" s="1"/>
  <c r="J16" i="2"/>
  <c r="W16" i="2" s="1"/>
  <c r="J17" i="2"/>
  <c r="W17" i="2" s="1"/>
  <c r="J18" i="2"/>
  <c r="W18" i="2" s="1"/>
  <c r="J19" i="2"/>
  <c r="W19" i="2" s="1"/>
  <c r="J20" i="2"/>
  <c r="W20" i="2" s="1"/>
  <c r="J21" i="2"/>
  <c r="W21" i="2" s="1"/>
  <c r="J22" i="2"/>
  <c r="W22" i="2" s="1"/>
  <c r="J23" i="2"/>
  <c r="W23" i="2" s="1"/>
  <c r="J24" i="2"/>
  <c r="W24" i="2" s="1"/>
  <c r="J25" i="2"/>
  <c r="W25" i="2" s="1"/>
  <c r="J26" i="2"/>
  <c r="W26" i="2" s="1"/>
  <c r="J27" i="2"/>
  <c r="W27" i="2" s="1"/>
  <c r="J28" i="2"/>
  <c r="W28" i="2" s="1"/>
  <c r="J29" i="2"/>
  <c r="W29" i="2" s="1"/>
  <c r="J30" i="2"/>
  <c r="W30" i="2" s="1"/>
  <c r="J31" i="2"/>
  <c r="W31" i="2" s="1"/>
  <c r="J32" i="2"/>
  <c r="W32" i="2" s="1"/>
  <c r="J33" i="2"/>
  <c r="W33" i="2" s="1"/>
  <c r="J34" i="2"/>
  <c r="W34" i="2" s="1"/>
  <c r="J35" i="2"/>
  <c r="W35" i="2" s="1"/>
  <c r="J36" i="2"/>
  <c r="W36" i="2" s="1"/>
  <c r="J37" i="2"/>
  <c r="W37" i="2" s="1"/>
  <c r="J38" i="2"/>
  <c r="W38" i="2" s="1"/>
  <c r="J39" i="2"/>
  <c r="W39" i="2" s="1"/>
  <c r="J40" i="2"/>
  <c r="W40" i="2" s="1"/>
  <c r="J41" i="2"/>
  <c r="W41" i="2" s="1"/>
  <c r="J42" i="2"/>
  <c r="W42" i="2" s="1"/>
  <c r="J43" i="2"/>
  <c r="W43" i="2" s="1"/>
  <c r="J44" i="2"/>
  <c r="W44" i="2" s="1"/>
  <c r="J45" i="2"/>
  <c r="W45" i="2" s="1"/>
  <c r="J46" i="2"/>
  <c r="W46" i="2" s="1"/>
  <c r="J47" i="2"/>
  <c r="W47" i="2" s="1"/>
  <c r="J48" i="2"/>
  <c r="W48" i="2" s="1"/>
  <c r="J49" i="2"/>
  <c r="W49" i="2" s="1"/>
  <c r="J50" i="2"/>
  <c r="W50" i="2" s="1"/>
  <c r="J51" i="2"/>
  <c r="W51" i="2" s="1"/>
  <c r="J52" i="2"/>
  <c r="W52" i="2" s="1"/>
  <c r="J53" i="2"/>
  <c r="W53" i="2" s="1"/>
  <c r="J54" i="2"/>
  <c r="W54" i="2" s="1"/>
  <c r="J55" i="2"/>
  <c r="W55" i="2" s="1"/>
  <c r="J56" i="2"/>
  <c r="W56" i="2" s="1"/>
  <c r="J57" i="2"/>
  <c r="W57" i="2" s="1"/>
  <c r="J58" i="2"/>
  <c r="W58" i="2" s="1"/>
  <c r="J59" i="2"/>
  <c r="W59" i="2" s="1"/>
  <c r="J60" i="2"/>
  <c r="W60" i="2" s="1"/>
  <c r="J61" i="2"/>
  <c r="W61" i="2" s="1"/>
  <c r="J62" i="2"/>
  <c r="W62" i="2" s="1"/>
  <c r="J63" i="2"/>
  <c r="W63" i="2" s="1"/>
  <c r="J64" i="2"/>
  <c r="W64" i="2" s="1"/>
  <c r="J65" i="2"/>
  <c r="W65" i="2" s="1"/>
  <c r="J66" i="2"/>
  <c r="W66" i="2" s="1"/>
  <c r="J67" i="2"/>
  <c r="W67" i="2" s="1"/>
  <c r="J68" i="2"/>
  <c r="W68" i="2" s="1"/>
  <c r="J69" i="2"/>
  <c r="W69" i="2" s="1"/>
  <c r="J70" i="2"/>
  <c r="W70" i="2" s="1"/>
  <c r="J71" i="2"/>
  <c r="W71" i="2" s="1"/>
  <c r="J72" i="2"/>
  <c r="W72" i="2" s="1"/>
  <c r="J73" i="2"/>
  <c r="W73" i="2" s="1"/>
  <c r="J74" i="2"/>
  <c r="W74" i="2" s="1"/>
  <c r="J75" i="2"/>
  <c r="W75" i="2" s="1"/>
  <c r="J76" i="2"/>
  <c r="W76" i="2" s="1"/>
  <c r="J77" i="2"/>
  <c r="W77" i="2" s="1"/>
  <c r="J78" i="2"/>
  <c r="W78" i="2" s="1"/>
  <c r="J79" i="2"/>
  <c r="W79" i="2" s="1"/>
  <c r="J80" i="2"/>
  <c r="W80" i="2" s="1"/>
  <c r="J81" i="2"/>
  <c r="W81" i="2" s="1"/>
  <c r="J82" i="2"/>
  <c r="W82" i="2" s="1"/>
  <c r="J83" i="2"/>
  <c r="W83" i="2" s="1"/>
  <c r="J84" i="2"/>
  <c r="W84" i="2" s="1"/>
  <c r="J85" i="2"/>
  <c r="W85" i="2" s="1"/>
  <c r="J86" i="2"/>
  <c r="W86" i="2" s="1"/>
  <c r="J87" i="2"/>
  <c r="W87" i="2" s="1"/>
  <c r="J88" i="2"/>
  <c r="W88" i="2" s="1"/>
  <c r="J89" i="2"/>
  <c r="W89" i="2" s="1"/>
  <c r="J90" i="2"/>
  <c r="W90" i="2" s="1"/>
  <c r="J91" i="2"/>
  <c r="W91" i="2" s="1"/>
  <c r="J92" i="2"/>
  <c r="W92" i="2" s="1"/>
  <c r="J93" i="2"/>
  <c r="W93" i="2" s="1"/>
  <c r="J94" i="2"/>
  <c r="W94" i="2" s="1"/>
  <c r="J95" i="2"/>
  <c r="W95" i="2" s="1"/>
  <c r="J96" i="2"/>
  <c r="W96" i="2" s="1"/>
  <c r="J97" i="2"/>
  <c r="W97" i="2" s="1"/>
  <c r="J98" i="2"/>
  <c r="W98" i="2" s="1"/>
  <c r="J99" i="2"/>
  <c r="W99" i="2" s="1"/>
  <c r="J100" i="2"/>
  <c r="W100" i="2" s="1"/>
  <c r="J101" i="2"/>
  <c r="W101" i="2" s="1"/>
  <c r="J102" i="2"/>
  <c r="W102" i="2" s="1"/>
  <c r="J103" i="2"/>
  <c r="W103" i="2" s="1"/>
  <c r="J104" i="2"/>
  <c r="W104" i="2" s="1"/>
  <c r="J105" i="2"/>
  <c r="W105" i="2" s="1"/>
  <c r="J106" i="2"/>
  <c r="W106" i="2" s="1"/>
  <c r="J107" i="2"/>
  <c r="W107" i="2" s="1"/>
  <c r="J108" i="2"/>
  <c r="W108" i="2" s="1"/>
  <c r="J109" i="2"/>
  <c r="W109" i="2" s="1"/>
  <c r="J110" i="2"/>
  <c r="W110" i="2" s="1"/>
  <c r="J111" i="2"/>
  <c r="W111" i="2" s="1"/>
  <c r="J112" i="2"/>
  <c r="W112" i="2" s="1"/>
  <c r="J113" i="2"/>
  <c r="W113" i="2" s="1"/>
  <c r="J114" i="2"/>
  <c r="W114" i="2" s="1"/>
  <c r="J115" i="2"/>
  <c r="W115" i="2" s="1"/>
  <c r="J116" i="2"/>
  <c r="W116" i="2" s="1"/>
  <c r="J117" i="2"/>
  <c r="W117" i="2" s="1"/>
  <c r="J118" i="2"/>
  <c r="W118" i="2" s="1"/>
  <c r="J119" i="2"/>
  <c r="W119" i="2" s="1"/>
  <c r="J120" i="2"/>
  <c r="W120" i="2" s="1"/>
  <c r="J121" i="2"/>
  <c r="W121" i="2" s="1"/>
  <c r="J122" i="2"/>
  <c r="W122" i="2" s="1"/>
  <c r="J123" i="2"/>
  <c r="W123" i="2" s="1"/>
  <c r="J124" i="2"/>
  <c r="W124" i="2" s="1"/>
  <c r="J125" i="2"/>
  <c r="W125" i="2" s="1"/>
  <c r="J126" i="2"/>
  <c r="W126" i="2" s="1"/>
  <c r="J127" i="2"/>
  <c r="W127" i="2" s="1"/>
  <c r="J128" i="2"/>
  <c r="W128" i="2" s="1"/>
  <c r="J129" i="2"/>
  <c r="W129" i="2" s="1"/>
  <c r="J130" i="2"/>
  <c r="W130" i="2" s="1"/>
  <c r="J131" i="2"/>
  <c r="W131" i="2" s="1"/>
  <c r="J132" i="2"/>
  <c r="W132" i="2" s="1"/>
  <c r="J133" i="2"/>
  <c r="W133" i="2" s="1"/>
  <c r="J134" i="2"/>
  <c r="W134" i="2" s="1"/>
  <c r="J135" i="2"/>
  <c r="W135" i="2" s="1"/>
  <c r="J136" i="2"/>
  <c r="W136" i="2" s="1"/>
  <c r="J137" i="2"/>
  <c r="W137" i="2" s="1"/>
  <c r="J138" i="2"/>
  <c r="W138" i="2" s="1"/>
  <c r="J139" i="2"/>
  <c r="W139" i="2" s="1"/>
  <c r="J140" i="2"/>
  <c r="W140" i="2" s="1"/>
  <c r="J141" i="2"/>
  <c r="W141" i="2" s="1"/>
  <c r="J142" i="2"/>
  <c r="W142" i="2" s="1"/>
  <c r="J143" i="2"/>
  <c r="W143" i="2" s="1"/>
  <c r="J144" i="2"/>
  <c r="W144" i="2" s="1"/>
  <c r="J145" i="2"/>
  <c r="W145" i="2" s="1"/>
  <c r="J146" i="2"/>
  <c r="W146" i="2" s="1"/>
  <c r="J147" i="2"/>
  <c r="W147" i="2" s="1"/>
  <c r="J148" i="2"/>
  <c r="W148" i="2" s="1"/>
  <c r="J149" i="2"/>
  <c r="W149" i="2" s="1"/>
  <c r="J150" i="2"/>
  <c r="W150" i="2" s="1"/>
  <c r="J151" i="2"/>
  <c r="W151" i="2" s="1"/>
  <c r="J152" i="2"/>
  <c r="W152" i="2" s="1"/>
  <c r="J153" i="2"/>
  <c r="W153" i="2" s="1"/>
  <c r="J154" i="2"/>
  <c r="W154" i="2" s="1"/>
  <c r="J155" i="2"/>
  <c r="W155" i="2" s="1"/>
  <c r="J156" i="2"/>
  <c r="W156" i="2" s="1"/>
  <c r="J157" i="2"/>
  <c r="W157" i="2" s="1"/>
  <c r="J158" i="2"/>
  <c r="W158" i="2" s="1"/>
  <c r="J159" i="2"/>
  <c r="W159" i="2" s="1"/>
  <c r="J160" i="2"/>
  <c r="W160" i="2" s="1"/>
  <c r="J161" i="2"/>
  <c r="W161" i="2" s="1"/>
  <c r="J162" i="2"/>
  <c r="W162" i="2" s="1"/>
  <c r="J163" i="2"/>
  <c r="W163" i="2" s="1"/>
  <c r="J164" i="2"/>
  <c r="W164" i="2" s="1"/>
  <c r="J165" i="2"/>
  <c r="W165" i="2" s="1"/>
  <c r="J166" i="2"/>
  <c r="W166" i="2" s="1"/>
  <c r="J167" i="2"/>
  <c r="W167" i="2" s="1"/>
  <c r="J168" i="2"/>
  <c r="W168" i="2" s="1"/>
  <c r="J169" i="2"/>
  <c r="W169" i="2" s="1"/>
  <c r="J170" i="2"/>
  <c r="W170" i="2" s="1"/>
  <c r="J171" i="2"/>
  <c r="W171" i="2" s="1"/>
  <c r="J172" i="2"/>
  <c r="W172" i="2" s="1"/>
  <c r="J173" i="2"/>
  <c r="W173" i="2" s="1"/>
  <c r="J174" i="2"/>
  <c r="W174" i="2" s="1"/>
  <c r="J175" i="2"/>
  <c r="W175" i="2" s="1"/>
  <c r="J176" i="2"/>
  <c r="W176" i="2" s="1"/>
  <c r="J177" i="2"/>
  <c r="W177" i="2" s="1"/>
  <c r="J178" i="2"/>
  <c r="W178" i="2" s="1"/>
  <c r="J179" i="2"/>
  <c r="W179" i="2" s="1"/>
  <c r="J180" i="2"/>
  <c r="W180" i="2" s="1"/>
  <c r="J181" i="2"/>
  <c r="W181" i="2" s="1"/>
  <c r="J182" i="2"/>
  <c r="W182" i="2" s="1"/>
  <c r="J183" i="2"/>
  <c r="W183" i="2" s="1"/>
  <c r="J184" i="2"/>
  <c r="W184" i="2" s="1"/>
  <c r="J185" i="2"/>
  <c r="W185" i="2" s="1"/>
  <c r="J186" i="2"/>
  <c r="W186" i="2" s="1"/>
  <c r="J187" i="2"/>
  <c r="W187" i="2" s="1"/>
  <c r="J188" i="2"/>
  <c r="W188" i="2" s="1"/>
  <c r="J189" i="2"/>
  <c r="W189" i="2" s="1"/>
  <c r="J190" i="2"/>
  <c r="W190" i="2" s="1"/>
  <c r="J191" i="2"/>
  <c r="W191" i="2" s="1"/>
  <c r="J192" i="2"/>
  <c r="W192" i="2" s="1"/>
  <c r="J193" i="2"/>
  <c r="W193" i="2" s="1"/>
  <c r="J194" i="2"/>
  <c r="W194" i="2" s="1"/>
  <c r="J195" i="2"/>
  <c r="W195" i="2" s="1"/>
  <c r="J196" i="2"/>
  <c r="W196" i="2" s="1"/>
  <c r="J197" i="2"/>
  <c r="W197" i="2" s="1"/>
  <c r="J198" i="2"/>
  <c r="W198" i="2" s="1"/>
  <c r="J199" i="2"/>
  <c r="W199" i="2" s="1"/>
  <c r="J200" i="2"/>
  <c r="W200" i="2" s="1"/>
  <c r="J201" i="2"/>
  <c r="W201" i="2" s="1"/>
  <c r="J202" i="2"/>
  <c r="W202" i="2" s="1"/>
  <c r="J203" i="2"/>
  <c r="W203" i="2" s="1"/>
  <c r="J204" i="2"/>
  <c r="W204" i="2" s="1"/>
  <c r="J205" i="2"/>
  <c r="W205" i="2" s="1"/>
  <c r="J206" i="2"/>
  <c r="W206" i="2" s="1"/>
  <c r="J207" i="2"/>
  <c r="W207" i="2" s="1"/>
  <c r="J208" i="2"/>
  <c r="W208" i="2" s="1"/>
  <c r="J209" i="2"/>
  <c r="W209" i="2" s="1"/>
  <c r="J210" i="2"/>
  <c r="W210" i="2" s="1"/>
  <c r="J211" i="2"/>
  <c r="W211" i="2" s="1"/>
  <c r="J212" i="2"/>
  <c r="W212" i="2" s="1"/>
  <c r="J213" i="2"/>
  <c r="W213" i="2" s="1"/>
  <c r="J214" i="2"/>
  <c r="W214" i="2" s="1"/>
  <c r="J215" i="2"/>
  <c r="W215" i="2" s="1"/>
  <c r="J216" i="2"/>
  <c r="W216" i="2" s="1"/>
  <c r="J217" i="2"/>
  <c r="W217" i="2" s="1"/>
  <c r="J218" i="2"/>
  <c r="W218" i="2" s="1"/>
  <c r="J219" i="2"/>
  <c r="W219" i="2" s="1"/>
  <c r="J220" i="2"/>
  <c r="W220" i="2" s="1"/>
  <c r="J221" i="2"/>
  <c r="W221" i="2" s="1"/>
  <c r="J222" i="2"/>
  <c r="W222" i="2" s="1"/>
  <c r="J223" i="2"/>
  <c r="W223" i="2" s="1"/>
  <c r="J224" i="2"/>
  <c r="W224" i="2" s="1"/>
  <c r="J225" i="2"/>
  <c r="W225" i="2" s="1"/>
  <c r="J226" i="2"/>
  <c r="W226" i="2" s="1"/>
  <c r="J227" i="2"/>
  <c r="W227" i="2" s="1"/>
  <c r="J228" i="2"/>
  <c r="W228" i="2" s="1"/>
  <c r="J229" i="2"/>
  <c r="W229" i="2" s="1"/>
  <c r="J230" i="2"/>
  <c r="W230" i="2" s="1"/>
  <c r="J231" i="2"/>
  <c r="W231" i="2" s="1"/>
  <c r="J232" i="2"/>
  <c r="W232" i="2" s="1"/>
  <c r="J233" i="2"/>
  <c r="W233" i="2" s="1"/>
  <c r="J234" i="2"/>
  <c r="W234" i="2" s="1"/>
  <c r="J235" i="2"/>
  <c r="W235" i="2" s="1"/>
  <c r="J236" i="2"/>
  <c r="W236" i="2" s="1"/>
  <c r="J237" i="2"/>
  <c r="W237" i="2" s="1"/>
  <c r="J238" i="2"/>
  <c r="W238" i="2" s="1"/>
  <c r="J239" i="2"/>
  <c r="W239" i="2" s="1"/>
  <c r="J240" i="2"/>
  <c r="W240" i="2" s="1"/>
  <c r="J241" i="2"/>
  <c r="W241" i="2" s="1"/>
  <c r="J242" i="2"/>
  <c r="W242" i="2" s="1"/>
  <c r="J243" i="2"/>
  <c r="W243" i="2" s="1"/>
  <c r="J244" i="2"/>
  <c r="W244" i="2" s="1"/>
  <c r="J245" i="2"/>
  <c r="W245" i="2" s="1"/>
  <c r="J246" i="2"/>
  <c r="W246" i="2" s="1"/>
  <c r="J247" i="2"/>
  <c r="W247" i="2" s="1"/>
  <c r="J248" i="2"/>
  <c r="W248" i="2" s="1"/>
  <c r="J249" i="2"/>
  <c r="W249" i="2" s="1"/>
  <c r="J250" i="2"/>
  <c r="W250" i="2" s="1"/>
  <c r="J251" i="2"/>
  <c r="W251" i="2" s="1"/>
  <c r="J252" i="2"/>
  <c r="W252" i="2" s="1"/>
  <c r="J253" i="2"/>
  <c r="W253" i="2" s="1"/>
  <c r="J254" i="2"/>
  <c r="W254" i="2" s="1"/>
  <c r="J255" i="2"/>
  <c r="W255" i="2" s="1"/>
  <c r="J256" i="2"/>
  <c r="W256" i="2" s="1"/>
  <c r="J257" i="2"/>
  <c r="W257" i="2" s="1"/>
  <c r="J258" i="2"/>
  <c r="W258" i="2" s="1"/>
  <c r="J259" i="2"/>
  <c r="W259" i="2" s="1"/>
  <c r="J260" i="2"/>
  <c r="W260" i="2" s="1"/>
  <c r="J261" i="2"/>
  <c r="W261" i="2" s="1"/>
  <c r="J262" i="2"/>
  <c r="W262" i="2" s="1"/>
  <c r="J263" i="2"/>
  <c r="W263" i="2" s="1"/>
  <c r="J264" i="2"/>
  <c r="W264" i="2" s="1"/>
  <c r="J265" i="2"/>
  <c r="W265" i="2" s="1"/>
  <c r="J266" i="2"/>
  <c r="W266" i="2" s="1"/>
  <c r="J267" i="2"/>
  <c r="W267" i="2" s="1"/>
  <c r="J268" i="2"/>
  <c r="W268" i="2" s="1"/>
  <c r="J269" i="2"/>
  <c r="W269" i="2" s="1"/>
  <c r="J270" i="2"/>
  <c r="W270" i="2" s="1"/>
  <c r="J271" i="2"/>
  <c r="W271" i="2" s="1"/>
  <c r="J272" i="2"/>
  <c r="W272" i="2" s="1"/>
  <c r="J273" i="2"/>
  <c r="W273" i="2" s="1"/>
  <c r="J274" i="2"/>
  <c r="W274" i="2" s="1"/>
  <c r="J275" i="2"/>
  <c r="W275" i="2" s="1"/>
  <c r="J276" i="2"/>
  <c r="W276" i="2" s="1"/>
  <c r="J277" i="2"/>
  <c r="W277" i="2" s="1"/>
  <c r="J278" i="2"/>
  <c r="W278" i="2" s="1"/>
  <c r="J279" i="2"/>
  <c r="W279" i="2" s="1"/>
  <c r="J280" i="2"/>
  <c r="W280" i="2" s="1"/>
  <c r="J281" i="2"/>
  <c r="W281" i="2" s="1"/>
  <c r="J282" i="2"/>
  <c r="W282" i="2" s="1"/>
  <c r="J283" i="2"/>
  <c r="W283" i="2" s="1"/>
  <c r="J284" i="2"/>
  <c r="W284" i="2" s="1"/>
  <c r="J285" i="2"/>
  <c r="W285" i="2" s="1"/>
  <c r="J286" i="2"/>
  <c r="W286" i="2" s="1"/>
  <c r="J287" i="2"/>
  <c r="W287" i="2" s="1"/>
  <c r="J288" i="2"/>
  <c r="W288" i="2" s="1"/>
  <c r="J289" i="2"/>
  <c r="W289" i="2" s="1"/>
  <c r="J290" i="2"/>
  <c r="W290" i="2" s="1"/>
  <c r="J291" i="2"/>
  <c r="W291" i="2" s="1"/>
  <c r="J292" i="2"/>
  <c r="W292" i="2" s="1"/>
  <c r="J293" i="2"/>
  <c r="W293" i="2" s="1"/>
  <c r="J294" i="2"/>
  <c r="W294" i="2" s="1"/>
  <c r="J295" i="2"/>
  <c r="W295" i="2" s="1"/>
  <c r="J296" i="2"/>
  <c r="W296" i="2" s="1"/>
  <c r="J297" i="2"/>
  <c r="W297" i="2" s="1"/>
  <c r="J298" i="2"/>
  <c r="W298" i="2" s="1"/>
  <c r="J299" i="2"/>
  <c r="W299" i="2" s="1"/>
  <c r="J300" i="2"/>
  <c r="W300" i="2" s="1"/>
  <c r="J301" i="2"/>
  <c r="W301" i="2" s="1"/>
  <c r="J302" i="2"/>
  <c r="W302" i="2" s="1"/>
  <c r="J303" i="2"/>
  <c r="W303" i="2" s="1"/>
  <c r="J304" i="2"/>
  <c r="W304" i="2" s="1"/>
  <c r="J305" i="2"/>
  <c r="W305" i="2" s="1"/>
  <c r="J306" i="2"/>
  <c r="W306" i="2" s="1"/>
  <c r="J307" i="2"/>
  <c r="W307" i="2" s="1"/>
  <c r="J308" i="2"/>
  <c r="W308" i="2" s="1"/>
  <c r="J309" i="2"/>
  <c r="W309" i="2" s="1"/>
  <c r="J310" i="2"/>
  <c r="W310" i="2" s="1"/>
  <c r="J311" i="2"/>
  <c r="W311" i="2" s="1"/>
  <c r="J312" i="2"/>
  <c r="W312" i="2" s="1"/>
  <c r="J313" i="2"/>
  <c r="W313" i="2" s="1"/>
  <c r="J314" i="2"/>
  <c r="W314" i="2" s="1"/>
  <c r="J315" i="2"/>
  <c r="W315" i="2" s="1"/>
  <c r="J316" i="2"/>
  <c r="W316" i="2" s="1"/>
  <c r="J317" i="2"/>
  <c r="W317" i="2" s="1"/>
  <c r="J318" i="2"/>
  <c r="W318" i="2" s="1"/>
  <c r="J319" i="2"/>
  <c r="W319" i="2" s="1"/>
  <c r="J320" i="2"/>
  <c r="W320" i="2" s="1"/>
  <c r="J321" i="2"/>
  <c r="W321" i="2" s="1"/>
  <c r="J322" i="2"/>
  <c r="W322" i="2" s="1"/>
  <c r="J323" i="2"/>
  <c r="W323" i="2" s="1"/>
  <c r="J324" i="2"/>
  <c r="W324" i="2" s="1"/>
  <c r="J325" i="2"/>
  <c r="W325" i="2" s="1"/>
  <c r="J326" i="2"/>
  <c r="W326" i="2" s="1"/>
  <c r="J327" i="2"/>
  <c r="W327" i="2" s="1"/>
  <c r="J328" i="2"/>
  <c r="W328" i="2" s="1"/>
  <c r="J329" i="2"/>
  <c r="W329" i="2" s="1"/>
  <c r="J330" i="2"/>
  <c r="W330" i="2" s="1"/>
  <c r="J331" i="2"/>
  <c r="W331" i="2" s="1"/>
  <c r="J332" i="2"/>
  <c r="W332" i="2" s="1"/>
  <c r="J333" i="2"/>
  <c r="W333" i="2" s="1"/>
  <c r="J334" i="2"/>
  <c r="W334" i="2" s="1"/>
  <c r="J335" i="2"/>
  <c r="W335" i="2" s="1"/>
  <c r="J336" i="2"/>
  <c r="W336" i="2" s="1"/>
  <c r="J337" i="2"/>
  <c r="W337" i="2" s="1"/>
  <c r="J338" i="2"/>
  <c r="W338" i="2" s="1"/>
  <c r="J339" i="2"/>
  <c r="W339" i="2" s="1"/>
  <c r="J340" i="2"/>
  <c r="W340" i="2" s="1"/>
  <c r="J341" i="2"/>
  <c r="W341" i="2" s="1"/>
  <c r="J342" i="2"/>
  <c r="W342" i="2" s="1"/>
  <c r="J343" i="2"/>
  <c r="W343" i="2" s="1"/>
  <c r="J344" i="2"/>
  <c r="W344" i="2" s="1"/>
  <c r="J345" i="2"/>
  <c r="W345" i="2" s="1"/>
  <c r="J346" i="2"/>
  <c r="W346" i="2" s="1"/>
  <c r="J347" i="2"/>
  <c r="W347" i="2" s="1"/>
  <c r="J348" i="2"/>
  <c r="W348" i="2" s="1"/>
  <c r="J349" i="2"/>
  <c r="W349" i="2" s="1"/>
  <c r="J350" i="2"/>
  <c r="W350" i="2" s="1"/>
  <c r="J351" i="2"/>
  <c r="W351" i="2" s="1"/>
  <c r="J352" i="2"/>
  <c r="W352" i="2" s="1"/>
  <c r="J353" i="2"/>
  <c r="W353" i="2" s="1"/>
  <c r="J354" i="2"/>
  <c r="W354" i="2" s="1"/>
  <c r="J355" i="2"/>
  <c r="W355" i="2" s="1"/>
  <c r="J356" i="2"/>
  <c r="W356" i="2" s="1"/>
  <c r="J357" i="2"/>
  <c r="W357" i="2" s="1"/>
  <c r="J358" i="2"/>
  <c r="W358" i="2" s="1"/>
  <c r="J359" i="2"/>
  <c r="W359" i="2" s="1"/>
  <c r="J360" i="2"/>
  <c r="W360" i="2" s="1"/>
  <c r="J361" i="2"/>
  <c r="W361" i="2" s="1"/>
  <c r="J362" i="2"/>
  <c r="W362" i="2" s="1"/>
  <c r="J363" i="2"/>
  <c r="W363" i="2" s="1"/>
  <c r="J364" i="2"/>
  <c r="W364" i="2" s="1"/>
  <c r="J365" i="2"/>
  <c r="W365" i="2" s="1"/>
  <c r="J366" i="2"/>
  <c r="W366" i="2" s="1"/>
  <c r="J367" i="2"/>
  <c r="W367" i="2" s="1"/>
  <c r="J368" i="2"/>
  <c r="W368" i="2" s="1"/>
  <c r="J369" i="2"/>
  <c r="W369" i="2" s="1"/>
  <c r="J370" i="2"/>
  <c r="W370" i="2" s="1"/>
  <c r="J371" i="2"/>
  <c r="W371" i="2" s="1"/>
  <c r="J372" i="2"/>
  <c r="W372" i="2" s="1"/>
  <c r="J373" i="2"/>
  <c r="W373" i="2" s="1"/>
  <c r="J374" i="2"/>
  <c r="W374" i="2" s="1"/>
  <c r="J375" i="2"/>
  <c r="W375" i="2" s="1"/>
  <c r="J376" i="2"/>
  <c r="W376" i="2" s="1"/>
  <c r="J377" i="2"/>
  <c r="W377" i="2" s="1"/>
  <c r="J378" i="2"/>
  <c r="W378" i="2" s="1"/>
  <c r="J379" i="2"/>
  <c r="W379" i="2" s="1"/>
  <c r="J380" i="2"/>
  <c r="W380" i="2" s="1"/>
  <c r="J381" i="2"/>
  <c r="W381" i="2" s="1"/>
  <c r="J382" i="2"/>
  <c r="W382" i="2" s="1"/>
  <c r="J383" i="2"/>
  <c r="W383" i="2" s="1"/>
  <c r="J384" i="2"/>
  <c r="W384" i="2" s="1"/>
  <c r="J385" i="2"/>
  <c r="W385" i="2" s="1"/>
  <c r="J386" i="2"/>
  <c r="W386" i="2" s="1"/>
  <c r="J387" i="2"/>
  <c r="W387" i="2" s="1"/>
  <c r="J388" i="2"/>
  <c r="W388" i="2" s="1"/>
  <c r="J389" i="2"/>
  <c r="W389" i="2" s="1"/>
  <c r="J390" i="2"/>
  <c r="W390" i="2" s="1"/>
  <c r="J391" i="2"/>
  <c r="W391" i="2" s="1"/>
  <c r="J392" i="2"/>
  <c r="W392" i="2" s="1"/>
  <c r="J393" i="2"/>
  <c r="W393" i="2" s="1"/>
  <c r="J394" i="2"/>
  <c r="W394" i="2" s="1"/>
  <c r="J395" i="2"/>
  <c r="W395" i="2" s="1"/>
  <c r="J396" i="2"/>
  <c r="W396" i="2" s="1"/>
  <c r="J397" i="2"/>
  <c r="W397" i="2" s="1"/>
  <c r="J398" i="2"/>
  <c r="W398" i="2" s="1"/>
  <c r="J399" i="2"/>
  <c r="W399" i="2" s="1"/>
  <c r="J400" i="2"/>
  <c r="W400" i="2" s="1"/>
  <c r="J401" i="2"/>
  <c r="W401" i="2" s="1"/>
  <c r="J402" i="2"/>
  <c r="W402" i="2" s="1"/>
  <c r="J403" i="2"/>
  <c r="W403" i="2" s="1"/>
  <c r="J404" i="2"/>
  <c r="W404" i="2" s="1"/>
  <c r="J405" i="2"/>
  <c r="W405" i="2" s="1"/>
  <c r="J406" i="2"/>
  <c r="W406" i="2" s="1"/>
  <c r="J407" i="2"/>
  <c r="W407" i="2" s="1"/>
  <c r="F18" i="31"/>
  <c r="F19" i="31"/>
  <c r="E30" i="35"/>
  <c r="F30" i="35" s="1"/>
  <c r="H30" i="35" s="1"/>
  <c r="B3" i="41" l="1"/>
  <c r="E15" i="35" l="1"/>
  <c r="E16" i="35"/>
  <c r="E17" i="35"/>
  <c r="E18" i="35"/>
  <c r="H19" i="35"/>
  <c r="E20" i="35"/>
  <c r="E21" i="35"/>
  <c r="E22" i="35"/>
  <c r="F21" i="35" l="1"/>
  <c r="H21" i="35" s="1"/>
  <c r="F20" i="35"/>
  <c r="H20" i="35" s="1"/>
  <c r="F18" i="35"/>
  <c r="H18" i="35" s="1"/>
  <c r="F17" i="35"/>
  <c r="H17" i="35" s="1"/>
  <c r="F22" i="35"/>
  <c r="H22" i="35" s="1"/>
  <c r="F16" i="35"/>
  <c r="H16" i="35" s="1"/>
  <c r="F15" i="35"/>
  <c r="H15" i="35" s="1"/>
  <c r="E13" i="39"/>
  <c r="E14" i="39"/>
  <c r="J11" i="28" l="1"/>
  <c r="B8" i="42" l="1"/>
  <c r="A8" i="42"/>
  <c r="B7" i="42"/>
  <c r="A7" i="42"/>
  <c r="B6" i="42"/>
  <c r="A6" i="42"/>
  <c r="B5" i="42"/>
  <c r="A5" i="42"/>
  <c r="B4" i="42"/>
  <c r="A4" i="42"/>
  <c r="B3" i="42"/>
  <c r="A3" i="42"/>
  <c r="B1" i="41" l="1"/>
  <c r="B2" i="41"/>
  <c r="K55" i="38" l="1"/>
  <c r="K63" i="38" l="1"/>
  <c r="K62" i="38"/>
  <c r="K61" i="38"/>
  <c r="K60" i="38"/>
  <c r="K59" i="38"/>
  <c r="K58" i="38"/>
  <c r="K57" i="38"/>
  <c r="K56" i="38"/>
  <c r="K54" i="38"/>
  <c r="K53" i="38"/>
  <c r="E13" i="40"/>
  <c r="E14" i="40"/>
  <c r="E15" i="40"/>
  <c r="E12" i="40"/>
  <c r="B4" i="40"/>
  <c r="B5" i="40"/>
  <c r="B6" i="40"/>
  <c r="B7" i="40"/>
  <c r="B2" i="40"/>
  <c r="A3" i="40"/>
  <c r="A4" i="40"/>
  <c r="A5" i="40"/>
  <c r="A6" i="40"/>
  <c r="A7" i="40"/>
  <c r="A2" i="40"/>
  <c r="P17" i="40" l="1"/>
  <c r="L15" i="40"/>
  <c r="K15" i="40"/>
  <c r="J15" i="40"/>
  <c r="F15" i="40"/>
  <c r="I15" i="40" s="1"/>
  <c r="L14" i="40"/>
  <c r="K14" i="40"/>
  <c r="J14" i="40"/>
  <c r="F14" i="40"/>
  <c r="I14" i="40" s="1"/>
  <c r="L13" i="40"/>
  <c r="K13" i="40"/>
  <c r="J13" i="40"/>
  <c r="F13" i="40"/>
  <c r="I13" i="40" s="1"/>
  <c r="N13" i="40" s="1"/>
  <c r="Q13" i="40" s="1"/>
  <c r="L12" i="40"/>
  <c r="K12" i="40"/>
  <c r="J12" i="40"/>
  <c r="F12" i="40"/>
  <c r="I12" i="40" s="1"/>
  <c r="B3" i="40"/>
  <c r="N14" i="40" l="1"/>
  <c r="Q14" i="40" s="1"/>
  <c r="N15" i="40"/>
  <c r="Q15" i="40" s="1"/>
  <c r="N12" i="40"/>
  <c r="Q12" i="40" s="1"/>
  <c r="Q17" i="40" l="1"/>
  <c r="K44" i="37" s="1"/>
  <c r="B5" i="39"/>
  <c r="B6" i="39"/>
  <c r="B7" i="39"/>
  <c r="B8" i="39"/>
  <c r="B4" i="39"/>
  <c r="B3" i="39"/>
  <c r="A4" i="39"/>
  <c r="A5" i="39"/>
  <c r="A6" i="39"/>
  <c r="A7" i="39"/>
  <c r="A8" i="39"/>
  <c r="A3" i="39"/>
  <c r="B3" i="35"/>
  <c r="B5" i="35"/>
  <c r="B6" i="35"/>
  <c r="B7" i="35"/>
  <c r="B8" i="35"/>
  <c r="B4" i="35"/>
  <c r="A4" i="35"/>
  <c r="A5" i="35"/>
  <c r="A6" i="35"/>
  <c r="A7" i="35"/>
  <c r="A8" i="35"/>
  <c r="A3" i="35"/>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F15" i="31"/>
  <c r="B6" i="28"/>
  <c r="B5" i="28"/>
  <c r="B3" i="28"/>
  <c r="A4" i="28"/>
  <c r="A5" i="28"/>
  <c r="A6" i="28"/>
  <c r="A3" i="28"/>
  <c r="B7" i="2"/>
  <c r="B6" i="2"/>
  <c r="B5" i="2"/>
  <c r="B4" i="2"/>
  <c r="B3" i="2"/>
  <c r="C7" i="2"/>
  <c r="C6" i="2"/>
  <c r="C5" i="2"/>
  <c r="C3" i="2"/>
  <c r="K57" i="18"/>
  <c r="K58" i="18"/>
  <c r="K59" i="18"/>
  <c r="K60" i="18"/>
  <c r="K61" i="18"/>
  <c r="K62" i="18"/>
  <c r="K63" i="18"/>
  <c r="K56" i="18"/>
  <c r="K54" i="18"/>
  <c r="K53" i="18"/>
  <c r="D15" i="39" l="1"/>
  <c r="F15" i="39" s="1"/>
  <c r="H15" i="39" s="1"/>
  <c r="D16" i="39"/>
  <c r="F16" i="39" s="1"/>
  <c r="H16" i="39" s="1"/>
  <c r="D17" i="39"/>
  <c r="F17" i="39" s="1"/>
  <c r="H17" i="39" s="1"/>
  <c r="D18" i="39"/>
  <c r="F18" i="39" s="1"/>
  <c r="H18" i="39" s="1"/>
  <c r="D19" i="39"/>
  <c r="F19" i="39" s="1"/>
  <c r="H19" i="39" s="1"/>
  <c r="D20" i="39"/>
  <c r="F20" i="39" s="1"/>
  <c r="H20" i="39" s="1"/>
  <c r="D21" i="39"/>
  <c r="F21" i="39" s="1"/>
  <c r="H21" i="39" s="1"/>
  <c r="D22" i="39"/>
  <c r="F22" i="39" s="1"/>
  <c r="H22" i="39" s="1"/>
  <c r="D23" i="39"/>
  <c r="F23" i="39" s="1"/>
  <c r="H23" i="39" s="1"/>
  <c r="D24" i="39"/>
  <c r="F24" i="39" s="1"/>
  <c r="H24" i="39" s="1"/>
  <c r="D25" i="39"/>
  <c r="F25" i="39" s="1"/>
  <c r="H25" i="39" s="1"/>
  <c r="D26" i="39"/>
  <c r="F26" i="39" s="1"/>
  <c r="H26" i="39" s="1"/>
  <c r="D27" i="39"/>
  <c r="F27" i="39" s="1"/>
  <c r="H27" i="39" s="1"/>
  <c r="D28" i="39"/>
  <c r="F28" i="39" s="1"/>
  <c r="H28" i="39" s="1"/>
  <c r="D29" i="39"/>
  <c r="F29" i="39" s="1"/>
  <c r="H29" i="39" s="1"/>
  <c r="D30" i="39"/>
  <c r="F30" i="39" s="1"/>
  <c r="H30" i="39" s="1"/>
  <c r="D31" i="39"/>
  <c r="F31" i="39" s="1"/>
  <c r="H31" i="39" s="1"/>
  <c r="D32" i="39"/>
  <c r="F32" i="39" s="1"/>
  <c r="H32" i="39" s="1"/>
  <c r="D13" i="39"/>
  <c r="F13" i="39" s="1"/>
  <c r="H13" i="39" s="1"/>
  <c r="D14" i="39"/>
  <c r="F14" i="39" s="1"/>
  <c r="H14" i="39" s="1"/>
  <c r="Q839" i="2"/>
  <c r="N839" i="2" s="1"/>
  <c r="T827" i="2"/>
  <c r="Q819" i="2"/>
  <c r="N819" i="2" s="1"/>
  <c r="Q816" i="2"/>
  <c r="N816" i="2" s="1"/>
  <c r="Q793" i="2"/>
  <c r="N793" i="2" s="1"/>
  <c r="T799" i="2"/>
  <c r="T803" i="2"/>
  <c r="T809" i="2"/>
  <c r="T752" i="2"/>
  <c r="T756" i="2"/>
  <c r="T761" i="2"/>
  <c r="T766" i="2"/>
  <c r="T771" i="2"/>
  <c r="Q774" i="2"/>
  <c r="N774" i="2" s="1"/>
  <c r="T715" i="2"/>
  <c r="Q736" i="2"/>
  <c r="N736" i="2" s="1"/>
  <c r="Q805" i="2"/>
  <c r="N805" i="2" s="1"/>
  <c r="Q750" i="2"/>
  <c r="N750" i="2" s="1"/>
  <c r="Q763" i="2"/>
  <c r="N763" i="2" s="1"/>
  <c r="T784" i="2"/>
  <c r="Q721" i="2"/>
  <c r="N721" i="2" s="1"/>
  <c r="T748" i="2"/>
  <c r="Q838" i="2"/>
  <c r="N838" i="2" s="1"/>
  <c r="T840" i="2"/>
  <c r="T825" i="2"/>
  <c r="Q829" i="2"/>
  <c r="N829" i="2" s="1"/>
  <c r="T831" i="2"/>
  <c r="T819" i="2"/>
  <c r="T812" i="2"/>
  <c r="Q815" i="2"/>
  <c r="N815" i="2" s="1"/>
  <c r="Q792" i="2"/>
  <c r="N792" i="2" s="1"/>
  <c r="Q796" i="2"/>
  <c r="N796" i="2" s="1"/>
  <c r="T798" i="2"/>
  <c r="T802" i="2"/>
  <c r="T807" i="2"/>
  <c r="T751" i="2"/>
  <c r="T755" i="2"/>
  <c r="T760" i="2"/>
  <c r="T764" i="2"/>
  <c r="T769" i="2"/>
  <c r="Q773" i="2"/>
  <c r="N773" i="2" s="1"/>
  <c r="Q777" i="2"/>
  <c r="N777" i="2" s="1"/>
  <c r="T783" i="2"/>
  <c r="Q786" i="2"/>
  <c r="N786" i="2" s="1"/>
  <c r="T788" i="2"/>
  <c r="T718" i="2"/>
  <c r="T722" i="2"/>
  <c r="Q725" i="2"/>
  <c r="N725" i="2" s="1"/>
  <c r="Q729" i="2"/>
  <c r="N729" i="2" s="1"/>
  <c r="T732" i="2"/>
  <c r="Q735" i="2"/>
  <c r="N735" i="2" s="1"/>
  <c r="T737" i="2"/>
  <c r="Q741" i="2"/>
  <c r="N741" i="2" s="1"/>
  <c r="T743" i="2"/>
  <c r="T747" i="2"/>
  <c r="Q841" i="2"/>
  <c r="N841" i="2" s="1"/>
  <c r="G23" i="37" s="1"/>
  <c r="T839" i="2"/>
  <c r="T824" i="2"/>
  <c r="T837" i="2"/>
  <c r="T821" i="2"/>
  <c r="T816" i="2"/>
  <c r="T793" i="2"/>
  <c r="Q800" i="2"/>
  <c r="N800" i="2" s="1"/>
  <c r="Q804" i="2"/>
  <c r="N804" i="2" s="1"/>
  <c r="T806" i="2"/>
  <c r="Q810" i="2"/>
  <c r="N810" i="2" s="1"/>
  <c r="Q749" i="2"/>
  <c r="N749" i="2" s="1"/>
  <c r="Q753" i="2"/>
  <c r="N753" i="2" s="1"/>
  <c r="Q757" i="2"/>
  <c r="N757" i="2" s="1"/>
  <c r="Q762" i="2"/>
  <c r="N762" i="2" s="1"/>
  <c r="Q767" i="2"/>
  <c r="N767" i="2" s="1"/>
  <c r="T774" i="2"/>
  <c r="T778" i="2"/>
  <c r="Q781" i="2"/>
  <c r="N781" i="2" s="1"/>
  <c r="T787" i="2"/>
  <c r="Q716" i="2"/>
  <c r="N716" i="2" s="1"/>
  <c r="Q720" i="2"/>
  <c r="N720" i="2" s="1"/>
  <c r="T726" i="2"/>
  <c r="T731" i="2"/>
  <c r="T736" i="2"/>
  <c r="Q745" i="2"/>
  <c r="N745" i="2" s="1"/>
  <c r="T823" i="2"/>
  <c r="T830" i="2"/>
  <c r="Q833" i="2"/>
  <c r="N833" i="2" s="1"/>
  <c r="T836" i="2"/>
  <c r="Q818" i="2"/>
  <c r="N818" i="2" s="1"/>
  <c r="Q814" i="2"/>
  <c r="N814" i="2" s="1"/>
  <c r="Q795" i="2"/>
  <c r="N795" i="2" s="1"/>
  <c r="T797" i="2"/>
  <c r="T801" i="2"/>
  <c r="T805" i="2"/>
  <c r="T811" i="2"/>
  <c r="T750" i="2"/>
  <c r="T754" i="2"/>
  <c r="T759" i="2"/>
  <c r="T763" i="2"/>
  <c r="T768" i="2"/>
  <c r="Q776" i="2"/>
  <c r="N776" i="2" s="1"/>
  <c r="T782" i="2"/>
  <c r="Q785" i="2"/>
  <c r="N785" i="2" s="1"/>
  <c r="T717" i="2"/>
  <c r="T721" i="2"/>
  <c r="Q728" i="2"/>
  <c r="N728" i="2" s="1"/>
  <c r="T730" i="2"/>
  <c r="Q734" i="2"/>
  <c r="N734" i="2" s="1"/>
  <c r="T838" i="2"/>
  <c r="T829" i="2"/>
  <c r="T835" i="2"/>
  <c r="Q822" i="2"/>
  <c r="N822" i="2" s="1"/>
  <c r="T815" i="2"/>
  <c r="T792" i="2"/>
  <c r="T796" i="2"/>
  <c r="Q799" i="2"/>
  <c r="N799" i="2" s="1"/>
  <c r="Q803" i="2"/>
  <c r="N803" i="2" s="1"/>
  <c r="Q752" i="2"/>
  <c r="N752" i="2" s="1"/>
  <c r="Q756" i="2"/>
  <c r="N756" i="2" s="1"/>
  <c r="T758" i="2"/>
  <c r="Q761" i="2"/>
  <c r="N761" i="2" s="1"/>
  <c r="T773" i="2"/>
  <c r="T777" i="2"/>
  <c r="T786" i="2"/>
  <c r="Q715" i="2"/>
  <c r="N715" i="2" s="1"/>
  <c r="Q719" i="2"/>
  <c r="N719" i="2" s="1"/>
  <c r="Q723" i="2"/>
  <c r="N723" i="2" s="1"/>
  <c r="T725" i="2"/>
  <c r="T729" i="2"/>
  <c r="T735" i="2"/>
  <c r="T741" i="2"/>
  <c r="Q744" i="2"/>
  <c r="N744" i="2" s="1"/>
  <c r="T753" i="2"/>
  <c r="T767" i="2"/>
  <c r="Q779" i="2"/>
  <c r="N779" i="2" s="1"/>
  <c r="Q802" i="2"/>
  <c r="N802" i="2" s="1"/>
  <c r="Q769" i="2"/>
  <c r="N769" i="2" s="1"/>
  <c r="T785" i="2"/>
  <c r="T791" i="2"/>
  <c r="Q718" i="2"/>
  <c r="N718" i="2" s="1"/>
  <c r="T790" i="2"/>
  <c r="T719" i="2"/>
  <c r="T775" i="2"/>
  <c r="Q717" i="2"/>
  <c r="N717" i="2" s="1"/>
  <c r="Q746" i="2"/>
  <c r="N746" i="2" s="1"/>
  <c r="T841" i="2"/>
  <c r="T834" i="2"/>
  <c r="T818" i="2"/>
  <c r="Q817" i="2"/>
  <c r="N817" i="2" s="1"/>
  <c r="Q794" i="2"/>
  <c r="N794" i="2" s="1"/>
  <c r="T800" i="2"/>
  <c r="T804" i="2"/>
  <c r="T810" i="2"/>
  <c r="T749" i="2"/>
  <c r="T757" i="2"/>
  <c r="T762" i="2"/>
  <c r="Q775" i="2"/>
  <c r="N775" i="2" s="1"/>
  <c r="T781" i="2"/>
  <c r="T716" i="2"/>
  <c r="T720" i="2"/>
  <c r="Q727" i="2"/>
  <c r="N727" i="2" s="1"/>
  <c r="T745" i="2"/>
  <c r="T828" i="2"/>
  <c r="Q831" i="2"/>
  <c r="N831" i="2" s="1"/>
  <c r="T833" i="2"/>
  <c r="T820" i="2"/>
  <c r="T822" i="2"/>
  <c r="Q812" i="2"/>
  <c r="N812" i="2" s="1"/>
  <c r="T814" i="2"/>
  <c r="T795" i="2"/>
  <c r="Q798" i="2"/>
  <c r="N798" i="2" s="1"/>
  <c r="Q751" i="2"/>
  <c r="N751" i="2" s="1"/>
  <c r="Q755" i="2"/>
  <c r="N755" i="2" s="1"/>
  <c r="Q760" i="2"/>
  <c r="N760" i="2" s="1"/>
  <c r="Q764" i="2"/>
  <c r="N764" i="2" s="1"/>
  <c r="T772" i="2"/>
  <c r="T776" i="2"/>
  <c r="Q783" i="2"/>
  <c r="N783" i="2" s="1"/>
  <c r="Q722" i="2"/>
  <c r="N722" i="2" s="1"/>
  <c r="T724" i="2"/>
  <c r="T728" i="2"/>
  <c r="T734" i="2"/>
  <c r="T740" i="2"/>
  <c r="Q743" i="2"/>
  <c r="N743" i="2" s="1"/>
  <c r="Q747" i="2"/>
  <c r="N747" i="2" s="1"/>
  <c r="Q778" i="2"/>
  <c r="N778" i="2" s="1"/>
  <c r="T780" i="2"/>
  <c r="Q787" i="2"/>
  <c r="N787" i="2" s="1"/>
  <c r="T723" i="2"/>
  <c r="Q726" i="2"/>
  <c r="N726" i="2" s="1"/>
  <c r="T739" i="2"/>
  <c r="T744" i="2"/>
  <c r="T826" i="2"/>
  <c r="T832" i="2"/>
  <c r="Q821" i="2"/>
  <c r="N821" i="2" s="1"/>
  <c r="T813" i="2"/>
  <c r="T817" i="2"/>
  <c r="T794" i="2"/>
  <c r="Q801" i="2"/>
  <c r="N801" i="2" s="1"/>
  <c r="T808" i="2"/>
  <c r="Q811" i="2"/>
  <c r="N811" i="2" s="1"/>
  <c r="Q754" i="2"/>
  <c r="N754" i="2" s="1"/>
  <c r="T765" i="2"/>
  <c r="Q768" i="2"/>
  <c r="N768" i="2" s="1"/>
  <c r="T770" i="2"/>
  <c r="T779" i="2"/>
  <c r="Q782" i="2"/>
  <c r="N782" i="2" s="1"/>
  <c r="T789" i="2"/>
  <c r="T727" i="2"/>
  <c r="T738" i="2"/>
  <c r="T742" i="2"/>
  <c r="T733" i="2"/>
  <c r="T746" i="2"/>
  <c r="Q628" i="2"/>
  <c r="N628" i="2" s="1"/>
  <c r="T637" i="2"/>
  <c r="T643" i="2"/>
  <c r="T649" i="2"/>
  <c r="T655" i="2"/>
  <c r="Q663" i="2"/>
  <c r="N663" i="2" s="1"/>
  <c r="T665" i="2"/>
  <c r="T669" i="2"/>
  <c r="T674" i="2"/>
  <c r="T678" i="2"/>
  <c r="Q681" i="2"/>
  <c r="N681" i="2" s="1"/>
  <c r="T683" i="2"/>
  <c r="T696" i="2"/>
  <c r="T707" i="2"/>
  <c r="Q710" i="2"/>
  <c r="N710" i="2" s="1"/>
  <c r="T712" i="2"/>
  <c r="Q627" i="2"/>
  <c r="N627" i="2" s="1"/>
  <c r="T635" i="2"/>
  <c r="T642" i="2"/>
  <c r="T647" i="2"/>
  <c r="T654" i="2"/>
  <c r="T659" i="2"/>
  <c r="T668" i="2"/>
  <c r="T673" i="2"/>
  <c r="Q680" i="2"/>
  <c r="N680" i="2" s="1"/>
  <c r="T689" i="2"/>
  <c r="Q692" i="2"/>
  <c r="N692" i="2" s="1"/>
  <c r="Q698" i="2"/>
  <c r="N698" i="2" s="1"/>
  <c r="T706" i="2"/>
  <c r="Q644" i="2"/>
  <c r="N644" i="2" s="1"/>
  <c r="Q656" i="2"/>
  <c r="N656" i="2" s="1"/>
  <c r="T658" i="2"/>
  <c r="T663" i="2"/>
  <c r="Q670" i="2"/>
  <c r="N670" i="2" s="1"/>
  <c r="Q675" i="2"/>
  <c r="N675" i="2" s="1"/>
  <c r="T700" i="2"/>
  <c r="Q708" i="2"/>
  <c r="N708" i="2" s="1"/>
  <c r="Q626" i="2"/>
  <c r="N626" i="2" s="1"/>
  <c r="T633" i="2"/>
  <c r="Q661" i="2"/>
  <c r="N661" i="2" s="1"/>
  <c r="Q679" i="2"/>
  <c r="N679" i="2" s="1"/>
  <c r="T688" i="2"/>
  <c r="T693" i="2"/>
  <c r="T705" i="2"/>
  <c r="T625" i="2"/>
  <c r="T629" i="2"/>
  <c r="T636" i="2"/>
  <c r="Q645" i="2"/>
  <c r="N645" i="2" s="1"/>
  <c r="T648" i="2"/>
  <c r="Q657" i="2"/>
  <c r="N657" i="2" s="1"/>
  <c r="T660" i="2"/>
  <c r="T664" i="2"/>
  <c r="Q667" i="2"/>
  <c r="N667" i="2" s="1"/>
  <c r="Q671" i="2"/>
  <c r="N671" i="2" s="1"/>
  <c r="Q676" i="2"/>
  <c r="N676" i="2" s="1"/>
  <c r="T682" i="2"/>
  <c r="T690" i="2"/>
  <c r="T695" i="2"/>
  <c r="T701" i="2"/>
  <c r="T711" i="2"/>
  <c r="Q662" i="2"/>
  <c r="N662" i="2" s="1"/>
  <c r="T677" i="2"/>
  <c r="T628" i="2"/>
  <c r="T634" i="2"/>
  <c r="T646" i="2"/>
  <c r="Q666" i="2"/>
  <c r="N666" i="2" s="1"/>
  <c r="T672" i="2"/>
  <c r="T681" i="2"/>
  <c r="T694" i="2"/>
  <c r="T710" i="2"/>
  <c r="Q630" i="2"/>
  <c r="N630" i="2" s="1"/>
  <c r="T641" i="2"/>
  <c r="T645" i="2"/>
  <c r="T653" i="2"/>
  <c r="T657" i="2"/>
  <c r="T667" i="2"/>
  <c r="T671" i="2"/>
  <c r="T676" i="2"/>
  <c r="Q691" i="2"/>
  <c r="N691" i="2" s="1"/>
  <c r="T699" i="2"/>
  <c r="Q702" i="2"/>
  <c r="N702" i="2" s="1"/>
  <c r="T627" i="2"/>
  <c r="T632" i="2"/>
  <c r="T640" i="2"/>
  <c r="Q643" i="2"/>
  <c r="N643" i="2" s="1"/>
  <c r="T652" i="2"/>
  <c r="Q655" i="2"/>
  <c r="N655" i="2" s="1"/>
  <c r="T662" i="2"/>
  <c r="Q669" i="2"/>
  <c r="N669" i="2" s="1"/>
  <c r="Q674" i="2"/>
  <c r="N674" i="2" s="1"/>
  <c r="Q678" i="2"/>
  <c r="N678" i="2" s="1"/>
  <c r="T680" i="2"/>
  <c r="T687" i="2"/>
  <c r="T692" i="2"/>
  <c r="T698" i="2"/>
  <c r="T704" i="2"/>
  <c r="Q707" i="2"/>
  <c r="N707" i="2" s="1"/>
  <c r="T709" i="2"/>
  <c r="Q625" i="2"/>
  <c r="N625" i="2" s="1"/>
  <c r="Q629" i="2"/>
  <c r="N629" i="2" s="1"/>
  <c r="T631" i="2"/>
  <c r="T639" i="2"/>
  <c r="T644" i="2"/>
  <c r="T651" i="2"/>
  <c r="T656" i="2"/>
  <c r="Q664" i="2"/>
  <c r="N664" i="2" s="1"/>
  <c r="T666" i="2"/>
  <c r="T670" i="2"/>
  <c r="T675" i="2"/>
  <c r="Q682" i="2"/>
  <c r="N682" i="2" s="1"/>
  <c r="T686" i="2"/>
  <c r="Q695" i="2"/>
  <c r="N695" i="2" s="1"/>
  <c r="Q701" i="2"/>
  <c r="N701" i="2" s="1"/>
  <c r="T703" i="2"/>
  <c r="T708" i="2"/>
  <c r="Q711" i="2"/>
  <c r="N711" i="2" s="1"/>
  <c r="T714" i="2"/>
  <c r="T626" i="2"/>
  <c r="T630" i="2"/>
  <c r="T638" i="2"/>
  <c r="Q642" i="2"/>
  <c r="N642" i="2" s="1"/>
  <c r="T650" i="2"/>
  <c r="Q654" i="2"/>
  <c r="N654" i="2" s="1"/>
  <c r="T661" i="2"/>
  <c r="Q668" i="2"/>
  <c r="N668" i="2" s="1"/>
  <c r="Q677" i="2"/>
  <c r="N677" i="2" s="1"/>
  <c r="T679" i="2"/>
  <c r="T684" i="2"/>
  <c r="T685" i="2"/>
  <c r="Q689" i="2"/>
  <c r="N689" i="2" s="1"/>
  <c r="T691" i="2"/>
  <c r="T697" i="2"/>
  <c r="T702" i="2"/>
  <c r="Q706" i="2"/>
  <c r="N706" i="2" s="1"/>
  <c r="T713" i="2"/>
  <c r="Q412" i="2"/>
  <c r="N412" i="2" s="1"/>
  <c r="T418" i="2"/>
  <c r="T420" i="2"/>
  <c r="T424" i="2"/>
  <c r="T428" i="2"/>
  <c r="T434" i="2"/>
  <c r="T439" i="2"/>
  <c r="T443" i="2"/>
  <c r="Q450" i="2"/>
  <c r="N450" i="2" s="1"/>
  <c r="Q454" i="2"/>
  <c r="N454" i="2" s="1"/>
  <c r="T457" i="2"/>
  <c r="Q460" i="2"/>
  <c r="N460" i="2" s="1"/>
  <c r="Q464" i="2"/>
  <c r="N464" i="2" s="1"/>
  <c r="Q468" i="2"/>
  <c r="N468" i="2" s="1"/>
  <c r="Q472" i="2"/>
  <c r="N472" i="2" s="1"/>
  <c r="Q476" i="2"/>
  <c r="N476" i="2" s="1"/>
  <c r="Q480" i="2"/>
  <c r="N480" i="2" s="1"/>
  <c r="Q484" i="2"/>
  <c r="N484" i="2" s="1"/>
  <c r="Q488" i="2"/>
  <c r="N488" i="2" s="1"/>
  <c r="Q492" i="2"/>
  <c r="N492" i="2" s="1"/>
  <c r="Q503" i="2"/>
  <c r="N503" i="2" s="1"/>
  <c r="Q507" i="2"/>
  <c r="N507" i="2" s="1"/>
  <c r="Q511" i="2"/>
  <c r="N511" i="2" s="1"/>
  <c r="Q515" i="2"/>
  <c r="N515" i="2" s="1"/>
  <c r="Q519" i="2"/>
  <c r="N519" i="2" s="1"/>
  <c r="Q523" i="2"/>
  <c r="N523" i="2" s="1"/>
  <c r="Q527" i="2"/>
  <c r="N527" i="2" s="1"/>
  <c r="Q531" i="2"/>
  <c r="N531" i="2" s="1"/>
  <c r="T539" i="2"/>
  <c r="T544" i="2"/>
  <c r="T548" i="2"/>
  <c r="T552" i="2"/>
  <c r="T556" i="2"/>
  <c r="T560" i="2"/>
  <c r="T564" i="2"/>
  <c r="T568" i="2"/>
  <c r="T572" i="2"/>
  <c r="T577" i="2"/>
  <c r="Q586" i="2"/>
  <c r="N586" i="2" s="1"/>
  <c r="Q590" i="2"/>
  <c r="N590" i="2" s="1"/>
  <c r="Q594" i="2"/>
  <c r="N594" i="2" s="1"/>
  <c r="Q598" i="2"/>
  <c r="N598" i="2" s="1"/>
  <c r="Q602" i="2"/>
  <c r="N602" i="2" s="1"/>
  <c r="Q606" i="2"/>
  <c r="N606" i="2" s="1"/>
  <c r="Q610" i="2"/>
  <c r="N610" i="2" s="1"/>
  <c r="Q614" i="2"/>
  <c r="N614" i="2" s="1"/>
  <c r="Q408" i="2"/>
  <c r="N408" i="2" s="1"/>
  <c r="T409" i="2"/>
  <c r="T413" i="2"/>
  <c r="Q422" i="2"/>
  <c r="N422" i="2" s="1"/>
  <c r="Q426" i="2"/>
  <c r="N426" i="2" s="1"/>
  <c r="Q430" i="2"/>
  <c r="T433" i="2"/>
  <c r="Q441" i="2"/>
  <c r="N441" i="2" s="1"/>
  <c r="Q445" i="2"/>
  <c r="N445" i="2" s="1"/>
  <c r="T447" i="2"/>
  <c r="T451" i="2"/>
  <c r="T456" i="2"/>
  <c r="T461" i="2"/>
  <c r="T465" i="2"/>
  <c r="T469" i="2"/>
  <c r="T473" i="2"/>
  <c r="T477" i="2"/>
  <c r="T481" i="2"/>
  <c r="T485" i="2"/>
  <c r="T489" i="2"/>
  <c r="T493" i="2"/>
  <c r="T500" i="2"/>
  <c r="T504" i="2"/>
  <c r="T508" i="2"/>
  <c r="T512" i="2"/>
  <c r="T516" i="2"/>
  <c r="T520" i="2"/>
  <c r="T524" i="2"/>
  <c r="T528" i="2"/>
  <c r="T532" i="2"/>
  <c r="T538" i="2"/>
  <c r="Q546" i="2"/>
  <c r="N546" i="2" s="1"/>
  <c r="Q550" i="2"/>
  <c r="N550" i="2" s="1"/>
  <c r="Q554" i="2"/>
  <c r="N554" i="2" s="1"/>
  <c r="Q558" i="2"/>
  <c r="N558" i="2" s="1"/>
  <c r="Q562" i="2"/>
  <c r="N562" i="2" s="1"/>
  <c r="Q566" i="2"/>
  <c r="N566" i="2" s="1"/>
  <c r="Q570" i="2"/>
  <c r="N570" i="2" s="1"/>
  <c r="Q574" i="2"/>
  <c r="T576" i="2"/>
  <c r="T583" i="2"/>
  <c r="T587" i="2"/>
  <c r="T591" i="2"/>
  <c r="T595" i="2"/>
  <c r="T599" i="2"/>
  <c r="T603" i="2"/>
  <c r="T607" i="2"/>
  <c r="T611" i="2"/>
  <c r="T615" i="2"/>
  <c r="T622" i="2"/>
  <c r="Q411" i="2"/>
  <c r="N411" i="2" s="1"/>
  <c r="Q419" i="2"/>
  <c r="N419" i="2" s="1"/>
  <c r="T423" i="2"/>
  <c r="T427" i="2"/>
  <c r="T432" i="2"/>
  <c r="T438" i="2"/>
  <c r="T442" i="2"/>
  <c r="Q449" i="2"/>
  <c r="N449" i="2" s="1"/>
  <c r="Q453" i="2"/>
  <c r="N453" i="2" s="1"/>
  <c r="T455" i="2"/>
  <c r="Q459" i="2"/>
  <c r="N459" i="2" s="1"/>
  <c r="Q463" i="2"/>
  <c r="N463" i="2" s="1"/>
  <c r="Q467" i="2"/>
  <c r="N467" i="2" s="1"/>
  <c r="Q471" i="2"/>
  <c r="N471" i="2" s="1"/>
  <c r="Q475" i="2"/>
  <c r="N475" i="2" s="1"/>
  <c r="Q479" i="2"/>
  <c r="N479" i="2" s="1"/>
  <c r="Q483" i="2"/>
  <c r="N483" i="2" s="1"/>
  <c r="Q487" i="2"/>
  <c r="N487" i="2" s="1"/>
  <c r="Q491" i="2"/>
  <c r="N491" i="2" s="1"/>
  <c r="T499" i="2"/>
  <c r="Q502" i="2"/>
  <c r="N502" i="2" s="1"/>
  <c r="Q506" i="2"/>
  <c r="N506" i="2" s="1"/>
  <c r="Q510" i="2"/>
  <c r="N510" i="2" s="1"/>
  <c r="Q514" i="2"/>
  <c r="N514" i="2" s="1"/>
  <c r="Q518" i="2"/>
  <c r="N518" i="2" s="1"/>
  <c r="Q522" i="2"/>
  <c r="N522" i="2" s="1"/>
  <c r="Q526" i="2"/>
  <c r="N526" i="2" s="1"/>
  <c r="Q530" i="2"/>
  <c r="N530" i="2" s="1"/>
  <c r="Q534" i="2"/>
  <c r="T537" i="2"/>
  <c r="Q541" i="2"/>
  <c r="N541" i="2" s="1"/>
  <c r="T543" i="2"/>
  <c r="T547" i="2"/>
  <c r="T551" i="2"/>
  <c r="T555" i="2"/>
  <c r="T559" i="2"/>
  <c r="T563" i="2"/>
  <c r="T567" i="2"/>
  <c r="T571" i="2"/>
  <c r="T575" i="2"/>
  <c r="T582" i="2"/>
  <c r="Q585" i="2"/>
  <c r="N585" i="2" s="1"/>
  <c r="Q589" i="2"/>
  <c r="N589" i="2" s="1"/>
  <c r="Q593" i="2"/>
  <c r="N593" i="2" s="1"/>
  <c r="Q597" i="2"/>
  <c r="N597" i="2" s="1"/>
  <c r="Q601" i="2"/>
  <c r="N601" i="2" s="1"/>
  <c r="Q605" i="2"/>
  <c r="N605" i="2" s="1"/>
  <c r="Q609" i="2"/>
  <c r="N609" i="2" s="1"/>
  <c r="Q613" i="2"/>
  <c r="N613" i="2" s="1"/>
  <c r="T621" i="2"/>
  <c r="T408" i="2"/>
  <c r="T412" i="2"/>
  <c r="Q421" i="2"/>
  <c r="N421" i="2" s="1"/>
  <c r="Q425" i="2"/>
  <c r="N425" i="2" s="1"/>
  <c r="Q429" i="2"/>
  <c r="T431" i="2"/>
  <c r="Q435" i="2"/>
  <c r="N435" i="2" s="1"/>
  <c r="Q440" i="2"/>
  <c r="N440" i="2" s="1"/>
  <c r="Q444" i="2"/>
  <c r="N444" i="2" s="1"/>
  <c r="T446" i="2"/>
  <c r="T450" i="2"/>
  <c r="T454" i="2"/>
  <c r="T460" i="2"/>
  <c r="T464" i="2"/>
  <c r="T468" i="2"/>
  <c r="T472" i="2"/>
  <c r="T476" i="2"/>
  <c r="T480" i="2"/>
  <c r="T484" i="2"/>
  <c r="T488" i="2"/>
  <c r="T492" i="2"/>
  <c r="T498" i="2"/>
  <c r="T503" i="2"/>
  <c r="T507" i="2"/>
  <c r="T511" i="2"/>
  <c r="T515" i="2"/>
  <c r="T519" i="2"/>
  <c r="T523" i="2"/>
  <c r="T527" i="2"/>
  <c r="T531" i="2"/>
  <c r="T536" i="2"/>
  <c r="Q545" i="2"/>
  <c r="N545" i="2" s="1"/>
  <c r="Q549" i="2"/>
  <c r="N549" i="2" s="1"/>
  <c r="Q553" i="2"/>
  <c r="N553" i="2" s="1"/>
  <c r="Q557" i="2"/>
  <c r="N557" i="2" s="1"/>
  <c r="Q413" i="2"/>
  <c r="N413" i="2" s="1"/>
  <c r="T414" i="2"/>
  <c r="T422" i="2"/>
  <c r="Q424" i="2"/>
  <c r="N424" i="2" s="1"/>
  <c r="T430" i="2"/>
  <c r="Q451" i="2"/>
  <c r="T452" i="2"/>
  <c r="Q501" i="2"/>
  <c r="N501" i="2" s="1"/>
  <c r="T502" i="2"/>
  <c r="Q509" i="2"/>
  <c r="N509" i="2" s="1"/>
  <c r="T510" i="2"/>
  <c r="Q517" i="2"/>
  <c r="N517" i="2" s="1"/>
  <c r="T518" i="2"/>
  <c r="Q525" i="2"/>
  <c r="N525" i="2" s="1"/>
  <c r="T526" i="2"/>
  <c r="Q533" i="2"/>
  <c r="T534" i="2"/>
  <c r="T594" i="2"/>
  <c r="Q596" i="2"/>
  <c r="N596" i="2" s="1"/>
  <c r="T597" i="2"/>
  <c r="Q599" i="2"/>
  <c r="N599" i="2" s="1"/>
  <c r="T600" i="2"/>
  <c r="T620" i="2"/>
  <c r="Q410" i="2"/>
  <c r="N410" i="2" s="1"/>
  <c r="T411" i="2"/>
  <c r="Q448" i="2"/>
  <c r="N448" i="2" s="1"/>
  <c r="T449" i="2"/>
  <c r="T545" i="2"/>
  <c r="Q547" i="2"/>
  <c r="N547" i="2" s="1"/>
  <c r="T553" i="2"/>
  <c r="Q555" i="2"/>
  <c r="N555" i="2" s="1"/>
  <c r="Q569" i="2"/>
  <c r="N569" i="2" s="1"/>
  <c r="T570" i="2"/>
  <c r="Q572" i="2"/>
  <c r="N572" i="2" s="1"/>
  <c r="T573" i="2"/>
  <c r="Q584" i="2"/>
  <c r="N584" i="2" s="1"/>
  <c r="T585" i="2"/>
  <c r="Q587" i="2"/>
  <c r="N587" i="2" s="1"/>
  <c r="T588" i="2"/>
  <c r="T614" i="2"/>
  <c r="Q616" i="2"/>
  <c r="T619" i="2"/>
  <c r="T624" i="2"/>
  <c r="T440" i="2"/>
  <c r="Q442" i="2"/>
  <c r="N442" i="2" s="1"/>
  <c r="T458" i="2"/>
  <c r="T466" i="2"/>
  <c r="Q473" i="2"/>
  <c r="N473" i="2" s="1"/>
  <c r="Q481" i="2"/>
  <c r="N481" i="2" s="1"/>
  <c r="Q489" i="2"/>
  <c r="N489" i="2" s="1"/>
  <c r="T550" i="2"/>
  <c r="T558" i="2"/>
  <c r="T561" i="2"/>
  <c r="Q563" i="2"/>
  <c r="N563" i="2" s="1"/>
  <c r="Q607" i="2"/>
  <c r="N607" i="2" s="1"/>
  <c r="T618" i="2"/>
  <c r="T623" i="2"/>
  <c r="T419" i="2"/>
  <c r="T437" i="2"/>
  <c r="T463" i="2"/>
  <c r="Q470" i="2"/>
  <c r="N470" i="2" s="1"/>
  <c r="T479" i="2"/>
  <c r="Q494" i="2"/>
  <c r="T501" i="2"/>
  <c r="Q516" i="2"/>
  <c r="N516" i="2" s="1"/>
  <c r="Q532" i="2"/>
  <c r="N532" i="2" s="1"/>
  <c r="Q592" i="2"/>
  <c r="N592" i="2" s="1"/>
  <c r="T426" i="2"/>
  <c r="Q428" i="2"/>
  <c r="T448" i="2"/>
  <c r="Q505" i="2"/>
  <c r="N505" i="2" s="1"/>
  <c r="T522" i="2"/>
  <c r="T569" i="2"/>
  <c r="T584" i="2"/>
  <c r="T613" i="2"/>
  <c r="T417" i="2"/>
  <c r="T435" i="2"/>
  <c r="Q551" i="2"/>
  <c r="N551" i="2" s="1"/>
  <c r="T579" i="2"/>
  <c r="T598" i="2"/>
  <c r="T604" i="2"/>
  <c r="Q469" i="2"/>
  <c r="N469" i="2" s="1"/>
  <c r="Q485" i="2"/>
  <c r="N485" i="2" s="1"/>
  <c r="T540" i="2"/>
  <c r="Q556" i="2"/>
  <c r="N556" i="2" s="1"/>
  <c r="Q575" i="2"/>
  <c r="Q465" i="2"/>
  <c r="N465" i="2" s="1"/>
  <c r="T474" i="2"/>
  <c r="T482" i="2"/>
  <c r="T490" i="2"/>
  <c r="T542" i="2"/>
  <c r="Q552" i="2"/>
  <c r="N552" i="2" s="1"/>
  <c r="Q560" i="2"/>
  <c r="N560" i="2" s="1"/>
  <c r="T602" i="2"/>
  <c r="T605" i="2"/>
  <c r="T608" i="2"/>
  <c r="Q423" i="2"/>
  <c r="N423" i="2" s="1"/>
  <c r="T445" i="2"/>
  <c r="Q462" i="2"/>
  <c r="N462" i="2" s="1"/>
  <c r="T471" i="2"/>
  <c r="Q478" i="2"/>
  <c r="N478" i="2" s="1"/>
  <c r="T487" i="2"/>
  <c r="T497" i="2"/>
  <c r="T509" i="2"/>
  <c r="T517" i="2"/>
  <c r="Q524" i="2"/>
  <c r="N524" i="2" s="1"/>
  <c r="T541" i="2"/>
  <c r="T581" i="2"/>
  <c r="T593" i="2"/>
  <c r="T436" i="2"/>
  <c r="Q513" i="2"/>
  <c r="N513" i="2" s="1"/>
  <c r="T530" i="2"/>
  <c r="Q565" i="2"/>
  <c r="N565" i="2" s="1"/>
  <c r="T580" i="2"/>
  <c r="Q612" i="2"/>
  <c r="N612" i="2" s="1"/>
  <c r="Q452" i="2"/>
  <c r="T549" i="2"/>
  <c r="Q600" i="2"/>
  <c r="N600" i="2" s="1"/>
  <c r="T444" i="2"/>
  <c r="Q461" i="2"/>
  <c r="N461" i="2" s="1"/>
  <c r="T478" i="2"/>
  <c r="Q493" i="2"/>
  <c r="Q548" i="2"/>
  <c r="N548" i="2" s="1"/>
  <c r="Q544" i="2"/>
  <c r="N544" i="2" s="1"/>
  <c r="Q604" i="2"/>
  <c r="N604" i="2" s="1"/>
  <c r="T421" i="2"/>
  <c r="T429" i="2"/>
  <c r="Q439" i="2"/>
  <c r="N439" i="2" s="1"/>
  <c r="Q486" i="2"/>
  <c r="N486" i="2" s="1"/>
  <c r="T525" i="2"/>
  <c r="T596" i="2"/>
  <c r="T617" i="2"/>
  <c r="Q409" i="2"/>
  <c r="N409" i="2" s="1"/>
  <c r="Q447" i="2"/>
  <c r="N447" i="2" s="1"/>
  <c r="T506" i="2"/>
  <c r="Q529" i="2"/>
  <c r="N529" i="2" s="1"/>
  <c r="Q568" i="2"/>
  <c r="N568" i="2" s="1"/>
  <c r="Q615" i="2"/>
  <c r="Q420" i="2"/>
  <c r="N420" i="2" s="1"/>
  <c r="T453" i="2"/>
  <c r="T495" i="2"/>
  <c r="Q543" i="2"/>
  <c r="N543" i="2" s="1"/>
  <c r="T557" i="2"/>
  <c r="Q603" i="2"/>
  <c r="N603" i="2" s="1"/>
  <c r="T416" i="2"/>
  <c r="Q438" i="2"/>
  <c r="N438" i="2" s="1"/>
  <c r="Q477" i="2"/>
  <c r="N477" i="2" s="1"/>
  <c r="T494" i="2"/>
  <c r="T546" i="2"/>
  <c r="Q573" i="2"/>
  <c r="N573" i="2" s="1"/>
  <c r="T415" i="2"/>
  <c r="Q418" i="2"/>
  <c r="N418" i="2" s="1"/>
  <c r="T425" i="2"/>
  <c r="Q427" i="2"/>
  <c r="N427" i="2" s="1"/>
  <c r="T441" i="2"/>
  <c r="Q443" i="2"/>
  <c r="N443" i="2" s="1"/>
  <c r="T459" i="2"/>
  <c r="Q466" i="2"/>
  <c r="N466" i="2" s="1"/>
  <c r="T467" i="2"/>
  <c r="Q474" i="2"/>
  <c r="N474" i="2" s="1"/>
  <c r="T475" i="2"/>
  <c r="Q482" i="2"/>
  <c r="N482" i="2" s="1"/>
  <c r="T483" i="2"/>
  <c r="Q490" i="2"/>
  <c r="N490" i="2" s="1"/>
  <c r="T491" i="2"/>
  <c r="Q504" i="2"/>
  <c r="N504" i="2" s="1"/>
  <c r="T505" i="2"/>
  <c r="Q512" i="2"/>
  <c r="N512" i="2" s="1"/>
  <c r="T513" i="2"/>
  <c r="Q520" i="2"/>
  <c r="N520" i="2" s="1"/>
  <c r="T521" i="2"/>
  <c r="Q528" i="2"/>
  <c r="N528" i="2" s="1"/>
  <c r="T529" i="2"/>
  <c r="T535" i="2"/>
  <c r="Q561" i="2"/>
  <c r="N561" i="2" s="1"/>
  <c r="T562" i="2"/>
  <c r="Q564" i="2"/>
  <c r="N564" i="2" s="1"/>
  <c r="T565" i="2"/>
  <c r="Q567" i="2"/>
  <c r="N567" i="2" s="1"/>
  <c r="T606" i="2"/>
  <c r="Q608" i="2"/>
  <c r="N608" i="2" s="1"/>
  <c r="T609" i="2"/>
  <c r="Q611" i="2"/>
  <c r="N611" i="2" s="1"/>
  <c r="T612" i="2"/>
  <c r="Q623" i="2"/>
  <c r="N623" i="2" s="1"/>
  <c r="Q508" i="2"/>
  <c r="N508" i="2" s="1"/>
  <c r="T533" i="2"/>
  <c r="T590" i="2"/>
  <c r="Q595" i="2"/>
  <c r="N595" i="2" s="1"/>
  <c r="T410" i="2"/>
  <c r="T496" i="2"/>
  <c r="T514" i="2"/>
  <c r="Q521" i="2"/>
  <c r="N521" i="2" s="1"/>
  <c r="T566" i="2"/>
  <c r="Q571" i="2"/>
  <c r="N571" i="2" s="1"/>
  <c r="T610" i="2"/>
  <c r="T616" i="2"/>
  <c r="Q414" i="2"/>
  <c r="N414" i="2" s="1"/>
  <c r="Q559" i="2"/>
  <c r="N559" i="2" s="1"/>
  <c r="T601" i="2"/>
  <c r="T462" i="2"/>
  <c r="T470" i="2"/>
  <c r="T486" i="2"/>
  <c r="T554" i="2"/>
  <c r="T574" i="2"/>
  <c r="T578" i="2"/>
  <c r="T589" i="2"/>
  <c r="T586" i="2"/>
  <c r="T592" i="2"/>
  <c r="Q588" i="2"/>
  <c r="N588" i="2" s="1"/>
  <c r="Q582" i="2"/>
  <c r="N582" i="2" s="1"/>
  <c r="Q591" i="2"/>
  <c r="N591" i="2" s="1"/>
  <c r="O44" i="37"/>
  <c r="M44" i="37"/>
  <c r="Q22" i="2"/>
  <c r="N22" i="2" s="1"/>
  <c r="Q42" i="2"/>
  <c r="N42" i="2" s="1"/>
  <c r="T69" i="2"/>
  <c r="T89" i="2"/>
  <c r="T103" i="2"/>
  <c r="T109" i="2"/>
  <c r="Q116" i="2"/>
  <c r="N116" i="2" s="1"/>
  <c r="Q136" i="2"/>
  <c r="N136" i="2" s="1"/>
  <c r="T182" i="2"/>
  <c r="T202" i="2"/>
  <c r="Q216" i="2"/>
  <c r="N216" i="2" s="1"/>
  <c r="Q236" i="2"/>
  <c r="N236" i="2" s="1"/>
  <c r="T262" i="2"/>
  <c r="T281" i="2"/>
  <c r="Q295" i="2"/>
  <c r="Q302" i="2"/>
  <c r="N302" i="2" s="1"/>
  <c r="Q322" i="2"/>
  <c r="N322" i="2" s="1"/>
  <c r="Q349" i="2"/>
  <c r="N349" i="2" s="1"/>
  <c r="Q376" i="2"/>
  <c r="N376" i="2" s="1"/>
  <c r="Q396" i="2"/>
  <c r="N396" i="2" s="1"/>
  <c r="Q328" i="2"/>
  <c r="Q109" i="2"/>
  <c r="N109" i="2" s="1"/>
  <c r="T162" i="2"/>
  <c r="T15" i="2"/>
  <c r="T35" i="2"/>
  <c r="Q63" i="2"/>
  <c r="N63" i="2" s="1"/>
  <c r="Q83" i="2"/>
  <c r="N83" i="2" s="1"/>
  <c r="T129" i="2"/>
  <c r="T149" i="2"/>
  <c r="T156" i="2"/>
  <c r="Q176" i="2"/>
  <c r="N176" i="2" s="1"/>
  <c r="Q196" i="2"/>
  <c r="N196" i="2" s="1"/>
  <c r="T229" i="2"/>
  <c r="T249" i="2"/>
  <c r="T256" i="2"/>
  <c r="Q275" i="2"/>
  <c r="N275" i="2" s="1"/>
  <c r="T315" i="2"/>
  <c r="T329" i="2"/>
  <c r="T342" i="2"/>
  <c r="T362" i="2"/>
  <c r="T369" i="2"/>
  <c r="Q390" i="2"/>
  <c r="Q175" i="2"/>
  <c r="N175" i="2" s="1"/>
  <c r="T388" i="2"/>
  <c r="Q389" i="2"/>
  <c r="T355" i="2"/>
  <c r="Q29" i="2"/>
  <c r="N29" i="2" s="1"/>
  <c r="Q49" i="2"/>
  <c r="N49" i="2" s="1"/>
  <c r="T76" i="2"/>
  <c r="T96" i="2"/>
  <c r="Q123" i="2"/>
  <c r="N123" i="2" s="1"/>
  <c r="Q143" i="2"/>
  <c r="N143" i="2" s="1"/>
  <c r="Q163" i="2"/>
  <c r="N163" i="2" s="1"/>
  <c r="T169" i="2"/>
  <c r="T189" i="2"/>
  <c r="Q223" i="2"/>
  <c r="N223" i="2" s="1"/>
  <c r="Q243" i="2"/>
  <c r="N243" i="2" s="1"/>
  <c r="T288" i="2"/>
  <c r="T295" i="2"/>
  <c r="Q309" i="2"/>
  <c r="N309" i="2" s="1"/>
  <c r="Q336" i="2"/>
  <c r="N336" i="2" s="1"/>
  <c r="Q356" i="2"/>
  <c r="N356" i="2" s="1"/>
  <c r="Q383" i="2"/>
  <c r="N383" i="2" s="1"/>
  <c r="T402" i="2"/>
  <c r="T399" i="2"/>
  <c r="Q274" i="2"/>
  <c r="N274" i="2" s="1"/>
  <c r="T348" i="2"/>
  <c r="T389" i="2"/>
  <c r="T22" i="2"/>
  <c r="T42" i="2"/>
  <c r="Q70" i="2"/>
  <c r="N70" i="2" s="1"/>
  <c r="Q90" i="2"/>
  <c r="N90" i="2" s="1"/>
  <c r="Q110" i="2"/>
  <c r="N110" i="2" s="1"/>
  <c r="T116" i="2"/>
  <c r="T136" i="2"/>
  <c r="Q157" i="2"/>
  <c r="Q183" i="2"/>
  <c r="N183" i="2" s="1"/>
  <c r="Q203" i="2"/>
  <c r="N203" i="2" s="1"/>
  <c r="T216" i="2"/>
  <c r="T236" i="2"/>
  <c r="Q282" i="2"/>
  <c r="N282" i="2" s="1"/>
  <c r="T302" i="2"/>
  <c r="T322" i="2"/>
  <c r="T349" i="2"/>
  <c r="T376" i="2"/>
  <c r="T390" i="2"/>
  <c r="T396" i="2"/>
  <c r="Q294" i="2"/>
  <c r="N294" i="2" s="1"/>
  <c r="Q288" i="2"/>
  <c r="N288" i="2" s="1"/>
  <c r="Q16" i="2"/>
  <c r="N16" i="2" s="1"/>
  <c r="Q36" i="2"/>
  <c r="N36" i="2" s="1"/>
  <c r="T63" i="2"/>
  <c r="T83" i="2"/>
  <c r="Q130" i="2"/>
  <c r="N130" i="2" s="1"/>
  <c r="Q150" i="2"/>
  <c r="N150" i="2" s="1"/>
  <c r="T176" i="2"/>
  <c r="T196" i="2"/>
  <c r="Q230" i="2"/>
  <c r="N230" i="2" s="1"/>
  <c r="Q250" i="2"/>
  <c r="N250" i="2" s="1"/>
  <c r="T275" i="2"/>
  <c r="Q296" i="2"/>
  <c r="Q316" i="2"/>
  <c r="N316" i="2" s="1"/>
  <c r="Q343" i="2"/>
  <c r="N343" i="2" s="1"/>
  <c r="Q363" i="2"/>
  <c r="N363" i="2" s="1"/>
  <c r="Q370" i="2"/>
  <c r="N370" i="2" s="1"/>
  <c r="T405" i="2"/>
  <c r="Q69" i="2"/>
  <c r="N69" i="2" s="1"/>
  <c r="Q189" i="2"/>
  <c r="N189" i="2" s="1"/>
  <c r="T29" i="2"/>
  <c r="T49" i="2"/>
  <c r="Q77" i="2"/>
  <c r="N77" i="2" s="1"/>
  <c r="Q97" i="2"/>
  <c r="N97" i="2" s="1"/>
  <c r="T123" i="2"/>
  <c r="T143" i="2"/>
  <c r="T157" i="2"/>
  <c r="T163" i="2"/>
  <c r="Q170" i="2"/>
  <c r="N170" i="2" s="1"/>
  <c r="Q190" i="2"/>
  <c r="N190" i="2" s="1"/>
  <c r="T210" i="2"/>
  <c r="T223" i="2"/>
  <c r="T243" i="2"/>
  <c r="T269" i="2"/>
  <c r="Q289" i="2"/>
  <c r="N289" i="2" s="1"/>
  <c r="T309" i="2"/>
  <c r="T336" i="2"/>
  <c r="T356" i="2"/>
  <c r="T383" i="2"/>
  <c r="T371" i="2"/>
  <c r="Q268" i="2"/>
  <c r="N268" i="2" s="1"/>
  <c r="Q202" i="2"/>
  <c r="N202" i="2" s="1"/>
  <c r="Q23" i="2"/>
  <c r="N23" i="2" s="1"/>
  <c r="Q43" i="2"/>
  <c r="N43" i="2" s="1"/>
  <c r="T57" i="2"/>
  <c r="T70" i="2"/>
  <c r="T90" i="2"/>
  <c r="T110" i="2"/>
  <c r="Q117" i="2"/>
  <c r="N117" i="2" s="1"/>
  <c r="Q137" i="2"/>
  <c r="N137" i="2" s="1"/>
  <c r="T183" i="2"/>
  <c r="T203" i="2"/>
  <c r="Q217" i="2"/>
  <c r="N217" i="2" s="1"/>
  <c r="Q237" i="2"/>
  <c r="N237" i="2" s="1"/>
  <c r="T282" i="2"/>
  <c r="T296" i="2"/>
  <c r="Q303" i="2"/>
  <c r="N303" i="2" s="1"/>
  <c r="Q323" i="2"/>
  <c r="N323" i="2" s="1"/>
  <c r="Q350" i="2"/>
  <c r="N350" i="2" s="1"/>
  <c r="Q377" i="2"/>
  <c r="N377" i="2" s="1"/>
  <c r="T386" i="2"/>
  <c r="T301" i="2"/>
  <c r="T335" i="2"/>
  <c r="T16" i="2"/>
  <c r="T36" i="2"/>
  <c r="Q50" i="2"/>
  <c r="Q64" i="2"/>
  <c r="N64" i="2" s="1"/>
  <c r="Q84" i="2"/>
  <c r="N84" i="2" s="1"/>
  <c r="T104" i="2"/>
  <c r="T130" i="2"/>
  <c r="T150" i="2"/>
  <c r="Q177" i="2"/>
  <c r="N177" i="2" s="1"/>
  <c r="Q197" i="2"/>
  <c r="N197" i="2" s="1"/>
  <c r="T230" i="2"/>
  <c r="T250" i="2"/>
  <c r="T263" i="2"/>
  <c r="Q276" i="2"/>
  <c r="N276" i="2" s="1"/>
  <c r="T316" i="2"/>
  <c r="T343" i="2"/>
  <c r="T363" i="2"/>
  <c r="T370" i="2"/>
  <c r="T404" i="2"/>
  <c r="T128" i="2"/>
  <c r="T222" i="2"/>
  <c r="Q10" i="2"/>
  <c r="N10" i="2" s="1"/>
  <c r="Q30" i="2"/>
  <c r="N30" i="2" s="1"/>
  <c r="T77" i="2"/>
  <c r="T97" i="2"/>
  <c r="Q124" i="2"/>
  <c r="N124" i="2" s="1"/>
  <c r="Q144" i="2"/>
  <c r="N144" i="2" s="1"/>
  <c r="Q164" i="2"/>
  <c r="N164" i="2" s="1"/>
  <c r="T170" i="2"/>
  <c r="T190" i="2"/>
  <c r="Q224" i="2"/>
  <c r="N224" i="2" s="1"/>
  <c r="Q244" i="2"/>
  <c r="N244" i="2" s="1"/>
  <c r="T257" i="2"/>
  <c r="T289" i="2"/>
  <c r="Q310" i="2"/>
  <c r="N310" i="2" s="1"/>
  <c r="T330" i="2"/>
  <c r="Q337" i="2"/>
  <c r="N337" i="2" s="1"/>
  <c r="Q357" i="2"/>
  <c r="N357" i="2" s="1"/>
  <c r="Q384" i="2"/>
  <c r="N384" i="2" s="1"/>
  <c r="Q365" i="2"/>
  <c r="T23" i="2"/>
  <c r="T43" i="2"/>
  <c r="T50" i="2"/>
  <c r="Q71" i="2"/>
  <c r="N71" i="2" s="1"/>
  <c r="Q91" i="2"/>
  <c r="N91" i="2" s="1"/>
  <c r="T117" i="2"/>
  <c r="T137" i="2"/>
  <c r="Q184" i="2"/>
  <c r="N184" i="2" s="1"/>
  <c r="Q204" i="2"/>
  <c r="N204" i="2" s="1"/>
  <c r="T217" i="2"/>
  <c r="T237" i="2"/>
  <c r="Q283" i="2"/>
  <c r="N283" i="2" s="1"/>
  <c r="T303" i="2"/>
  <c r="T323" i="2"/>
  <c r="T350" i="2"/>
  <c r="Q364" i="2"/>
  <c r="T377" i="2"/>
  <c r="T403" i="2"/>
  <c r="T317" i="2"/>
  <c r="T115" i="2"/>
  <c r="Q156" i="2"/>
  <c r="Q17" i="2"/>
  <c r="N17" i="2" s="1"/>
  <c r="Q37" i="2"/>
  <c r="N37" i="2" s="1"/>
  <c r="T64" i="2"/>
  <c r="T84" i="2"/>
  <c r="Q131" i="2"/>
  <c r="N131" i="2" s="1"/>
  <c r="Q151" i="2"/>
  <c r="N151" i="2" s="1"/>
  <c r="T177" i="2"/>
  <c r="T197" i="2"/>
  <c r="Q231" i="2"/>
  <c r="N231" i="2" s="1"/>
  <c r="Q251" i="2"/>
  <c r="N251" i="2" s="1"/>
  <c r="T276" i="2"/>
  <c r="Q317" i="2"/>
  <c r="N317" i="2" s="1"/>
  <c r="Q344" i="2"/>
  <c r="N344" i="2" s="1"/>
  <c r="Q371" i="2"/>
  <c r="N371" i="2" s="1"/>
  <c r="T391" i="2"/>
  <c r="T397" i="2"/>
  <c r="T406" i="2"/>
  <c r="T34" i="2"/>
  <c r="T142" i="2"/>
  <c r="T10" i="2"/>
  <c r="T30" i="2"/>
  <c r="Q51" i="2"/>
  <c r="Q78" i="2"/>
  <c r="N78" i="2" s="1"/>
  <c r="Q98" i="2"/>
  <c r="N98" i="2" s="1"/>
  <c r="T124" i="2"/>
  <c r="T144" i="2"/>
  <c r="T164" i="2"/>
  <c r="Q171" i="2"/>
  <c r="N171" i="2" s="1"/>
  <c r="Q191" i="2"/>
  <c r="N191" i="2" s="1"/>
  <c r="T224" i="2"/>
  <c r="T244" i="2"/>
  <c r="Q290" i="2"/>
  <c r="N290" i="2" s="1"/>
  <c r="T310" i="2"/>
  <c r="Q331" i="2"/>
  <c r="N331" i="2" s="1"/>
  <c r="T337" i="2"/>
  <c r="T357" i="2"/>
  <c r="T364" i="2"/>
  <c r="T384" i="2"/>
  <c r="T248" i="2"/>
  <c r="T361" i="2"/>
  <c r="T395" i="2"/>
  <c r="Q24" i="2"/>
  <c r="N24" i="2" s="1"/>
  <c r="Q44" i="2"/>
  <c r="N44" i="2" s="1"/>
  <c r="T71" i="2"/>
  <c r="T91" i="2"/>
  <c r="Q118" i="2"/>
  <c r="N118" i="2" s="1"/>
  <c r="Q138" i="2"/>
  <c r="N138" i="2" s="1"/>
  <c r="T158" i="2"/>
  <c r="T184" i="2"/>
  <c r="T204" i="2"/>
  <c r="T211" i="2"/>
  <c r="Q218" i="2"/>
  <c r="N218" i="2" s="1"/>
  <c r="Q238" i="2"/>
  <c r="N238" i="2" s="1"/>
  <c r="T270" i="2"/>
  <c r="T283" i="2"/>
  <c r="Q304" i="2"/>
  <c r="N304" i="2" s="1"/>
  <c r="Q324" i="2"/>
  <c r="N324" i="2" s="1"/>
  <c r="Q351" i="2"/>
  <c r="N351" i="2" s="1"/>
  <c r="Q378" i="2"/>
  <c r="N378" i="2" s="1"/>
  <c r="T344" i="2"/>
  <c r="T359" i="2"/>
  <c r="Q395" i="2"/>
  <c r="N395" i="2" s="1"/>
  <c r="T341" i="2"/>
  <c r="T21" i="2"/>
  <c r="T242" i="2"/>
  <c r="T17" i="2"/>
  <c r="T37" i="2"/>
  <c r="T51" i="2"/>
  <c r="T58" i="2"/>
  <c r="Q65" i="2"/>
  <c r="N65" i="2" s="1"/>
  <c r="Q85" i="2"/>
  <c r="N85" i="2" s="1"/>
  <c r="T111" i="2"/>
  <c r="T131" i="2"/>
  <c r="T151" i="2"/>
  <c r="Q178" i="2"/>
  <c r="N178" i="2" s="1"/>
  <c r="Q198" i="2"/>
  <c r="N198" i="2" s="1"/>
  <c r="T231" i="2"/>
  <c r="T251" i="2"/>
  <c r="Q277" i="2"/>
  <c r="N277" i="2" s="1"/>
  <c r="T297" i="2"/>
  <c r="Q398" i="2"/>
  <c r="N398" i="2" s="1"/>
  <c r="T398" i="2"/>
  <c r="Q82" i="2"/>
  <c r="N82" i="2" s="1"/>
  <c r="Q281" i="2"/>
  <c r="N281" i="2" s="1"/>
  <c r="T122" i="2"/>
  <c r="Q11" i="2"/>
  <c r="N11" i="2" s="1"/>
  <c r="Q31" i="2"/>
  <c r="N31" i="2" s="1"/>
  <c r="T78" i="2"/>
  <c r="T98" i="2"/>
  <c r="T105" i="2"/>
  <c r="Q125" i="2"/>
  <c r="N125" i="2" s="1"/>
  <c r="Q145" i="2"/>
  <c r="N145" i="2" s="1"/>
  <c r="T171" i="2"/>
  <c r="T191" i="2"/>
  <c r="Q205" i="2"/>
  <c r="Q225" i="2"/>
  <c r="N225" i="2" s="1"/>
  <c r="Q245" i="2"/>
  <c r="N245" i="2" s="1"/>
  <c r="T264" i="2"/>
  <c r="T290" i="2"/>
  <c r="Q311" i="2"/>
  <c r="N311" i="2" s="1"/>
  <c r="T331" i="2"/>
  <c r="Q338" i="2"/>
  <c r="N338" i="2" s="1"/>
  <c r="Q358" i="2"/>
  <c r="N358" i="2" s="1"/>
  <c r="Q385" i="2"/>
  <c r="N385" i="2" s="1"/>
  <c r="T14" i="2"/>
  <c r="T24" i="2"/>
  <c r="T44" i="2"/>
  <c r="Q52" i="2"/>
  <c r="Q72" i="2"/>
  <c r="N72" i="2" s="1"/>
  <c r="Q92" i="2"/>
  <c r="N92" i="2" s="1"/>
  <c r="T118" i="2"/>
  <c r="T138" i="2"/>
  <c r="Q185" i="2"/>
  <c r="N185" i="2" s="1"/>
  <c r="Q212" i="2"/>
  <c r="N212" i="2" s="1"/>
  <c r="T218" i="2"/>
  <c r="T238" i="2"/>
  <c r="T258" i="2"/>
  <c r="Q284" i="2"/>
  <c r="N284" i="2" s="1"/>
  <c r="T304" i="2"/>
  <c r="T324" i="2"/>
  <c r="T351" i="2"/>
  <c r="T365" i="2"/>
  <c r="T378" i="2"/>
  <c r="Q18" i="2"/>
  <c r="N18" i="2" s="1"/>
  <c r="Q38" i="2"/>
  <c r="N38" i="2" s="1"/>
  <c r="Q59" i="2"/>
  <c r="N59" i="2" s="1"/>
  <c r="T65" i="2"/>
  <c r="T85" i="2"/>
  <c r="Q112" i="2"/>
  <c r="N112" i="2" s="1"/>
  <c r="Q132" i="2"/>
  <c r="N132" i="2" s="1"/>
  <c r="Q152" i="2"/>
  <c r="N152" i="2" s="1"/>
  <c r="T178" i="2"/>
  <c r="T198" i="2"/>
  <c r="T205" i="2"/>
  <c r="Q232" i="2"/>
  <c r="N232" i="2" s="1"/>
  <c r="Q252" i="2"/>
  <c r="N252" i="2" s="1"/>
  <c r="T277" i="2"/>
  <c r="Q298" i="2"/>
  <c r="N298" i="2" s="1"/>
  <c r="Q318" i="2"/>
  <c r="N318" i="2" s="1"/>
  <c r="Q345" i="2"/>
  <c r="N345" i="2" s="1"/>
  <c r="Q372" i="2"/>
  <c r="N372" i="2" s="1"/>
  <c r="T11" i="2"/>
  <c r="T31" i="2"/>
  <c r="T52" i="2"/>
  <c r="Q79" i="2"/>
  <c r="N79" i="2" s="1"/>
  <c r="Q99" i="2"/>
  <c r="N99" i="2" s="1"/>
  <c r="T125" i="2"/>
  <c r="T145" i="2"/>
  <c r="Q172" i="2"/>
  <c r="N172" i="2" s="1"/>
  <c r="Q192" i="2"/>
  <c r="N192" i="2" s="1"/>
  <c r="T225" i="2"/>
  <c r="T245" i="2"/>
  <c r="Q265" i="2"/>
  <c r="N265" i="2" s="1"/>
  <c r="Q291" i="2"/>
  <c r="N291" i="2" s="1"/>
  <c r="T311" i="2"/>
  <c r="Q332" i="2"/>
  <c r="N332" i="2" s="1"/>
  <c r="T338" i="2"/>
  <c r="T358" i="2"/>
  <c r="T385" i="2"/>
  <c r="T392" i="2"/>
  <c r="T314" i="2"/>
  <c r="Q25" i="2"/>
  <c r="N25" i="2" s="1"/>
  <c r="Q45" i="2"/>
  <c r="N45" i="2" s="1"/>
  <c r="T72" i="2"/>
  <c r="T92" i="2"/>
  <c r="Q119" i="2"/>
  <c r="N119" i="2" s="1"/>
  <c r="Q139" i="2"/>
  <c r="N139" i="2" s="1"/>
  <c r="T165" i="2"/>
  <c r="T185" i="2"/>
  <c r="Q206" i="2"/>
  <c r="T212" i="2"/>
  <c r="Q219" i="2"/>
  <c r="N219" i="2" s="1"/>
  <c r="Q239" i="2"/>
  <c r="N239" i="2" s="1"/>
  <c r="T284" i="2"/>
  <c r="Q305" i="2"/>
  <c r="N305" i="2" s="1"/>
  <c r="Q325" i="2"/>
  <c r="N325" i="2" s="1"/>
  <c r="Q352" i="2"/>
  <c r="N352" i="2" s="1"/>
  <c r="Q379" i="2"/>
  <c r="N379" i="2" s="1"/>
  <c r="Q89" i="2"/>
  <c r="N89" i="2" s="1"/>
  <c r="T375" i="2"/>
  <c r="T18" i="2"/>
  <c r="T38" i="2"/>
  <c r="Q53" i="2"/>
  <c r="T59" i="2"/>
  <c r="Q66" i="2"/>
  <c r="N66" i="2" s="1"/>
  <c r="Q86" i="2"/>
  <c r="N86" i="2" s="1"/>
  <c r="T112" i="2"/>
  <c r="T132" i="2"/>
  <c r="T152" i="2"/>
  <c r="T159" i="2"/>
  <c r="Q179" i="2"/>
  <c r="N179" i="2" s="1"/>
  <c r="Q199" i="2"/>
  <c r="N199" i="2" s="1"/>
  <c r="T232" i="2"/>
  <c r="T252" i="2"/>
  <c r="T271" i="2"/>
  <c r="Q278" i="2"/>
  <c r="N278" i="2" s="1"/>
  <c r="T298" i="2"/>
  <c r="T318" i="2"/>
  <c r="T345" i="2"/>
  <c r="T372" i="2"/>
  <c r="Q399" i="2"/>
  <c r="N399" i="2" s="1"/>
  <c r="T235" i="2"/>
  <c r="T382" i="2"/>
  <c r="Q12" i="2"/>
  <c r="N12" i="2" s="1"/>
  <c r="Q32" i="2"/>
  <c r="N32" i="2" s="1"/>
  <c r="T79" i="2"/>
  <c r="T99" i="2"/>
  <c r="Q126" i="2"/>
  <c r="N126" i="2" s="1"/>
  <c r="Q146" i="2"/>
  <c r="N146" i="2" s="1"/>
  <c r="T172" i="2"/>
  <c r="T192" i="2"/>
  <c r="T206" i="2"/>
  <c r="Q226" i="2"/>
  <c r="N226" i="2" s="1"/>
  <c r="Q246" i="2"/>
  <c r="N246" i="2" s="1"/>
  <c r="T265" i="2"/>
  <c r="T291" i="2"/>
  <c r="Q312" i="2"/>
  <c r="N312" i="2" s="1"/>
  <c r="T332" i="2"/>
  <c r="Q339" i="2"/>
  <c r="N339" i="2" s="1"/>
  <c r="Q359" i="2"/>
  <c r="N359" i="2" s="1"/>
  <c r="Q386" i="2"/>
  <c r="N386" i="2" s="1"/>
  <c r="T56" i="2"/>
  <c r="T25" i="2"/>
  <c r="T45" i="2"/>
  <c r="T53" i="2"/>
  <c r="Q73" i="2"/>
  <c r="N73" i="2" s="1"/>
  <c r="Q93" i="2"/>
  <c r="N93" i="2" s="1"/>
  <c r="T106" i="2"/>
  <c r="T119" i="2"/>
  <c r="T139" i="2"/>
  <c r="Q166" i="2"/>
  <c r="N166" i="2" s="1"/>
  <c r="Q186" i="2"/>
  <c r="N186" i="2" s="1"/>
  <c r="Q213" i="2"/>
  <c r="N213" i="2" s="1"/>
  <c r="T219" i="2"/>
  <c r="T239" i="2"/>
  <c r="Q253" i="2"/>
  <c r="Q285" i="2"/>
  <c r="N285" i="2" s="1"/>
  <c r="T305" i="2"/>
  <c r="T325" i="2"/>
  <c r="T352" i="2"/>
  <c r="T379" i="2"/>
  <c r="Q262" i="2"/>
  <c r="N262" i="2" s="1"/>
  <c r="Q76" i="2"/>
  <c r="N76" i="2" s="1"/>
  <c r="Q19" i="2"/>
  <c r="N19" i="2" s="1"/>
  <c r="Q39" i="2"/>
  <c r="N39" i="2" s="1"/>
  <c r="Q60" i="2"/>
  <c r="N60" i="2" s="1"/>
  <c r="T66" i="2"/>
  <c r="T86" i="2"/>
  <c r="Q113" i="2"/>
  <c r="N113" i="2" s="1"/>
  <c r="Q133" i="2"/>
  <c r="N133" i="2" s="1"/>
  <c r="Q153" i="2"/>
  <c r="N153" i="2" s="1"/>
  <c r="T179" i="2"/>
  <c r="T199" i="2"/>
  <c r="Q207" i="2"/>
  <c r="Q233" i="2"/>
  <c r="N233" i="2" s="1"/>
  <c r="T259" i="2"/>
  <c r="T278" i="2"/>
  <c r="Q299" i="2"/>
  <c r="N299" i="2" s="1"/>
  <c r="Q319" i="2"/>
  <c r="N319" i="2" s="1"/>
  <c r="Q346" i="2"/>
  <c r="N346" i="2" s="1"/>
  <c r="T366" i="2"/>
  <c r="Q373" i="2"/>
  <c r="N373" i="2" s="1"/>
  <c r="T155" i="2"/>
  <c r="T12" i="2"/>
  <c r="T32" i="2"/>
  <c r="Q54" i="2"/>
  <c r="Q80" i="2"/>
  <c r="N80" i="2" s="1"/>
  <c r="Q100" i="2"/>
  <c r="N100" i="2" s="1"/>
  <c r="T126" i="2"/>
  <c r="T146" i="2"/>
  <c r="Q173" i="2"/>
  <c r="N173" i="2" s="1"/>
  <c r="Q193" i="2"/>
  <c r="N193" i="2" s="1"/>
  <c r="T226" i="2"/>
  <c r="T246" i="2"/>
  <c r="T253" i="2"/>
  <c r="Q266" i="2"/>
  <c r="N266" i="2" s="1"/>
  <c r="Q292" i="2"/>
  <c r="N292" i="2" s="1"/>
  <c r="T312" i="2"/>
  <c r="T339" i="2"/>
  <c r="Q195" i="2"/>
  <c r="N195" i="2" s="1"/>
  <c r="T308" i="2"/>
  <c r="Q26" i="2"/>
  <c r="N26" i="2" s="1"/>
  <c r="Q46" i="2"/>
  <c r="N46" i="2" s="1"/>
  <c r="T73" i="2"/>
  <c r="T93" i="2"/>
  <c r="Q120" i="2"/>
  <c r="N120" i="2" s="1"/>
  <c r="Q140" i="2"/>
  <c r="N140" i="2" s="1"/>
  <c r="T166" i="2"/>
  <c r="T186" i="2"/>
  <c r="T207" i="2"/>
  <c r="T213" i="2"/>
  <c r="Q220" i="2"/>
  <c r="N220" i="2" s="1"/>
  <c r="Q240" i="2"/>
  <c r="N240" i="2" s="1"/>
  <c r="T285" i="2"/>
  <c r="Q306" i="2"/>
  <c r="N306" i="2" s="1"/>
  <c r="Q326" i="2"/>
  <c r="N326" i="2" s="1"/>
  <c r="Q353" i="2"/>
  <c r="N353" i="2" s="1"/>
  <c r="Q380" i="2"/>
  <c r="N380" i="2" s="1"/>
  <c r="T393" i="2"/>
  <c r="T41" i="2"/>
  <c r="T19" i="2"/>
  <c r="T39" i="2"/>
  <c r="T54" i="2"/>
  <c r="T60" i="2"/>
  <c r="Q67" i="2"/>
  <c r="N67" i="2" s="1"/>
  <c r="Q87" i="2"/>
  <c r="N87" i="2" s="1"/>
  <c r="T113" i="2"/>
  <c r="T133" i="2"/>
  <c r="T153" i="2"/>
  <c r="Q180" i="2"/>
  <c r="N180" i="2" s="1"/>
  <c r="Q200" i="2"/>
  <c r="N200" i="2" s="1"/>
  <c r="T233" i="2"/>
  <c r="Q254" i="2"/>
  <c r="Q260" i="2"/>
  <c r="N260" i="2" s="1"/>
  <c r="Q279" i="2"/>
  <c r="N279" i="2" s="1"/>
  <c r="T299" i="2"/>
  <c r="T319" i="2"/>
  <c r="T346" i="2"/>
  <c r="Q367" i="2"/>
  <c r="N367" i="2" s="1"/>
  <c r="T373" i="2"/>
  <c r="Q400" i="2"/>
  <c r="N400" i="2" s="1"/>
  <c r="T321" i="2"/>
  <c r="Q13" i="2"/>
  <c r="N13" i="2" s="1"/>
  <c r="Q33" i="2"/>
  <c r="N33" i="2" s="1"/>
  <c r="T80" i="2"/>
  <c r="T100" i="2"/>
  <c r="Q127" i="2"/>
  <c r="N127" i="2" s="1"/>
  <c r="Q147" i="2"/>
  <c r="N147" i="2" s="1"/>
  <c r="T160" i="2"/>
  <c r="T173" i="2"/>
  <c r="T193" i="2"/>
  <c r="Q227" i="2"/>
  <c r="N227" i="2" s="1"/>
  <c r="Q247" i="2"/>
  <c r="N247" i="2" s="1"/>
  <c r="T266" i="2"/>
  <c r="T272" i="2"/>
  <c r="T292" i="2"/>
  <c r="Q313" i="2"/>
  <c r="N313" i="2" s="1"/>
  <c r="Q340" i="2"/>
  <c r="N340" i="2" s="1"/>
  <c r="Q360" i="2"/>
  <c r="N360" i="2" s="1"/>
  <c r="Q387" i="2"/>
  <c r="N387" i="2" s="1"/>
  <c r="T401" i="2"/>
  <c r="T48" i="2"/>
  <c r="T26" i="2"/>
  <c r="T46" i="2"/>
  <c r="Q74" i="2"/>
  <c r="N74" i="2" s="1"/>
  <c r="Q94" i="2"/>
  <c r="N94" i="2" s="1"/>
  <c r="T120" i="2"/>
  <c r="T140" i="2"/>
  <c r="Q167" i="2"/>
  <c r="N167" i="2" s="1"/>
  <c r="Q187" i="2"/>
  <c r="N187" i="2" s="1"/>
  <c r="Q214" i="2"/>
  <c r="N214" i="2" s="1"/>
  <c r="T220" i="2"/>
  <c r="T240" i="2"/>
  <c r="T254" i="2"/>
  <c r="Q286" i="2"/>
  <c r="N286" i="2" s="1"/>
  <c r="T306" i="2"/>
  <c r="T326" i="2"/>
  <c r="T333" i="2"/>
  <c r="T353" i="2"/>
  <c r="T380" i="2"/>
  <c r="Q20" i="2"/>
  <c r="N20" i="2" s="1"/>
  <c r="Q40" i="2"/>
  <c r="N40" i="2" s="1"/>
  <c r="Q61" i="2"/>
  <c r="N61" i="2" s="1"/>
  <c r="T67" i="2"/>
  <c r="T87" i="2"/>
  <c r="T107" i="2"/>
  <c r="Q114" i="2"/>
  <c r="N114" i="2" s="1"/>
  <c r="Q134" i="2"/>
  <c r="N134" i="2" s="1"/>
  <c r="Q154" i="2"/>
  <c r="N154" i="2" s="1"/>
  <c r="T180" i="2"/>
  <c r="T200" i="2"/>
  <c r="Q234" i="2"/>
  <c r="N234" i="2" s="1"/>
  <c r="T260" i="2"/>
  <c r="T279" i="2"/>
  <c r="Q300" i="2"/>
  <c r="N300" i="2" s="1"/>
  <c r="Q320" i="2"/>
  <c r="N320" i="2" s="1"/>
  <c r="Q347" i="2"/>
  <c r="N347" i="2" s="1"/>
  <c r="T367" i="2"/>
  <c r="Q374" i="2"/>
  <c r="N374" i="2" s="1"/>
  <c r="T400" i="2"/>
  <c r="T13" i="2"/>
  <c r="T33" i="2"/>
  <c r="Q81" i="2"/>
  <c r="N81" i="2" s="1"/>
  <c r="Q101" i="2"/>
  <c r="N101" i="2" s="1"/>
  <c r="T127" i="2"/>
  <c r="T147" i="2"/>
  <c r="Q174" i="2"/>
  <c r="N174" i="2" s="1"/>
  <c r="Q194" i="2"/>
  <c r="N194" i="2" s="1"/>
  <c r="T227" i="2"/>
  <c r="T247" i="2"/>
  <c r="Q267" i="2"/>
  <c r="N267" i="2" s="1"/>
  <c r="Q273" i="2"/>
  <c r="N273" i="2" s="1"/>
  <c r="Q293" i="2"/>
  <c r="N293" i="2" s="1"/>
  <c r="T313" i="2"/>
  <c r="T340" i="2"/>
  <c r="T360" i="2"/>
  <c r="T387" i="2"/>
  <c r="Q27" i="2"/>
  <c r="N27" i="2" s="1"/>
  <c r="Q47" i="2"/>
  <c r="N47" i="2" s="1"/>
  <c r="T74" i="2"/>
  <c r="T94" i="2"/>
  <c r="Q121" i="2"/>
  <c r="N121" i="2" s="1"/>
  <c r="Q141" i="2"/>
  <c r="N141" i="2" s="1"/>
  <c r="T167" i="2"/>
  <c r="T187" i="2"/>
  <c r="T214" i="2"/>
  <c r="Q221" i="2"/>
  <c r="N221" i="2" s="1"/>
  <c r="Q241" i="2"/>
  <c r="N241" i="2" s="1"/>
  <c r="T286" i="2"/>
  <c r="Q307" i="2"/>
  <c r="N307" i="2" s="1"/>
  <c r="Q327" i="2"/>
  <c r="N327" i="2" s="1"/>
  <c r="Q334" i="2"/>
  <c r="N334" i="2" s="1"/>
  <c r="Q354" i="2"/>
  <c r="N354" i="2" s="1"/>
  <c r="Q381" i="2"/>
  <c r="N381" i="2" s="1"/>
  <c r="Q169" i="2"/>
  <c r="N169" i="2" s="1"/>
  <c r="T20" i="2"/>
  <c r="T40" i="2"/>
  <c r="T61" i="2"/>
  <c r="Q68" i="2"/>
  <c r="N68" i="2" s="1"/>
  <c r="Q88" i="2"/>
  <c r="N88" i="2" s="1"/>
  <c r="Q108" i="2"/>
  <c r="N108" i="2" s="1"/>
  <c r="T114" i="2"/>
  <c r="T134" i="2"/>
  <c r="T154" i="2"/>
  <c r="Q181" i="2"/>
  <c r="N181" i="2" s="1"/>
  <c r="Q201" i="2"/>
  <c r="N201" i="2" s="1"/>
  <c r="T208" i="2"/>
  <c r="T234" i="2"/>
  <c r="Q261" i="2"/>
  <c r="N261" i="2" s="1"/>
  <c r="Q280" i="2"/>
  <c r="N280" i="2" s="1"/>
  <c r="T300" i="2"/>
  <c r="T320" i="2"/>
  <c r="T347" i="2"/>
  <c r="Q368" i="2"/>
  <c r="N368" i="2" s="1"/>
  <c r="T374" i="2"/>
  <c r="T394" i="2"/>
  <c r="T135" i="2"/>
  <c r="Q14" i="2"/>
  <c r="N14" i="2" s="1"/>
  <c r="Q34" i="2"/>
  <c r="N34" i="2" s="1"/>
  <c r="T55" i="2"/>
  <c r="T81" i="2"/>
  <c r="T101" i="2"/>
  <c r="Q128" i="2"/>
  <c r="N128" i="2" s="1"/>
  <c r="Q148" i="2"/>
  <c r="N148" i="2" s="1"/>
  <c r="T174" i="2"/>
  <c r="T194" i="2"/>
  <c r="Q228" i="2"/>
  <c r="N228" i="2" s="1"/>
  <c r="Q248" i="2"/>
  <c r="N248" i="2" s="1"/>
  <c r="T267" i="2"/>
  <c r="T273" i="2"/>
  <c r="T293" i="2"/>
  <c r="Q314" i="2"/>
  <c r="N314" i="2" s="1"/>
  <c r="Q341" i="2"/>
  <c r="N341" i="2" s="1"/>
  <c r="Q361" i="2"/>
  <c r="N361" i="2" s="1"/>
  <c r="Q388" i="2"/>
  <c r="N388" i="2" s="1"/>
  <c r="T215" i="2"/>
  <c r="T28" i="2"/>
  <c r="T27" i="2"/>
  <c r="T47" i="2"/>
  <c r="Q75" i="2"/>
  <c r="N75" i="2" s="1"/>
  <c r="Q95" i="2"/>
  <c r="N95" i="2" s="1"/>
  <c r="T121" i="2"/>
  <c r="T141" i="2"/>
  <c r="T161" i="2"/>
  <c r="Q168" i="2"/>
  <c r="N168" i="2" s="1"/>
  <c r="Q188" i="2"/>
  <c r="N188" i="2" s="1"/>
  <c r="T221" i="2"/>
  <c r="T241" i="2"/>
  <c r="Q287" i="2"/>
  <c r="N287" i="2" s="1"/>
  <c r="T307" i="2"/>
  <c r="T327" i="2"/>
  <c r="T334" i="2"/>
  <c r="T354" i="2"/>
  <c r="T381" i="2"/>
  <c r="Q407" i="2"/>
  <c r="N407" i="2" s="1"/>
  <c r="T148" i="2"/>
  <c r="Q21" i="2"/>
  <c r="N21" i="2" s="1"/>
  <c r="Q41" i="2"/>
  <c r="N41" i="2" s="1"/>
  <c r="T68" i="2"/>
  <c r="T88" i="2"/>
  <c r="Q102" i="2"/>
  <c r="T108" i="2"/>
  <c r="Q115" i="2"/>
  <c r="N115" i="2" s="1"/>
  <c r="Q135" i="2"/>
  <c r="N135" i="2" s="1"/>
  <c r="Q155" i="2"/>
  <c r="N155" i="2" s="1"/>
  <c r="T181" i="2"/>
  <c r="T201" i="2"/>
  <c r="Q235" i="2"/>
  <c r="N235" i="2" s="1"/>
  <c r="T255" i="2"/>
  <c r="T261" i="2"/>
  <c r="T280" i="2"/>
  <c r="Q301" i="2"/>
  <c r="N301" i="2" s="1"/>
  <c r="Q321" i="2"/>
  <c r="N321" i="2" s="1"/>
  <c r="Q348" i="2"/>
  <c r="N348" i="2" s="1"/>
  <c r="T368" i="2"/>
  <c r="Q375" i="2"/>
  <c r="N375" i="2" s="1"/>
  <c r="T228" i="2"/>
  <c r="T328" i="2"/>
  <c r="Q28" i="2"/>
  <c r="N28" i="2" s="1"/>
  <c r="Q48" i="2"/>
  <c r="N48" i="2" s="1"/>
  <c r="T75" i="2"/>
  <c r="T95" i="2"/>
  <c r="T102" i="2"/>
  <c r="Q122" i="2"/>
  <c r="N122" i="2" s="1"/>
  <c r="Q142" i="2"/>
  <c r="N142" i="2" s="1"/>
  <c r="Q162" i="2"/>
  <c r="N162" i="2" s="1"/>
  <c r="T168" i="2"/>
  <c r="T188" i="2"/>
  <c r="Q222" i="2"/>
  <c r="N222" i="2" s="1"/>
  <c r="Q242" i="2"/>
  <c r="N242" i="2" s="1"/>
  <c r="T287" i="2"/>
  <c r="Q308" i="2"/>
  <c r="N308" i="2" s="1"/>
  <c r="Q335" i="2"/>
  <c r="N335" i="2" s="1"/>
  <c r="Q355" i="2"/>
  <c r="N355" i="2" s="1"/>
  <c r="Q382" i="2"/>
  <c r="N382" i="2" s="1"/>
  <c r="T407" i="2"/>
  <c r="Q182" i="2"/>
  <c r="N182" i="2" s="1"/>
  <c r="Q96" i="2"/>
  <c r="N96" i="2" s="1"/>
  <c r="Q15" i="2"/>
  <c r="N15" i="2" s="1"/>
  <c r="Q35" i="2"/>
  <c r="N35" i="2" s="1"/>
  <c r="T62" i="2"/>
  <c r="T82" i="2"/>
  <c r="Q103" i="2"/>
  <c r="Q129" i="2"/>
  <c r="N129" i="2" s="1"/>
  <c r="Q149" i="2"/>
  <c r="N149" i="2" s="1"/>
  <c r="T175" i="2"/>
  <c r="T195" i="2"/>
  <c r="T209" i="2"/>
  <c r="Q229" i="2"/>
  <c r="N229" i="2" s="1"/>
  <c r="Q249" i="2"/>
  <c r="N249" i="2" s="1"/>
  <c r="T268" i="2"/>
  <c r="T274" i="2"/>
  <c r="T294" i="2"/>
  <c r="Q315" i="2"/>
  <c r="N315" i="2" s="1"/>
  <c r="Q342" i="2"/>
  <c r="N342" i="2" s="1"/>
  <c r="Q362" i="2"/>
  <c r="N362" i="2" s="1"/>
  <c r="Q329" i="2"/>
  <c r="D19" i="37"/>
  <c r="I25" i="37"/>
  <c r="B18" i="37"/>
  <c r="D26" i="37"/>
  <c r="B24" i="37"/>
  <c r="E27" i="37"/>
  <c r="F24" i="37"/>
  <c r="E19" i="37"/>
  <c r="B19" i="37"/>
  <c r="B20" i="37"/>
  <c r="H22" i="37"/>
  <c r="B21" i="37"/>
  <c r="B22" i="37"/>
  <c r="B25" i="37"/>
  <c r="D27" i="37"/>
  <c r="H20" i="37"/>
  <c r="E18" i="37"/>
  <c r="F19" i="37"/>
  <c r="B23" i="37"/>
  <c r="E23" i="37"/>
  <c r="B26" i="37"/>
  <c r="E24" i="37"/>
  <c r="I22" i="37"/>
  <c r="D23" i="37"/>
  <c r="E26" i="37"/>
  <c r="B27" i="37"/>
  <c r="H26" i="37"/>
  <c r="H27" i="37"/>
  <c r="E22" i="37"/>
  <c r="F26" i="37"/>
  <c r="F23" i="37"/>
  <c r="D24" i="37"/>
  <c r="H21" i="37"/>
  <c r="H19" i="37"/>
  <c r="I26" i="37"/>
  <c r="I23" i="37"/>
  <c r="H23" i="37"/>
  <c r="F27" i="37"/>
  <c r="E21" i="37"/>
  <c r="D21" i="37"/>
  <c r="D18" i="37"/>
  <c r="F18" i="37"/>
  <c r="H25" i="37"/>
  <c r="F20" i="37"/>
  <c r="D20" i="37"/>
  <c r="F21" i="37"/>
  <c r="E25" i="37"/>
  <c r="I18" i="37"/>
  <c r="E20" i="37"/>
  <c r="I24" i="37"/>
  <c r="I21" i="37"/>
  <c r="F25" i="37"/>
  <c r="D22" i="37"/>
  <c r="D25" i="37"/>
  <c r="H18" i="37"/>
  <c r="I27" i="37"/>
  <c r="F22" i="37"/>
  <c r="F17" i="37"/>
  <c r="E15" i="37"/>
  <c r="E17" i="37"/>
  <c r="F15" i="37"/>
  <c r="F16" i="37"/>
  <c r="E16" i="37"/>
  <c r="D15" i="37"/>
  <c r="D16" i="37"/>
  <c r="D17" i="37"/>
  <c r="J37" i="18"/>
  <c r="N36" i="18"/>
  <c r="N37" i="18"/>
  <c r="I37"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M37" i="18"/>
  <c r="L37" i="18"/>
  <c r="K37" i="18"/>
  <c r="M36" i="18"/>
  <c r="L36" i="18"/>
  <c r="K36" i="18"/>
  <c r="J36" i="18"/>
  <c r="I36" i="18"/>
  <c r="N616" i="2" l="1"/>
  <c r="N615" i="2"/>
  <c r="N575" i="2"/>
  <c r="N574" i="2"/>
  <c r="N534" i="2"/>
  <c r="N533" i="2"/>
  <c r="N494" i="2"/>
  <c r="N493" i="2"/>
  <c r="N452" i="2"/>
  <c r="N451" i="2"/>
  <c r="N430" i="2"/>
  <c r="N429" i="2"/>
  <c r="N428" i="2"/>
  <c r="D35" i="39"/>
  <c r="H35" i="39"/>
  <c r="N296" i="2"/>
  <c r="N364" i="2"/>
  <c r="N254" i="2"/>
  <c r="N50" i="2"/>
  <c r="N207" i="2"/>
  <c r="N390" i="2"/>
  <c r="N51" i="2"/>
  <c r="N156" i="2"/>
  <c r="N157" i="2"/>
  <c r="N53" i="2"/>
  <c r="N103" i="2"/>
  <c r="N295" i="2"/>
  <c r="N205" i="2"/>
  <c r="N54" i="2"/>
  <c r="N389" i="2"/>
  <c r="N253" i="2"/>
  <c r="N365" i="2"/>
  <c r="N102" i="2"/>
  <c r="N206" i="2"/>
  <c r="N329" i="2"/>
  <c r="N328" i="2"/>
  <c r="N52" i="2"/>
  <c r="G19" i="37"/>
  <c r="G20" i="37"/>
  <c r="G27" i="37"/>
  <c r="G18" i="37"/>
  <c r="G22" i="37"/>
  <c r="G26" i="37"/>
  <c r="G25" i="37"/>
  <c r="G21" i="37"/>
  <c r="G24" i="37"/>
  <c r="G15" i="37"/>
  <c r="K20" i="37"/>
  <c r="N20" i="37"/>
  <c r="N27" i="37"/>
  <c r="K27" i="37"/>
  <c r="K26" i="37"/>
  <c r="N26" i="37"/>
  <c r="K21" i="37"/>
  <c r="N21" i="37"/>
  <c r="M23" i="37"/>
  <c r="J23" i="37"/>
  <c r="N22" i="37"/>
  <c r="K22" i="37"/>
  <c r="N19" i="37"/>
  <c r="K19" i="37"/>
  <c r="L27" i="37"/>
  <c r="O27" i="37"/>
  <c r="K18" i="37"/>
  <c r="N18" i="37"/>
  <c r="K23" i="37"/>
  <c r="N23" i="37"/>
  <c r="L21" i="37"/>
  <c r="O21" i="37"/>
  <c r="O24" i="37"/>
  <c r="L24" i="37"/>
  <c r="L22" i="37"/>
  <c r="O22" i="37"/>
  <c r="O18" i="37"/>
  <c r="L18" i="37"/>
  <c r="O23" i="37"/>
  <c r="L23" i="37"/>
  <c r="L26" i="37"/>
  <c r="O26" i="37"/>
  <c r="L25" i="37"/>
  <c r="O25" i="37"/>
  <c r="K25" i="37"/>
  <c r="N25" i="37"/>
  <c r="I33" i="38"/>
  <c r="I29" i="38"/>
  <c r="J29" i="38"/>
  <c r="K29" i="38"/>
  <c r="L29" i="38"/>
  <c r="M29" i="38"/>
  <c r="N29" i="38"/>
  <c r="I30" i="38"/>
  <c r="J30" i="38"/>
  <c r="K30" i="38"/>
  <c r="L30" i="38"/>
  <c r="M30" i="38"/>
  <c r="N30" i="38"/>
  <c r="I31" i="38"/>
  <c r="J31" i="38"/>
  <c r="K31" i="38"/>
  <c r="L31" i="38"/>
  <c r="M31" i="38"/>
  <c r="N31" i="38"/>
  <c r="I32" i="38"/>
  <c r="J32" i="38"/>
  <c r="K32" i="38"/>
  <c r="L32" i="38"/>
  <c r="M32" i="38"/>
  <c r="N32" i="38"/>
  <c r="M19" i="37" l="1"/>
  <c r="J19" i="37"/>
  <c r="J20" i="37"/>
  <c r="M27" i="37"/>
  <c r="M20" i="37"/>
  <c r="J27" i="37"/>
  <c r="M24" i="37"/>
  <c r="J21" i="37"/>
  <c r="J25" i="37"/>
  <c r="J26" i="37"/>
  <c r="M22" i="37"/>
  <c r="M18" i="37"/>
  <c r="J18" i="37"/>
  <c r="J22" i="37"/>
  <c r="M26" i="37"/>
  <c r="M25" i="37"/>
  <c r="M21" i="37"/>
  <c r="J24" i="37"/>
  <c r="G17" i="37"/>
  <c r="G16" i="37"/>
  <c r="A32" i="37" l="1"/>
  <c r="A33" i="37"/>
  <c r="A34" i="37"/>
  <c r="A35" i="37"/>
  <c r="A36" i="37"/>
  <c r="A37" i="37"/>
  <c r="A38" i="37"/>
  <c r="A39" i="37"/>
  <c r="A40" i="37"/>
  <c r="A41" i="37"/>
  <c r="A42" i="37"/>
  <c r="A43" i="37"/>
  <c r="A31" i="37"/>
  <c r="J42" i="37" l="1"/>
  <c r="H42" i="37"/>
  <c r="J43" i="37"/>
  <c r="H43" i="37"/>
  <c r="J39" i="37"/>
  <c r="H39" i="37"/>
  <c r="I39" i="37"/>
  <c r="J36" i="37"/>
  <c r="H36" i="37"/>
  <c r="J33" i="37"/>
  <c r="H33" i="37"/>
  <c r="L33" i="37"/>
  <c r="J31" i="37"/>
  <c r="H31" i="37"/>
  <c r="L31" i="37"/>
  <c r="I31" i="37"/>
  <c r="J41" i="37"/>
  <c r="H41" i="37"/>
  <c r="J40" i="37"/>
  <c r="H40" i="37"/>
  <c r="J38" i="37"/>
  <c r="H38" i="37"/>
  <c r="J37" i="37"/>
  <c r="H37" i="37"/>
  <c r="L37" i="37"/>
  <c r="I37" i="37"/>
  <c r="J35" i="37"/>
  <c r="H35" i="37"/>
  <c r="L35" i="37"/>
  <c r="I35" i="37"/>
  <c r="J34" i="37"/>
  <c r="H34" i="37"/>
  <c r="L34" i="37"/>
  <c r="J32" i="37"/>
  <c r="H32" i="37"/>
  <c r="C16" i="17"/>
  <c r="J45" i="37" l="1"/>
  <c r="H45" i="37"/>
  <c r="N35" i="18"/>
  <c r="M35" i="18"/>
  <c r="L35" i="18"/>
  <c r="K35" i="18"/>
  <c r="J35" i="18"/>
  <c r="I35" i="18"/>
  <c r="N33" i="38"/>
  <c r="M33" i="38"/>
  <c r="L33" i="38"/>
  <c r="K33" i="38"/>
  <c r="J33" i="38"/>
  <c r="J34" i="38" l="1"/>
  <c r="I34" i="38"/>
  <c r="M34" i="38"/>
  <c r="L34" i="38"/>
  <c r="I43" i="18"/>
  <c r="N43" i="18"/>
  <c r="M43" i="18"/>
  <c r="J24" i="28"/>
  <c r="J12" i="28"/>
  <c r="J13" i="28"/>
  <c r="J14" i="28"/>
  <c r="J15" i="28"/>
  <c r="J16" i="28"/>
  <c r="J18" i="28"/>
  <c r="J19" i="28"/>
  <c r="J20" i="28"/>
  <c r="J21" i="28"/>
  <c r="J22" i="28"/>
  <c r="J23" i="28"/>
  <c r="J10" i="28"/>
  <c r="N25" i="38"/>
  <c r="M25" i="38"/>
  <c r="L25" i="38"/>
  <c r="K25" i="38"/>
  <c r="J25" i="38"/>
  <c r="I25" i="38"/>
  <c r="B4" i="38"/>
  <c r="E14" i="35"/>
  <c r="F14" i="35" s="1"/>
  <c r="E25" i="35"/>
  <c r="F25" i="35" s="1"/>
  <c r="H25" i="35" s="1"/>
  <c r="E26" i="35"/>
  <c r="F26" i="35" s="1"/>
  <c r="E27" i="35"/>
  <c r="F27" i="35" s="1"/>
  <c r="E28" i="35"/>
  <c r="F28" i="35" s="1"/>
  <c r="E29" i="35"/>
  <c r="F29" i="35" s="1"/>
  <c r="E31" i="35"/>
  <c r="F31" i="35" s="1"/>
  <c r="E32" i="35"/>
  <c r="F32" i="35" s="1"/>
  <c r="E33" i="35"/>
  <c r="F33" i="35" s="1"/>
  <c r="E34" i="35"/>
  <c r="F34" i="35" s="1"/>
  <c r="E35" i="35"/>
  <c r="F35" i="35" s="1"/>
  <c r="E36" i="35"/>
  <c r="F36" i="35" s="1"/>
  <c r="E37" i="35"/>
  <c r="F37" i="35" s="1"/>
  <c r="E38" i="35"/>
  <c r="F38" i="35" s="1"/>
  <c r="E40" i="35"/>
  <c r="F40" i="35" s="1"/>
  <c r="E41" i="35"/>
  <c r="F41" i="35" s="1"/>
  <c r="E42" i="35"/>
  <c r="F42" i="35" s="1"/>
  <c r="E13" i="35"/>
  <c r="F13" i="35" s="1"/>
  <c r="S8" i="2"/>
  <c r="R8" i="2"/>
  <c r="B4" i="37"/>
  <c r="B4" i="5"/>
  <c r="B4" i="31"/>
  <c r="D44" i="35"/>
  <c r="N31" i="18"/>
  <c r="M31" i="18"/>
  <c r="L31" i="18"/>
  <c r="K31" i="18"/>
  <c r="J31" i="18"/>
  <c r="I31" i="18"/>
  <c r="F16" i="31"/>
  <c r="F17" i="31"/>
  <c r="F29" i="31"/>
  <c r="B4" i="28"/>
  <c r="C4" i="2"/>
  <c r="B4" i="18"/>
  <c r="B4" i="17"/>
  <c r="B41" i="17"/>
  <c r="B47" i="17" s="1"/>
  <c r="B51" i="17" s="1"/>
  <c r="B52" i="17"/>
  <c r="R616" i="2" l="1"/>
  <c r="O616" i="2" s="1"/>
  <c r="R575" i="2"/>
  <c r="O575" i="2" s="1"/>
  <c r="R534" i="2"/>
  <c r="O534" i="2" s="1"/>
  <c r="R494" i="2"/>
  <c r="O494" i="2" s="1"/>
  <c r="R452" i="2"/>
  <c r="O452" i="2" s="1"/>
  <c r="R430" i="2"/>
  <c r="O430" i="2" s="1"/>
  <c r="R428" i="2"/>
  <c r="O428" i="2" s="1"/>
  <c r="R615" i="2"/>
  <c r="O615" i="2" s="1"/>
  <c r="R574" i="2"/>
  <c r="O574" i="2" s="1"/>
  <c r="R533" i="2"/>
  <c r="O533" i="2" s="1"/>
  <c r="R493" i="2"/>
  <c r="O493" i="2" s="1"/>
  <c r="R451" i="2"/>
  <c r="O451" i="2" s="1"/>
  <c r="R429" i="2"/>
  <c r="O429" i="2" s="1"/>
  <c r="S821" i="2"/>
  <c r="P821" i="2" s="1"/>
  <c r="I19" i="37" s="1"/>
  <c r="S822" i="2"/>
  <c r="P822" i="2" s="1"/>
  <c r="S819" i="2"/>
  <c r="P819" i="2" s="1"/>
  <c r="S818" i="2"/>
  <c r="P818" i="2" s="1"/>
  <c r="R420" i="2"/>
  <c r="O420" i="2" s="1"/>
  <c r="R418" i="2"/>
  <c r="O418" i="2" s="1"/>
  <c r="R408" i="2"/>
  <c r="O408" i="2" s="1"/>
  <c r="R419" i="2"/>
  <c r="O419" i="2" s="1"/>
  <c r="R254" i="2"/>
  <c r="O254" i="2" s="1"/>
  <c r="R156" i="2"/>
  <c r="O156" i="2" s="1"/>
  <c r="R253" i="2"/>
  <c r="O253" i="2" s="1"/>
  <c r="R206" i="2"/>
  <c r="O206" i="2" s="1"/>
  <c r="R329" i="2"/>
  <c r="O329" i="2" s="1"/>
  <c r="R296" i="2"/>
  <c r="O296" i="2" s="1"/>
  <c r="R328" i="2"/>
  <c r="O328" i="2" s="1"/>
  <c r="R52" i="2"/>
  <c r="O52" i="2" s="1"/>
  <c r="R50" i="2"/>
  <c r="O50" i="2" s="1"/>
  <c r="R157" i="2"/>
  <c r="O157" i="2" s="1"/>
  <c r="R102" i="2"/>
  <c r="O102" i="2" s="1"/>
  <c r="R364" i="2"/>
  <c r="O364" i="2" s="1"/>
  <c r="R207" i="2"/>
  <c r="O207" i="2" s="1"/>
  <c r="R51" i="2"/>
  <c r="O51" i="2" s="1"/>
  <c r="R390" i="2"/>
  <c r="O390" i="2" s="1"/>
  <c r="R295" i="2"/>
  <c r="O295" i="2" s="1"/>
  <c r="R53" i="2"/>
  <c r="O53" i="2" s="1"/>
  <c r="R389" i="2"/>
  <c r="O389" i="2" s="1"/>
  <c r="R365" i="2"/>
  <c r="O365" i="2" s="1"/>
  <c r="R103" i="2"/>
  <c r="O103" i="2" s="1"/>
  <c r="R205" i="2"/>
  <c r="O205" i="2" s="1"/>
  <c r="R54" i="2"/>
  <c r="O54" i="2" s="1"/>
  <c r="B16" i="37"/>
  <c r="B15" i="37"/>
  <c r="B17" i="37"/>
  <c r="H42" i="35"/>
  <c r="H40" i="35"/>
  <c r="L36" i="37" s="1"/>
  <c r="H39" i="35"/>
  <c r="H38" i="35"/>
  <c r="H37" i="35"/>
  <c r="H36" i="35"/>
  <c r="H35" i="35"/>
  <c r="H34" i="35"/>
  <c r="H33" i="35"/>
  <c r="H32" i="35"/>
  <c r="H31" i="35"/>
  <c r="H28" i="35"/>
  <c r="H27" i="35"/>
  <c r="H26" i="35"/>
  <c r="L39" i="37" s="1"/>
  <c r="H29" i="35"/>
  <c r="H13" i="35"/>
  <c r="L32" i="37" s="1"/>
  <c r="H14" i="35"/>
  <c r="H41" i="35"/>
  <c r="O31" i="18"/>
  <c r="F50" i="31"/>
  <c r="B49" i="17"/>
  <c r="B50" i="17"/>
  <c r="J26" i="28"/>
  <c r="O25" i="38"/>
  <c r="K34" i="38"/>
  <c r="J43" i="18"/>
  <c r="N34" i="38"/>
  <c r="L43" i="18"/>
  <c r="K43" i="18"/>
  <c r="L40" i="37" l="1"/>
  <c r="L43" i="37"/>
  <c r="L42" i="37"/>
  <c r="L38" i="37"/>
  <c r="L41" i="37"/>
  <c r="O19" i="37"/>
  <c r="L19" i="37"/>
  <c r="H24" i="37"/>
  <c r="I20" i="37"/>
  <c r="O20" i="37" s="1"/>
  <c r="H17" i="37"/>
  <c r="H15" i="37"/>
  <c r="B28" i="37"/>
  <c r="E12" i="18"/>
  <c r="E15" i="18" s="1"/>
  <c r="H44" i="35"/>
  <c r="B53" i="17"/>
  <c r="E12" i="38"/>
  <c r="E15" i="38" s="1"/>
  <c r="H16" i="37"/>
  <c r="L45" i="37" l="1"/>
  <c r="K24" i="37"/>
  <c r="N24" i="37"/>
  <c r="L20" i="37"/>
  <c r="I17" i="37"/>
  <c r="I16" i="37"/>
  <c r="E17" i="38"/>
  <c r="K49" i="38" s="1"/>
  <c r="K48" i="38"/>
  <c r="J16" i="37"/>
  <c r="M15" i="37"/>
  <c r="M16" i="37"/>
  <c r="E18" i="18"/>
  <c r="K50" i="18" s="1"/>
  <c r="K48" i="18"/>
  <c r="G28" i="37"/>
  <c r="J15" i="37"/>
  <c r="J17" i="37"/>
  <c r="M17" i="37"/>
  <c r="E18" i="38"/>
  <c r="E17" i="18"/>
  <c r="L16" i="37" l="1"/>
  <c r="L17" i="37"/>
  <c r="I15" i="37"/>
  <c r="O16" i="37"/>
  <c r="J6" i="28"/>
  <c r="O17" i="37"/>
  <c r="M28" i="37"/>
  <c r="E19" i="38"/>
  <c r="E21" i="38" s="1"/>
  <c r="K50" i="38"/>
  <c r="N15" i="37"/>
  <c r="N16" i="37"/>
  <c r="J28" i="37"/>
  <c r="N17" i="37"/>
  <c r="E19" i="18"/>
  <c r="E21" i="18" s="1"/>
  <c r="C29" i="17" s="1"/>
  <c r="C31" i="17" s="1"/>
  <c r="C34" i="17" s="1"/>
  <c r="C21" i="17" s="1"/>
  <c r="C24" i="17" s="1"/>
  <c r="K49" i="18"/>
  <c r="K15" i="37"/>
  <c r="H28" i="37"/>
  <c r="O15" i="37" l="1"/>
  <c r="E22" i="38"/>
  <c r="E23" i="38" s="1"/>
  <c r="E25" i="38" s="1"/>
  <c r="L15" i="37"/>
  <c r="L28" i="37" s="1"/>
  <c r="I28" i="37"/>
  <c r="K28" i="37"/>
  <c r="N28" i="37"/>
  <c r="E22" i="18"/>
  <c r="K51" i="38" l="1"/>
  <c r="K55" i="18"/>
  <c r="O28" i="37"/>
  <c r="E26" i="38"/>
  <c r="E32" i="38" s="1"/>
  <c r="E43" i="38" s="1"/>
  <c r="K64" i="38" s="1"/>
  <c r="K52" i="38"/>
  <c r="E23" i="18"/>
  <c r="E25" i="18" s="1"/>
  <c r="K51" i="18"/>
  <c r="K66" i="38" l="1"/>
  <c r="E26" i="18"/>
  <c r="E32" i="18" s="1"/>
  <c r="K52" i="18"/>
  <c r="E47" i="38"/>
  <c r="E39" i="37" l="1"/>
  <c r="E35" i="37"/>
  <c r="E41" i="37"/>
  <c r="E36" i="37"/>
  <c r="E37" i="37"/>
  <c r="E34" i="37"/>
  <c r="E38" i="37"/>
  <c r="E42" i="37"/>
  <c r="E43" i="37"/>
  <c r="E40" i="37"/>
  <c r="E31" i="37"/>
  <c r="E33" i="37"/>
  <c r="E32" i="37"/>
  <c r="F35" i="38"/>
  <c r="F36" i="38"/>
  <c r="F37" i="38"/>
  <c r="F38" i="38"/>
  <c r="F39" i="38"/>
  <c r="F40" i="38"/>
  <c r="F41" i="38"/>
  <c r="E49" i="38"/>
  <c r="K68" i="38" s="1"/>
  <c r="F34" i="38"/>
  <c r="E53" i="38"/>
  <c r="F19" i="38"/>
  <c r="F45" i="38"/>
  <c r="F26" i="38"/>
  <c r="E51" i="38"/>
  <c r="F23" i="38"/>
  <c r="F32" i="38"/>
  <c r="F43" i="38"/>
  <c r="E43" i="18"/>
  <c r="K64" i="18" s="1"/>
  <c r="K66" i="18" s="1"/>
  <c r="E45" i="37" l="1"/>
  <c r="F37" i="37"/>
  <c r="G37" i="37" s="1"/>
  <c r="F35" i="37"/>
  <c r="G35" i="37" s="1"/>
  <c r="F42" i="37"/>
  <c r="G42" i="37" s="1"/>
  <c r="F40" i="37"/>
  <c r="G40" i="37" s="1"/>
  <c r="F41" i="37"/>
  <c r="G41" i="37" s="1"/>
  <c r="F39" i="37"/>
  <c r="F38" i="37"/>
  <c r="G38" i="37" s="1"/>
  <c r="F43" i="37"/>
  <c r="G43" i="37" s="1"/>
  <c r="F34" i="37"/>
  <c r="G34" i="37" s="1"/>
  <c r="F36" i="37"/>
  <c r="G36" i="37" s="1"/>
  <c r="F32" i="37"/>
  <c r="G32" i="37" s="1"/>
  <c r="F33" i="37"/>
  <c r="G33" i="37" s="1"/>
  <c r="F31" i="37"/>
  <c r="G39" i="37"/>
  <c r="K72" i="38"/>
  <c r="K70" i="38"/>
  <c r="F47" i="38"/>
  <c r="E47" i="18"/>
  <c r="G31" i="37" l="1"/>
  <c r="G45" i="37" s="1"/>
  <c r="F45" i="37"/>
  <c r="B39" i="37"/>
  <c r="B41" i="37"/>
  <c r="B38" i="37"/>
  <c r="B34" i="37"/>
  <c r="B42" i="37"/>
  <c r="B37" i="37"/>
  <c r="B43" i="37"/>
  <c r="B35" i="37"/>
  <c r="B36" i="37"/>
  <c r="B40" i="37"/>
  <c r="B33" i="37"/>
  <c r="B32" i="37"/>
  <c r="B31" i="37"/>
  <c r="E49" i="18"/>
  <c r="F35" i="18"/>
  <c r="F36" i="18"/>
  <c r="F37" i="18"/>
  <c r="F38" i="18"/>
  <c r="F39" i="18"/>
  <c r="F40" i="18"/>
  <c r="F41" i="18"/>
  <c r="F34" i="18"/>
  <c r="F42" i="18"/>
  <c r="E51" i="18"/>
  <c r="F45" i="18"/>
  <c r="F19" i="18"/>
  <c r="F23" i="18"/>
  <c r="F26" i="18"/>
  <c r="E53" i="18"/>
  <c r="F32" i="18"/>
  <c r="F43" i="18"/>
  <c r="H22" i="31" l="1"/>
  <c r="H48" i="31"/>
  <c r="H32" i="31"/>
  <c r="H31" i="31"/>
  <c r="H30" i="31"/>
  <c r="H26" i="31"/>
  <c r="I41" i="37" s="1"/>
  <c r="H25" i="31"/>
  <c r="I42" i="37" s="1"/>
  <c r="H47" i="31"/>
  <c r="H46" i="31"/>
  <c r="H45" i="31"/>
  <c r="H44" i="31"/>
  <c r="H43" i="31"/>
  <c r="H42" i="31"/>
  <c r="H41" i="31"/>
  <c r="H40" i="31"/>
  <c r="H39" i="31"/>
  <c r="H38" i="31"/>
  <c r="H37" i="31"/>
  <c r="H36" i="31"/>
  <c r="H35" i="31"/>
  <c r="H34" i="31"/>
  <c r="I43" i="37" s="1"/>
  <c r="H33" i="31"/>
  <c r="I36" i="37" s="1"/>
  <c r="H29" i="31"/>
  <c r="I40" i="37" s="1"/>
  <c r="H28" i="31"/>
  <c r="I38" i="37" s="1"/>
  <c r="H27" i="31"/>
  <c r="H24" i="31"/>
  <c r="B45" i="37"/>
  <c r="H21" i="31"/>
  <c r="H20" i="31"/>
  <c r="H19" i="31"/>
  <c r="H18" i="31"/>
  <c r="C40" i="37"/>
  <c r="D40" i="37" s="1"/>
  <c r="C39" i="37"/>
  <c r="D39" i="37" s="1"/>
  <c r="K39" i="37" s="1"/>
  <c r="C38" i="37"/>
  <c r="D38" i="37" s="1"/>
  <c r="C37" i="37"/>
  <c r="D37" i="37" s="1"/>
  <c r="K37" i="37" s="1"/>
  <c r="C43" i="37"/>
  <c r="D43" i="37" s="1"/>
  <c r="C35" i="37"/>
  <c r="D35" i="37" s="1"/>
  <c r="K35" i="37" s="1"/>
  <c r="C41" i="37"/>
  <c r="D41" i="37" s="1"/>
  <c r="C42" i="37"/>
  <c r="D42" i="37" s="1"/>
  <c r="C34" i="37"/>
  <c r="D34" i="37" s="1"/>
  <c r="C36" i="37"/>
  <c r="D36" i="37" s="1"/>
  <c r="C33" i="37"/>
  <c r="D33" i="37" s="1"/>
  <c r="C32" i="37"/>
  <c r="D32" i="37" s="1"/>
  <c r="C31" i="37"/>
  <c r="H16" i="31"/>
  <c r="H17" i="31"/>
  <c r="H15" i="31"/>
  <c r="H12" i="31"/>
  <c r="K72" i="18"/>
  <c r="K70" i="18"/>
  <c r="K68" i="18"/>
  <c r="F47" i="18"/>
  <c r="K41" i="37" l="1"/>
  <c r="O41" i="37" s="1"/>
  <c r="K42" i="37"/>
  <c r="O42" i="37" s="1"/>
  <c r="K38" i="37"/>
  <c r="M38" i="37" s="1"/>
  <c r="K43" i="37"/>
  <c r="K40" i="37"/>
  <c r="O40" i="37" s="1"/>
  <c r="K36" i="37"/>
  <c r="O36" i="37" s="1"/>
  <c r="I34" i="37"/>
  <c r="K34" i="37" s="1"/>
  <c r="D31" i="37"/>
  <c r="C45" i="37"/>
  <c r="M35" i="37"/>
  <c r="O35" i="37"/>
  <c r="M37" i="37"/>
  <c r="O37" i="37"/>
  <c r="O43" i="37"/>
  <c r="M43" i="37"/>
  <c r="M39" i="37"/>
  <c r="O39" i="37"/>
  <c r="O38" i="37"/>
  <c r="M36" i="37"/>
  <c r="M42" i="37"/>
  <c r="H11" i="31"/>
  <c r="H13" i="31"/>
  <c r="H14" i="31"/>
  <c r="I33" i="37" s="1"/>
  <c r="K33" i="37" s="1"/>
  <c r="M40" i="37" l="1"/>
  <c r="M41" i="37"/>
  <c r="O34" i="37"/>
  <c r="M34" i="37"/>
  <c r="K31" i="37"/>
  <c r="D45" i="37"/>
  <c r="H50" i="31"/>
  <c r="I32" i="37"/>
  <c r="M33" i="37"/>
  <c r="O33" i="37"/>
  <c r="M31" i="37" l="1"/>
  <c r="O31" i="37"/>
  <c r="K32" i="37"/>
  <c r="O32" i="37" s="1"/>
  <c r="I45" i="37"/>
  <c r="O45" i="37" l="1"/>
  <c r="M32" i="37"/>
  <c r="M45" i="37" s="1"/>
  <c r="P1" i="37" s="1"/>
  <c r="N1" i="41" s="1"/>
  <c r="K45" i="37"/>
</calcChain>
</file>

<file path=xl/sharedStrings.xml><?xml version="1.0" encoding="utf-8"?>
<sst xmlns="http://schemas.openxmlformats.org/spreadsheetml/2006/main" count="6525" uniqueCount="1299">
  <si>
    <t>Naam opdrachtgever</t>
  </si>
  <si>
    <t>EINDTOTAAL KOSTEN PER JAAR  EXCLUSIEF BTW</t>
  </si>
  <si>
    <t>Calculatie onderdeel</t>
  </si>
  <si>
    <t>Gebouw/plaats</t>
  </si>
  <si>
    <t>Naam dienstverlener</t>
  </si>
  <si>
    <t>Referentie nummer</t>
  </si>
  <si>
    <t>2023-420</t>
  </si>
  <si>
    <t>Naam tekenbevoegde:</t>
  </si>
  <si>
    <t>&lt;naam&gt;</t>
  </si>
  <si>
    <t>Datum:</t>
  </si>
  <si>
    <t>&lt;datum&gt;</t>
  </si>
  <si>
    <t>Handtekening:</t>
  </si>
  <si>
    <t>&lt;handtekening&gt;</t>
  </si>
  <si>
    <t>Invoervelden</t>
  </si>
  <si>
    <t>Minimale taakgrootte</t>
  </si>
  <si>
    <t>EINDTOTAAL KOSTEN PER JAAR  EXCLUSIEF BTW         INSCHRIJVINGSBEDRAG</t>
  </si>
  <si>
    <t>uur per dag</t>
  </si>
  <si>
    <t>Gemeente Haarlemmermeer</t>
  </si>
  <si>
    <t>Toezicht percentage</t>
  </si>
  <si>
    <t>Divers</t>
  </si>
  <si>
    <t>per prod. Uur</t>
  </si>
  <si>
    <t>MAXIMALE BOVENGRENS PLAFONDBEDRAG INSCHRIJVINGSBEDRAG</t>
  </si>
  <si>
    <t>MAXIMALE ONDERGRENS INSCHRIJVINGSBEDRAG</t>
  </si>
  <si>
    <t>Prijspeil</t>
  </si>
  <si>
    <t>Versie</t>
  </si>
  <si>
    <t>Aanbesteding</t>
  </si>
  <si>
    <t>PRODUCTIE UREN PER JAAR</t>
  </si>
  <si>
    <t>UREN OPSLAG MINIMALE TAAKGROOTTE PER JAAR</t>
  </si>
  <si>
    <t>TOEZICHTUREN PER JAAR</t>
  </si>
  <si>
    <t>Locatie</t>
  </si>
  <si>
    <t>Totaal m2</t>
  </si>
  <si>
    <t>Locatie factor</t>
  </si>
  <si>
    <t>Hoogste frequentie ma t/m vr</t>
  </si>
  <si>
    <t>Hoogste frequentie ma t/m vr naloop</t>
  </si>
  <si>
    <t>Hoogste frequentie za - zo</t>
  </si>
  <si>
    <t>ma t/m vr</t>
  </si>
  <si>
    <t>ma t/m vr naloop</t>
  </si>
  <si>
    <t>zaterdag</t>
  </si>
  <si>
    <t>Uren minimale taakgrootte ma t/m vrij</t>
  </si>
  <si>
    <t>Uren minimale taakgrootte ma t/m vrij naloop</t>
  </si>
  <si>
    <t>Uren minimale taakgrootte zaterdag</t>
  </si>
  <si>
    <t>Toezicht uren per jaar ma t/m vr</t>
  </si>
  <si>
    <t>Toezicht uren per jaar ma t/m vr naloop</t>
  </si>
  <si>
    <t>Toezicht uren per jaar zaterdag</t>
  </si>
  <si>
    <t>Atelier Oostflank</t>
  </si>
  <si>
    <t>Beukenhorst Toren A</t>
  </si>
  <si>
    <t>Beukenhorst Toren B</t>
  </si>
  <si>
    <t>Boswachters</t>
  </si>
  <si>
    <t>Fietsdepot Haarlemmermeer</t>
  </si>
  <si>
    <t>Gemeentebalie Schiphol</t>
  </si>
  <si>
    <t>Magazijn Broekermeerstraat</t>
  </si>
  <si>
    <t>Meerteam</t>
  </si>
  <si>
    <t>Molen</t>
  </si>
  <si>
    <t>Polderlanden</t>
  </si>
  <si>
    <t>Servicecentrum Halfweg</t>
  </si>
  <si>
    <t>Servicecentrum Nieuw Vennep</t>
  </si>
  <si>
    <t>Werf Lijnderdijk</t>
  </si>
  <si>
    <t>Totaal</t>
  </si>
  <si>
    <t>Kosten productie per jaar ma t/m vr incl. naloop en minimale taakgrootte</t>
  </si>
  <si>
    <t>Kosten productie per jaar zaterdag incl. minimale taakgrootte</t>
  </si>
  <si>
    <t>Totale kosten productie per jaar</t>
  </si>
  <si>
    <t>Kosten toezicht per jaar ma t/m vr incl. naloop</t>
  </si>
  <si>
    <t>Kosten toezicht per jaar zaterdag</t>
  </si>
  <si>
    <t>Totale kosten toezicht per jaar</t>
  </si>
  <si>
    <t>Kosten vloeronderhoud per jaar</t>
  </si>
  <si>
    <t>Kosten Additioneel per jaar</t>
  </si>
  <si>
    <t>Kosten sanitaire voorzieningen per jaar</t>
  </si>
  <si>
    <t>Totaal schoonmaakkosten per jaar</t>
  </si>
  <si>
    <t>Kosten glasbewassing per jaar</t>
  </si>
  <si>
    <t>TOTALE KOSTEN PER JAAR excl. btw</t>
  </si>
  <si>
    <t>Totaal schoonmaakkosten per maand excl. glas excl. btw</t>
  </si>
  <si>
    <t>Machinekosten</t>
  </si>
  <si>
    <t>Gewogen prestatie</t>
  </si>
  <si>
    <t>m2/uur</t>
  </si>
  <si>
    <t>Frequentie van uitvoering (per jaar):</t>
  </si>
  <si>
    <t>Ruimtecategorie</t>
  </si>
  <si>
    <t>Prestatienorm in aantal m2 per uur</t>
  </si>
  <si>
    <t>M2 Totaal</t>
  </si>
  <si>
    <t>Naloop opslag ma-vr</t>
  </si>
  <si>
    <t>Weekend opslag</t>
  </si>
  <si>
    <t>VSR Code</t>
  </si>
  <si>
    <t>Administratieve ruimten</t>
  </si>
  <si>
    <t>B</t>
  </si>
  <si>
    <t>Entree</t>
  </si>
  <si>
    <t>V</t>
  </si>
  <si>
    <t>Gang, hal</t>
  </si>
  <si>
    <t>Keuken, pantry</t>
  </si>
  <si>
    <t>Kleed- wasruimten</t>
  </si>
  <si>
    <t>S</t>
  </si>
  <si>
    <t>Lift</t>
  </si>
  <si>
    <t>Multifunctionele ruimten</t>
  </si>
  <si>
    <t>Fietsenstalling</t>
  </si>
  <si>
    <t>Opslagruimten</t>
  </si>
  <si>
    <t>Restauratieve ruimten</t>
  </si>
  <si>
    <t>Sanitaire ruimten</t>
  </si>
  <si>
    <t>Trap</t>
  </si>
  <si>
    <t>Vergaderruimten</t>
  </si>
  <si>
    <t>Niet van toepassing</t>
  </si>
  <si>
    <t>Kolom voor matrix</t>
  </si>
  <si>
    <t>Frequentie verklaring</t>
  </si>
  <si>
    <t>Freq</t>
  </si>
  <si>
    <t>Kolom</t>
  </si>
  <si>
    <t>1 x per maand</t>
  </si>
  <si>
    <t>1 x per week (51 weken)</t>
  </si>
  <si>
    <t>1 x per week (52 weken)</t>
  </si>
  <si>
    <t>2 x per week (51 weken)</t>
  </si>
  <si>
    <t>3 x per week (52 weken)</t>
  </si>
  <si>
    <t>4 x per week (52 weken, excl. feestdag)</t>
  </si>
  <si>
    <t>5 x per week (52 weken, excl. feestdag)</t>
  </si>
  <si>
    <t>% van reguliere norm</t>
  </si>
  <si>
    <t>Gebouw</t>
  </si>
  <si>
    <t>Adres</t>
  </si>
  <si>
    <t>Verdieping</t>
  </si>
  <si>
    <t>Ruimte nummer</t>
  </si>
  <si>
    <t>Ruimteomschrijving opdrachtgever</t>
  </si>
  <si>
    <t>Ruimte categorie</t>
  </si>
  <si>
    <t>Vloer soort</t>
  </si>
  <si>
    <t xml:space="preserve">M2 vloer </t>
  </si>
  <si>
    <t>Totaal frequentie</t>
  </si>
  <si>
    <t>Freq. ma-vr</t>
  </si>
  <si>
    <t>Freq. ma-vr naloop</t>
  </si>
  <si>
    <t>Freq zaterdag</t>
  </si>
  <si>
    <t>Uren p/j ma t/m vrij</t>
  </si>
  <si>
    <t>Uren p/j ma t/m vrij naloop</t>
  </si>
  <si>
    <t>Uren p/j zat - zon</t>
  </si>
  <si>
    <t>Norm ma t/m vr</t>
  </si>
  <si>
    <t>Weekend / feestdag opslag</t>
  </si>
  <si>
    <t>VSR code</t>
  </si>
  <si>
    <t>Bijzonderheden / opmerkingen</t>
  </si>
  <si>
    <t>M2 per jaar</t>
  </si>
  <si>
    <t>Hoofddorp</t>
  </si>
  <si>
    <t>BG</t>
  </si>
  <si>
    <t>A001</t>
  </si>
  <si>
    <t>Receptie Balie</t>
  </si>
  <si>
    <t>Tapijt</t>
  </si>
  <si>
    <t>A001A</t>
  </si>
  <si>
    <t>A002</t>
  </si>
  <si>
    <t>BHV</t>
  </si>
  <si>
    <t>Linoleum</t>
  </si>
  <si>
    <t>A003</t>
  </si>
  <si>
    <t>Vergaderzaal</t>
  </si>
  <si>
    <t>A004</t>
  </si>
  <si>
    <t>Opslag Logistiek</t>
  </si>
  <si>
    <t>A005</t>
  </si>
  <si>
    <t>A006</t>
  </si>
  <si>
    <t>Kantoor Catering</t>
  </si>
  <si>
    <t>A007</t>
  </si>
  <si>
    <t>Restaurant</t>
  </si>
  <si>
    <t>A008A</t>
  </si>
  <si>
    <t>A008B</t>
  </si>
  <si>
    <t>Uitgiftedeel</t>
  </si>
  <si>
    <t>nio</t>
  </si>
  <si>
    <t>A009</t>
  </si>
  <si>
    <t>A010</t>
  </si>
  <si>
    <t>A011</t>
  </si>
  <si>
    <t>A012</t>
  </si>
  <si>
    <t>Trouwzaal</t>
  </si>
  <si>
    <t>A014</t>
  </si>
  <si>
    <t>Ondernemersplein</t>
  </si>
  <si>
    <t>A015</t>
  </si>
  <si>
    <t>Ontmoetingsruimte</t>
  </si>
  <si>
    <t>A016</t>
  </si>
  <si>
    <t>Balies burgerzaken</t>
  </si>
  <si>
    <t>A017</t>
  </si>
  <si>
    <t>Spreekkamer</t>
  </si>
  <si>
    <t>A018</t>
  </si>
  <si>
    <t>A019</t>
  </si>
  <si>
    <t>Kantoorruimte</t>
  </si>
  <si>
    <t xml:space="preserve">Tapijt </t>
  </si>
  <si>
    <t>A0B1</t>
  </si>
  <si>
    <t>Bergruimte</t>
  </si>
  <si>
    <t>A0B2</t>
  </si>
  <si>
    <t>Spoelkeuken</t>
  </si>
  <si>
    <t>A0B3</t>
  </si>
  <si>
    <t>Opslag keuken</t>
  </si>
  <si>
    <t>Steen</t>
  </si>
  <si>
    <t>A0B4</t>
  </si>
  <si>
    <t>Koeling</t>
  </si>
  <si>
    <t>A0B5</t>
  </si>
  <si>
    <t>Keuken</t>
  </si>
  <si>
    <t>A0B6</t>
  </si>
  <si>
    <t>A0B7</t>
  </si>
  <si>
    <t>Kleedruimte BABsen</t>
  </si>
  <si>
    <t>A0B8</t>
  </si>
  <si>
    <t>Archiefruimte</t>
  </si>
  <si>
    <t>A0G1</t>
  </si>
  <si>
    <t>Gang</t>
  </si>
  <si>
    <t>A0G10</t>
  </si>
  <si>
    <t>A0G2</t>
  </si>
  <si>
    <t>A0G3</t>
  </si>
  <si>
    <t>A0G4</t>
  </si>
  <si>
    <t>A0G5</t>
  </si>
  <si>
    <t>A0G6</t>
  </si>
  <si>
    <t>A0G7</t>
  </si>
  <si>
    <t>A0G8</t>
  </si>
  <si>
    <t>A0G9</t>
  </si>
  <si>
    <t>A0L1</t>
  </si>
  <si>
    <t>A0L2</t>
  </si>
  <si>
    <t>A0S1</t>
  </si>
  <si>
    <t>Sanitair</t>
  </si>
  <si>
    <t>A0S2</t>
  </si>
  <si>
    <t>A0S3</t>
  </si>
  <si>
    <t>A0S4</t>
  </si>
  <si>
    <t>A0S5</t>
  </si>
  <si>
    <t>A0T1</t>
  </si>
  <si>
    <t>Technische ruimte</t>
  </si>
  <si>
    <t>linoleum</t>
  </si>
  <si>
    <t>A0T2</t>
  </si>
  <si>
    <t>steen</t>
  </si>
  <si>
    <t>A0T3</t>
  </si>
  <si>
    <t>A0T4</t>
  </si>
  <si>
    <t>A0V1</t>
  </si>
  <si>
    <t>trappenhuis</t>
  </si>
  <si>
    <t>A0V2</t>
  </si>
  <si>
    <t>A0V3</t>
  </si>
  <si>
    <t>A0W1</t>
  </si>
  <si>
    <t>Werkkast</t>
  </si>
  <si>
    <t>1e</t>
  </si>
  <si>
    <t>A101</t>
  </si>
  <si>
    <t>A102</t>
  </si>
  <si>
    <t>A103</t>
  </si>
  <si>
    <t>A104</t>
  </si>
  <si>
    <t>A105</t>
  </si>
  <si>
    <t>A106</t>
  </si>
  <si>
    <t>A107</t>
  </si>
  <si>
    <t>Pantry</t>
  </si>
  <si>
    <t>A108</t>
  </si>
  <si>
    <t>Focusruimte</t>
  </si>
  <si>
    <t>A109</t>
  </si>
  <si>
    <t>A110</t>
  </si>
  <si>
    <t>A111</t>
  </si>
  <si>
    <t>A112</t>
  </si>
  <si>
    <t>A114</t>
  </si>
  <si>
    <t>Printer ruimte</t>
  </si>
  <si>
    <t>A115</t>
  </si>
  <si>
    <t>Overlegruimte</t>
  </si>
  <si>
    <t>A116</t>
  </si>
  <si>
    <t>A117</t>
  </si>
  <si>
    <t>A118</t>
  </si>
  <si>
    <t>A119</t>
  </si>
  <si>
    <t>A120</t>
  </si>
  <si>
    <t>A121</t>
  </si>
  <si>
    <t>A122</t>
  </si>
  <si>
    <t>A123</t>
  </si>
  <si>
    <t>A124</t>
  </si>
  <si>
    <t>A125</t>
  </si>
  <si>
    <t>Kolfruimte</t>
  </si>
  <si>
    <t>A126</t>
  </si>
  <si>
    <t>A127</t>
  </si>
  <si>
    <t>A128</t>
  </si>
  <si>
    <t>A129</t>
  </si>
  <si>
    <t>A130</t>
  </si>
  <si>
    <t>A131</t>
  </si>
  <si>
    <t>A132</t>
  </si>
  <si>
    <t>A133</t>
  </si>
  <si>
    <t>Garderobe</t>
  </si>
  <si>
    <t>A134</t>
  </si>
  <si>
    <t>A1B1</t>
  </si>
  <si>
    <t>A1G1</t>
  </si>
  <si>
    <t>A1G2</t>
  </si>
  <si>
    <t>Liftportaal</t>
  </si>
  <si>
    <t>A1G3</t>
  </si>
  <si>
    <t>A1G4</t>
  </si>
  <si>
    <t>A1G5</t>
  </si>
  <si>
    <t>A1S1</t>
  </si>
  <si>
    <t>A1S2</t>
  </si>
  <si>
    <t>A1T1</t>
  </si>
  <si>
    <t>A1T2</t>
  </si>
  <si>
    <t>Patchruimte</t>
  </si>
  <si>
    <t>A1T3</t>
  </si>
  <si>
    <t>A1T4</t>
  </si>
  <si>
    <t>A1V1</t>
  </si>
  <si>
    <t>A1V2</t>
  </si>
  <si>
    <t>A1V3</t>
  </si>
  <si>
    <t>Centrale trap</t>
  </si>
  <si>
    <t>Hout</t>
  </si>
  <si>
    <t>A1W1</t>
  </si>
  <si>
    <t>2e</t>
  </si>
  <si>
    <t>A201</t>
  </si>
  <si>
    <t>A202</t>
  </si>
  <si>
    <t>A203</t>
  </si>
  <si>
    <t>A204</t>
  </si>
  <si>
    <t>A205</t>
  </si>
  <si>
    <t>Projectruimte</t>
  </si>
  <si>
    <t>A206</t>
  </si>
  <si>
    <t>A207</t>
  </si>
  <si>
    <t>A208</t>
  </si>
  <si>
    <t>A209</t>
  </si>
  <si>
    <t>A210</t>
  </si>
  <si>
    <t>A211</t>
  </si>
  <si>
    <t>A212</t>
  </si>
  <si>
    <t>A214</t>
  </si>
  <si>
    <t>A215</t>
  </si>
  <si>
    <t>A216</t>
  </si>
  <si>
    <t>A217</t>
  </si>
  <si>
    <t>Vergaderruimte</t>
  </si>
  <si>
    <t>A218</t>
  </si>
  <si>
    <t>Bibliotheek</t>
  </si>
  <si>
    <t>A219</t>
  </si>
  <si>
    <t>A220</t>
  </si>
  <si>
    <t>A221</t>
  </si>
  <si>
    <t>A222</t>
  </si>
  <si>
    <t>A223</t>
  </si>
  <si>
    <t>A224</t>
  </si>
  <si>
    <t>A225</t>
  </si>
  <si>
    <t>A226</t>
  </si>
  <si>
    <t>A227</t>
  </si>
  <si>
    <t>A228</t>
  </si>
  <si>
    <t>A229</t>
  </si>
  <si>
    <t>A230</t>
  </si>
  <si>
    <t>A231</t>
  </si>
  <si>
    <t>A232</t>
  </si>
  <si>
    <t>A233</t>
  </si>
  <si>
    <t>A234</t>
  </si>
  <si>
    <t>A235</t>
  </si>
  <si>
    <t>A236</t>
  </si>
  <si>
    <t>A237</t>
  </si>
  <si>
    <t>A2B1</t>
  </si>
  <si>
    <t>A2B2</t>
  </si>
  <si>
    <t>A2B3</t>
  </si>
  <si>
    <t>A2G1</t>
  </si>
  <si>
    <t>A2G2</t>
  </si>
  <si>
    <t>A2G3</t>
  </si>
  <si>
    <t>A2G4</t>
  </si>
  <si>
    <t>A2G5</t>
  </si>
  <si>
    <t>A2S1</t>
  </si>
  <si>
    <t>A2S2</t>
  </si>
  <si>
    <t>A2T1</t>
  </si>
  <si>
    <t>A2T2</t>
  </si>
  <si>
    <t>A2T3</t>
  </si>
  <si>
    <t>A2T4</t>
  </si>
  <si>
    <t>A2V1</t>
  </si>
  <si>
    <t>A2V2</t>
  </si>
  <si>
    <t>A2V3</t>
  </si>
  <si>
    <t>A2W1</t>
  </si>
  <si>
    <t>3e</t>
  </si>
  <si>
    <t>A301</t>
  </si>
  <si>
    <t>A302</t>
  </si>
  <si>
    <t>Fotostudio</t>
  </si>
  <si>
    <t>A303</t>
  </si>
  <si>
    <t>A304</t>
  </si>
  <si>
    <t>A305</t>
  </si>
  <si>
    <t>A306</t>
  </si>
  <si>
    <t>A307</t>
  </si>
  <si>
    <t>A308</t>
  </si>
  <si>
    <t>A309</t>
  </si>
  <si>
    <t>A310</t>
  </si>
  <si>
    <t>A311</t>
  </si>
  <si>
    <t>A312</t>
  </si>
  <si>
    <t>A314</t>
  </si>
  <si>
    <t>A315</t>
  </si>
  <si>
    <t>A316</t>
  </si>
  <si>
    <t>A317</t>
  </si>
  <si>
    <t>A318</t>
  </si>
  <si>
    <t>A319</t>
  </si>
  <si>
    <t>A320</t>
  </si>
  <si>
    <t>A321</t>
  </si>
  <si>
    <t>A322</t>
  </si>
  <si>
    <t>A323</t>
  </si>
  <si>
    <t>A324</t>
  </si>
  <si>
    <t>A325</t>
  </si>
  <si>
    <t>A326</t>
  </si>
  <si>
    <t>A327</t>
  </si>
  <si>
    <t>A328</t>
  </si>
  <si>
    <t>A329</t>
  </si>
  <si>
    <t>A330</t>
  </si>
  <si>
    <t>A331</t>
  </si>
  <si>
    <t>A332</t>
  </si>
  <si>
    <t>A333</t>
  </si>
  <si>
    <t>A3B1</t>
  </si>
  <si>
    <t>A3B2</t>
  </si>
  <si>
    <t>A3G1</t>
  </si>
  <si>
    <t>A3G2</t>
  </si>
  <si>
    <t>A3G3</t>
  </si>
  <si>
    <t>A3G4</t>
  </si>
  <si>
    <t>A3G5</t>
  </si>
  <si>
    <t>A3S1</t>
  </si>
  <si>
    <t>A3S2</t>
  </si>
  <si>
    <t>A3S3</t>
  </si>
  <si>
    <t>A3T1</t>
  </si>
  <si>
    <t>A3T2</t>
  </si>
  <si>
    <t>A3T3</t>
  </si>
  <si>
    <t>A3T4</t>
  </si>
  <si>
    <t>A3V1</t>
  </si>
  <si>
    <t>A3V2</t>
  </si>
  <si>
    <t>A3V3</t>
  </si>
  <si>
    <t>A3W1</t>
  </si>
  <si>
    <t>4e</t>
  </si>
  <si>
    <t>A401</t>
  </si>
  <si>
    <t>A402</t>
  </si>
  <si>
    <t>Bureauruimte</t>
  </si>
  <si>
    <t>A403</t>
  </si>
  <si>
    <t>A404</t>
  </si>
  <si>
    <t>A405</t>
  </si>
  <si>
    <t>A406</t>
  </si>
  <si>
    <t>A407</t>
  </si>
  <si>
    <t>A408</t>
  </si>
  <si>
    <t>A409</t>
  </si>
  <si>
    <t>A410</t>
  </si>
  <si>
    <t>A411</t>
  </si>
  <si>
    <t>A412</t>
  </si>
  <si>
    <t>A414</t>
  </si>
  <si>
    <t>A415</t>
  </si>
  <si>
    <t>A416</t>
  </si>
  <si>
    <t>A417</t>
  </si>
  <si>
    <t>A418</t>
  </si>
  <si>
    <t>A419</t>
  </si>
  <si>
    <t>A420</t>
  </si>
  <si>
    <t>A421</t>
  </si>
  <si>
    <t>A422</t>
  </si>
  <si>
    <t>A423</t>
  </si>
  <si>
    <t>A424</t>
  </si>
  <si>
    <t>A425</t>
  </si>
  <si>
    <t>A426</t>
  </si>
  <si>
    <t>A427</t>
  </si>
  <si>
    <t>A428</t>
  </si>
  <si>
    <t>A429</t>
  </si>
  <si>
    <t>A430</t>
  </si>
  <si>
    <t>A431</t>
  </si>
  <si>
    <t>A432</t>
  </si>
  <si>
    <t>A4B1</t>
  </si>
  <si>
    <t>A4G1</t>
  </si>
  <si>
    <t>A4G2</t>
  </si>
  <si>
    <t>A4G3</t>
  </si>
  <si>
    <t>A4G4</t>
  </si>
  <si>
    <t>A4G5</t>
  </si>
  <si>
    <t>A4S1</t>
  </si>
  <si>
    <t>A4S2</t>
  </si>
  <si>
    <t>A4T1</t>
  </si>
  <si>
    <t>A4T2</t>
  </si>
  <si>
    <t>A4T3</t>
  </si>
  <si>
    <t>A4T4</t>
  </si>
  <si>
    <t>A4T5</t>
  </si>
  <si>
    <t>A4V1</t>
  </si>
  <si>
    <t>A4V2</t>
  </si>
  <si>
    <t>A4V3</t>
  </si>
  <si>
    <t>A4W1</t>
  </si>
  <si>
    <t>kelder</t>
  </si>
  <si>
    <t>AKB2</t>
  </si>
  <si>
    <t>AKB3</t>
  </si>
  <si>
    <t>Opslag</t>
  </si>
  <si>
    <t>AKB4</t>
  </si>
  <si>
    <t>AKS1</t>
  </si>
  <si>
    <t>Douche/kleedruimte heren</t>
  </si>
  <si>
    <t>AKS2</t>
  </si>
  <si>
    <t>Douche/kleedruimte dames</t>
  </si>
  <si>
    <t>AKT1</t>
  </si>
  <si>
    <t>laagspanning</t>
  </si>
  <si>
    <t>AKT2</t>
  </si>
  <si>
    <t>hydrofoor</t>
  </si>
  <si>
    <t>AKT3</t>
  </si>
  <si>
    <t>liftschacht</t>
  </si>
  <si>
    <t>AKT4</t>
  </si>
  <si>
    <t>AKV1</t>
  </si>
  <si>
    <t>Trap/portaal</t>
  </si>
  <si>
    <t>tapijt</t>
  </si>
  <si>
    <t>AKB1</t>
  </si>
  <si>
    <t>B001A</t>
  </si>
  <si>
    <t>BOG1B</t>
  </si>
  <si>
    <t>B001</t>
  </si>
  <si>
    <t>Receptie</t>
  </si>
  <si>
    <t>B002</t>
  </si>
  <si>
    <t>B003</t>
  </si>
  <si>
    <t>B004</t>
  </si>
  <si>
    <t>B005</t>
  </si>
  <si>
    <t>Scanstraat</t>
  </si>
  <si>
    <t>B006</t>
  </si>
  <si>
    <t>B007</t>
  </si>
  <si>
    <t>B0B1</t>
  </si>
  <si>
    <t>B0B2</t>
  </si>
  <si>
    <t>B0B3</t>
  </si>
  <si>
    <t>B0G1</t>
  </si>
  <si>
    <t>B0G1A</t>
  </si>
  <si>
    <t>B0G2</t>
  </si>
  <si>
    <t>B0G3</t>
  </si>
  <si>
    <t>B0G4</t>
  </si>
  <si>
    <t>B0G5</t>
  </si>
  <si>
    <t>B0L1</t>
  </si>
  <si>
    <t>B0L2</t>
  </si>
  <si>
    <t>B0S1</t>
  </si>
  <si>
    <t>B0S2</t>
  </si>
  <si>
    <t>B0T1</t>
  </si>
  <si>
    <t>B0V1</t>
  </si>
  <si>
    <t>B0V2</t>
  </si>
  <si>
    <t>B0V3</t>
  </si>
  <si>
    <t>B1V3</t>
  </si>
  <si>
    <t>B101</t>
  </si>
  <si>
    <t>B102</t>
  </si>
  <si>
    <t>B103</t>
  </si>
  <si>
    <t>B104</t>
  </si>
  <si>
    <t>B105</t>
  </si>
  <si>
    <t>B106</t>
  </si>
  <si>
    <t>B107</t>
  </si>
  <si>
    <t>B108</t>
  </si>
  <si>
    <t>B109</t>
  </si>
  <si>
    <t>B110</t>
  </si>
  <si>
    <t>B111</t>
  </si>
  <si>
    <t>B112</t>
  </si>
  <si>
    <t>B114</t>
  </si>
  <si>
    <t>B115</t>
  </si>
  <si>
    <t>B116</t>
  </si>
  <si>
    <t>B117</t>
  </si>
  <si>
    <t>Lockers</t>
  </si>
  <si>
    <t>B118</t>
  </si>
  <si>
    <t>B119</t>
  </si>
  <si>
    <t>B120</t>
  </si>
  <si>
    <t>B121</t>
  </si>
  <si>
    <t>B122</t>
  </si>
  <si>
    <t>B123</t>
  </si>
  <si>
    <t>B1B1</t>
  </si>
  <si>
    <t>B1G1</t>
  </si>
  <si>
    <t>B1G2</t>
  </si>
  <si>
    <t>B1G3</t>
  </si>
  <si>
    <t>B1S1</t>
  </si>
  <si>
    <t>B1S2</t>
  </si>
  <si>
    <t>B1T1</t>
  </si>
  <si>
    <t>B1V1</t>
  </si>
  <si>
    <t>B1V2</t>
  </si>
  <si>
    <t>B1W1</t>
  </si>
  <si>
    <t>B2V3</t>
  </si>
  <si>
    <t>B201</t>
  </si>
  <si>
    <t>B202</t>
  </si>
  <si>
    <t>B203</t>
  </si>
  <si>
    <t>B204</t>
  </si>
  <si>
    <t>B205</t>
  </si>
  <si>
    <t>B206</t>
  </si>
  <si>
    <t>B207</t>
  </si>
  <si>
    <t>B208</t>
  </si>
  <si>
    <t>B209</t>
  </si>
  <si>
    <t>B210</t>
  </si>
  <si>
    <t>B211</t>
  </si>
  <si>
    <t>B212</t>
  </si>
  <si>
    <t>B214</t>
  </si>
  <si>
    <t>B215</t>
  </si>
  <si>
    <t>B216</t>
  </si>
  <si>
    <t>B217</t>
  </si>
  <si>
    <t>B218</t>
  </si>
  <si>
    <t>B219</t>
  </si>
  <si>
    <t>B220</t>
  </si>
  <si>
    <t>B221</t>
  </si>
  <si>
    <t>B222</t>
  </si>
  <si>
    <t>B223</t>
  </si>
  <si>
    <t>B224</t>
  </si>
  <si>
    <t>B225</t>
  </si>
  <si>
    <t>B2B1</t>
  </si>
  <si>
    <t>B2G1</t>
  </si>
  <si>
    <t>B2G2</t>
  </si>
  <si>
    <t>B2G3</t>
  </si>
  <si>
    <t>B2G4</t>
  </si>
  <si>
    <t>B2S1</t>
  </si>
  <si>
    <t>B2S2</t>
  </si>
  <si>
    <t>B2T1</t>
  </si>
  <si>
    <t>B2V1</t>
  </si>
  <si>
    <t>B2V2</t>
  </si>
  <si>
    <t>B2W1</t>
  </si>
  <si>
    <t>B301</t>
  </si>
  <si>
    <t>B302</t>
  </si>
  <si>
    <t>B303</t>
  </si>
  <si>
    <t>B304</t>
  </si>
  <si>
    <t>B305</t>
  </si>
  <si>
    <t>B306</t>
  </si>
  <si>
    <t>B307</t>
  </si>
  <si>
    <t>B308</t>
  </si>
  <si>
    <t>B309</t>
  </si>
  <si>
    <t>B310</t>
  </si>
  <si>
    <t>B311</t>
  </si>
  <si>
    <t>B312</t>
  </si>
  <si>
    <t>B314</t>
  </si>
  <si>
    <t>Grafisch centrum</t>
  </si>
  <si>
    <t>B315</t>
  </si>
  <si>
    <t>Wachtruimte</t>
  </si>
  <si>
    <t>B316</t>
  </si>
  <si>
    <t>Bedrijfsarts</t>
  </si>
  <si>
    <t>B317</t>
  </si>
  <si>
    <t>B318</t>
  </si>
  <si>
    <t>B319</t>
  </si>
  <si>
    <t>B320</t>
  </si>
  <si>
    <t>B3S1</t>
  </si>
  <si>
    <t>B3S2</t>
  </si>
  <si>
    <t>B3T1</t>
  </si>
  <si>
    <t>B3T2</t>
  </si>
  <si>
    <t>PVC</t>
  </si>
  <si>
    <t>B3T3</t>
  </si>
  <si>
    <t>B3T4</t>
  </si>
  <si>
    <t>B3V1</t>
  </si>
  <si>
    <t>B3V2</t>
  </si>
  <si>
    <t>B3W1</t>
  </si>
  <si>
    <t>B3G1</t>
  </si>
  <si>
    <t>B3G2</t>
  </si>
  <si>
    <t>B3G3</t>
  </si>
  <si>
    <t>BKB1</t>
  </si>
  <si>
    <t>BKB2</t>
  </si>
  <si>
    <t>BKT1</t>
  </si>
  <si>
    <t>BKT2</t>
  </si>
  <si>
    <t>BKT3</t>
  </si>
  <si>
    <t>sprinkler</t>
  </si>
  <si>
    <t>BKT4</t>
  </si>
  <si>
    <t>ruimte schoonmaak</t>
  </si>
  <si>
    <t>BU.003</t>
  </si>
  <si>
    <t>verkeersruimten</t>
  </si>
  <si>
    <t>PL001</t>
  </si>
  <si>
    <t>PL002</t>
  </si>
  <si>
    <t>PL003</t>
  </si>
  <si>
    <t>PL004</t>
  </si>
  <si>
    <t>PL005</t>
  </si>
  <si>
    <t>PL006</t>
  </si>
  <si>
    <t>PL0B1</t>
  </si>
  <si>
    <t>BHV ruimte</t>
  </si>
  <si>
    <t>PL0B2</t>
  </si>
  <si>
    <t>Opslagruimte</t>
  </si>
  <si>
    <t>PL0B3</t>
  </si>
  <si>
    <t>PL0B4</t>
  </si>
  <si>
    <t>PL0G1a</t>
  </si>
  <si>
    <t>PL0G1b</t>
  </si>
  <si>
    <t>PL0G2</t>
  </si>
  <si>
    <t>PL0G3</t>
  </si>
  <si>
    <t>PL0G4a</t>
  </si>
  <si>
    <t>PL0G4b</t>
  </si>
  <si>
    <t>PL0G5</t>
  </si>
  <si>
    <t>PL0G6</t>
  </si>
  <si>
    <t>PL0L1</t>
  </si>
  <si>
    <t>PL0L2</t>
  </si>
  <si>
    <t>PL0S1</t>
  </si>
  <si>
    <t>Sanitaire ruimte</t>
  </si>
  <si>
    <t>PL0S2</t>
  </si>
  <si>
    <t>PL0S3</t>
  </si>
  <si>
    <t>PL0T2</t>
  </si>
  <si>
    <t>PL0T3</t>
  </si>
  <si>
    <t>PL0T4</t>
  </si>
  <si>
    <t>PL0T5</t>
  </si>
  <si>
    <t>PL0V1</t>
  </si>
  <si>
    <t>Trappenhuis</t>
  </si>
  <si>
    <t>PL0V2</t>
  </si>
  <si>
    <t>Noodtrappenhuis</t>
  </si>
  <si>
    <t>PL101</t>
  </si>
  <si>
    <t>PL102</t>
  </si>
  <si>
    <t>PL103</t>
  </si>
  <si>
    <t>PL104</t>
  </si>
  <si>
    <t>PL105</t>
  </si>
  <si>
    <t>PL106</t>
  </si>
  <si>
    <t>PL107</t>
  </si>
  <si>
    <t>PL108</t>
  </si>
  <si>
    <t>Rust- / Kolfruimte</t>
  </si>
  <si>
    <t>PL109</t>
  </si>
  <si>
    <t>PL1B1</t>
  </si>
  <si>
    <t>Berging</t>
  </si>
  <si>
    <t>PL1G1</t>
  </si>
  <si>
    <t>PL1G2</t>
  </si>
  <si>
    <t>PL1G3</t>
  </si>
  <si>
    <t>PL1G4</t>
  </si>
  <si>
    <t>PL1S1</t>
  </si>
  <si>
    <t>Toilet</t>
  </si>
  <si>
    <t>PL1S2</t>
  </si>
  <si>
    <t>PL1S3</t>
  </si>
  <si>
    <t>Kleedruimte</t>
  </si>
  <si>
    <t>PL1S4</t>
  </si>
  <si>
    <t>PL1T1</t>
  </si>
  <si>
    <t>PL1T2</t>
  </si>
  <si>
    <t>PL1T3</t>
  </si>
  <si>
    <t>PL1T4</t>
  </si>
  <si>
    <t>pachkast</t>
  </si>
  <si>
    <t>PL1V1</t>
  </si>
  <si>
    <t>PL1V2</t>
  </si>
  <si>
    <t>PL201</t>
  </si>
  <si>
    <t>PL202</t>
  </si>
  <si>
    <t>Neoflex</t>
  </si>
  <si>
    <t>PL203</t>
  </si>
  <si>
    <t>PL204</t>
  </si>
  <si>
    <t>PL205</t>
  </si>
  <si>
    <t>PL206</t>
  </si>
  <si>
    <t>PL207</t>
  </si>
  <si>
    <t>PL208</t>
  </si>
  <si>
    <t>PL209</t>
  </si>
  <si>
    <t>Printerruimte</t>
  </si>
  <si>
    <t>PL210</t>
  </si>
  <si>
    <t>PL211</t>
  </si>
  <si>
    <t>PL212</t>
  </si>
  <si>
    <t>PL214</t>
  </si>
  <si>
    <t>PL215</t>
  </si>
  <si>
    <t>Belruimte</t>
  </si>
  <si>
    <t>PL215A</t>
  </si>
  <si>
    <t>Postruimte</t>
  </si>
  <si>
    <t>PL216</t>
  </si>
  <si>
    <t>PL217</t>
  </si>
  <si>
    <t>PL218</t>
  </si>
  <si>
    <t>PL219</t>
  </si>
  <si>
    <t>PL220</t>
  </si>
  <si>
    <t>PL221</t>
  </si>
  <si>
    <t>PL222</t>
  </si>
  <si>
    <t>PL223</t>
  </si>
  <si>
    <t>PL224</t>
  </si>
  <si>
    <t>PL225</t>
  </si>
  <si>
    <t>PL226</t>
  </si>
  <si>
    <t>PL227</t>
  </si>
  <si>
    <t>PL2F1</t>
  </si>
  <si>
    <t>Facilitaire ruimte</t>
  </si>
  <si>
    <t>PL2G1</t>
  </si>
  <si>
    <t>PL2G2</t>
  </si>
  <si>
    <t>PL2G3</t>
  </si>
  <si>
    <t>PL2G4</t>
  </si>
  <si>
    <t>PL2S1</t>
  </si>
  <si>
    <t>PL2S2</t>
  </si>
  <si>
    <t>PL2T1</t>
  </si>
  <si>
    <t>PL2T2</t>
  </si>
  <si>
    <t>PL2T3</t>
  </si>
  <si>
    <t>PL2T4</t>
  </si>
  <si>
    <t>PL2T5</t>
  </si>
  <si>
    <t>PL2T6</t>
  </si>
  <si>
    <t>PL2V1</t>
  </si>
  <si>
    <t>PL301</t>
  </si>
  <si>
    <t>PL302</t>
  </si>
  <si>
    <t>Cursuslokaal</t>
  </si>
  <si>
    <t>PL303</t>
  </si>
  <si>
    <t>Stilteruimte</t>
  </si>
  <si>
    <t>PL304</t>
  </si>
  <si>
    <t>PL305</t>
  </si>
  <si>
    <t>PL306</t>
  </si>
  <si>
    <t>PL307</t>
  </si>
  <si>
    <t>PL308</t>
  </si>
  <si>
    <t>PL309</t>
  </si>
  <si>
    <t>PL310</t>
  </si>
  <si>
    <t>PL311</t>
  </si>
  <si>
    <t>PL312</t>
  </si>
  <si>
    <t>PL314</t>
  </si>
  <si>
    <t>PL315</t>
  </si>
  <si>
    <t>PL316</t>
  </si>
  <si>
    <t>PL317</t>
  </si>
  <si>
    <t>PL318</t>
  </si>
  <si>
    <t>PL319</t>
  </si>
  <si>
    <t>PL320</t>
  </si>
  <si>
    <t>PL321</t>
  </si>
  <si>
    <t>PL322</t>
  </si>
  <si>
    <t>PL323</t>
  </si>
  <si>
    <t>PL324</t>
  </si>
  <si>
    <t>PL325</t>
  </si>
  <si>
    <t>PL326</t>
  </si>
  <si>
    <t>PL3G1</t>
  </si>
  <si>
    <t>PL3G2</t>
  </si>
  <si>
    <t>PL3G3</t>
  </si>
  <si>
    <t>PL3G4</t>
  </si>
  <si>
    <t>PL3L1</t>
  </si>
  <si>
    <t>PL3L2</t>
  </si>
  <si>
    <t>PL3S1</t>
  </si>
  <si>
    <t>PL3S2</t>
  </si>
  <si>
    <t>PL3T1</t>
  </si>
  <si>
    <t>PL3T2</t>
  </si>
  <si>
    <t>PL3T3</t>
  </si>
  <si>
    <t>PL3T4</t>
  </si>
  <si>
    <t>PL3T5</t>
  </si>
  <si>
    <t>PL3T6</t>
  </si>
  <si>
    <t>PL3V1</t>
  </si>
  <si>
    <t>PL3W1</t>
  </si>
  <si>
    <t>PL401</t>
  </si>
  <si>
    <t>PL402</t>
  </si>
  <si>
    <t>PL403</t>
  </si>
  <si>
    <t>Creatieve ruimte</t>
  </si>
  <si>
    <t>PL404</t>
  </si>
  <si>
    <t>PL405</t>
  </si>
  <si>
    <t>PL406</t>
  </si>
  <si>
    <t>PL407</t>
  </si>
  <si>
    <t>PL408</t>
  </si>
  <si>
    <t>PL409</t>
  </si>
  <si>
    <t>PL410</t>
  </si>
  <si>
    <t>PL411</t>
  </si>
  <si>
    <t>PL412</t>
  </si>
  <si>
    <t>PL414</t>
  </si>
  <si>
    <t>PL415</t>
  </si>
  <si>
    <t>PL416</t>
  </si>
  <si>
    <t>PL417</t>
  </si>
  <si>
    <t>PL418</t>
  </si>
  <si>
    <t>PL419</t>
  </si>
  <si>
    <t>PL420</t>
  </si>
  <si>
    <t>PL421</t>
  </si>
  <si>
    <t>PL422</t>
  </si>
  <si>
    <t>PL423</t>
  </si>
  <si>
    <t>PL424</t>
  </si>
  <si>
    <t>PL425</t>
  </si>
  <si>
    <t>PL426</t>
  </si>
  <si>
    <t>PL4G1</t>
  </si>
  <si>
    <t>PL4G2</t>
  </si>
  <si>
    <t>PL4G3</t>
  </si>
  <si>
    <t>PL4G4</t>
  </si>
  <si>
    <t>PL4L1</t>
  </si>
  <si>
    <t>PL4L2</t>
  </si>
  <si>
    <t>PL4S1</t>
  </si>
  <si>
    <t>PL4S2</t>
  </si>
  <si>
    <t>PL4T1</t>
  </si>
  <si>
    <t>PL4T2</t>
  </si>
  <si>
    <t>PL4T3</t>
  </si>
  <si>
    <t>PL4T4</t>
  </si>
  <si>
    <t>PL4T5</t>
  </si>
  <si>
    <t>PL4T6</t>
  </si>
  <si>
    <t>PL4V1</t>
  </si>
  <si>
    <t>PL4W1</t>
  </si>
  <si>
    <t>PL501</t>
  </si>
  <si>
    <t>PL502</t>
  </si>
  <si>
    <t>PL503</t>
  </si>
  <si>
    <t>PL504</t>
  </si>
  <si>
    <t>PL505</t>
  </si>
  <si>
    <t>PL506</t>
  </si>
  <si>
    <t>PL507</t>
  </si>
  <si>
    <t>PL508</t>
  </si>
  <si>
    <t>PL509</t>
  </si>
  <si>
    <t>PL510</t>
  </si>
  <si>
    <t>PL511</t>
  </si>
  <si>
    <t>PL512</t>
  </si>
  <si>
    <t>PL514</t>
  </si>
  <si>
    <t>PL515</t>
  </si>
  <si>
    <t>PL516</t>
  </si>
  <si>
    <t>PL517</t>
  </si>
  <si>
    <t>PL518</t>
  </si>
  <si>
    <t>PL519</t>
  </si>
  <si>
    <t>PL520</t>
  </si>
  <si>
    <t>PL521</t>
  </si>
  <si>
    <t>PL522</t>
  </si>
  <si>
    <t>PL523</t>
  </si>
  <si>
    <t>PL524</t>
  </si>
  <si>
    <t>PL525</t>
  </si>
  <si>
    <t>PL5G1</t>
  </si>
  <si>
    <t>PL5G2</t>
  </si>
  <si>
    <t>PL5G3</t>
  </si>
  <si>
    <t>PL5G4</t>
  </si>
  <si>
    <t>PL5L1</t>
  </si>
  <si>
    <t>PL5L2</t>
  </si>
  <si>
    <t>PL5S1</t>
  </si>
  <si>
    <t>PL5S2</t>
  </si>
  <si>
    <t>PL5T1</t>
  </si>
  <si>
    <t>PL5T2</t>
  </si>
  <si>
    <t>PL5T3</t>
  </si>
  <si>
    <t>PL5T4</t>
  </si>
  <si>
    <t>PL5T5</t>
  </si>
  <si>
    <t>PL5T6</t>
  </si>
  <si>
    <t>PL5V1</t>
  </si>
  <si>
    <t>PL5W1</t>
  </si>
  <si>
    <t>Halfweg</t>
  </si>
  <si>
    <t>H0G09</t>
  </si>
  <si>
    <t>H000</t>
  </si>
  <si>
    <t>H001</t>
  </si>
  <si>
    <t>H002</t>
  </si>
  <si>
    <t>H003</t>
  </si>
  <si>
    <t>H004</t>
  </si>
  <si>
    <t>H005</t>
  </si>
  <si>
    <t>H006</t>
  </si>
  <si>
    <t>H007</t>
  </si>
  <si>
    <t>H008</t>
  </si>
  <si>
    <t>H009</t>
  </si>
  <si>
    <t>H010</t>
  </si>
  <si>
    <t>H012</t>
  </si>
  <si>
    <t>H014</t>
  </si>
  <si>
    <t>H015</t>
  </si>
  <si>
    <t>H016</t>
  </si>
  <si>
    <t>H017</t>
  </si>
  <si>
    <t>H018</t>
  </si>
  <si>
    <t>Restauratieve ruimte</t>
  </si>
  <si>
    <t>H019</t>
  </si>
  <si>
    <t>H020</t>
  </si>
  <si>
    <t>H0B01</t>
  </si>
  <si>
    <t>H0B02</t>
  </si>
  <si>
    <t>H0B04</t>
  </si>
  <si>
    <t>H0B05</t>
  </si>
  <si>
    <t>H0B06</t>
  </si>
  <si>
    <t>H0B07</t>
  </si>
  <si>
    <t>H0G01</t>
  </si>
  <si>
    <t>Verkeersruimte</t>
  </si>
  <si>
    <t>H0G02</t>
  </si>
  <si>
    <t>Centraleruimte</t>
  </si>
  <si>
    <t>H0G03</t>
  </si>
  <si>
    <t>H0G04</t>
  </si>
  <si>
    <t>H0G05</t>
  </si>
  <si>
    <t>H0G06</t>
  </si>
  <si>
    <t>H0G07</t>
  </si>
  <si>
    <t>H0G08</t>
  </si>
  <si>
    <t>H0G10</t>
  </si>
  <si>
    <t>H0G11</t>
  </si>
  <si>
    <t>H0G12</t>
  </si>
  <si>
    <t>H0G14</t>
  </si>
  <si>
    <t>H0L01</t>
  </si>
  <si>
    <t>H0L02</t>
  </si>
  <si>
    <t>H0L03</t>
  </si>
  <si>
    <t>H0S01</t>
  </si>
  <si>
    <t>H0S02</t>
  </si>
  <si>
    <t>H0S03</t>
  </si>
  <si>
    <t>H0S04</t>
  </si>
  <si>
    <t>H0S05</t>
  </si>
  <si>
    <t>H0S06</t>
  </si>
  <si>
    <t>H0S07</t>
  </si>
  <si>
    <t>H101</t>
  </si>
  <si>
    <t>H102</t>
  </si>
  <si>
    <t>Overlegruimte met beeldscherm</t>
  </si>
  <si>
    <t>H103</t>
  </si>
  <si>
    <t>Overlegruimte Politie</t>
  </si>
  <si>
    <t>H104</t>
  </si>
  <si>
    <t>Kantoorruimte Politie</t>
  </si>
  <si>
    <t>H105</t>
  </si>
  <si>
    <t>H106</t>
  </si>
  <si>
    <t>Vergaderzaal met beeldscherm</t>
  </si>
  <si>
    <t>H107</t>
  </si>
  <si>
    <t>H108</t>
  </si>
  <si>
    <t>H109</t>
  </si>
  <si>
    <t>H110</t>
  </si>
  <si>
    <t>H111</t>
  </si>
  <si>
    <t>H112</t>
  </si>
  <si>
    <t>bedrijfsruimte</t>
  </si>
  <si>
    <t>H114</t>
  </si>
  <si>
    <t>H115</t>
  </si>
  <si>
    <t>H1B01</t>
  </si>
  <si>
    <t>H1B02</t>
  </si>
  <si>
    <t>H1G01</t>
  </si>
  <si>
    <t>H1G02</t>
  </si>
  <si>
    <t>H1G03</t>
  </si>
  <si>
    <t>H1G04</t>
  </si>
  <si>
    <t>H1G05</t>
  </si>
  <si>
    <t>H1L01</t>
  </si>
  <si>
    <t>H1L02</t>
  </si>
  <si>
    <t>H1S01</t>
  </si>
  <si>
    <t>H1S02</t>
  </si>
  <si>
    <t>H1S03</t>
  </si>
  <si>
    <t>HK01</t>
  </si>
  <si>
    <t>Kleedruimte Politie</t>
  </si>
  <si>
    <t>HK02</t>
  </si>
  <si>
    <t>HKB01</t>
  </si>
  <si>
    <t>HKB02</t>
  </si>
  <si>
    <t>Opslagruimte Politie</t>
  </si>
  <si>
    <t>HKG01</t>
  </si>
  <si>
    <t>HKG02</t>
  </si>
  <si>
    <t>HKG03</t>
  </si>
  <si>
    <t>HKL03</t>
  </si>
  <si>
    <t>HKS01</t>
  </si>
  <si>
    <t>HKS02</t>
  </si>
  <si>
    <t>HKT01</t>
  </si>
  <si>
    <t>HKT02</t>
  </si>
  <si>
    <t>HKT03</t>
  </si>
  <si>
    <t>Nieuw Vennep</t>
  </si>
  <si>
    <t>NV001</t>
  </si>
  <si>
    <t>NV002</t>
  </si>
  <si>
    <t>NV004</t>
  </si>
  <si>
    <t>Kantoor</t>
  </si>
  <si>
    <t>NV005</t>
  </si>
  <si>
    <t>NV006</t>
  </si>
  <si>
    <t>NV007</t>
  </si>
  <si>
    <t>NV008</t>
  </si>
  <si>
    <t>NV009</t>
  </si>
  <si>
    <t>NV010</t>
  </si>
  <si>
    <t>NV0B1</t>
  </si>
  <si>
    <t>NV0F1</t>
  </si>
  <si>
    <t>NV0G1</t>
  </si>
  <si>
    <t>NV0G2</t>
  </si>
  <si>
    <t>NV0S2</t>
  </si>
  <si>
    <t>NV0S3</t>
  </si>
  <si>
    <t>NV101</t>
  </si>
  <si>
    <t>Gezamenlijke overlegruimte</t>
  </si>
  <si>
    <t>NV102</t>
  </si>
  <si>
    <t>NV103</t>
  </si>
  <si>
    <t>NV104</t>
  </si>
  <si>
    <t>NV106</t>
  </si>
  <si>
    <t>NV107</t>
  </si>
  <si>
    <t>NV108</t>
  </si>
  <si>
    <t>NV1B1</t>
  </si>
  <si>
    <t>NV1B2</t>
  </si>
  <si>
    <t>NV1B3</t>
  </si>
  <si>
    <t>NV1F1</t>
  </si>
  <si>
    <t>NV1G1</t>
  </si>
  <si>
    <t>NV1G2</t>
  </si>
  <si>
    <t>NV1G3</t>
  </si>
  <si>
    <t>NV1S1</t>
  </si>
  <si>
    <t>NV1S2</t>
  </si>
  <si>
    <t>NV1S3</t>
  </si>
  <si>
    <t>Douche</t>
  </si>
  <si>
    <t>NV1S4</t>
  </si>
  <si>
    <t>NV1T1</t>
  </si>
  <si>
    <t>M001</t>
  </si>
  <si>
    <t>M002</t>
  </si>
  <si>
    <t>M003</t>
  </si>
  <si>
    <t>M004</t>
  </si>
  <si>
    <t>M005</t>
  </si>
  <si>
    <t>M006</t>
  </si>
  <si>
    <t>M007</t>
  </si>
  <si>
    <t>M008</t>
  </si>
  <si>
    <t>M009</t>
  </si>
  <si>
    <t>M0B01</t>
  </si>
  <si>
    <t>M0B02</t>
  </si>
  <si>
    <t>Fietsenberging</t>
  </si>
  <si>
    <t>M0B03</t>
  </si>
  <si>
    <t>M0G01</t>
  </si>
  <si>
    <t>M0G02</t>
  </si>
  <si>
    <t>M0G03</t>
  </si>
  <si>
    <t>M0G04</t>
  </si>
  <si>
    <t>M0G05</t>
  </si>
  <si>
    <t>M0L01</t>
  </si>
  <si>
    <t>M0S01</t>
  </si>
  <si>
    <t>M0S02</t>
  </si>
  <si>
    <t>M0S03</t>
  </si>
  <si>
    <t>M0T01</t>
  </si>
  <si>
    <t>M0T02</t>
  </si>
  <si>
    <t>M0V01</t>
  </si>
  <si>
    <t>M101</t>
  </si>
  <si>
    <t>Huiskamer</t>
  </si>
  <si>
    <t>M102</t>
  </si>
  <si>
    <t>M103</t>
  </si>
  <si>
    <t>M104</t>
  </si>
  <si>
    <t>M105</t>
  </si>
  <si>
    <t>M106</t>
  </si>
  <si>
    <t>M107</t>
  </si>
  <si>
    <t>M1B01</t>
  </si>
  <si>
    <t>M1G01</t>
  </si>
  <si>
    <t>M1G02</t>
  </si>
  <si>
    <t>M1G03</t>
  </si>
  <si>
    <t>M1M01</t>
  </si>
  <si>
    <t>M1S01</t>
  </si>
  <si>
    <t>M1S02</t>
  </si>
  <si>
    <t>M1S03</t>
  </si>
  <si>
    <t>M1T01</t>
  </si>
  <si>
    <t>M1T02</t>
  </si>
  <si>
    <t>M1T03</t>
  </si>
  <si>
    <t>M1V01</t>
  </si>
  <si>
    <t>B003A</t>
  </si>
  <si>
    <t>B0S3</t>
  </si>
  <si>
    <t>B0S4</t>
  </si>
  <si>
    <t>B0S5</t>
  </si>
  <si>
    <t>B0S6</t>
  </si>
  <si>
    <t>B0T2</t>
  </si>
  <si>
    <t>B0T3</t>
  </si>
  <si>
    <t>B0W1</t>
  </si>
  <si>
    <t>B0P1</t>
  </si>
  <si>
    <t>Portaal</t>
  </si>
  <si>
    <t>B0P2</t>
  </si>
  <si>
    <t>BH501</t>
  </si>
  <si>
    <t>BH501a</t>
  </si>
  <si>
    <t>BH502</t>
  </si>
  <si>
    <t>Toilet heren</t>
  </si>
  <si>
    <t>BH503</t>
  </si>
  <si>
    <t>Toilet dames</t>
  </si>
  <si>
    <t>BH504</t>
  </si>
  <si>
    <t>BH505</t>
  </si>
  <si>
    <t>Schiphol</t>
  </si>
  <si>
    <t>SB01</t>
  </si>
  <si>
    <t>SB02</t>
  </si>
  <si>
    <t>Cruquius</t>
  </si>
  <si>
    <t>E0.24/E0.25</t>
  </si>
  <si>
    <t>E1.01</t>
  </si>
  <si>
    <t xml:space="preserve">Kantoorruimte </t>
  </si>
  <si>
    <t>E1.01a</t>
  </si>
  <si>
    <t>Hal</t>
  </si>
  <si>
    <t>Opslag Evenementen</t>
  </si>
  <si>
    <t>H0T01</t>
  </si>
  <si>
    <t>Ketelruimte</t>
  </si>
  <si>
    <t>H0S3</t>
  </si>
  <si>
    <t>H0S1</t>
  </si>
  <si>
    <t>H0S2</t>
  </si>
  <si>
    <t>H011</t>
  </si>
  <si>
    <t>Lijnden</t>
  </si>
  <si>
    <t>L001</t>
  </si>
  <si>
    <t>Kantine / keuken</t>
  </si>
  <si>
    <t>L002</t>
  </si>
  <si>
    <t>L003</t>
  </si>
  <si>
    <t>Magazijn</t>
  </si>
  <si>
    <t>ML01</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</si>
  <si>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</si>
  <si>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</si>
  <si>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</si>
  <si>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</si>
  <si>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</si>
  <si>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</si>
  <si>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</si>
  <si>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</si>
  <si>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</si>
  <si>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</si>
  <si>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</si>
  <si>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</si>
  <si>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</si>
  <si>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</si>
  <si>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</si>
  <si>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</si>
  <si>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</si>
  <si>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</si>
  <si>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</si>
  <si>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</si>
  <si>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</si>
  <si>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</si>
  <si>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</si>
  <si>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</si>
  <si>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</si>
  <si>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</si>
  <si>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</si>
  <si>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</si>
  <si>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</si>
  <si>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</si>
  <si>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</si>
  <si>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</si>
  <si>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</si>
  <si>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</si>
  <si>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</si>
  <si>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Uurlonen 1 januari 2024</t>
  </si>
  <si>
    <t xml:space="preserve"> </t>
  </si>
  <si>
    <t>Basisuurloon</t>
  </si>
  <si>
    <t>CAO gebonden kosten</t>
  </si>
  <si>
    <t>17 jaar en jonger</t>
  </si>
  <si>
    <t>Specialistentoeslag</t>
  </si>
  <si>
    <t>18 jaar</t>
  </si>
  <si>
    <t>Suppletiekosten toeslag</t>
  </si>
  <si>
    <t>19 jaar</t>
  </si>
  <si>
    <t>Bruto uurloon</t>
  </si>
  <si>
    <t>Vakvolwassen 0 dienstjaren</t>
  </si>
  <si>
    <t>Vakvolwassen 1 dienstjaar</t>
  </si>
  <si>
    <t xml:space="preserve">Vakantietoeslag </t>
  </si>
  <si>
    <t>Vakvolwassen 2 dienstjaren</t>
  </si>
  <si>
    <t xml:space="preserve">Structurele eindejaarsuitkering </t>
  </si>
  <si>
    <t>Vakvolwassen 3 dienstjaren</t>
  </si>
  <si>
    <t>Bruto uurloon inclusief toeslagen</t>
  </si>
  <si>
    <t>Vakvolwassen 4 dienstjaren</t>
  </si>
  <si>
    <t>SV-loon grondslag voor berekening sociale verzekeringen</t>
  </si>
  <si>
    <t>Percentage per loongroep voor gemiddeld tarief</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</si>
  <si>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</si>
  <si>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</si>
  <si>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</si>
  <si>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</si>
  <si>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</si>
  <si>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</si>
  <si>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</si>
  <si>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</si>
  <si>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</si>
  <si>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Totaal directe kosten</t>
  </si>
  <si>
    <t>Opbouw gemiddeld tarief</t>
  </si>
  <si>
    <t>Indirect toezicht</t>
  </si>
  <si>
    <t>Managementkosten</t>
  </si>
  <si>
    <t>P.Z. kosten</t>
  </si>
  <si>
    <t>Opleiding</t>
  </si>
  <si>
    <t>Administratiekosten</t>
  </si>
  <si>
    <t>Huisvestingskosten</t>
  </si>
  <si>
    <t>Reiskosten/autokosten</t>
  </si>
  <si>
    <t>Kosten verzuimbegeleiding</t>
  </si>
  <si>
    <t>Totaal indirecte kosten</t>
  </si>
  <si>
    <t>Risico en winst</t>
  </si>
  <si>
    <t>Tarief componenten samenvatting</t>
  </si>
  <si>
    <t>Totaal eindtarief normale werktijden [06.00-21.30 uur]</t>
  </si>
  <si>
    <t>Totaal eindtarief  [incl. 30% toeslag]</t>
  </si>
  <si>
    <t>Totaal eindtarief weekenden [incl. 50% toeslag]</t>
  </si>
  <si>
    <t>Totaal eindtarief feestdagen [incl. 150% toeslag]</t>
  </si>
  <si>
    <t>Tariefopbouw toezicht</t>
  </si>
  <si>
    <t>Gemiddeld tarief  ma t/m vr</t>
  </si>
  <si>
    <t>Tariefsoort</t>
  </si>
  <si>
    <t>Tarief</t>
  </si>
  <si>
    <t>Maandag - Vrijdag</t>
  </si>
  <si>
    <t>Zaterdag - zondag (incl. 50% toeslag conform cao)</t>
  </si>
  <si>
    <t>Feestdagen (incl. 150% toeslag conform cao)</t>
  </si>
  <si>
    <t>Omschrijving werkzaamheden</t>
  </si>
  <si>
    <t>Aantal of m2</t>
  </si>
  <si>
    <t>frequentie per jaar</t>
  </si>
  <si>
    <t>uren per m2/ beurt</t>
  </si>
  <si>
    <t>uren per jaar</t>
  </si>
  <si>
    <t>uurtarief</t>
  </si>
  <si>
    <t>kosten per jaar</t>
  </si>
  <si>
    <t>Inzet Hospitality services door dagkracht</t>
  </si>
  <si>
    <t>Stelpost calamiteiten en extra werk</t>
  </si>
  <si>
    <t>Reinigen kunstboom, uitvoering gelijktijdig met glas binnenzijde</t>
  </si>
  <si>
    <t>Parkeergarage inclusief hellingbaan en trap: zwerfvuil verwijderen</t>
  </si>
  <si>
    <t>Parkeergarage inclusief hellingbaan en trap: maandelijks schrobben, blad en spinrag (okt-maart: 2x per maand, april-sept: om de maand)</t>
  </si>
  <si>
    <t>Werkzaamheden buitenterrein, zoals beschreven in Bijlage P2 Kwaliteitsontwerp</t>
  </si>
  <si>
    <t>Eenmaal per week doorspoelen van twee tappunten tbv legionella</t>
  </si>
  <si>
    <t>Het wassen en drogen van handdoeken</t>
  </si>
  <si>
    <t>Het reinigen van de binnen- en buitenzijde van magnetron</t>
  </si>
  <si>
    <t>Reinigen binnenzijde koelkasten incl. verwijderen artikelen ouder dan houdbaarheidsdatum</t>
  </si>
  <si>
    <t>Ontdooien en reinigen binnenzijde vriesruimte koelkasten</t>
  </si>
  <si>
    <t>Reinigen vaatwassers</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</si>
  <si>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</si>
  <si>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</si>
  <si>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</si>
  <si>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</si>
  <si>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</si>
  <si>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</si>
  <si>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</si>
  <si>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</si>
  <si>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</si>
  <si>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</si>
  <si>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</si>
  <si>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</si>
  <si>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</si>
  <si>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Hout schuren en lakken</t>
  </si>
  <si>
    <t>Steen/PVC schrobben</t>
  </si>
  <si>
    <t>Tapijt sproeiextraheren</t>
  </si>
  <si>
    <t>Reinigen bureau-elektronica (inwendig)</t>
  </si>
  <si>
    <t>Prijs p/stuk excl. btw</t>
  </si>
  <si>
    <t>Apparatuur/onderdeel</t>
  </si>
  <si>
    <t>Aantal stuks 1-25</t>
  </si>
  <si>
    <t>Aantal stuks 26-50</t>
  </si>
  <si>
    <t>Aantal stuks &gt; 51</t>
  </si>
  <si>
    <t>Systeemkast</t>
  </si>
  <si>
    <t>Methode en eindresultaat omschrijven.</t>
  </si>
  <si>
    <t>Toetsenbord inclusief muis</t>
  </si>
  <si>
    <t>Reinigen stoelen</t>
  </si>
  <si>
    <t>Onderdeel</t>
  </si>
  <si>
    <t>Stoffen stoelen</t>
  </si>
  <si>
    <t>Reinigen raambekleding</t>
  </si>
  <si>
    <t>Prijs p/m² onder 100m² excl. btw</t>
  </si>
  <si>
    <t>Prijs p/m² boven 100m² excl. btw</t>
  </si>
  <si>
    <t>Vitrage</t>
  </si>
  <si>
    <t>Overgordijnen</t>
  </si>
  <si>
    <t>Verticale lamellen stof</t>
  </si>
  <si>
    <t>Verticale lamellen metaal/kunststof</t>
  </si>
  <si>
    <t>Horizontale lamellen</t>
  </si>
  <si>
    <t>Regietarieven</t>
  </si>
  <si>
    <t>Prijs p/uur excl. btw</t>
  </si>
  <si>
    <t>Schoonmaakonderhoud</t>
  </si>
  <si>
    <t>Maandag - Donderdag (incl. 30% toeslag conform cao)</t>
  </si>
  <si>
    <t>Glazenwasserswerkzaamheden</t>
  </si>
  <si>
    <t>Calamiteitentarief</t>
  </si>
  <si>
    <t>Opmerking:</t>
  </si>
  <si>
    <t>Alle prijzen inclusief materialen en middelen, voorrijkosten en overige bijkomende kosten.</t>
  </si>
  <si>
    <t>Mits anders aangegeven is de uitvoering op reguliere werktijden: maandag t/m vrijdag [06.00 en 21.30 uur]</t>
  </si>
  <si>
    <t>Glassoort</t>
  </si>
  <si>
    <t>M² prijs</t>
  </si>
  <si>
    <t>Buitenzijde</t>
  </si>
  <si>
    <t>Binnenzijde</t>
  </si>
  <si>
    <t>Separatieglas dubbelzijdig gemeten</t>
  </si>
  <si>
    <t>Balustrade</t>
  </si>
  <si>
    <t>Dakglas</t>
  </si>
  <si>
    <t>Entreeglas</t>
  </si>
  <si>
    <t>Trespabeplating</t>
  </si>
  <si>
    <t>Aanvullende omschrijving</t>
  </si>
  <si>
    <t>Aantal m2</t>
  </si>
  <si>
    <r>
      <t>Kosten per m</t>
    </r>
    <r>
      <rPr>
        <b/>
        <vertAlign val="superscript"/>
        <sz val="10"/>
        <color theme="0"/>
        <rFont val="Century Gothic"/>
        <family val="2"/>
      </rPr>
      <t>2</t>
    </r>
  </si>
  <si>
    <t>Kosten per beurt</t>
  </si>
  <si>
    <t>Frequentie per jaar</t>
  </si>
  <si>
    <t>Totaalkosten per jaar</t>
  </si>
  <si>
    <t>2</t>
  </si>
  <si>
    <t>1</t>
  </si>
  <si>
    <t>Bereikbaarheidsvoorzieningen</t>
  </si>
  <si>
    <t>Binnenglas (steiger)</t>
  </si>
  <si>
    <t>4</t>
  </si>
  <si>
    <t>12</t>
  </si>
  <si>
    <t>Exacte oppervlakte na gunning in te meten</t>
  </si>
  <si>
    <t>Hoogwerker 21mtr</t>
  </si>
  <si>
    <t>Handeling</t>
  </si>
  <si>
    <t>M² prijs (incl. uit- en inruimen)</t>
  </si>
  <si>
    <t>Sprayen</t>
  </si>
  <si>
    <t>Top-coaten</t>
  </si>
  <si>
    <t>Schrobben</t>
  </si>
  <si>
    <t>Oliën</t>
  </si>
  <si>
    <t>Schuren / lakken</t>
  </si>
  <si>
    <t>Vloerafwerking</t>
  </si>
  <si>
    <t>Staffel bij wijziging aantal gebruikers*</t>
  </si>
  <si>
    <t>Percentage wijziging aantal gebruikers</t>
  </si>
  <si>
    <t>Wijzigings percentage prijs verbruiks artikelen</t>
  </si>
  <si>
    <t>5 - 10%</t>
  </si>
  <si>
    <t>10 - 15%</t>
  </si>
  <si>
    <t>15 - 20%</t>
  </si>
  <si>
    <t>20 - 25%</t>
  </si>
  <si>
    <t>25 - 30%</t>
  </si>
  <si>
    <t>&gt;30%</t>
  </si>
  <si>
    <t>*als referentiepunt wordt de ingangsdatum contract gehanteerd</t>
  </si>
  <si>
    <t>Omschrijving automaat /artikel</t>
  </si>
  <si>
    <t>Aantal</t>
  </si>
  <si>
    <t>Kosten per week per stuk</t>
  </si>
  <si>
    <t>Kosten per jaar</t>
  </si>
  <si>
    <t>Artikel</t>
  </si>
  <si>
    <t>Verbruik per jaar (indicatief)</t>
  </si>
  <si>
    <t>Merk en productlijn</t>
  </si>
  <si>
    <t>Omschrijving verbruiksartikelen</t>
  </si>
  <si>
    <t>Schoonloopmat, zwart, 115x200</t>
  </si>
  <si>
    <t>2-wekelijkse wisseling</t>
  </si>
  <si>
    <t>Handdoekautomaat</t>
  </si>
  <si>
    <t>207 dozen à 3200 stuks</t>
  </si>
  <si>
    <t>Paradise paper slim of passend alternatief</t>
  </si>
  <si>
    <t>Schoonloopmat, zwart, 85x300</t>
  </si>
  <si>
    <t>Sparklin loper mat, 2-wekelijkse wisseling</t>
  </si>
  <si>
    <t>Toiletrolautomaat</t>
  </si>
  <si>
    <t>134 balen/dozen à 24 rollen</t>
  </si>
  <si>
    <t>Paradise toiletpapier of passend alternatief</t>
  </si>
  <si>
    <t>Schoonloopmat, zwart, 150x250</t>
  </si>
  <si>
    <t>Zeepdispenser</t>
  </si>
  <si>
    <t>206 dozen à 12 flacons</t>
  </si>
  <si>
    <t>Paradise foam of passend alternatief</t>
  </si>
  <si>
    <t>Luchtverfrissing</t>
  </si>
  <si>
    <t>71 dozen à 4 flacons</t>
  </si>
  <si>
    <t>Paradise aircontrole of passend alternatief</t>
  </si>
  <si>
    <t>Toiletborstel garnituur</t>
  </si>
  <si>
    <t>onbekend</t>
  </si>
  <si>
    <t>nvt</t>
  </si>
  <si>
    <t>Dameshygiënebox</t>
  </si>
  <si>
    <t>Seatcleaner</t>
  </si>
  <si>
    <t>185 dozen à 12 flacons</t>
  </si>
  <si>
    <t>Paradise seatcleaner of passend alternatief</t>
  </si>
  <si>
    <t>Afvalbak</t>
  </si>
  <si>
    <t>Aan de opgegeven indicatieve eenheden kunnen geen rechten worden ontleend.</t>
  </si>
  <si>
    <t xml:space="preserve">Alle prijzen zijn all-in, inclusief loonkosten, materiaal-, reis- en verblijfskosten, sociale lasten, voorrijkosten, parkeerkosten, reserveringskosten, (de)montagekosten, transportkosten, aflever- verpakkingen, milieubelastingen, administratie, andere belastingen dan btw, verzekeringspremies e.d. </t>
  </si>
  <si>
    <t>Machine</t>
  </si>
  <si>
    <t>Omschrijving</t>
  </si>
  <si>
    <t>Catalogus prijs</t>
  </si>
  <si>
    <t>Kortings%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</si>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</sst>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0.000"/>
    <numFmt numFmtId="172" formatCode="_-* #,##0_-;_-* #,##0\-;_-* &quot;-&quot;??_-;_-@_-"/>
    <numFmt numFmtId="173" formatCode="0.0%"/>
    <numFmt numFmtId="174" formatCode="0.0"/>
    <numFmt numFmtId="175" formatCode="0.000%"/>
    <numFmt numFmtId="176" formatCode="_([$€-2]\ * #,##0.00_);_([$€-2]\ * \(#,##0.00\);_([$€-2]\ * &quot;-&quot;??_);_(@_)"/>
    <numFmt numFmtId="177" formatCode="_ [$€-413]\ * #,##0.00_ ;_ [$€-413]\ * \-#,##0.00_ ;_ [$€-413]\ * &quot;-&quot;??_ ;_ @_ "/>
    <numFmt numFmtId="178" formatCode="0.0000000"/>
    <numFmt numFmtId="179" formatCode="_-* #,##0.0_-;_-* #,##0.0\-;_-* &quot;-&quot;??_-;_-@_-"/>
    <numFmt numFmtId="180" formatCode="_-* #,##0_-;_-* #,##0\-;_-* &quot;-&quot;_-;_-@_-"/>
    <numFmt numFmtId="181" formatCode="_-[$€]\ * #,##0.00_-;_-[$€]\ * #,##0.00\-;_-[$€]\ * &quot;-&quot;??_-;_-@_-"/>
    <numFmt numFmtId="182" formatCode="_-[$€-2]\ * #,##0.00_-;_-[$€-2]\ * #,##0.00\-;_-[$€-2]\ * &quot;-&quot;??_-;_-@_-"/>
    <numFmt numFmtId="183" formatCode="_-&quot;ƒ&quot;\ * #,##0.00_-;_-&quot;ƒ&quot;\ * #,##0.00\-;_-&quot;ƒ&quot;\ * &quot;-&quot;??_-;_-@_-"/>
    <numFmt numFmtId="184" formatCode="[$-413]d\ mmmm\ yyyy;@"/>
    <numFmt numFmtId="185" formatCode="&quot;Fl.&quot;#,##0.00;[Red]\-&quot;Fl.&quot;#,##0.00"/>
    <numFmt numFmtId="186" formatCode="&quot;Fl.&quot;#,##0_);[Red]\(&quot;Fl.&quot;#,##0\)"/>
    <numFmt numFmtId="187" formatCode="_-\F* #,##0.00_-;\-\F* #,##0.00_-;_-\F* &quot;-&quot;??_-;_-@_-"/>
    <numFmt numFmtId="188" formatCode="&quot;fl&quot;\ #,##0_-;[Red]&quot;fl&quot;\ #,##0\-"/>
    <numFmt numFmtId="189" formatCode="_-\€\ * #,##0.00"/>
    <numFmt numFmtId="190" formatCode="0\ &quot;m2&quot;"/>
    <numFmt numFmtId="191" formatCode="_-&quot;F&quot;\ * #,##0.00_-;_-&quot;F&quot;\ * #,##0.00\-;_-&quot;F&quot;\ * &quot;-&quot;??_-;_-@_-"/>
    <numFmt numFmtId="192" formatCode="[$-413]d\-mmm\-yy;@"/>
    <numFmt numFmtId="193" formatCode="_ [$€-2]\ * #,##0.00_ ;_ [$€-2]\ * \-#,##0.00_ ;_ [$€-2]\ * &quot;-&quot;??_ ;_ @_ "/>
    <numFmt numFmtId="194" formatCode="&quot;Fl.&quot;#,##0;\-&quot;Fl.&quot;#,##0"/>
    <numFmt numFmtId="195" formatCode="&quot;Fl.&quot;#,##0;[Red]\-&quot;Fl.&quot;#,##0"/>
    <numFmt numFmtId="196" formatCode="_-&quot;F&quot;\ * #,##0_-;_-&quot;F&quot;\ * #,##0\-;_-&quot;F&quot;\ * &quot;-&quot;_-;_-@_-"/>
  </numFmts>
  <fonts count="133">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0"/>
      <color theme="1"/>
      <name val="Century Gothic"/>
      <family val="2"/>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sz val="12"/>
      <color theme="1"/>
      <name val="Century Gothic"/>
      <family val="2"/>
    </font>
    <font>
      <b/>
      <vertAlign val="superscript"/>
      <sz val="10"/>
      <color theme="0"/>
      <name val="Century Gothic"/>
      <family val="2"/>
    </font>
    <font>
      <sz val="10"/>
      <color theme="0" tint="-0.499984740745262"/>
      <name val="Century Gothic"/>
      <family val="2"/>
    </font>
    <font>
      <b/>
      <u/>
      <sz val="10"/>
      <name val="Century Gothic"/>
      <family val="2"/>
    </font>
    <font>
      <u/>
      <sz val="9"/>
      <name val="Century Gothic"/>
      <family val="2"/>
    </font>
    <font>
      <sz val="8"/>
      <name val="MS Sans Serif"/>
    </font>
    <font>
      <b/>
      <sz val="12"/>
      <color indexed="10"/>
      <name val="Century Gothic"/>
      <family val="2"/>
    </font>
    <font>
      <i/>
      <sz val="8"/>
      <name val="Century Gothic"/>
      <family val="2"/>
    </font>
    <font>
      <b/>
      <sz val="10"/>
      <color rgb="FFFF0000"/>
      <name val="MS Sans Serif"/>
    </font>
    <font>
      <i/>
      <sz val="10"/>
      <name val="Century Gothic"/>
      <family val="2"/>
    </font>
    <font>
      <sz val="9"/>
      <color rgb="FFFF0000"/>
      <name val="Century Gothic"/>
      <family val="2"/>
    </font>
    <font>
      <sz val="11"/>
      <color indexed="8"/>
      <name val="Calibri"/>
      <family val="2"/>
      <scheme val="minor"/>
    </font>
    <font>
      <sz val="10"/>
      <color rgb="FF000000"/>
      <name val="Century Gothic"/>
      <family val="2"/>
    </font>
    <font>
      <sz val="10"/>
      <name val="MS Sans Serif"/>
    </font>
    <font>
      <sz val="10"/>
      <color theme="1"/>
      <name val="Verdana"/>
      <family val="2"/>
    </font>
    <font>
      <sz val="10"/>
      <color theme="1"/>
      <name val="Verdana"/>
      <family val="2"/>
      <charset val="204"/>
    </font>
    <font>
      <sz val="11"/>
      <color theme="1"/>
      <name val="Arial"/>
      <family val="2"/>
    </font>
    <font>
      <sz val="10"/>
      <name val="Geneva"/>
      <family val="2"/>
    </font>
    <font>
      <sz val="10"/>
      <name val="Tahoma"/>
      <family val="2"/>
    </font>
    <font>
      <sz val="12"/>
      <name val="Arial"/>
      <family val="2"/>
    </font>
    <font>
      <sz val="12"/>
      <name val="Arial MT"/>
    </font>
    <font>
      <sz val="9"/>
      <name val="Humnst777 BT"/>
      <family val="2"/>
    </font>
    <font>
      <b/>
      <sz val="11"/>
      <color indexed="9"/>
      <name val="Century Gothic"/>
      <family val="2"/>
    </font>
    <font>
      <sz val="10"/>
      <color rgb="FFFF0000"/>
      <name val="MS Sans Serif"/>
    </font>
    <font>
      <b/>
      <sz val="10"/>
      <name val="MS Sans Serif"/>
    </font>
    <font>
      <b/>
      <i/>
      <sz val="10"/>
      <name val="MS Sans Serif"/>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theme="1"/>
        <bgColor indexed="64"/>
      </patternFill>
    </fill>
    <fill>
      <patternFill patternType="solid">
        <fgColor indexed="20"/>
        <bgColor indexed="24"/>
      </patternFill>
    </fill>
  </fills>
  <borders count="5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indexed="64"/>
      </left>
      <right/>
      <top/>
      <bottom style="thin">
        <color indexed="64"/>
      </bottom>
      <diagonal/>
    </border>
    <border>
      <left style="thin">
        <color indexed="64"/>
      </left>
      <right style="thin">
        <color indexed="64"/>
      </right>
      <top/>
      <bottom/>
      <diagonal/>
    </border>
    <border>
      <left/>
      <right/>
      <top style="double">
        <color auto="1"/>
      </top>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medium">
        <color auto="1"/>
      </top>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52954">
    <xf numFmtId="0" fontId="0" fillId="0" borderId="0"/>
    <xf numFmtId="164" fontId="8" fillId="0" borderId="0" applyFont="0" applyFill="0" applyBorder="0" applyAlignment="0" applyProtection="0"/>
    <xf numFmtId="165" fontId="8" fillId="0" borderId="0" applyFont="0" applyFill="0" applyBorder="0" applyAlignment="0" applyProtection="0"/>
    <xf numFmtId="169" fontId="8" fillId="0" borderId="0" applyFont="0" applyFill="0" applyBorder="0" applyAlignment="0" applyProtection="0"/>
    <xf numFmtId="168" fontId="10" fillId="0" borderId="0" applyFont="0" applyFill="0" applyBorder="0" applyAlignment="0" applyProtection="0"/>
    <xf numFmtId="0" fontId="16" fillId="0" borderId="0" applyNumberFormat="0" applyFill="0" applyBorder="0" applyAlignment="0" applyProtection="0">
      <alignment vertical="top"/>
      <protection locked="0"/>
    </xf>
    <xf numFmtId="167" fontId="7" fillId="0" borderId="0" applyFont="0" applyFill="0" applyBorder="0" applyAlignment="0" applyProtection="0"/>
    <xf numFmtId="0" fontId="8" fillId="0" borderId="0"/>
    <xf numFmtId="0" fontId="14" fillId="0" borderId="0"/>
    <xf numFmtId="0" fontId="10" fillId="0" borderId="0"/>
    <xf numFmtId="0" fontId="8" fillId="0" borderId="0"/>
    <xf numFmtId="0" fontId="8" fillId="0" borderId="0"/>
    <xf numFmtId="0" fontId="8" fillId="0" borderId="0"/>
    <xf numFmtId="0" fontId="12" fillId="0" borderId="0"/>
    <xf numFmtId="9" fontId="7" fillId="0" borderId="0" applyFont="0" applyFill="0" applyBorder="0" applyAlignment="0" applyProtection="0"/>
    <xf numFmtId="0" fontId="8" fillId="0" borderId="0"/>
    <xf numFmtId="166" fontId="7" fillId="0" borderId="0" applyFon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3" borderId="0" applyNumberFormat="0" applyBorder="0" applyAlignment="0" applyProtection="0"/>
    <xf numFmtId="0" fontId="23" fillId="4" borderId="0" applyNumberFormat="0" applyBorder="0" applyAlignment="0" applyProtection="0"/>
    <xf numFmtId="0" fontId="24" fillId="5" borderId="0" applyNumberFormat="0" applyBorder="0" applyAlignment="0" applyProtection="0"/>
    <xf numFmtId="0" fontId="25" fillId="6" borderId="10" applyNumberFormat="0" applyAlignment="0" applyProtection="0"/>
    <xf numFmtId="0" fontId="26" fillId="7" borderId="11" applyNumberFormat="0" applyAlignment="0" applyProtection="0"/>
    <xf numFmtId="0" fontId="27" fillId="7" borderId="10" applyNumberFormat="0" applyAlignment="0" applyProtection="0"/>
    <xf numFmtId="0" fontId="28" fillId="0" borderId="12" applyNumberFormat="0" applyFill="0" applyAlignment="0" applyProtection="0"/>
    <xf numFmtId="0" fontId="29" fillId="8" borderId="13"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5" applyNumberFormat="0" applyFill="0" applyAlignment="0" applyProtection="0"/>
    <xf numFmtId="0" fontId="33"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33" fillId="21" borderId="0" applyNumberFormat="0" applyBorder="0" applyAlignment="0" applyProtection="0"/>
    <xf numFmtId="0" fontId="33"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33" fillId="25" borderId="0" applyNumberFormat="0" applyBorder="0" applyAlignment="0" applyProtection="0"/>
    <xf numFmtId="0" fontId="33"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33" fillId="29" borderId="0" applyNumberFormat="0" applyBorder="0" applyAlignment="0" applyProtection="0"/>
    <xf numFmtId="0" fontId="33"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33" fillId="33" borderId="0" applyNumberFormat="0" applyBorder="0" applyAlignment="0" applyProtection="0"/>
    <xf numFmtId="0" fontId="6" fillId="0" borderId="0"/>
    <xf numFmtId="0" fontId="6" fillId="9" borderId="14" applyNumberFormat="0" applyFont="0" applyAlignment="0" applyProtection="0"/>
    <xf numFmtId="0" fontId="11" fillId="0" borderId="0"/>
    <xf numFmtId="0" fontId="34" fillId="0" borderId="0"/>
    <xf numFmtId="0" fontId="34" fillId="0" borderId="0"/>
    <xf numFmtId="0" fontId="7" fillId="0" borderId="0"/>
    <xf numFmtId="9" fontId="7" fillId="0" borderId="0" applyFont="0" applyFill="0" applyBorder="0" applyAlignment="0" applyProtection="0"/>
    <xf numFmtId="44" fontId="7" fillId="0" borderId="0" applyFont="0" applyFill="0" applyBorder="0" applyAlignment="0" applyProtection="0"/>
    <xf numFmtId="180" fontId="7"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81" fontId="35" fillId="0" borderId="0" applyFont="0" applyFill="0" applyBorder="0" applyAlignment="0" applyProtection="0"/>
    <xf numFmtId="181" fontId="35" fillId="0" borderId="0" applyFont="0" applyFill="0" applyBorder="0" applyAlignment="0" applyProtection="0"/>
    <xf numFmtId="180"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3" fontId="5" fillId="0" borderId="0" applyFont="0" applyFill="0" applyBorder="0" applyAlignment="0" applyProtection="0"/>
    <xf numFmtId="0" fontId="36" fillId="34" borderId="0"/>
    <xf numFmtId="182" fontId="7" fillId="0" borderId="0"/>
    <xf numFmtId="0" fontId="14" fillId="0" borderId="0"/>
    <xf numFmtId="0" fontId="12" fillId="0" borderId="0"/>
    <xf numFmtId="9" fontId="7" fillId="0" borderId="0" applyFont="0" applyFill="0" applyBorder="0" applyAlignment="0" applyProtection="0"/>
    <xf numFmtId="9" fontId="11" fillId="0" borderId="0" applyFont="0" applyFill="0" applyBorder="0" applyAlignment="0" applyProtection="0"/>
    <xf numFmtId="0" fontId="7" fillId="0" borderId="0"/>
    <xf numFmtId="0" fontId="7" fillId="0" borderId="0"/>
    <xf numFmtId="0" fontId="37" fillId="0" borderId="0"/>
    <xf numFmtId="0" fontId="11" fillId="0" borderId="0"/>
    <xf numFmtId="0" fontId="5" fillId="0" borderId="0"/>
    <xf numFmtId="0" fontId="7" fillId="0" borderId="0"/>
    <xf numFmtId="0" fontId="38" fillId="0" borderId="0"/>
    <xf numFmtId="0" fontId="38" fillId="0" borderId="0"/>
    <xf numFmtId="0" fontId="7" fillId="0" borderId="0"/>
    <xf numFmtId="0" fontId="7" fillId="0" borderId="0"/>
    <xf numFmtId="0" fontId="38" fillId="0" borderId="0"/>
    <xf numFmtId="0" fontId="38" fillId="0" borderId="0"/>
    <xf numFmtId="0" fontId="11" fillId="0" borderId="0"/>
    <xf numFmtId="0" fontId="7" fillId="0" borderId="0"/>
    <xf numFmtId="0" fontId="17" fillId="0" borderId="0"/>
    <xf numFmtId="0" fontId="9" fillId="0" borderId="0"/>
    <xf numFmtId="183" fontId="7" fillId="0" borderId="0" applyFont="0" applyFill="0" applyBorder="0" applyAlignment="0" applyProtection="0"/>
    <xf numFmtId="44" fontId="7" fillId="0" borderId="0" applyFont="0" applyFill="0" applyBorder="0" applyAlignment="0" applyProtection="0"/>
    <xf numFmtId="166" fontId="7" fillId="0" borderId="0" applyFont="0" applyFill="0" applyBorder="0" applyAlignment="0" applyProtection="0"/>
    <xf numFmtId="0" fontId="11" fillId="0" borderId="0"/>
    <xf numFmtId="166" fontId="11" fillId="0" borderId="0" applyFont="0" applyFill="0" applyBorder="0" applyAlignment="0" applyProtection="0"/>
    <xf numFmtId="167" fontId="11" fillId="0" borderId="0" applyFont="0" applyFill="0" applyBorder="0" applyAlignment="0" applyProtection="0"/>
    <xf numFmtId="0" fontId="38"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8"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9" borderId="0" applyNumberFormat="0" applyBorder="0" applyAlignment="0" applyProtection="0"/>
    <xf numFmtId="0" fontId="38" fillId="39"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2" borderId="0" applyNumberFormat="0" applyBorder="0" applyAlignment="0" applyProtection="0"/>
    <xf numFmtId="0" fontId="38" fillId="42"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39" borderId="0" applyNumberFormat="0" applyBorder="0" applyAlignment="0" applyProtection="0"/>
    <xf numFmtId="0" fontId="38" fillId="39" borderId="0" applyNumberFormat="0" applyBorder="0" applyAlignment="0" applyProtection="0"/>
    <xf numFmtId="0" fontId="38" fillId="42" borderId="0" applyNumberFormat="0" applyBorder="0" applyAlignment="0" applyProtection="0"/>
    <xf numFmtId="0" fontId="38" fillId="42"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40" fillId="46"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7" borderId="0" applyNumberFormat="0" applyBorder="0" applyAlignment="0" applyProtection="0"/>
    <xf numFmtId="0" fontId="40" fillId="48" borderId="0" applyNumberFormat="0" applyBorder="0" applyAlignment="0" applyProtection="0"/>
    <xf numFmtId="0" fontId="40" fillId="49" borderId="0" applyNumberFormat="0" applyBorder="0" applyAlignment="0" applyProtection="0"/>
    <xf numFmtId="0" fontId="40" fillId="50" borderId="0" applyNumberFormat="0" applyBorder="0" applyAlignment="0" applyProtection="0"/>
    <xf numFmtId="0" fontId="40" fillId="51" borderId="0" applyNumberFormat="0" applyBorder="0" applyAlignment="0" applyProtection="0"/>
    <xf numFmtId="0" fontId="40" fillId="52" borderId="0" applyNumberFormat="0" applyBorder="0" applyAlignment="0" applyProtection="0"/>
    <xf numFmtId="0" fontId="40" fillId="47" borderId="0" applyNumberFormat="0" applyBorder="0" applyAlignment="0" applyProtection="0"/>
    <xf numFmtId="0" fontId="40" fillId="48" borderId="0" applyNumberFormat="0" applyBorder="0" applyAlignment="0" applyProtection="0"/>
    <xf numFmtId="0" fontId="40" fillId="53" borderId="0" applyNumberFormat="0" applyBorder="0" applyAlignment="0" applyProtection="0"/>
    <xf numFmtId="0" fontId="41" fillId="39" borderId="0" applyNumberFormat="0" applyBorder="0" applyAlignment="0" applyProtection="0"/>
    <xf numFmtId="0" fontId="42" fillId="4" borderId="0" applyNumberFormat="0" applyBorder="0" applyAlignment="0" applyProtection="0"/>
    <xf numFmtId="0" fontId="43" fillId="54" borderId="16" applyNumberFormat="0" applyAlignment="0" applyProtection="0"/>
    <xf numFmtId="0" fontId="11" fillId="0" borderId="0"/>
    <xf numFmtId="0" fontId="44" fillId="55" borderId="16" applyNumberFormat="0" applyAlignment="0" applyProtection="0"/>
    <xf numFmtId="0" fontId="45" fillId="56" borderId="17" applyNumberFormat="0" applyAlignment="0" applyProtection="0"/>
    <xf numFmtId="0" fontId="45" fillId="56" borderId="17" applyNumberFormat="0" applyAlignment="0" applyProtection="0"/>
    <xf numFmtId="0" fontId="46" fillId="0" borderId="0" applyNumberFormat="0" applyFill="0" applyBorder="0" applyAlignment="0" applyProtection="0"/>
    <xf numFmtId="0" fontId="47" fillId="0" borderId="18" applyNumberFormat="0" applyFill="0" applyAlignment="0" applyProtection="0"/>
    <xf numFmtId="0" fontId="48" fillId="38"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9" fillId="0" borderId="19" applyNumberFormat="0" applyFill="0" applyAlignment="0" applyProtection="0"/>
    <xf numFmtId="0" fontId="50" fillId="0" borderId="20" applyNumberFormat="0" applyFill="0" applyAlignment="0" applyProtection="0"/>
    <xf numFmtId="0" fontId="51" fillId="0" borderId="21" applyNumberFormat="0" applyFill="0" applyAlignment="0" applyProtection="0"/>
    <xf numFmtId="0" fontId="51" fillId="0" borderId="0" applyNumberFormat="0" applyFill="0" applyBorder="0" applyAlignment="0" applyProtection="0"/>
    <xf numFmtId="0" fontId="52" fillId="57" borderId="16" applyNumberFormat="0" applyAlignment="0" applyProtection="0"/>
    <xf numFmtId="0" fontId="39" fillId="58" borderId="1"/>
    <xf numFmtId="0" fontId="53" fillId="0" borderId="22" applyNumberFormat="0" applyFill="0" applyAlignment="0" applyProtection="0"/>
    <xf numFmtId="0" fontId="54" fillId="0" borderId="23" applyNumberFormat="0" applyFill="0" applyAlignment="0" applyProtection="0"/>
    <xf numFmtId="0" fontId="55" fillId="0" borderId="24" applyNumberFormat="0" applyFill="0" applyAlignment="0" applyProtection="0"/>
    <xf numFmtId="0" fontId="55" fillId="0" borderId="0" applyNumberFormat="0" applyFill="0" applyBorder="0" applyAlignment="0" applyProtection="0"/>
    <xf numFmtId="167" fontId="56" fillId="0" borderId="0">
      <alignment horizontal="center" vertical="center" textRotation="90" wrapText="1"/>
    </xf>
    <xf numFmtId="0" fontId="57" fillId="58" borderId="25"/>
    <xf numFmtId="0" fontId="58" fillId="0" borderId="26" applyNumberFormat="0" applyFill="0" applyAlignment="0" applyProtection="0"/>
    <xf numFmtId="185" fontId="7" fillId="0" borderId="0"/>
    <xf numFmtId="0" fontId="59" fillId="57" borderId="0" applyNumberFormat="0" applyBorder="0" applyAlignment="0" applyProtection="0"/>
    <xf numFmtId="0" fontId="59" fillId="57" borderId="0" applyNumberFormat="0" applyBorder="0" applyAlignment="0" applyProtection="0"/>
    <xf numFmtId="0" fontId="37" fillId="0" borderId="0"/>
    <xf numFmtId="0" fontId="7" fillId="59" borderId="27" applyNumberFormat="0" applyFont="0" applyAlignment="0" applyProtection="0"/>
    <xf numFmtId="0" fontId="38" fillId="59" borderId="27" applyNumberFormat="0" applyFont="0" applyAlignment="0" applyProtection="0"/>
    <xf numFmtId="0" fontId="60" fillId="37" borderId="0" applyNumberFormat="0" applyBorder="0" applyAlignment="0" applyProtection="0"/>
    <xf numFmtId="0" fontId="61" fillId="55" borderId="28" applyNumberFormat="0" applyAlignment="0" applyProtection="0"/>
    <xf numFmtId="0" fontId="57" fillId="60" borderId="29" applyNumberFormat="0" applyFont="0" applyBorder="0">
      <alignment horizontal="center"/>
    </xf>
    <xf numFmtId="0" fontId="62" fillId="0" borderId="0" applyNumberFormat="0" applyFill="0" applyBorder="0" applyAlignment="0" applyProtection="0"/>
    <xf numFmtId="0" fontId="63" fillId="0" borderId="0" applyNumberFormat="0" applyFill="0" applyBorder="0" applyAlignment="0" applyProtection="0"/>
    <xf numFmtId="0" fontId="64" fillId="0" borderId="30" applyNumberFormat="0" applyFill="0" applyAlignment="0" applyProtection="0"/>
    <xf numFmtId="0" fontId="64" fillId="0" borderId="31" applyNumberFormat="0" applyFill="0" applyAlignment="0" applyProtection="0"/>
    <xf numFmtId="0" fontId="61" fillId="54" borderId="28" applyNumberFormat="0" applyAlignment="0" applyProtection="0"/>
    <xf numFmtId="186" fontId="7" fillId="0" borderId="0"/>
    <xf numFmtId="187" fontId="11" fillId="0" borderId="0" applyFont="0" applyFill="0" applyBorder="0" applyAlignment="0" applyProtection="0"/>
    <xf numFmtId="170" fontId="7" fillId="0" borderId="0"/>
    <xf numFmtId="0" fontId="46"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38" fontId="9" fillId="0" borderId="0" applyFont="0" applyFill="0" applyBorder="0" applyAlignment="0" applyProtection="0"/>
    <xf numFmtId="188" fontId="9" fillId="0" borderId="0" applyFont="0" applyFill="0" applyBorder="0" applyAlignment="0" applyProtection="0"/>
    <xf numFmtId="181" fontId="11" fillId="0" borderId="0" applyFont="0" applyFill="0" applyBorder="0" applyAlignment="0" applyProtection="0"/>
    <xf numFmtId="181" fontId="11" fillId="0" borderId="0" applyFont="0" applyFill="0" applyBorder="0" applyAlignment="0" applyProtection="0"/>
    <xf numFmtId="189" fontId="39" fillId="0" borderId="0"/>
    <xf numFmtId="189" fontId="39" fillId="0" borderId="0"/>
    <xf numFmtId="0" fontId="66" fillId="0" borderId="0" applyNumberFormat="0" applyFill="0" applyBorder="0" applyAlignment="0" applyProtection="0"/>
    <xf numFmtId="167" fontId="11" fillId="0" borderId="0" applyFont="0" applyFill="0" applyBorder="0" applyAlignment="0" applyProtection="0"/>
    <xf numFmtId="43" fontId="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57" fillId="58" borderId="25"/>
    <xf numFmtId="190" fontId="57" fillId="0" borderId="0"/>
    <xf numFmtId="9" fontId="38" fillId="0" borderId="0" applyFont="0" applyFill="0" applyBorder="0" applyAlignment="0" applyProtection="0"/>
    <xf numFmtId="0" fontId="5" fillId="0" borderId="0"/>
    <xf numFmtId="0" fontId="11" fillId="0" borderId="0"/>
    <xf numFmtId="0" fontId="7" fillId="0" borderId="0"/>
    <xf numFmtId="0" fontId="11" fillId="0" borderId="0"/>
    <xf numFmtId="0" fontId="67" fillId="0" borderId="0"/>
    <xf numFmtId="0" fontId="11" fillId="0" borderId="0"/>
    <xf numFmtId="0" fontId="7" fillId="0" borderId="0"/>
    <xf numFmtId="0" fontId="5" fillId="0" borderId="0"/>
    <xf numFmtId="0" fontId="5" fillId="0" borderId="0"/>
    <xf numFmtId="0" fontId="11" fillId="0" borderId="0"/>
    <xf numFmtId="0" fontId="7" fillId="0" borderId="0"/>
    <xf numFmtId="166" fontId="11" fillId="0" borderId="0" applyFont="0" applyFill="0" applyBorder="0" applyAlignment="0" applyProtection="0"/>
    <xf numFmtId="166" fontId="38" fillId="0" borderId="0" applyFont="0" applyFill="0" applyBorder="0" applyAlignment="0" applyProtection="0"/>
    <xf numFmtId="166" fontId="11" fillId="0" borderId="0" applyFont="0" applyFill="0" applyBorder="0" applyAlignment="0" applyProtection="0"/>
    <xf numFmtId="191" fontId="11" fillId="0" borderId="0" applyFont="0" applyFill="0" applyBorder="0" applyAlignment="0" applyProtection="0"/>
    <xf numFmtId="0" fontId="3" fillId="0" borderId="0"/>
    <xf numFmtId="0" fontId="118" fillId="0" borderId="0"/>
    <xf numFmtId="0" fontId="2" fillId="0" borderId="0"/>
    <xf numFmtId="43" fontId="2" fillId="0" borderId="0" applyFont="0" applyFill="0" applyBorder="0" applyAlignment="0" applyProtection="0"/>
    <xf numFmtId="195" fontId="17" fillId="0" borderId="0"/>
    <xf numFmtId="167" fontId="120" fillId="0" borderId="0" applyFont="0" applyFill="0" applyBorder="0" applyAlignment="0" applyProtection="0"/>
    <xf numFmtId="180" fontId="120" fillId="0" borderId="0" applyFont="0" applyFill="0" applyBorder="0" applyAlignment="0" applyProtection="0"/>
    <xf numFmtId="0" fontId="57" fillId="58" borderId="34"/>
    <xf numFmtId="194" fontId="17" fillId="0" borderId="0"/>
    <xf numFmtId="9" fontId="120" fillId="0" borderId="0" applyFont="0" applyFill="0" applyBorder="0" applyAlignment="0" applyProtection="0"/>
    <xf numFmtId="183" fontId="120" fillId="0" borderId="0" applyFont="0" applyFill="0" applyBorder="0" applyAlignment="0" applyProtection="0"/>
    <xf numFmtId="0" fontId="64" fillId="0" borderId="46" applyNumberFormat="0" applyFill="0" applyAlignment="0" applyProtection="0"/>
    <xf numFmtId="0" fontId="61" fillId="55" borderId="45" applyNumberFormat="0" applyAlignment="0" applyProtection="0"/>
    <xf numFmtId="0" fontId="126" fillId="59" borderId="44" applyNumberFormat="0" applyFont="0" applyAlignment="0" applyProtection="0"/>
    <xf numFmtId="0" fontId="52" fillId="41" borderId="42" applyNumberFormat="0" applyAlignment="0" applyProtection="0"/>
    <xf numFmtId="0" fontId="43" fillId="55" borderId="42" applyNumberFormat="0" applyAlignment="0" applyProtection="0"/>
    <xf numFmtId="0" fontId="11" fillId="0" borderId="0"/>
    <xf numFmtId="9" fontId="11" fillId="0" borderId="0" applyFont="0" applyFill="0" applyBorder="0" applyAlignment="0" applyProtection="0"/>
    <xf numFmtId="9" fontId="123" fillId="0" borderId="0" applyFont="0" applyFill="0" applyBorder="0" applyAlignment="0" applyProtection="0"/>
    <xf numFmtId="0" fontId="123" fillId="0" borderId="0"/>
    <xf numFmtId="43" fontId="11" fillId="0" borderId="0" applyFont="0" applyFill="0" applyBorder="0" applyAlignment="0" applyProtection="0"/>
    <xf numFmtId="0" fontId="60" fillId="37" borderId="0" applyNumberFormat="0" applyBorder="0" applyAlignment="0" applyProtection="0"/>
    <xf numFmtId="0" fontId="43" fillId="55" borderId="35" applyNumberFormat="0" applyAlignment="0" applyProtection="0"/>
    <xf numFmtId="38" fontId="124" fillId="0" borderId="0" applyFont="0" applyFill="0" applyBorder="0" applyAlignment="0" applyProtection="0"/>
    <xf numFmtId="188" fontId="124" fillId="0" borderId="0" applyFont="0" applyFill="0" applyBorder="0" applyAlignment="0" applyProtection="0"/>
    <xf numFmtId="0" fontId="48" fillId="38" borderId="0" applyNumberFormat="0" applyBorder="0" applyAlignment="0" applyProtection="0"/>
    <xf numFmtId="0" fontId="49" fillId="0" borderId="36" applyNumberFormat="0" applyFill="0" applyAlignment="0" applyProtection="0"/>
    <xf numFmtId="0" fontId="50" fillId="0" borderId="23" applyNumberFormat="0" applyFill="0" applyAlignment="0" applyProtection="0"/>
    <xf numFmtId="0" fontId="51" fillId="0" borderId="37" applyNumberFormat="0" applyFill="0" applyAlignment="0" applyProtection="0"/>
    <xf numFmtId="0" fontId="52" fillId="41" borderId="35" applyNumberFormat="0" applyAlignment="0" applyProtection="0"/>
    <xf numFmtId="43" fontId="123" fillId="0" borderId="0" applyFont="0" applyFill="0" applyBorder="0" applyAlignment="0" applyProtection="0"/>
    <xf numFmtId="43" fontId="125" fillId="0" borderId="0" applyFont="0" applyFill="0" applyBorder="0" applyAlignment="0" applyProtection="0"/>
    <xf numFmtId="0" fontId="47" fillId="0" borderId="18" applyNumberFormat="0" applyFill="0" applyAlignment="0" applyProtection="0"/>
    <xf numFmtId="0" fontId="126" fillId="59" borderId="38" applyNumberFormat="0" applyFont="0" applyAlignment="0" applyProtection="0"/>
    <xf numFmtId="0" fontId="61" fillId="55" borderId="39" applyNumberFormat="0" applyAlignment="0" applyProtection="0"/>
    <xf numFmtId="0" fontId="11" fillId="0" borderId="0"/>
    <xf numFmtId="0" fontId="39" fillId="0" borderId="0" applyFill="0" applyBorder="0"/>
    <xf numFmtId="0" fontId="7" fillId="0" borderId="0"/>
    <xf numFmtId="0" fontId="125" fillId="0" borderId="0"/>
    <xf numFmtId="0" fontId="1" fillId="0" borderId="0"/>
    <xf numFmtId="0" fontId="64" fillId="0" borderId="40" applyNumberFormat="0" applyFill="0" applyAlignment="0" applyProtection="0"/>
    <xf numFmtId="0" fontId="11" fillId="0" borderId="0"/>
    <xf numFmtId="0" fontId="11" fillId="0" borderId="0"/>
    <xf numFmtId="167" fontId="11" fillId="0" borderId="0" applyFont="0" applyFill="0" applyBorder="0" applyAlignment="0" applyProtection="0"/>
    <xf numFmtId="166"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181" fontId="127"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28" fillId="0" borderId="0" applyNumberFormat="0" applyBorder="0">
      <protection locked="0"/>
    </xf>
    <xf numFmtId="0" fontId="11" fillId="0" borderId="0"/>
    <xf numFmtId="0" fontId="129" fillId="65" borderId="41" applyNumberFormat="0" applyFont="0" applyFill="0" applyBorder="0" applyAlignment="0">
      <alignment horizontal="right"/>
    </xf>
    <xf numFmtId="196" fontId="11" fillId="0" borderId="0" applyFont="0" applyFill="0" applyBorder="0" applyAlignment="0" applyProtection="0"/>
    <xf numFmtId="191" fontId="11" fillId="0" borderId="0" applyFont="0" applyFill="0" applyBorder="0" applyAlignment="0" applyProtection="0"/>
    <xf numFmtId="0" fontId="122" fillId="0" borderId="0"/>
    <xf numFmtId="0" fontId="121" fillId="0" borderId="0"/>
    <xf numFmtId="0" fontId="64" fillId="0" borderId="43" applyNumberFormat="0" applyFill="0" applyAlignment="0" applyProtection="0"/>
    <xf numFmtId="167" fontId="120" fillId="0" borderId="0" applyFont="0" applyFill="0" applyBorder="0" applyAlignment="0" applyProtection="0"/>
    <xf numFmtId="195" fontId="17" fillId="0" borderId="0"/>
    <xf numFmtId="0" fontId="43" fillId="54" borderId="42" applyNumberFormat="0" applyAlignment="0" applyProtection="0"/>
    <xf numFmtId="9" fontId="120" fillId="0" borderId="0" applyFont="0" applyFill="0" applyBorder="0" applyAlignment="0" applyProtection="0"/>
  </cellStyleXfs>
  <cellXfs count="546">
    <xf numFmtId="0" fontId="0" fillId="0" borderId="0" xfId="0"/>
    <xf numFmtId="0" fontId="68" fillId="0" borderId="0" xfId="0" applyFont="1"/>
    <xf numFmtId="0" fontId="70" fillId="0" borderId="0" xfId="11" applyFont="1" applyProtection="1">
      <protection hidden="1"/>
    </xf>
    <xf numFmtId="0" fontId="70" fillId="0" borderId="0" xfId="0" applyFont="1"/>
    <xf numFmtId="2" fontId="70" fillId="0" borderId="0" xfId="9" applyNumberFormat="1" applyFont="1" applyProtection="1">
      <protection hidden="1"/>
    </xf>
    <xf numFmtId="0" fontId="70" fillId="0" borderId="0" xfId="11" applyFont="1" applyAlignment="1" applyProtection="1">
      <alignment vertical="center"/>
      <protection hidden="1"/>
    </xf>
    <xf numFmtId="0" fontId="71" fillId="0" borderId="0" xfId="11" applyFont="1" applyAlignment="1" applyProtection="1">
      <alignment horizontal="right" vertical="center"/>
      <protection hidden="1"/>
    </xf>
    <xf numFmtId="174" fontId="70" fillId="0" borderId="0" xfId="11" applyNumberFormat="1" applyFont="1" applyAlignment="1" applyProtection="1">
      <alignment vertical="center"/>
      <protection hidden="1"/>
    </xf>
    <xf numFmtId="0" fontId="69" fillId="0" borderId="0" xfId="11" applyFont="1" applyAlignment="1" applyProtection="1">
      <alignment horizontal="left" vertical="center"/>
      <protection hidden="1"/>
    </xf>
    <xf numFmtId="0" fontId="74" fillId="0" borderId="0" xfId="11" applyFont="1" applyAlignment="1" applyProtection="1">
      <alignment vertical="center"/>
      <protection hidden="1"/>
    </xf>
    <xf numFmtId="2" fontId="70" fillId="0" borderId="0" xfId="0" applyNumberFormat="1" applyFont="1" applyAlignment="1">
      <alignment vertical="center"/>
    </xf>
    <xf numFmtId="174" fontId="76" fillId="0" borderId="0" xfId="11" applyNumberFormat="1" applyFont="1" applyAlignment="1" applyProtection="1">
      <alignment vertical="center"/>
      <protection hidden="1"/>
    </xf>
    <xf numFmtId="175" fontId="70" fillId="0" borderId="0" xfId="11" applyNumberFormat="1" applyFont="1" applyAlignment="1" applyProtection="1">
      <alignment horizontal="right" vertical="center"/>
      <protection hidden="1"/>
    </xf>
    <xf numFmtId="0" fontId="70" fillId="0" borderId="0" xfId="11" applyFont="1" applyAlignment="1" applyProtection="1">
      <alignment horizontal="right" vertical="center"/>
      <protection hidden="1"/>
    </xf>
    <xf numFmtId="0" fontId="78" fillId="0" borderId="0" xfId="11" applyFont="1" applyProtection="1">
      <protection hidden="1"/>
    </xf>
    <xf numFmtId="2" fontId="85" fillId="0" borderId="0" xfId="61" applyNumberFormat="1" applyFont="1"/>
    <xf numFmtId="0" fontId="70" fillId="0" borderId="0" xfId="86" applyFont="1"/>
    <xf numFmtId="172" fontId="75" fillId="0" borderId="0" xfId="6" applyNumberFormat="1" applyFont="1" applyAlignment="1">
      <alignment horizontal="center"/>
    </xf>
    <xf numFmtId="2" fontId="80" fillId="0" borderId="0" xfId="10" applyNumberFormat="1" applyFont="1"/>
    <xf numFmtId="2" fontId="75" fillId="0" borderId="0" xfId="86" applyNumberFormat="1" applyFont="1"/>
    <xf numFmtId="0" fontId="72" fillId="0" borderId="0" xfId="86" applyFont="1"/>
    <xf numFmtId="0" fontId="75" fillId="0" borderId="0" xfId="86" applyFont="1"/>
    <xf numFmtId="167" fontId="70" fillId="0" borderId="0" xfId="6" applyFont="1"/>
    <xf numFmtId="2" fontId="84" fillId="0" borderId="0" xfId="10" applyNumberFormat="1" applyFont="1"/>
    <xf numFmtId="184" fontId="86" fillId="0" borderId="0" xfId="61" applyNumberFormat="1" applyFont="1" applyAlignment="1">
      <alignment horizontal="left"/>
    </xf>
    <xf numFmtId="0" fontId="70" fillId="0" borderId="0" xfId="0" applyFont="1" applyAlignment="1">
      <alignment horizontal="center" vertical="center"/>
    </xf>
    <xf numFmtId="0" fontId="70" fillId="0" borderId="0" xfId="15" applyFont="1" applyAlignment="1">
      <alignment horizontal="center"/>
    </xf>
    <xf numFmtId="2" fontId="70" fillId="0" borderId="0" xfId="6" applyNumberFormat="1" applyFont="1" applyAlignment="1">
      <alignment horizontal="left"/>
    </xf>
    <xf numFmtId="171" fontId="70" fillId="0" borderId="0" xfId="15" applyNumberFormat="1" applyFont="1" applyAlignment="1">
      <alignment horizontal="center"/>
    </xf>
    <xf numFmtId="171" fontId="76" fillId="0" borderId="0" xfId="10" applyNumberFormat="1" applyFont="1"/>
    <xf numFmtId="3" fontId="76" fillId="0" borderId="0" xfId="10" applyNumberFormat="1" applyFont="1" applyAlignment="1">
      <alignment horizontal="right"/>
    </xf>
    <xf numFmtId="3" fontId="70" fillId="0" borderId="0" xfId="6" applyNumberFormat="1" applyFont="1" applyAlignment="1">
      <alignment horizontal="right"/>
    </xf>
    <xf numFmtId="167" fontId="70" fillId="0" borderId="0" xfId="6" applyFont="1" applyAlignment="1">
      <alignment horizontal="right"/>
    </xf>
    <xf numFmtId="0" fontId="70" fillId="0" borderId="0" xfId="15" applyFont="1"/>
    <xf numFmtId="0" fontId="74" fillId="0" borderId="0" xfId="15" applyFont="1"/>
    <xf numFmtId="2" fontId="85" fillId="0" borderId="0" xfId="10" applyNumberFormat="1" applyFont="1"/>
    <xf numFmtId="0" fontId="70" fillId="0" borderId="0" xfId="0" applyFont="1" applyAlignment="1">
      <alignment horizontal="center"/>
    </xf>
    <xf numFmtId="0" fontId="72" fillId="0" borderId="0" xfId="0" applyFont="1" applyAlignment="1">
      <alignment horizontal="center"/>
    </xf>
    <xf numFmtId="2" fontId="78" fillId="0" borderId="0" xfId="0" applyNumberFormat="1" applyFont="1"/>
    <xf numFmtId="2" fontId="75" fillId="0" borderId="0" xfId="0" applyNumberFormat="1" applyFont="1" applyAlignment="1">
      <alignment horizontal="center"/>
    </xf>
    <xf numFmtId="2" fontId="75" fillId="0" borderId="0" xfId="0" applyNumberFormat="1" applyFont="1"/>
    <xf numFmtId="0" fontId="75" fillId="0" borderId="0" xfId="0" applyFont="1"/>
    <xf numFmtId="1" fontId="75" fillId="0" borderId="0" xfId="0" applyNumberFormat="1" applyFont="1" applyAlignment="1">
      <alignment horizontal="center"/>
    </xf>
    <xf numFmtId="167" fontId="75" fillId="0" borderId="0" xfId="6" applyFont="1"/>
    <xf numFmtId="0" fontId="72" fillId="0" borderId="0" xfId="0" applyFont="1"/>
    <xf numFmtId="0" fontId="72" fillId="0" borderId="0" xfId="11" applyFont="1" applyProtection="1">
      <protection hidden="1"/>
    </xf>
    <xf numFmtId="0" fontId="75" fillId="0" borderId="0" xfId="0" applyFont="1" applyAlignment="1">
      <alignment horizontal="center"/>
    </xf>
    <xf numFmtId="0" fontId="70" fillId="0" borderId="0" xfId="0" applyFont="1" applyAlignment="1">
      <alignment vertical="center"/>
    </xf>
    <xf numFmtId="2" fontId="70" fillId="0" borderId="0" xfId="11" applyNumberFormat="1" applyFont="1" applyAlignment="1" applyProtection="1">
      <alignment vertical="center"/>
      <protection hidden="1"/>
    </xf>
    <xf numFmtId="2" fontId="80" fillId="0" borderId="0" xfId="11" applyNumberFormat="1" applyFont="1" applyAlignment="1" applyProtection="1">
      <alignment vertical="center"/>
      <protection locked="0"/>
    </xf>
    <xf numFmtId="2" fontId="70" fillId="0" borderId="3" xfId="9" applyNumberFormat="1" applyFont="1" applyBorder="1" applyProtection="1">
      <protection hidden="1"/>
    </xf>
    <xf numFmtId="175" fontId="70" fillId="2" borderId="0" xfId="9" applyNumberFormat="1" applyFont="1" applyFill="1" applyAlignment="1" applyProtection="1">
      <alignment vertical="center"/>
      <protection hidden="1"/>
    </xf>
    <xf numFmtId="0" fontId="69" fillId="0" borderId="3" xfId="11" applyFont="1" applyBorder="1" applyAlignment="1" applyProtection="1">
      <alignment horizontal="left" vertical="center"/>
      <protection hidden="1"/>
    </xf>
    <xf numFmtId="176" fontId="74" fillId="0" borderId="6" xfId="11" applyNumberFormat="1" applyFont="1" applyBorder="1" applyAlignment="1" applyProtection="1">
      <alignment horizontal="left" vertical="center"/>
      <protection hidden="1"/>
    </xf>
    <xf numFmtId="0" fontId="70" fillId="0" borderId="2" xfId="0" applyFont="1" applyBorder="1"/>
    <xf numFmtId="10" fontId="74" fillId="0" borderId="0" xfId="14" applyNumberFormat="1" applyFont="1" applyFill="1" applyBorder="1" applyAlignment="1" applyProtection="1">
      <alignment horizontal="right" vertical="center"/>
      <protection hidden="1"/>
    </xf>
    <xf numFmtId="178" fontId="70" fillId="0" borderId="0" xfId="9" applyNumberFormat="1" applyFont="1" applyProtection="1">
      <protection hidden="1"/>
    </xf>
    <xf numFmtId="10" fontId="69" fillId="0" borderId="0" xfId="14" applyNumberFormat="1" applyFont="1" applyFill="1" applyBorder="1" applyAlignment="1"/>
    <xf numFmtId="176" fontId="70" fillId="0" borderId="0" xfId="11" applyNumberFormat="1" applyFont="1" applyAlignment="1" applyProtection="1">
      <alignment vertical="center"/>
      <protection hidden="1"/>
    </xf>
    <xf numFmtId="0" fontId="68" fillId="0" borderId="0" xfId="0" applyFont="1" applyAlignment="1">
      <alignment horizontal="left" indent="3"/>
    </xf>
    <xf numFmtId="0" fontId="68" fillId="0" borderId="0" xfId="0" applyFont="1" applyAlignment="1">
      <alignment horizontal="left" indent="1"/>
    </xf>
    <xf numFmtId="177" fontId="68" fillId="0" borderId="0" xfId="0" applyNumberFormat="1" applyFont="1"/>
    <xf numFmtId="176" fontId="68" fillId="0" borderId="0" xfId="0" applyNumberFormat="1" applyFont="1"/>
    <xf numFmtId="0" fontId="92" fillId="0" borderId="0" xfId="11" applyFont="1" applyProtection="1">
      <protection hidden="1"/>
    </xf>
    <xf numFmtId="0" fontId="92" fillId="0" borderId="0" xfId="11" applyFont="1" applyAlignment="1" applyProtection="1">
      <alignment horizontal="center"/>
      <protection hidden="1"/>
    </xf>
    <xf numFmtId="0" fontId="92" fillId="0" borderId="0" xfId="11" applyFont="1" applyAlignment="1" applyProtection="1">
      <alignment horizontal="right"/>
      <protection hidden="1"/>
    </xf>
    <xf numFmtId="169" fontId="92" fillId="0" borderId="0" xfId="3" applyFont="1" applyFill="1" applyBorder="1" applyAlignment="1" applyProtection="1">
      <alignment horizontal="center"/>
      <protection hidden="1"/>
    </xf>
    <xf numFmtId="173" fontId="92" fillId="0" borderId="0" xfId="3" applyNumberFormat="1" applyFont="1" applyFill="1" applyBorder="1" applyAlignment="1" applyProtection="1">
      <alignment horizontal="center"/>
      <protection hidden="1"/>
    </xf>
    <xf numFmtId="2" fontId="80" fillId="0" borderId="0" xfId="0" applyNumberFormat="1" applyFont="1"/>
    <xf numFmtId="173" fontId="93" fillId="0" borderId="0" xfId="0" applyNumberFormat="1" applyFont="1" applyAlignment="1">
      <alignment horizontal="center" vertical="center"/>
    </xf>
    <xf numFmtId="1" fontId="81" fillId="0" borderId="0" xfId="0" applyNumberFormat="1" applyFont="1" applyAlignment="1">
      <alignment horizontal="left"/>
    </xf>
    <xf numFmtId="2" fontId="94" fillId="0" borderId="0" xfId="11" applyNumberFormat="1" applyFont="1" applyAlignment="1" applyProtection="1">
      <alignment horizontal="right"/>
      <protection hidden="1"/>
    </xf>
    <xf numFmtId="2" fontId="94" fillId="0" borderId="0" xfId="11" applyNumberFormat="1" applyFont="1" applyAlignment="1" applyProtection="1">
      <alignment horizontal="center"/>
      <protection hidden="1"/>
    </xf>
    <xf numFmtId="0" fontId="70" fillId="0" borderId="0" xfId="0" applyFont="1" applyAlignment="1">
      <alignment vertical="top" wrapText="1"/>
    </xf>
    <xf numFmtId="173" fontId="76" fillId="0" borderId="0" xfId="0" applyNumberFormat="1" applyFont="1" applyAlignment="1">
      <alignment horizontal="center" vertical="center"/>
    </xf>
    <xf numFmtId="2" fontId="94" fillId="0" borderId="0" xfId="11" applyNumberFormat="1" applyFont="1" applyAlignment="1" applyProtection="1">
      <alignment horizontal="center" wrapText="1"/>
      <protection hidden="1"/>
    </xf>
    <xf numFmtId="0" fontId="70" fillId="0" borderId="0" xfId="0" applyFont="1" applyAlignment="1">
      <alignment horizontal="center" wrapText="1"/>
    </xf>
    <xf numFmtId="173" fontId="76" fillId="0" borderId="5" xfId="0" applyNumberFormat="1" applyFont="1" applyBorder="1" applyAlignment="1">
      <alignment horizontal="center" vertical="center"/>
    </xf>
    <xf numFmtId="2" fontId="100" fillId="0" borderId="0" xfId="11" applyNumberFormat="1" applyFont="1" applyAlignment="1" applyProtection="1">
      <alignment horizontal="center"/>
      <protection hidden="1"/>
    </xf>
    <xf numFmtId="173" fontId="72" fillId="0" borderId="5" xfId="0" applyNumberFormat="1" applyFont="1" applyBorder="1" applyAlignment="1">
      <alignment horizontal="center" vertical="center"/>
    </xf>
    <xf numFmtId="173" fontId="70" fillId="0" borderId="5" xfId="0" applyNumberFormat="1" applyFont="1" applyBorder="1"/>
    <xf numFmtId="0" fontId="101" fillId="0" borderId="0" xfId="0" applyFont="1"/>
    <xf numFmtId="173" fontId="70" fillId="0" borderId="0" xfId="0" applyNumberFormat="1" applyFont="1"/>
    <xf numFmtId="176" fontId="72" fillId="0" borderId="0" xfId="0" applyNumberFormat="1" applyFont="1"/>
    <xf numFmtId="0" fontId="97" fillId="0" borderId="0" xfId="0" applyFont="1"/>
    <xf numFmtId="0" fontId="97" fillId="0" borderId="5" xfId="0" applyFont="1" applyBorder="1" applyAlignment="1">
      <alignment horizontal="right"/>
    </xf>
    <xf numFmtId="0" fontId="97" fillId="0" borderId="0" xfId="0" applyFont="1" applyAlignment="1">
      <alignment horizontal="right"/>
    </xf>
    <xf numFmtId="173" fontId="72" fillId="0" borderId="0" xfId="0" applyNumberFormat="1" applyFont="1"/>
    <xf numFmtId="0" fontId="72" fillId="0" borderId="0" xfId="0" applyFont="1" applyAlignment="1">
      <alignment horizontal="right"/>
    </xf>
    <xf numFmtId="2" fontId="84" fillId="0" borderId="0" xfId="0" applyNumberFormat="1" applyFont="1"/>
    <xf numFmtId="2" fontId="85" fillId="0" borderId="0" xfId="0" applyNumberFormat="1" applyFont="1"/>
    <xf numFmtId="0" fontId="102" fillId="0" borderId="0" xfId="11" applyFont="1" applyAlignment="1" applyProtection="1">
      <alignment horizontal="right"/>
      <protection hidden="1"/>
    </xf>
    <xf numFmtId="1" fontId="85" fillId="0" borderId="0" xfId="0" applyNumberFormat="1" applyFont="1" applyAlignment="1">
      <alignment horizontal="left"/>
    </xf>
    <xf numFmtId="2" fontId="102" fillId="0" borderId="0" xfId="11" applyNumberFormat="1" applyFont="1" applyAlignment="1" applyProtection="1">
      <alignment horizontal="right"/>
      <protection hidden="1"/>
    </xf>
    <xf numFmtId="0" fontId="101" fillId="0" borderId="0" xfId="8" applyFont="1"/>
    <xf numFmtId="176" fontId="101" fillId="0" borderId="0" xfId="8" applyNumberFormat="1" applyFont="1"/>
    <xf numFmtId="2" fontId="101" fillId="0" borderId="0" xfId="8" applyNumberFormat="1" applyFont="1"/>
    <xf numFmtId="2" fontId="80" fillId="0" borderId="0" xfId="8" applyNumberFormat="1" applyFont="1" applyAlignment="1">
      <alignment vertical="center"/>
    </xf>
    <xf numFmtId="2" fontId="80" fillId="0" borderId="0" xfId="8" applyNumberFormat="1" applyFont="1" applyAlignment="1">
      <alignment horizontal="right" vertical="center"/>
    </xf>
    <xf numFmtId="2" fontId="81" fillId="0" borderId="0" xfId="8" applyNumberFormat="1" applyFont="1" applyAlignment="1">
      <alignment vertical="center"/>
    </xf>
    <xf numFmtId="0" fontId="76" fillId="0" borderId="0" xfId="12" applyFont="1"/>
    <xf numFmtId="2" fontId="76" fillId="0" borderId="0" xfId="12" applyNumberFormat="1" applyFont="1"/>
    <xf numFmtId="0" fontId="70" fillId="0" borderId="0" xfId="8" applyFont="1"/>
    <xf numFmtId="0" fontId="70" fillId="0" borderId="2" xfId="8" applyFont="1" applyBorder="1"/>
    <xf numFmtId="0" fontId="70" fillId="0" borderId="0" xfId="0" applyFont="1" applyAlignment="1">
      <alignment horizontal="left" vertical="center" indent="6"/>
    </xf>
    <xf numFmtId="0" fontId="75" fillId="0" borderId="0" xfId="7" applyFont="1" applyAlignment="1" applyProtection="1">
      <alignment horizontal="left" vertical="center"/>
      <protection hidden="1"/>
    </xf>
    <xf numFmtId="0" fontId="103" fillId="0" borderId="0" xfId="7" applyFont="1" applyAlignment="1" applyProtection="1">
      <alignment horizontal="left" vertical="center"/>
      <protection hidden="1"/>
    </xf>
    <xf numFmtId="0" fontId="72" fillId="0" borderId="0" xfId="11" applyFont="1" applyAlignment="1" applyProtection="1">
      <alignment horizontal="center"/>
      <protection hidden="1"/>
    </xf>
    <xf numFmtId="172" fontId="70" fillId="0" borderId="0" xfId="6" applyNumberFormat="1" applyFont="1" applyFill="1" applyAlignment="1" applyProtection="1">
      <protection hidden="1"/>
    </xf>
    <xf numFmtId="0" fontId="70" fillId="0" borderId="0" xfId="81" applyFont="1"/>
    <xf numFmtId="0" fontId="71" fillId="0" borderId="0" xfId="11" applyFont="1" applyProtection="1">
      <protection hidden="1"/>
    </xf>
    <xf numFmtId="173" fontId="71" fillId="0" borderId="0" xfId="3" applyNumberFormat="1" applyFont="1" applyFill="1" applyBorder="1" applyAlignment="1" applyProtection="1">
      <alignment horizontal="center"/>
      <protection hidden="1"/>
    </xf>
    <xf numFmtId="169" fontId="71" fillId="0" borderId="0" xfId="3" applyFont="1" applyFill="1" applyBorder="1" applyAlignment="1" applyProtection="1">
      <alignment horizontal="center"/>
      <protection hidden="1"/>
    </xf>
    <xf numFmtId="0" fontId="71" fillId="0" borderId="0" xfId="11" applyFont="1" applyAlignment="1" applyProtection="1">
      <alignment horizontal="center"/>
      <protection hidden="1"/>
    </xf>
    <xf numFmtId="0" fontId="70" fillId="0" borderId="0" xfId="81" applyFont="1" applyAlignment="1">
      <alignment horizontal="center" vertical="center"/>
    </xf>
    <xf numFmtId="173" fontId="70" fillId="0" borderId="0" xfId="81" applyNumberFormat="1" applyFont="1" applyAlignment="1">
      <alignment horizontal="center" vertical="center"/>
    </xf>
    <xf numFmtId="2" fontId="80" fillId="0" borderId="0" xfId="81" applyNumberFormat="1" applyFont="1"/>
    <xf numFmtId="172" fontId="71" fillId="0" borderId="0" xfId="6" applyNumberFormat="1" applyFont="1" applyFill="1" applyBorder="1" applyAlignment="1" applyProtection="1">
      <alignment horizontal="center"/>
      <protection hidden="1"/>
    </xf>
    <xf numFmtId="0" fontId="70" fillId="0" borderId="0" xfId="100" applyFont="1"/>
    <xf numFmtId="0" fontId="70" fillId="0" borderId="0" xfId="100" applyFont="1" applyAlignment="1">
      <alignment horizontal="center"/>
    </xf>
    <xf numFmtId="172" fontId="70" fillId="0" borderId="0" xfId="6" applyNumberFormat="1" applyFont="1"/>
    <xf numFmtId="167" fontId="70" fillId="0" borderId="0" xfId="102" applyFont="1"/>
    <xf numFmtId="2" fontId="80" fillId="0" borderId="0" xfId="61" applyNumberFormat="1" applyFont="1"/>
    <xf numFmtId="2" fontId="102" fillId="0" borderId="0" xfId="11" applyNumberFormat="1" applyFont="1" applyAlignment="1" applyProtection="1">
      <alignment horizontal="center"/>
      <protection hidden="1"/>
    </xf>
    <xf numFmtId="176" fontId="75" fillId="0" borderId="4" xfId="4" applyNumberFormat="1" applyFont="1" applyFill="1" applyBorder="1" applyAlignment="1" applyProtection="1">
      <protection hidden="1"/>
    </xf>
    <xf numFmtId="173" fontId="70" fillId="0" borderId="6" xfId="0" applyNumberFormat="1" applyFont="1" applyBorder="1" applyAlignment="1">
      <alignment horizontal="center" vertical="center"/>
    </xf>
    <xf numFmtId="173" fontId="70" fillId="0" borderId="5" xfId="0" applyNumberFormat="1" applyFont="1" applyBorder="1" applyAlignment="1">
      <alignment horizontal="center" vertical="center"/>
    </xf>
    <xf numFmtId="0" fontId="75" fillId="0" borderId="0" xfId="15" applyFont="1"/>
    <xf numFmtId="2" fontId="107" fillId="0" borderId="0" xfId="10" applyNumberFormat="1" applyFont="1"/>
    <xf numFmtId="0" fontId="70" fillId="62" borderId="2" xfId="8" applyFont="1" applyFill="1" applyBorder="1"/>
    <xf numFmtId="2" fontId="70" fillId="0" borderId="0" xfId="11" applyNumberFormat="1" applyFont="1" applyProtection="1">
      <protection hidden="1"/>
    </xf>
    <xf numFmtId="166" fontId="70" fillId="0" borderId="0" xfId="16" applyFont="1" applyFill="1" applyBorder="1" applyAlignment="1" applyProtection="1">
      <protection hidden="1"/>
    </xf>
    <xf numFmtId="0" fontId="75" fillId="0" borderId="0" xfId="100" applyFont="1"/>
    <xf numFmtId="0" fontId="90" fillId="0" borderId="0" xfId="11" applyFont="1" applyProtection="1">
      <protection hidden="1"/>
    </xf>
    <xf numFmtId="0" fontId="90" fillId="0" borderId="0" xfId="11" applyFont="1" applyAlignment="1" applyProtection="1">
      <alignment horizontal="right" vertical="center"/>
      <protection hidden="1"/>
    </xf>
    <xf numFmtId="2" fontId="90" fillId="0" borderId="0" xfId="11" applyNumberFormat="1" applyFont="1" applyAlignment="1" applyProtection="1">
      <alignment vertical="center"/>
      <protection hidden="1"/>
    </xf>
    <xf numFmtId="0" fontId="90" fillId="0" borderId="0" xfId="11" applyFont="1" applyAlignment="1" applyProtection="1">
      <alignment vertical="center"/>
      <protection hidden="1"/>
    </xf>
    <xf numFmtId="0" fontId="90" fillId="0" borderId="0" xfId="0" applyFont="1"/>
    <xf numFmtId="173" fontId="109" fillId="0" borderId="5" xfId="0" applyNumberFormat="1" applyFont="1" applyBorder="1" applyAlignment="1">
      <alignment horizontal="center" vertical="center"/>
    </xf>
    <xf numFmtId="0" fontId="93" fillId="0" borderId="0" xfId="0" applyFont="1" applyAlignment="1">
      <alignment horizontal="center" vertical="center"/>
    </xf>
    <xf numFmtId="2" fontId="76" fillId="0" borderId="0" xfId="0" applyNumberFormat="1" applyFont="1" applyAlignment="1">
      <alignment horizontal="center" vertical="center"/>
    </xf>
    <xf numFmtId="0" fontId="70" fillId="0" borderId="0" xfId="61" applyFont="1"/>
    <xf numFmtId="2" fontId="84" fillId="62" borderId="0" xfId="10" applyNumberFormat="1" applyFont="1" applyFill="1"/>
    <xf numFmtId="10" fontId="97" fillId="0" borderId="2" xfId="11" applyNumberFormat="1" applyFont="1" applyBorder="1" applyAlignment="1" applyProtection="1">
      <alignment horizontal="right"/>
      <protection hidden="1"/>
    </xf>
    <xf numFmtId="173" fontId="96" fillId="0" borderId="6" xfId="14" applyNumberFormat="1" applyFont="1" applyFill="1" applyBorder="1" applyAlignment="1" applyProtection="1">
      <alignment horizontal="right"/>
      <protection hidden="1"/>
    </xf>
    <xf numFmtId="0" fontId="74" fillId="0" borderId="32" xfId="11" applyFont="1" applyBorder="1" applyProtection="1">
      <protection hidden="1"/>
    </xf>
    <xf numFmtId="2" fontId="85" fillId="62" borderId="0" xfId="10" applyNumberFormat="1" applyFont="1" applyFill="1"/>
    <xf numFmtId="44" fontId="70" fillId="0" borderId="0" xfId="0" applyNumberFormat="1" applyFont="1"/>
    <xf numFmtId="2" fontId="84" fillId="0" borderId="0" xfId="61" applyNumberFormat="1" applyFont="1"/>
    <xf numFmtId="0" fontId="70" fillId="0" borderId="0" xfId="94" applyFont="1"/>
    <xf numFmtId="192" fontId="113" fillId="0" borderId="0" xfId="61" applyNumberFormat="1" applyFont="1" applyAlignment="1">
      <alignment horizontal="left"/>
    </xf>
    <xf numFmtId="0" fontId="70" fillId="0" borderId="0" xfId="81" applyFont="1" applyAlignment="1">
      <alignment wrapText="1"/>
    </xf>
    <xf numFmtId="0" fontId="74" fillId="0" borderId="0" xfId="60" applyFont="1" applyAlignment="1" applyProtection="1">
      <alignment horizontal="left" textRotation="90"/>
      <protection hidden="1"/>
    </xf>
    <xf numFmtId="0" fontId="69" fillId="0" borderId="0" xfId="60" applyFont="1" applyAlignment="1" applyProtection="1">
      <alignment horizontal="left" textRotation="90"/>
      <protection hidden="1"/>
    </xf>
    <xf numFmtId="0" fontId="114" fillId="0" borderId="0" xfId="81" applyFont="1"/>
    <xf numFmtId="172" fontId="70" fillId="0" borderId="0" xfId="0" applyNumberFormat="1" applyFont="1"/>
    <xf numFmtId="0" fontId="73" fillId="0" borderId="0" xfId="61" applyFont="1"/>
    <xf numFmtId="2" fontId="85" fillId="2" borderId="0" xfId="10" applyNumberFormat="1" applyFont="1" applyFill="1"/>
    <xf numFmtId="0" fontId="73" fillId="0" borderId="0" xfId="86" applyFont="1"/>
    <xf numFmtId="0" fontId="115" fillId="0" borderId="0" xfId="0" applyFont="1"/>
    <xf numFmtId="14" fontId="85" fillId="0" borderId="0" xfId="61" applyNumberFormat="1" applyFont="1" applyAlignment="1">
      <alignment horizontal="left"/>
    </xf>
    <xf numFmtId="14" fontId="85" fillId="0" borderId="0" xfId="10" applyNumberFormat="1" applyFont="1" applyAlignment="1">
      <alignment horizontal="left"/>
    </xf>
    <xf numFmtId="14" fontId="85" fillId="0" borderId="0" xfId="0" applyNumberFormat="1" applyFont="1" applyAlignment="1">
      <alignment horizontal="left"/>
    </xf>
    <xf numFmtId="167" fontId="73" fillId="0" borderId="0" xfId="6" applyFont="1"/>
    <xf numFmtId="2" fontId="86" fillId="0" borderId="0" xfId="10" applyNumberFormat="1" applyFont="1"/>
    <xf numFmtId="0" fontId="116" fillId="0" borderId="0" xfId="81" applyFont="1" applyAlignment="1">
      <alignment horizontal="left" vertical="top" wrapText="1"/>
    </xf>
    <xf numFmtId="167" fontId="75" fillId="0" borderId="0" xfId="6" applyFont="1" applyAlignment="1">
      <alignment horizontal="center"/>
    </xf>
    <xf numFmtId="44" fontId="70" fillId="0" borderId="0" xfId="11" applyNumberFormat="1" applyFont="1" applyProtection="1">
      <protection hidden="1"/>
    </xf>
    <xf numFmtId="44" fontId="70" fillId="0" borderId="0" xfId="81" applyNumberFormat="1" applyFont="1"/>
    <xf numFmtId="10" fontId="70" fillId="0" borderId="0" xfId="14" applyNumberFormat="1" applyFont="1"/>
    <xf numFmtId="44" fontId="70" fillId="0" borderId="0" xfId="100" applyNumberFormat="1" applyFont="1"/>
    <xf numFmtId="2" fontId="0" fillId="0" borderId="0" xfId="0" applyNumberFormat="1"/>
    <xf numFmtId="166" fontId="70" fillId="0" borderId="0" xfId="16" applyFont="1"/>
    <xf numFmtId="9" fontId="70" fillId="62" borderId="4" xfId="14" quotePrefix="1" applyFont="1" applyFill="1" applyBorder="1" applyAlignment="1" applyProtection="1">
      <alignment vertical="center"/>
      <protection locked="0"/>
    </xf>
    <xf numFmtId="2" fontId="84" fillId="0" borderId="0" xfId="0" applyNumberFormat="1" applyFont="1" applyAlignment="1">
      <alignment horizontal="center"/>
    </xf>
    <xf numFmtId="2" fontId="80" fillId="0" borderId="0" xfId="10" applyNumberFormat="1" applyFont="1" applyAlignment="1">
      <alignment horizontal="center"/>
    </xf>
    <xf numFmtId="0" fontId="70" fillId="0" borderId="0" xfId="0" applyFont="1" applyAlignment="1">
      <alignment horizontal="left"/>
    </xf>
    <xf numFmtId="0" fontId="75" fillId="0" borderId="0" xfId="0" applyFont="1" applyAlignment="1">
      <alignment horizontal="left"/>
    </xf>
    <xf numFmtId="0" fontId="73" fillId="0" borderId="0" xfId="0" applyFont="1" applyAlignment="1">
      <alignment horizontal="center"/>
    </xf>
    <xf numFmtId="0" fontId="90" fillId="0" borderId="0" xfId="0" applyFont="1" applyAlignment="1">
      <alignment horizontal="center"/>
    </xf>
    <xf numFmtId="0" fontId="89" fillId="0" borderId="0" xfId="0" applyFont="1" applyAlignment="1">
      <alignment horizontal="center"/>
    </xf>
    <xf numFmtId="0" fontId="88" fillId="0" borderId="0" xfId="0" applyFont="1" applyAlignment="1">
      <alignment horizontal="center"/>
    </xf>
    <xf numFmtId="1" fontId="79" fillId="0" borderId="0" xfId="59" applyNumberFormat="1" applyFont="1" applyAlignment="1">
      <alignment horizontal="center"/>
    </xf>
    <xf numFmtId="0" fontId="83" fillId="0" borderId="0" xfId="0" applyFont="1"/>
    <xf numFmtId="2" fontId="75" fillId="2" borderId="0" xfId="81" applyNumberFormat="1" applyFont="1" applyFill="1" applyAlignment="1">
      <alignment vertical="top" wrapText="1"/>
    </xf>
    <xf numFmtId="3" fontId="75" fillId="2" borderId="0" xfId="6" applyNumberFormat="1" applyFont="1" applyFill="1" applyBorder="1" applyAlignment="1">
      <alignment horizontal="center" vertical="top" wrapText="1"/>
    </xf>
    <xf numFmtId="166" fontId="75" fillId="2" borderId="0" xfId="16" applyFont="1" applyFill="1" applyBorder="1" applyAlignment="1">
      <alignment vertical="top" wrapText="1"/>
    </xf>
    <xf numFmtId="0" fontId="70" fillId="0" borderId="0" xfId="8" applyFont="1" applyAlignment="1">
      <alignment horizontal="center"/>
    </xf>
    <xf numFmtId="2" fontId="70" fillId="0" borderId="0" xfId="8" applyNumberFormat="1" applyFont="1" applyAlignment="1">
      <alignment vertical="center"/>
    </xf>
    <xf numFmtId="0" fontId="70" fillId="0" borderId="33" xfId="0" applyFont="1" applyBorder="1"/>
    <xf numFmtId="44" fontId="0" fillId="0" borderId="0" xfId="0" applyNumberFormat="1"/>
    <xf numFmtId="0" fontId="130" fillId="0" borderId="0" xfId="0" applyFont="1"/>
    <xf numFmtId="0" fontId="131" fillId="0" borderId="0" xfId="0" applyFont="1"/>
    <xf numFmtId="0" fontId="132" fillId="0" borderId="0" xfId="0" applyFont="1"/>
    <xf numFmtId="166" fontId="131" fillId="0" borderId="0" xfId="16" applyFont="1"/>
    <xf numFmtId="49" fontId="89" fillId="63" borderId="47" xfId="60" applyNumberFormat="1" applyFont="1" applyFill="1" applyBorder="1" applyAlignment="1" applyProtection="1">
      <alignment horizontal="left" vertical="top"/>
      <protection hidden="1"/>
    </xf>
    <xf numFmtId="172" fontId="83" fillId="61" borderId="48" xfId="6" applyNumberFormat="1" applyFont="1" applyFill="1" applyBorder="1" applyAlignment="1">
      <alignment horizontal="left"/>
    </xf>
    <xf numFmtId="167" fontId="83" fillId="61" borderId="49" xfId="6" applyFont="1" applyFill="1" applyBorder="1"/>
    <xf numFmtId="49" fontId="90" fillId="0" borderId="48" xfId="61" applyNumberFormat="1" applyFont="1" applyBorder="1"/>
    <xf numFmtId="0" fontId="70" fillId="0" borderId="50" xfId="61" applyFont="1" applyBorder="1"/>
    <xf numFmtId="49" fontId="75" fillId="0" borderId="50" xfId="61" applyNumberFormat="1" applyFont="1" applyBorder="1"/>
    <xf numFmtId="166" fontId="90" fillId="2" borderId="49" xfId="16" applyFont="1" applyFill="1" applyBorder="1" applyAlignment="1"/>
    <xf numFmtId="167" fontId="70" fillId="62" borderId="47" xfId="6" applyFont="1" applyFill="1" applyBorder="1" applyAlignment="1">
      <alignment horizontal="left"/>
    </xf>
    <xf numFmtId="167" fontId="70" fillId="0" borderId="49" xfId="6" applyFont="1" applyBorder="1"/>
    <xf numFmtId="9" fontId="70" fillId="62" borderId="47" xfId="14" applyFont="1" applyFill="1" applyBorder="1" applyAlignment="1">
      <alignment horizontal="center"/>
    </xf>
    <xf numFmtId="49" fontId="83" fillId="61" borderId="48" xfId="61" applyNumberFormat="1" applyFont="1" applyFill="1" applyBorder="1"/>
    <xf numFmtId="0" fontId="83" fillId="61" borderId="50" xfId="61" applyFont="1" applyFill="1" applyBorder="1"/>
    <xf numFmtId="44" fontId="83" fillId="61" borderId="49" xfId="61" applyNumberFormat="1" applyFont="1" applyFill="1" applyBorder="1"/>
    <xf numFmtId="2" fontId="83" fillId="61" borderId="47" xfId="86" applyNumberFormat="1" applyFont="1" applyFill="1" applyBorder="1" applyAlignment="1">
      <alignment vertical="top" wrapText="1"/>
    </xf>
    <xf numFmtId="172" fontId="83" fillId="61" borderId="47" xfId="6" applyNumberFormat="1" applyFont="1" applyFill="1" applyBorder="1" applyAlignment="1">
      <alignment vertical="top" wrapText="1"/>
    </xf>
    <xf numFmtId="172" fontId="83" fillId="61" borderId="47" xfId="6" applyNumberFormat="1" applyFont="1" applyFill="1" applyBorder="1" applyAlignment="1">
      <alignment horizontal="center" vertical="top" wrapText="1"/>
    </xf>
    <xf numFmtId="167" fontId="83" fillId="61" borderId="47" xfId="6" applyFont="1" applyFill="1" applyBorder="1" applyAlignment="1">
      <alignment horizontal="center" vertical="top" wrapText="1"/>
    </xf>
    <xf numFmtId="2" fontId="70" fillId="0" borderId="47" xfId="0" applyNumberFormat="1" applyFont="1" applyBorder="1"/>
    <xf numFmtId="3" fontId="70" fillId="2" borderId="47" xfId="6" applyNumberFormat="1" applyFont="1" applyFill="1" applyBorder="1" applyAlignment="1">
      <alignment horizontal="center"/>
    </xf>
    <xf numFmtId="2" fontId="70" fillId="62" borderId="47" xfId="6" applyNumberFormat="1" applyFont="1" applyFill="1" applyBorder="1" applyAlignment="1">
      <alignment horizontal="center"/>
    </xf>
    <xf numFmtId="1" fontId="75" fillId="0" borderId="47" xfId="6" applyNumberFormat="1" applyFont="1" applyFill="1" applyBorder="1" applyAlignment="1">
      <alignment horizontal="center"/>
    </xf>
    <xf numFmtId="1" fontId="75" fillId="2" borderId="47" xfId="6" applyNumberFormat="1" applyFont="1" applyFill="1" applyBorder="1" applyAlignment="1">
      <alignment horizontal="center"/>
    </xf>
    <xf numFmtId="4" fontId="70" fillId="2" borderId="47" xfId="6" applyNumberFormat="1" applyFont="1" applyFill="1" applyBorder="1" applyAlignment="1">
      <alignment horizontal="center"/>
    </xf>
    <xf numFmtId="2" fontId="70" fillId="2" borderId="47" xfId="6" applyNumberFormat="1" applyFont="1" applyFill="1" applyBorder="1" applyAlignment="1">
      <alignment horizontal="center"/>
    </xf>
    <xf numFmtId="2" fontId="70" fillId="64" borderId="47" xfId="6" applyNumberFormat="1" applyFont="1" applyFill="1" applyBorder="1" applyAlignment="1">
      <alignment horizontal="center"/>
    </xf>
    <xf numFmtId="2" fontId="70" fillId="0" borderId="47" xfId="86" applyNumberFormat="1" applyFont="1" applyBorder="1"/>
    <xf numFmtId="0" fontId="75" fillId="0" borderId="47" xfId="86" applyFont="1" applyBorder="1"/>
    <xf numFmtId="3" fontId="75" fillId="2" borderId="47" xfId="6" applyNumberFormat="1" applyFont="1" applyFill="1" applyBorder="1" applyAlignment="1">
      <alignment horizontal="center"/>
    </xf>
    <xf numFmtId="172" fontId="75" fillId="2" borderId="47" xfId="6" applyNumberFormat="1" applyFont="1" applyFill="1" applyBorder="1"/>
    <xf numFmtId="167" fontId="75" fillId="2" borderId="47" xfId="6" applyFont="1" applyFill="1" applyBorder="1"/>
    <xf numFmtId="4" fontId="75" fillId="2" borderId="47" xfId="6" applyNumberFormat="1" applyFont="1" applyFill="1" applyBorder="1" applyAlignment="1">
      <alignment horizontal="center"/>
    </xf>
    <xf numFmtId="2" fontId="75" fillId="2" borderId="47" xfId="6" applyNumberFormat="1" applyFont="1" applyFill="1" applyBorder="1" applyAlignment="1">
      <alignment horizontal="center"/>
    </xf>
    <xf numFmtId="2" fontId="83" fillId="61" borderId="51" xfId="86" applyNumberFormat="1" applyFont="1" applyFill="1" applyBorder="1" applyAlignment="1">
      <alignment vertical="top" wrapText="1"/>
    </xf>
    <xf numFmtId="167" fontId="83" fillId="61" borderId="51" xfId="6" applyFont="1" applyFill="1" applyBorder="1" applyAlignment="1">
      <alignment horizontal="center" vertical="top" wrapText="1"/>
    </xf>
    <xf numFmtId="166" fontId="70" fillId="2" borderId="47" xfId="16" applyFont="1" applyFill="1" applyBorder="1" applyAlignment="1">
      <alignment horizontal="right"/>
    </xf>
    <xf numFmtId="167" fontId="70" fillId="2" borderId="47" xfId="6" applyFont="1" applyFill="1" applyBorder="1" applyAlignment="1">
      <alignment horizontal="center"/>
    </xf>
    <xf numFmtId="166" fontId="70" fillId="2" borderId="47" xfId="16" applyFont="1" applyFill="1" applyBorder="1" applyAlignment="1">
      <alignment horizontal="center"/>
    </xf>
    <xf numFmtId="166" fontId="70" fillId="0" borderId="47" xfId="86" applyNumberFormat="1" applyFont="1" applyBorder="1"/>
    <xf numFmtId="177" fontId="70" fillId="0" borderId="47" xfId="86" applyNumberFormat="1" applyFont="1" applyBorder="1"/>
    <xf numFmtId="166" fontId="70" fillId="0" borderId="47" xfId="16" applyFont="1" applyBorder="1"/>
    <xf numFmtId="166" fontId="75" fillId="2" borderId="47" xfId="16" applyFont="1" applyFill="1" applyBorder="1"/>
    <xf numFmtId="166" fontId="75" fillId="0" borderId="47" xfId="16" applyFont="1" applyBorder="1"/>
    <xf numFmtId="49" fontId="89" fillId="63" borderId="47" xfId="7" applyNumberFormat="1" applyFont="1" applyFill="1" applyBorder="1" applyAlignment="1" applyProtection="1">
      <alignment horizontal="left" vertical="top"/>
      <protection hidden="1"/>
    </xf>
    <xf numFmtId="1" fontId="79" fillId="0" borderId="48" xfId="0" applyNumberFormat="1" applyFont="1" applyBorder="1" applyAlignment="1">
      <alignment horizontal="left" vertical="center"/>
    </xf>
    <xf numFmtId="1" fontId="79" fillId="0" borderId="50" xfId="0" applyNumberFormat="1" applyFont="1" applyBorder="1" applyAlignment="1">
      <alignment horizontal="left" vertical="center"/>
    </xf>
    <xf numFmtId="1" fontId="79" fillId="0" borderId="50" xfId="0" applyNumberFormat="1" applyFont="1" applyBorder="1" applyAlignment="1">
      <alignment horizontal="center" vertical="center" wrapText="1"/>
    </xf>
    <xf numFmtId="1" fontId="79" fillId="0" borderId="49" xfId="0" applyNumberFormat="1" applyFont="1" applyBorder="1" applyAlignment="1">
      <alignment horizontal="center" vertical="center" wrapText="1"/>
    </xf>
    <xf numFmtId="2" fontId="83" fillId="61" borderId="47" xfId="0" applyNumberFormat="1" applyFont="1" applyFill="1" applyBorder="1" applyAlignment="1">
      <alignment horizontal="left" vertical="center" wrapText="1"/>
    </xf>
    <xf numFmtId="1" fontId="83" fillId="61" borderId="47" xfId="0" applyNumberFormat="1" applyFont="1" applyFill="1" applyBorder="1" applyAlignment="1">
      <alignment horizontal="center" vertical="center" wrapText="1"/>
    </xf>
    <xf numFmtId="9" fontId="89" fillId="62" borderId="47" xfId="59" applyNumberFormat="1" applyFont="1" applyFill="1" applyBorder="1" applyAlignment="1">
      <alignment horizontal="center" vertical="center"/>
    </xf>
    <xf numFmtId="0" fontId="83" fillId="61" borderId="47" xfId="0" applyFont="1" applyFill="1" applyBorder="1" applyAlignment="1">
      <alignment horizontal="left" vertical="center" wrapText="1"/>
    </xf>
    <xf numFmtId="2" fontId="83" fillId="61" borderId="47" xfId="0" applyNumberFormat="1" applyFont="1" applyFill="1" applyBorder="1" applyAlignment="1">
      <alignment horizontal="center" vertical="center" wrapText="1"/>
    </xf>
    <xf numFmtId="1" fontId="79" fillId="0" borderId="47" xfId="0" applyNumberFormat="1" applyFont="1" applyBorder="1" applyAlignment="1">
      <alignment horizontal="center" vertical="center" wrapText="1"/>
    </xf>
    <xf numFmtId="0" fontId="70" fillId="2" borderId="47" xfId="0" applyFont="1" applyFill="1" applyBorder="1" applyAlignment="1">
      <alignment vertical="center"/>
    </xf>
    <xf numFmtId="1" fontId="75" fillId="62" borderId="47" xfId="6" applyNumberFormat="1" applyFont="1" applyFill="1" applyBorder="1" applyAlignment="1">
      <alignment horizontal="center"/>
    </xf>
    <xf numFmtId="172" fontId="70" fillId="0" borderId="47" xfId="6" applyNumberFormat="1" applyFont="1" applyFill="1" applyBorder="1" applyAlignment="1">
      <alignment horizontal="center" vertical="center"/>
    </xf>
    <xf numFmtId="0" fontId="70" fillId="0" borderId="47" xfId="0" applyFont="1" applyBorder="1" applyAlignment="1">
      <alignment horizontal="center" vertical="center"/>
    </xf>
    <xf numFmtId="0" fontId="70" fillId="0" borderId="47" xfId="0" applyFont="1" applyBorder="1" applyAlignment="1">
      <alignment vertical="center"/>
    </xf>
    <xf numFmtId="1" fontId="70" fillId="0" borderId="47" xfId="0" applyNumberFormat="1" applyFont="1" applyBorder="1" applyAlignment="1">
      <alignment horizontal="center" vertical="center"/>
    </xf>
    <xf numFmtId="1" fontId="79" fillId="0" borderId="47" xfId="6" applyNumberFormat="1" applyFont="1" applyFill="1" applyBorder="1" applyAlignment="1">
      <alignment horizontal="center"/>
    </xf>
    <xf numFmtId="1" fontId="70" fillId="0" borderId="47" xfId="0" applyNumberFormat="1" applyFont="1" applyBorder="1" applyAlignment="1">
      <alignment horizontal="center"/>
    </xf>
    <xf numFmtId="1" fontId="79" fillId="0" borderId="47" xfId="15" applyNumberFormat="1" applyFont="1" applyBorder="1" applyAlignment="1">
      <alignment horizontal="center"/>
    </xf>
    <xf numFmtId="0" fontId="75" fillId="0" borderId="47" xfId="0" applyFont="1" applyBorder="1" applyAlignment="1">
      <alignment vertical="center"/>
    </xf>
    <xf numFmtId="1" fontId="75" fillId="0" borderId="47" xfId="0" applyNumberFormat="1" applyFont="1" applyBorder="1" applyAlignment="1">
      <alignment horizontal="center"/>
    </xf>
    <xf numFmtId="172" fontId="75" fillId="0" borderId="47" xfId="6" applyNumberFormat="1" applyFont="1" applyFill="1" applyBorder="1" applyAlignment="1">
      <alignment horizontal="center" vertical="center"/>
    </xf>
    <xf numFmtId="0" fontId="75" fillId="0" borderId="47" xfId="0" applyFont="1" applyBorder="1" applyAlignment="1">
      <alignment horizontal="center" vertical="center"/>
    </xf>
    <xf numFmtId="1" fontId="83" fillId="61" borderId="47" xfId="0" applyNumberFormat="1" applyFont="1" applyFill="1" applyBorder="1" applyAlignment="1">
      <alignment horizontal="left"/>
    </xf>
    <xf numFmtId="1" fontId="83" fillId="61" borderId="47" xfId="0" applyNumberFormat="1" applyFont="1" applyFill="1" applyBorder="1" applyAlignment="1">
      <alignment horizontal="center"/>
    </xf>
    <xf numFmtId="0" fontId="83" fillId="61" borderId="47" xfId="0" applyFont="1" applyFill="1" applyBorder="1" applyAlignment="1">
      <alignment wrapText="1"/>
    </xf>
    <xf numFmtId="0" fontId="83" fillId="61" borderId="47" xfId="0" applyFont="1" applyFill="1" applyBorder="1"/>
    <xf numFmtId="0" fontId="70" fillId="0" borderId="47" xfId="0" applyFont="1" applyBorder="1"/>
    <xf numFmtId="1" fontId="70" fillId="0" borderId="47" xfId="59" applyNumberFormat="1" applyFont="1" applyBorder="1" applyAlignment="1">
      <alignment horizontal="center"/>
    </xf>
    <xf numFmtId="1" fontId="79" fillId="0" borderId="47" xfId="59" applyNumberFormat="1" applyFont="1" applyBorder="1" applyAlignment="1">
      <alignment horizontal="center"/>
    </xf>
    <xf numFmtId="1" fontId="74" fillId="0" borderId="47" xfId="59" applyNumberFormat="1" applyFont="1" applyBorder="1" applyAlignment="1">
      <alignment horizontal="center"/>
    </xf>
    <xf numFmtId="9" fontId="90" fillId="61" borderId="51" xfId="14" applyFont="1" applyFill="1" applyBorder="1" applyAlignment="1">
      <alignment horizontal="center" vertical="top" wrapText="1"/>
    </xf>
    <xf numFmtId="2" fontId="83" fillId="61" borderId="51" xfId="0" applyNumberFormat="1" applyFont="1" applyFill="1" applyBorder="1" applyAlignment="1">
      <alignment horizontal="left" vertical="top" wrapText="1"/>
    </xf>
    <xf numFmtId="2" fontId="83" fillId="61" borderId="51" xfId="0" applyNumberFormat="1" applyFont="1" applyFill="1" applyBorder="1" applyAlignment="1">
      <alignment horizontal="center" vertical="top" wrapText="1"/>
    </xf>
    <xf numFmtId="0" fontId="83" fillId="61" borderId="51" xfId="0" applyFont="1" applyFill="1" applyBorder="1" applyAlignment="1">
      <alignment horizontal="left" vertical="top" wrapText="1"/>
    </xf>
    <xf numFmtId="179" fontId="83" fillId="61" borderId="51" xfId="6" applyNumberFormat="1" applyFont="1" applyFill="1" applyBorder="1" applyAlignment="1">
      <alignment horizontal="center" vertical="top" wrapText="1"/>
    </xf>
    <xf numFmtId="167" fontId="90" fillId="61" borderId="51" xfId="6" applyFont="1" applyFill="1" applyBorder="1" applyAlignment="1">
      <alignment horizontal="center" vertical="top" wrapText="1"/>
    </xf>
    <xf numFmtId="2" fontId="90" fillId="61" borderId="51" xfId="0" applyNumberFormat="1" applyFont="1" applyFill="1" applyBorder="1" applyAlignment="1">
      <alignment horizontal="center" vertical="top" wrapText="1"/>
    </xf>
    <xf numFmtId="0" fontId="70" fillId="0" borderId="47" xfId="0" applyFont="1" applyBorder="1" applyAlignment="1">
      <alignment horizontal="center"/>
    </xf>
    <xf numFmtId="0" fontId="70" fillId="0" borderId="47" xfId="0" applyFont="1" applyBorder="1" applyAlignment="1">
      <alignment horizontal="left"/>
    </xf>
    <xf numFmtId="2" fontId="70" fillId="0" borderId="47" xfId="0" applyNumberFormat="1" applyFont="1" applyBorder="1" applyAlignment="1">
      <alignment horizontal="center"/>
    </xf>
    <xf numFmtId="1" fontId="73" fillId="0" borderId="49" xfId="0" applyNumberFormat="1" applyFont="1" applyBorder="1" applyAlignment="1">
      <alignment horizontal="center"/>
    </xf>
    <xf numFmtId="0" fontId="4" fillId="0" borderId="47" xfId="0" applyFont="1" applyBorder="1" applyAlignment="1">
      <alignment horizontal="center"/>
    </xf>
    <xf numFmtId="43" fontId="72" fillId="0" borderId="47" xfId="6" applyNumberFormat="1" applyFont="1" applyFill="1" applyBorder="1" applyAlignment="1">
      <alignment horizontal="center"/>
    </xf>
    <xf numFmtId="1" fontId="72" fillId="0" borderId="47" xfId="6" applyNumberFormat="1" applyFont="1" applyFill="1" applyBorder="1" applyAlignment="1">
      <alignment horizontal="center"/>
    </xf>
    <xf numFmtId="2" fontId="72" fillId="0" borderId="47" xfId="6" applyNumberFormat="1" applyFont="1" applyFill="1" applyBorder="1" applyAlignment="1">
      <alignment horizontal="center"/>
    </xf>
    <xf numFmtId="172" fontId="72" fillId="0" borderId="47" xfId="6" applyNumberFormat="1" applyFont="1" applyFill="1" applyBorder="1" applyAlignment="1">
      <alignment horizontal="center"/>
    </xf>
    <xf numFmtId="0" fontId="70" fillId="0" borderId="51" xfId="0" applyFont="1" applyBorder="1"/>
    <xf numFmtId="0" fontId="70" fillId="0" borderId="51" xfId="0" applyFont="1" applyBorder="1" applyAlignment="1">
      <alignment horizontal="center"/>
    </xf>
    <xf numFmtId="0" fontId="70" fillId="0" borderId="51" xfId="0" applyFont="1" applyBorder="1" applyAlignment="1">
      <alignment horizontal="left"/>
    </xf>
    <xf numFmtId="2" fontId="70" fillId="0" borderId="51" xfId="0" applyNumberFormat="1" applyFont="1" applyBorder="1" applyAlignment="1">
      <alignment horizontal="center"/>
    </xf>
    <xf numFmtId="1" fontId="73" fillId="0" borderId="54" xfId="0" applyNumberFormat="1" applyFont="1" applyBorder="1" applyAlignment="1">
      <alignment horizontal="center"/>
    </xf>
    <xf numFmtId="0" fontId="4" fillId="0" borderId="51" xfId="0" applyFont="1" applyBorder="1" applyAlignment="1">
      <alignment horizontal="center"/>
    </xf>
    <xf numFmtId="43" fontId="72" fillId="0" borderId="51" xfId="6" applyNumberFormat="1" applyFont="1" applyFill="1" applyBorder="1" applyAlignment="1">
      <alignment horizontal="center"/>
    </xf>
    <xf numFmtId="1" fontId="72" fillId="0" borderId="51" xfId="6" applyNumberFormat="1" applyFont="1" applyFill="1" applyBorder="1" applyAlignment="1">
      <alignment horizontal="center"/>
    </xf>
    <xf numFmtId="2" fontId="72" fillId="0" borderId="51" xfId="6" applyNumberFormat="1" applyFont="1" applyFill="1" applyBorder="1" applyAlignment="1">
      <alignment horizontal="center"/>
    </xf>
    <xf numFmtId="172" fontId="72" fillId="0" borderId="51" xfId="6" applyNumberFormat="1" applyFont="1" applyFill="1" applyBorder="1" applyAlignment="1">
      <alignment horizontal="center"/>
    </xf>
    <xf numFmtId="49" fontId="119" fillId="0" borderId="47" xfId="0" applyNumberFormat="1" applyFont="1" applyBorder="1"/>
    <xf numFmtId="1" fontId="73" fillId="0" borderId="47" xfId="0" applyNumberFormat="1" applyFont="1" applyBorder="1" applyAlignment="1">
      <alignment horizontal="center"/>
    </xf>
    <xf numFmtId="49" fontId="70" fillId="0" borderId="47" xfId="0" applyNumberFormat="1" applyFont="1" applyBorder="1"/>
    <xf numFmtId="0" fontId="4" fillId="0" borderId="49" xfId="0" applyFont="1" applyBorder="1" applyAlignment="1">
      <alignment horizontal="center"/>
    </xf>
    <xf numFmtId="0" fontId="73" fillId="0" borderId="47" xfId="0" applyFont="1" applyBorder="1" applyAlignment="1">
      <alignment horizontal="center"/>
    </xf>
    <xf numFmtId="0" fontId="72" fillId="62" borderId="47" xfId="11" applyFont="1" applyFill="1" applyBorder="1" applyProtection="1">
      <protection hidden="1"/>
    </xf>
    <xf numFmtId="2" fontId="91" fillId="61" borderId="48" xfId="11" applyNumberFormat="1" applyFont="1" applyFill="1" applyBorder="1" applyAlignment="1" applyProtection="1">
      <alignment horizontal="left" vertical="center"/>
      <protection hidden="1"/>
    </xf>
    <xf numFmtId="2" fontId="87" fillId="61" borderId="50" xfId="9" applyNumberFormat="1" applyFont="1" applyFill="1" applyBorder="1" applyProtection="1">
      <protection hidden="1"/>
    </xf>
    <xf numFmtId="2" fontId="87" fillId="61" borderId="49" xfId="9" applyNumberFormat="1" applyFont="1" applyFill="1" applyBorder="1" applyProtection="1">
      <protection hidden="1"/>
    </xf>
    <xf numFmtId="2" fontId="70" fillId="0" borderId="48" xfId="9" applyNumberFormat="1" applyFont="1" applyBorder="1" applyProtection="1">
      <protection hidden="1"/>
    </xf>
    <xf numFmtId="0" fontId="70" fillId="0" borderId="49" xfId="0" applyFont="1" applyBorder="1"/>
    <xf numFmtId="2" fontId="70" fillId="0" borderId="49" xfId="9" applyNumberFormat="1" applyFont="1" applyBorder="1" applyProtection="1">
      <protection hidden="1"/>
    </xf>
    <xf numFmtId="0" fontId="70" fillId="0" borderId="48" xfId="0" applyFont="1" applyBorder="1"/>
    <xf numFmtId="175" fontId="70" fillId="62" borderId="47" xfId="9" applyNumberFormat="1" applyFont="1" applyFill="1" applyBorder="1" applyAlignment="1" applyProtection="1">
      <alignment vertical="center"/>
      <protection hidden="1"/>
    </xf>
    <xf numFmtId="0" fontId="75" fillId="0" borderId="48" xfId="0" applyFont="1" applyBorder="1"/>
    <xf numFmtId="0" fontId="75" fillId="0" borderId="49" xfId="0" applyFont="1" applyBorder="1"/>
    <xf numFmtId="175" fontId="75" fillId="0" borderId="47" xfId="9" applyNumberFormat="1" applyFont="1" applyBorder="1" applyAlignment="1" applyProtection="1">
      <alignment vertical="center"/>
      <protection hidden="1"/>
    </xf>
    <xf numFmtId="0" fontId="70" fillId="0" borderId="49" xfId="0" applyFont="1" applyBorder="1" applyAlignment="1">
      <alignment horizontal="left"/>
    </xf>
    <xf numFmtId="175" fontId="70" fillId="0" borderId="47" xfId="9" applyNumberFormat="1" applyFont="1" applyBorder="1" applyAlignment="1" applyProtection="1">
      <alignment vertical="center"/>
      <protection hidden="1"/>
    </xf>
    <xf numFmtId="10" fontId="75" fillId="0" borderId="49" xfId="0" applyNumberFormat="1" applyFont="1" applyBorder="1"/>
    <xf numFmtId="2" fontId="75" fillId="0" borderId="47" xfId="9" applyNumberFormat="1" applyFont="1" applyBorder="1" applyAlignment="1" applyProtection="1">
      <alignment horizontal="center"/>
      <protection hidden="1"/>
    </xf>
    <xf numFmtId="176" fontId="74" fillId="0" borderId="47" xfId="11" applyNumberFormat="1" applyFont="1" applyBorder="1" applyAlignment="1" applyProtection="1">
      <alignment horizontal="left" vertical="center"/>
      <protection hidden="1"/>
    </xf>
    <xf numFmtId="0" fontId="73" fillId="0" borderId="49" xfId="0" applyFont="1" applyBorder="1"/>
    <xf numFmtId="166" fontId="74" fillId="62" borderId="47" xfId="16" applyFont="1" applyFill="1" applyBorder="1" applyAlignment="1" applyProtection="1">
      <alignment horizontal="right" vertical="center"/>
      <protection hidden="1"/>
    </xf>
    <xf numFmtId="0" fontId="70" fillId="0" borderId="48" xfId="9" applyFont="1" applyBorder="1" applyAlignment="1" applyProtection="1">
      <alignment vertical="center"/>
      <protection hidden="1"/>
    </xf>
    <xf numFmtId="10" fontId="70" fillId="62" borderId="47" xfId="9" applyNumberFormat="1" applyFont="1" applyFill="1" applyBorder="1" applyAlignment="1" applyProtection="1">
      <alignment vertical="center"/>
      <protection hidden="1"/>
    </xf>
    <xf numFmtId="0" fontId="70" fillId="0" borderId="50" xfId="0" applyFont="1" applyBorder="1"/>
    <xf numFmtId="0" fontId="75" fillId="0" borderId="48" xfId="11" applyFont="1" applyBorder="1" applyAlignment="1" applyProtection="1">
      <alignment vertical="center"/>
      <protection hidden="1"/>
    </xf>
    <xf numFmtId="0" fontId="75" fillId="0" borderId="50" xfId="0" applyFont="1" applyBorder="1"/>
    <xf numFmtId="10" fontId="75" fillId="0" borderId="47" xfId="14" applyNumberFormat="1" applyFont="1" applyFill="1" applyBorder="1" applyAlignment="1"/>
    <xf numFmtId="0" fontId="91" fillId="61" borderId="48" xfId="11" applyFont="1" applyFill="1" applyBorder="1" applyAlignment="1" applyProtection="1">
      <alignment horizontal="left" vertical="center"/>
      <protection hidden="1"/>
    </xf>
    <xf numFmtId="0" fontId="82" fillId="61" borderId="50" xfId="11" applyFont="1" applyFill="1" applyBorder="1" applyAlignment="1" applyProtection="1">
      <alignment horizontal="left" vertical="center"/>
      <protection hidden="1"/>
    </xf>
    <xf numFmtId="9" fontId="87" fillId="61" borderId="49" xfId="11" applyNumberFormat="1" applyFont="1" applyFill="1" applyBorder="1" applyAlignment="1" applyProtection="1">
      <alignment vertical="center"/>
      <protection hidden="1"/>
    </xf>
    <xf numFmtId="0" fontId="83" fillId="61" borderId="47" xfId="11" applyFont="1" applyFill="1" applyBorder="1" applyAlignment="1" applyProtection="1">
      <alignment horizontal="left" vertical="center"/>
      <protection hidden="1"/>
    </xf>
    <xf numFmtId="0" fontId="74" fillId="0" borderId="47" xfId="11" applyFont="1" applyBorder="1" applyAlignment="1" applyProtection="1">
      <alignment horizontal="left" vertical="center"/>
      <protection hidden="1"/>
    </xf>
    <xf numFmtId="2" fontId="74" fillId="2" borderId="47" xfId="11" applyNumberFormat="1" applyFont="1" applyFill="1" applyBorder="1" applyAlignment="1" applyProtection="1">
      <alignment horizontal="right" vertical="center"/>
      <protection hidden="1"/>
    </xf>
    <xf numFmtId="0" fontId="75" fillId="0" borderId="47" xfId="11" applyFont="1" applyBorder="1" applyAlignment="1" applyProtection="1">
      <alignment vertical="center"/>
      <protection hidden="1"/>
    </xf>
    <xf numFmtId="2" fontId="75" fillId="0" borderId="47" xfId="11" applyNumberFormat="1" applyFont="1" applyBorder="1" applyAlignment="1" applyProtection="1">
      <alignment vertical="center"/>
      <protection hidden="1"/>
    </xf>
    <xf numFmtId="0" fontId="69" fillId="0" borderId="47" xfId="11" applyFont="1" applyBorder="1" applyAlignment="1" applyProtection="1">
      <alignment vertical="center"/>
      <protection hidden="1"/>
    </xf>
    <xf numFmtId="2" fontId="74" fillId="62" borderId="47" xfId="11" applyNumberFormat="1" applyFont="1" applyFill="1" applyBorder="1" applyAlignment="1" applyProtection="1">
      <alignment horizontal="right" vertical="center"/>
      <protection hidden="1"/>
    </xf>
    <xf numFmtId="0" fontId="77" fillId="0" borderId="47" xfId="11" applyFont="1" applyBorder="1" applyAlignment="1" applyProtection="1">
      <alignment vertical="center"/>
      <protection hidden="1"/>
    </xf>
    <xf numFmtId="0" fontId="70" fillId="0" borderId="47" xfId="11" applyFont="1" applyBorder="1" applyAlignment="1" applyProtection="1">
      <alignment vertical="center"/>
      <protection hidden="1"/>
    </xf>
    <xf numFmtId="10" fontId="74" fillId="0" borderId="47" xfId="14" applyNumberFormat="1" applyFont="1" applyFill="1" applyBorder="1" applyAlignment="1" applyProtection="1">
      <alignment vertical="center"/>
      <protection hidden="1"/>
    </xf>
    <xf numFmtId="10" fontId="75" fillId="0" borderId="47" xfId="14" applyNumberFormat="1" applyFont="1" applyFill="1" applyBorder="1" applyAlignment="1" applyProtection="1">
      <alignment vertical="center"/>
      <protection hidden="1"/>
    </xf>
    <xf numFmtId="2" fontId="82" fillId="61" borderId="48" xfId="11" applyNumberFormat="1" applyFont="1" applyFill="1" applyBorder="1" applyAlignment="1" applyProtection="1">
      <alignment horizontal="left" vertical="center" wrapText="1"/>
      <protection hidden="1"/>
    </xf>
    <xf numFmtId="2" fontId="104" fillId="61" borderId="50" xfId="11" applyNumberFormat="1" applyFont="1" applyFill="1" applyBorder="1" applyAlignment="1" applyProtection="1">
      <alignment horizontal="center" wrapText="1"/>
      <protection hidden="1"/>
    </xf>
    <xf numFmtId="2" fontId="104" fillId="61" borderId="49" xfId="11" applyNumberFormat="1" applyFont="1" applyFill="1" applyBorder="1" applyAlignment="1" applyProtection="1">
      <alignment horizontal="right" wrapText="1"/>
      <protection hidden="1"/>
    </xf>
    <xf numFmtId="2" fontId="104" fillId="61" borderId="48" xfId="11" applyNumberFormat="1" applyFont="1" applyFill="1" applyBorder="1" applyAlignment="1" applyProtection="1">
      <alignment horizontal="left" vertical="center" wrapText="1"/>
      <protection hidden="1"/>
    </xf>
    <xf numFmtId="2" fontId="70" fillId="0" borderId="48" xfId="11" applyNumberFormat="1" applyFont="1" applyBorder="1" applyProtection="1">
      <protection hidden="1"/>
    </xf>
    <xf numFmtId="2" fontId="95" fillId="0" borderId="50" xfId="3" applyNumberFormat="1" applyFont="1" applyFill="1" applyBorder="1" applyAlignment="1" applyProtection="1">
      <alignment horizontal="center" vertical="center"/>
      <protection hidden="1"/>
    </xf>
    <xf numFmtId="2" fontId="95" fillId="0" borderId="49" xfId="3" applyNumberFormat="1" applyFont="1" applyFill="1" applyBorder="1" applyAlignment="1" applyProtection="1">
      <alignment horizontal="right" vertical="center"/>
      <protection hidden="1"/>
    </xf>
    <xf numFmtId="2" fontId="74" fillId="0" borderId="47" xfId="3" applyNumberFormat="1" applyFont="1" applyFill="1" applyBorder="1" applyAlignment="1" applyProtection="1">
      <protection hidden="1"/>
    </xf>
    <xf numFmtId="173" fontId="76" fillId="0" borderId="54" xfId="0" applyNumberFormat="1" applyFont="1" applyBorder="1" applyAlignment="1">
      <alignment horizontal="center" vertical="center"/>
    </xf>
    <xf numFmtId="1" fontId="75" fillId="0" borderId="47" xfId="11" applyNumberFormat="1" applyFont="1" applyBorder="1" applyAlignment="1" applyProtection="1">
      <alignment horizontal="center"/>
      <protection hidden="1"/>
    </xf>
    <xf numFmtId="2" fontId="117" fillId="0" borderId="50" xfId="3" applyNumberFormat="1" applyFont="1" applyFill="1" applyBorder="1" applyAlignment="1" applyProtection="1">
      <alignment horizontal="left" vertical="center"/>
      <protection hidden="1"/>
    </xf>
    <xf numFmtId="2" fontId="92" fillId="0" borderId="49" xfId="3" applyNumberFormat="1" applyFont="1" applyFill="1" applyBorder="1" applyAlignment="1" applyProtection="1">
      <alignment horizontal="right" vertical="center"/>
      <protection hidden="1"/>
    </xf>
    <xf numFmtId="166" fontId="74" fillId="35" borderId="47" xfId="16" applyFont="1" applyFill="1" applyBorder="1" applyAlignment="1" applyProtection="1">
      <protection locked="0"/>
    </xf>
    <xf numFmtId="166" fontId="70" fillId="62" borderId="47" xfId="16" applyFont="1" applyFill="1" applyBorder="1"/>
    <xf numFmtId="10" fontId="97" fillId="0" borderId="49" xfId="14" applyNumberFormat="1" applyFont="1" applyFill="1" applyBorder="1" applyAlignment="1" applyProtection="1">
      <alignment horizontal="right"/>
      <protection hidden="1"/>
    </xf>
    <xf numFmtId="166" fontId="74" fillId="63" borderId="47" xfId="16" applyFont="1" applyFill="1" applyBorder="1" applyAlignment="1" applyProtection="1">
      <protection locked="0"/>
    </xf>
    <xf numFmtId="0" fontId="70" fillId="0" borderId="48" xfId="11" applyFont="1" applyBorder="1" applyProtection="1">
      <protection hidden="1"/>
    </xf>
    <xf numFmtId="0" fontId="96" fillId="0" borderId="49" xfId="11" applyFont="1" applyBorder="1" applyAlignment="1" applyProtection="1">
      <alignment horizontal="right"/>
      <protection hidden="1"/>
    </xf>
    <xf numFmtId="0" fontId="75" fillId="0" borderId="48" xfId="11" applyFont="1" applyBorder="1" applyProtection="1">
      <protection hidden="1"/>
    </xf>
    <xf numFmtId="0" fontId="101" fillId="0" borderId="50" xfId="11" applyFont="1" applyBorder="1" applyProtection="1">
      <protection hidden="1"/>
    </xf>
    <xf numFmtId="0" fontId="101" fillId="0" borderId="49" xfId="11" applyFont="1" applyBorder="1" applyAlignment="1" applyProtection="1">
      <alignment horizontal="right"/>
      <protection hidden="1"/>
    </xf>
    <xf numFmtId="176" fontId="75" fillId="0" borderId="47" xfId="3" applyNumberFormat="1" applyFont="1" applyFill="1" applyBorder="1" applyAlignment="1" applyProtection="1">
      <protection hidden="1"/>
    </xf>
    <xf numFmtId="0" fontId="97" fillId="0" borderId="50" xfId="11" applyFont="1" applyBorder="1" applyAlignment="1" applyProtection="1">
      <alignment horizontal="right"/>
      <protection hidden="1"/>
    </xf>
    <xf numFmtId="0" fontId="97" fillId="0" borderId="49" xfId="11" applyFont="1" applyBorder="1" applyAlignment="1" applyProtection="1">
      <alignment horizontal="right"/>
      <protection hidden="1"/>
    </xf>
    <xf numFmtId="169" fontId="74" fillId="0" borderId="47" xfId="3" applyFont="1" applyFill="1" applyBorder="1" applyAlignment="1" applyProtection="1">
      <protection hidden="1"/>
    </xf>
    <xf numFmtId="0" fontId="74" fillId="0" borderId="48" xfId="11" applyFont="1" applyBorder="1" applyProtection="1">
      <protection hidden="1"/>
    </xf>
    <xf numFmtId="10" fontId="96" fillId="62" borderId="47" xfId="14" applyNumberFormat="1" applyFont="1" applyFill="1" applyBorder="1" applyAlignment="1" applyProtection="1">
      <alignment horizontal="right"/>
      <protection hidden="1"/>
    </xf>
    <xf numFmtId="166" fontId="74" fillId="0" borderId="47" xfId="16" applyFont="1" applyFill="1" applyBorder="1" applyAlignment="1" applyProtection="1">
      <protection locked="0"/>
    </xf>
    <xf numFmtId="169" fontId="74" fillId="0" borderId="47" xfId="3" applyFont="1" applyFill="1" applyBorder="1" applyAlignment="1" applyProtection="1">
      <protection locked="0"/>
    </xf>
    <xf numFmtId="0" fontId="96" fillId="0" borderId="50" xfId="11" applyFont="1" applyBorder="1" applyAlignment="1" applyProtection="1">
      <alignment horizontal="center"/>
      <protection hidden="1"/>
    </xf>
    <xf numFmtId="173" fontId="98" fillId="0" borderId="47" xfId="14" applyNumberFormat="1" applyFont="1" applyFill="1" applyBorder="1" applyAlignment="1" applyProtection="1">
      <alignment horizontal="center"/>
      <protection hidden="1"/>
    </xf>
    <xf numFmtId="0" fontId="72" fillId="0" borderId="48" xfId="11" applyFont="1" applyBorder="1" applyProtection="1">
      <protection hidden="1"/>
    </xf>
    <xf numFmtId="10" fontId="97" fillId="0" borderId="50" xfId="11" applyNumberFormat="1" applyFont="1" applyBorder="1" applyAlignment="1" applyProtection="1">
      <alignment horizontal="right"/>
      <protection hidden="1"/>
    </xf>
    <xf numFmtId="166" fontId="99" fillId="2" borderId="47" xfId="16" applyFont="1" applyFill="1" applyBorder="1" applyAlignment="1" applyProtection="1">
      <alignment horizontal="right"/>
      <protection locked="0"/>
    </xf>
    <xf numFmtId="173" fontId="96" fillId="0" borderId="49" xfId="14" applyNumberFormat="1" applyFont="1" applyFill="1" applyBorder="1" applyAlignment="1" applyProtection="1">
      <alignment horizontal="right"/>
      <protection hidden="1"/>
    </xf>
    <xf numFmtId="0" fontId="106" fillId="0" borderId="50" xfId="11" applyFont="1" applyBorder="1" applyAlignment="1" applyProtection="1">
      <alignment horizontal="center"/>
      <protection hidden="1"/>
    </xf>
    <xf numFmtId="9" fontId="74" fillId="62" borderId="47" xfId="14" applyFont="1" applyFill="1" applyBorder="1" applyAlignment="1" applyProtection="1">
      <alignment horizontal="center"/>
      <protection hidden="1"/>
    </xf>
    <xf numFmtId="9" fontId="74" fillId="64" borderId="47" xfId="14" applyFont="1" applyFill="1" applyBorder="1" applyAlignment="1" applyProtection="1">
      <alignment horizontal="center"/>
      <protection hidden="1"/>
    </xf>
    <xf numFmtId="169" fontId="96" fillId="0" borderId="50" xfId="11" applyNumberFormat="1" applyFont="1" applyBorder="1" applyAlignment="1" applyProtection="1">
      <alignment horizontal="center"/>
      <protection hidden="1"/>
    </xf>
    <xf numFmtId="165" fontId="96" fillId="0" borderId="50" xfId="11" applyNumberFormat="1" applyFont="1" applyBorder="1" applyAlignment="1" applyProtection="1">
      <alignment horizontal="center"/>
      <protection hidden="1"/>
    </xf>
    <xf numFmtId="0" fontId="70" fillId="62" borderId="48" xfId="11" applyFont="1" applyFill="1" applyBorder="1" applyProtection="1">
      <protection hidden="1"/>
    </xf>
    <xf numFmtId="0" fontId="96" fillId="62" borderId="50" xfId="11" applyFont="1" applyFill="1" applyBorder="1" applyAlignment="1" applyProtection="1">
      <alignment horizontal="center"/>
      <protection hidden="1"/>
    </xf>
    <xf numFmtId="0" fontId="96" fillId="62" borderId="49" xfId="11" applyFont="1" applyFill="1" applyBorder="1" applyAlignment="1" applyProtection="1">
      <alignment horizontal="right"/>
      <protection hidden="1"/>
    </xf>
    <xf numFmtId="0" fontId="75" fillId="0" borderId="47" xfId="0" applyFont="1" applyBorder="1"/>
    <xf numFmtId="9" fontId="75" fillId="0" borderId="47" xfId="0" applyNumberFormat="1" applyFont="1" applyBorder="1" applyAlignment="1">
      <alignment horizontal="center"/>
    </xf>
    <xf numFmtId="9" fontId="75" fillId="61" borderId="47" xfId="63" applyFont="1" applyFill="1" applyBorder="1" applyAlignment="1">
      <alignment horizontal="center"/>
    </xf>
    <xf numFmtId="167" fontId="96" fillId="0" borderId="49" xfId="6" applyFont="1" applyFill="1" applyBorder="1" applyAlignment="1" applyProtection="1">
      <alignment horizontal="right"/>
      <protection hidden="1"/>
    </xf>
    <xf numFmtId="166" fontId="70" fillId="0" borderId="48" xfId="16" applyFont="1" applyFill="1" applyBorder="1" applyAlignment="1" applyProtection="1">
      <protection hidden="1"/>
    </xf>
    <xf numFmtId="166" fontId="70" fillId="0" borderId="47" xfId="16" applyFont="1" applyFill="1" applyBorder="1" applyAlignment="1" applyProtection="1">
      <protection hidden="1"/>
    </xf>
    <xf numFmtId="10" fontId="96" fillId="0" borderId="49" xfId="14" applyNumberFormat="1" applyFont="1" applyFill="1" applyBorder="1" applyAlignment="1" applyProtection="1">
      <alignment horizontal="right"/>
      <protection hidden="1"/>
    </xf>
    <xf numFmtId="10" fontId="96" fillId="62" borderId="49" xfId="14" applyNumberFormat="1" applyFont="1" applyFill="1" applyBorder="1" applyAlignment="1" applyProtection="1">
      <alignment horizontal="right"/>
      <protection hidden="1"/>
    </xf>
    <xf numFmtId="0" fontId="96" fillId="0" borderId="50" xfId="11" applyFont="1" applyBorder="1" applyProtection="1">
      <protection hidden="1"/>
    </xf>
    <xf numFmtId="2" fontId="104" fillId="61" borderId="47" xfId="3" applyNumberFormat="1" applyFont="1" applyFill="1" applyBorder="1" applyAlignment="1" applyProtection="1">
      <alignment vertical="center" wrapText="1"/>
      <protection hidden="1"/>
    </xf>
    <xf numFmtId="169" fontId="101" fillId="0" borderId="50" xfId="11" applyNumberFormat="1" applyFont="1" applyBorder="1" applyProtection="1">
      <protection hidden="1"/>
    </xf>
    <xf numFmtId="169" fontId="96" fillId="0" borderId="49" xfId="11" applyNumberFormat="1" applyFont="1" applyBorder="1" applyAlignment="1" applyProtection="1">
      <alignment horizontal="right"/>
      <protection hidden="1"/>
    </xf>
    <xf numFmtId="0" fontId="101" fillId="0" borderId="54" xfId="0" applyFont="1" applyBorder="1" applyAlignment="1">
      <alignment horizontal="right"/>
    </xf>
    <xf numFmtId="0" fontId="110" fillId="0" borderId="48" xfId="11" applyFont="1" applyBorder="1" applyProtection="1">
      <protection hidden="1"/>
    </xf>
    <xf numFmtId="0" fontId="111" fillId="0" borderId="50" xfId="11" applyFont="1" applyBorder="1" applyProtection="1">
      <protection hidden="1"/>
    </xf>
    <xf numFmtId="0" fontId="111" fillId="0" borderId="49" xfId="11" applyFont="1" applyBorder="1" applyAlignment="1" applyProtection="1">
      <alignment horizontal="right"/>
      <protection hidden="1"/>
    </xf>
    <xf numFmtId="0" fontId="78" fillId="0" borderId="48" xfId="11" applyFont="1" applyBorder="1" applyProtection="1">
      <protection hidden="1"/>
    </xf>
    <xf numFmtId="169" fontId="97" fillId="0" borderId="50" xfId="11" applyNumberFormat="1" applyFont="1" applyBorder="1" applyProtection="1">
      <protection hidden="1"/>
    </xf>
    <xf numFmtId="169" fontId="97" fillId="0" borderId="49" xfId="11" applyNumberFormat="1" applyFont="1" applyBorder="1" applyAlignment="1" applyProtection="1">
      <alignment horizontal="right"/>
      <protection hidden="1"/>
    </xf>
    <xf numFmtId="176" fontId="78" fillId="0" borderId="47" xfId="4" applyNumberFormat="1" applyFont="1" applyFill="1" applyBorder="1" applyAlignment="1" applyProtection="1">
      <protection hidden="1"/>
    </xf>
    <xf numFmtId="1" fontId="75" fillId="0" borderId="47" xfId="11" applyNumberFormat="1" applyFont="1" applyBorder="1" applyAlignment="1" applyProtection="1">
      <alignment horizontal="center" vertical="center"/>
      <protection hidden="1"/>
    </xf>
    <xf numFmtId="2" fontId="70" fillId="0" borderId="48" xfId="11" applyNumberFormat="1" applyFont="1" applyBorder="1" applyAlignment="1" applyProtection="1">
      <alignment vertical="center"/>
      <protection hidden="1"/>
    </xf>
    <xf numFmtId="0" fontId="99" fillId="0" borderId="48" xfId="11" applyFont="1" applyBorder="1" applyProtection="1">
      <protection hidden="1"/>
    </xf>
    <xf numFmtId="9" fontId="75" fillId="0" borderId="47" xfId="14" applyFont="1" applyBorder="1" applyAlignment="1">
      <alignment horizontal="center"/>
    </xf>
    <xf numFmtId="9" fontId="75" fillId="2" borderId="47" xfId="63" applyFont="1" applyFill="1" applyBorder="1" applyAlignment="1">
      <alignment horizontal="center"/>
    </xf>
    <xf numFmtId="169" fontId="106" fillId="0" borderId="50" xfId="11" applyNumberFormat="1" applyFont="1" applyBorder="1" applyProtection="1">
      <protection hidden="1"/>
    </xf>
    <xf numFmtId="0" fontId="72" fillId="62" borderId="47" xfId="8" applyFont="1" applyFill="1" applyBorder="1"/>
    <xf numFmtId="172" fontId="83" fillId="61" borderId="48" xfId="6" applyNumberFormat="1" applyFont="1" applyFill="1" applyBorder="1" applyAlignment="1">
      <alignment vertical="top" wrapText="1"/>
    </xf>
    <xf numFmtId="172" fontId="83" fillId="61" borderId="50" xfId="6" applyNumberFormat="1" applyFont="1" applyFill="1" applyBorder="1" applyAlignment="1">
      <alignment vertical="top" wrapText="1"/>
    </xf>
    <xf numFmtId="172" fontId="83" fillId="61" borderId="49" xfId="6" applyNumberFormat="1" applyFont="1" applyFill="1" applyBorder="1" applyAlignment="1">
      <alignment vertical="top" wrapText="1"/>
    </xf>
    <xf numFmtId="172" fontId="83" fillId="61" borderId="54" xfId="6" applyNumberFormat="1" applyFont="1" applyFill="1" applyBorder="1" applyAlignment="1">
      <alignment vertical="top" wrapText="1"/>
    </xf>
    <xf numFmtId="0" fontId="70" fillId="2" borderId="48" xfId="8" applyFont="1" applyFill="1" applyBorder="1"/>
    <xf numFmtId="44" fontId="70" fillId="35" borderId="50" xfId="64" applyFont="1" applyFill="1" applyBorder="1" applyAlignment="1" applyProtection="1">
      <protection locked="0"/>
    </xf>
    <xf numFmtId="44" fontId="70" fillId="35" borderId="49" xfId="64" applyFont="1" applyFill="1" applyBorder="1" applyAlignment="1" applyProtection="1">
      <protection locked="0"/>
    </xf>
    <xf numFmtId="44" fontId="70" fillId="63" borderId="49" xfId="64" applyFont="1" applyFill="1" applyBorder="1" applyAlignment="1" applyProtection="1">
      <protection locked="0"/>
    </xf>
    <xf numFmtId="0" fontId="83" fillId="61" borderId="47" xfId="57" applyFont="1" applyFill="1" applyBorder="1" applyAlignment="1">
      <alignment horizontal="left" vertical="top" wrapText="1"/>
    </xf>
    <xf numFmtId="0" fontId="4" fillId="0" borderId="47" xfId="0" applyFont="1" applyBorder="1"/>
    <xf numFmtId="0" fontId="70" fillId="64" borderId="47" xfId="0" applyFont="1" applyFill="1" applyBorder="1" applyAlignment="1">
      <alignment horizontal="center"/>
    </xf>
    <xf numFmtId="4" fontId="74" fillId="64" borderId="47" xfId="60" applyNumberFormat="1" applyFont="1" applyFill="1" applyBorder="1" applyAlignment="1" applyProtection="1">
      <alignment horizontal="center"/>
      <protection hidden="1"/>
    </xf>
    <xf numFmtId="167" fontId="70" fillId="0" borderId="47" xfId="6" applyFont="1" applyBorder="1"/>
    <xf numFmtId="44" fontId="74" fillId="63" borderId="47" xfId="64" applyFont="1" applyFill="1" applyBorder="1" applyAlignment="1" applyProtection="1">
      <protection locked="0"/>
    </xf>
    <xf numFmtId="4" fontId="74" fillId="62" borderId="47" xfId="60" applyNumberFormat="1" applyFont="1" applyFill="1" applyBorder="1" applyAlignment="1" applyProtection="1">
      <alignment horizontal="center"/>
      <protection hidden="1"/>
    </xf>
    <xf numFmtId="167" fontId="70" fillId="64" borderId="47" xfId="6" applyFont="1" applyFill="1" applyBorder="1"/>
    <xf numFmtId="167" fontId="75" fillId="0" borderId="47" xfId="6" applyFont="1" applyBorder="1"/>
    <xf numFmtId="0" fontId="82" fillId="61" borderId="48" xfId="7" applyFont="1" applyFill="1" applyBorder="1" applyAlignment="1" applyProtection="1">
      <alignment horizontal="left" vertical="center"/>
      <protection hidden="1"/>
    </xf>
    <xf numFmtId="0" fontId="87" fillId="61" borderId="50" xfId="8" applyFont="1" applyFill="1" applyBorder="1"/>
    <xf numFmtId="0" fontId="105" fillId="61" borderId="50" xfId="8" applyFont="1" applyFill="1" applyBorder="1"/>
    <xf numFmtId="0" fontId="105" fillId="61" borderId="49" xfId="8" applyFont="1" applyFill="1" applyBorder="1"/>
    <xf numFmtId="0" fontId="70" fillId="0" borderId="48" xfId="7" applyFont="1" applyBorder="1" applyAlignment="1" applyProtection="1">
      <alignment horizontal="left"/>
      <protection hidden="1"/>
    </xf>
    <xf numFmtId="0" fontId="70" fillId="0" borderId="49" xfId="7" applyFont="1" applyBorder="1" applyAlignment="1" applyProtection="1">
      <alignment horizontal="left"/>
      <protection hidden="1"/>
    </xf>
    <xf numFmtId="0" fontId="70" fillId="0" borderId="47" xfId="7" applyFont="1" applyBorder="1" applyAlignment="1" applyProtection="1">
      <alignment horizontal="left"/>
      <protection hidden="1"/>
    </xf>
    <xf numFmtId="0" fontId="70" fillId="0" borderId="47" xfId="7" applyFont="1" applyBorder="1" applyAlignment="1" applyProtection="1">
      <alignment horizontal="center"/>
      <protection hidden="1"/>
    </xf>
    <xf numFmtId="0" fontId="70" fillId="0" borderId="47" xfId="8" applyFont="1" applyBorder="1"/>
    <xf numFmtId="176" fontId="101" fillId="62" borderId="47" xfId="8" applyNumberFormat="1" applyFont="1" applyFill="1" applyBorder="1"/>
    <xf numFmtId="0" fontId="70" fillId="62" borderId="47" xfId="8" applyFont="1" applyFill="1" applyBorder="1"/>
    <xf numFmtId="0" fontId="70" fillId="0" borderId="50" xfId="8" applyFont="1" applyBorder="1"/>
    <xf numFmtId="176" fontId="101" fillId="0" borderId="50" xfId="8" applyNumberFormat="1" applyFont="1" applyBorder="1"/>
    <xf numFmtId="176" fontId="101" fillId="0" borderId="49" xfId="8" applyNumberFormat="1" applyFont="1" applyBorder="1"/>
    <xf numFmtId="0" fontId="87" fillId="61" borderId="49" xfId="8" applyFont="1" applyFill="1" applyBorder="1"/>
    <xf numFmtId="0" fontId="70" fillId="0" borderId="48" xfId="7" applyFont="1" applyBorder="1" applyAlignment="1" applyProtection="1">
      <alignment horizontal="left" vertical="top"/>
      <protection hidden="1"/>
    </xf>
    <xf numFmtId="0" fontId="70" fillId="0" borderId="50" xfId="7" applyFont="1" applyBorder="1" applyAlignment="1" applyProtection="1">
      <alignment horizontal="left" vertical="top"/>
      <protection hidden="1"/>
    </xf>
    <xf numFmtId="0" fontId="70" fillId="0" borderId="47" xfId="7" applyFont="1" applyBorder="1" applyAlignment="1" applyProtection="1">
      <alignment horizontal="center" vertical="top"/>
      <protection hidden="1"/>
    </xf>
    <xf numFmtId="0" fontId="70" fillId="62" borderId="50" xfId="8" applyFont="1" applyFill="1" applyBorder="1"/>
    <xf numFmtId="0" fontId="70" fillId="0" borderId="48" xfId="8" applyFont="1" applyBorder="1"/>
    <xf numFmtId="0" fontId="70" fillId="0" borderId="47" xfId="7" applyFont="1" applyBorder="1" applyAlignment="1" applyProtection="1">
      <alignment horizontal="left" vertical="center"/>
      <protection hidden="1"/>
    </xf>
    <xf numFmtId="0" fontId="70" fillId="0" borderId="48" xfId="7" applyFont="1" applyBorder="1" applyAlignment="1" applyProtection="1">
      <alignment horizontal="left" vertical="center"/>
      <protection hidden="1"/>
    </xf>
    <xf numFmtId="0" fontId="70" fillId="0" borderId="49" xfId="7" applyFont="1" applyBorder="1" applyAlignment="1" applyProtection="1">
      <alignment horizontal="center" vertical="top"/>
      <protection hidden="1"/>
    </xf>
    <xf numFmtId="0" fontId="70" fillId="0" borderId="47" xfId="7" applyFont="1" applyBorder="1" applyAlignment="1" applyProtection="1">
      <alignment horizontal="left" wrapText="1"/>
      <protection hidden="1"/>
    </xf>
    <xf numFmtId="0" fontId="70" fillId="0" borderId="49" xfId="7" applyFont="1" applyBorder="1" applyAlignment="1" applyProtection="1">
      <alignment horizontal="left" wrapText="1"/>
      <protection hidden="1"/>
    </xf>
    <xf numFmtId="0" fontId="70" fillId="62" borderId="48" xfId="8" applyFont="1" applyFill="1" applyBorder="1"/>
    <xf numFmtId="0" fontId="70" fillId="0" borderId="47" xfId="7" applyFont="1" applyBorder="1" applyAlignment="1" applyProtection="1">
      <alignment horizontal="right"/>
      <protection hidden="1"/>
    </xf>
    <xf numFmtId="172" fontId="83" fillId="61" borderId="51" xfId="6" applyNumberFormat="1" applyFont="1" applyFill="1" applyBorder="1" applyAlignment="1">
      <alignment vertical="top" wrapText="1"/>
    </xf>
    <xf numFmtId="0" fontId="70" fillId="0" borderId="47" xfId="100" applyFont="1" applyBorder="1" applyAlignment="1">
      <alignment vertical="top" wrapText="1"/>
    </xf>
    <xf numFmtId="44" fontId="70" fillId="63" borderId="47" xfId="64" applyFont="1" applyFill="1" applyBorder="1" applyAlignment="1" applyProtection="1">
      <protection locked="0"/>
    </xf>
    <xf numFmtId="0" fontId="70" fillId="0" borderId="47" xfId="100" applyFont="1" applyBorder="1" applyAlignment="1">
      <alignment vertical="top"/>
    </xf>
    <xf numFmtId="2" fontId="83" fillId="61" borderId="51" xfId="81" applyNumberFormat="1" applyFont="1" applyFill="1" applyBorder="1" applyAlignment="1">
      <alignment horizontal="left" vertical="top" wrapText="1"/>
    </xf>
    <xf numFmtId="2" fontId="83" fillId="61" borderId="51" xfId="81" applyNumberFormat="1" applyFont="1" applyFill="1" applyBorder="1" applyAlignment="1">
      <alignment vertical="top" wrapText="1"/>
    </xf>
    <xf numFmtId="2" fontId="70" fillId="0" borderId="47" xfId="81" applyNumberFormat="1" applyFont="1" applyBorder="1"/>
    <xf numFmtId="3" fontId="70" fillId="0" borderId="47" xfId="6" applyNumberFormat="1" applyFont="1" applyFill="1" applyBorder="1" applyAlignment="1">
      <alignment horizontal="center" vertical="top" wrapText="1"/>
    </xf>
    <xf numFmtId="166" fontId="70" fillId="0" borderId="47" xfId="16" applyFont="1" applyBorder="1" applyAlignment="1">
      <alignment horizontal="center" vertical="top" wrapText="1"/>
    </xf>
    <xf numFmtId="44" fontId="70" fillId="0" borderId="47" xfId="64" applyFont="1" applyBorder="1" applyAlignment="1">
      <alignment vertical="top" wrapText="1"/>
    </xf>
    <xf numFmtId="49" fontId="70" fillId="0" borderId="47" xfId="100" applyNumberFormat="1" applyFont="1" applyBorder="1" applyAlignment="1">
      <alignment horizontal="center" vertical="top" wrapText="1"/>
    </xf>
    <xf numFmtId="3" fontId="70" fillId="64" borderId="47" xfId="6" applyNumberFormat="1" applyFont="1" applyFill="1" applyBorder="1" applyAlignment="1">
      <alignment horizontal="center" vertical="top" wrapText="1"/>
    </xf>
    <xf numFmtId="166" fontId="70" fillId="64" borderId="47" xfId="16" applyFont="1" applyFill="1" applyBorder="1" applyAlignment="1">
      <alignment horizontal="center" vertical="top" wrapText="1"/>
    </xf>
    <xf numFmtId="44" fontId="70" fillId="62" borderId="47" xfId="64" applyFont="1" applyFill="1" applyBorder="1" applyAlignment="1">
      <alignment vertical="top" wrapText="1"/>
    </xf>
    <xf numFmtId="0" fontId="70" fillId="0" borderId="47" xfId="81" applyFont="1" applyBorder="1"/>
    <xf numFmtId="0" fontId="70" fillId="2" borderId="47" xfId="81" applyFont="1" applyFill="1" applyBorder="1"/>
    <xf numFmtId="2" fontId="75" fillId="2" borderId="48" xfId="81" applyNumberFormat="1" applyFont="1" applyFill="1" applyBorder="1" applyAlignment="1">
      <alignment vertical="top" wrapText="1"/>
    </xf>
    <xf numFmtId="2" fontId="75" fillId="2" borderId="49" xfId="81" applyNumberFormat="1" applyFont="1" applyFill="1" applyBorder="1" applyAlignment="1">
      <alignment vertical="top" wrapText="1"/>
    </xf>
    <xf numFmtId="2" fontId="75" fillId="2" borderId="50" xfId="81" applyNumberFormat="1" applyFont="1" applyFill="1" applyBorder="1" applyAlignment="1">
      <alignment vertical="top" wrapText="1"/>
    </xf>
    <xf numFmtId="3" fontId="75" fillId="2" borderId="50" xfId="6" applyNumberFormat="1" applyFont="1" applyFill="1" applyBorder="1" applyAlignment="1">
      <alignment horizontal="center" vertical="top" wrapText="1"/>
    </xf>
    <xf numFmtId="177" fontId="75" fillId="2" borderId="48" xfId="81" applyNumberFormat="1" applyFont="1" applyFill="1" applyBorder="1" applyAlignment="1">
      <alignment vertical="top" wrapText="1"/>
    </xf>
    <xf numFmtId="177" fontId="75" fillId="2" borderId="49" xfId="81" applyNumberFormat="1" applyFont="1" applyFill="1" applyBorder="1" applyAlignment="1">
      <alignment vertical="top" wrapText="1"/>
    </xf>
    <xf numFmtId="0" fontId="70" fillId="0" borderId="47" xfId="100" applyFont="1" applyBorder="1" applyAlignment="1">
      <alignment horizontal="center" vertical="top" wrapText="1"/>
    </xf>
    <xf numFmtId="0" fontId="83" fillId="61" borderId="52" xfId="81" applyFont="1" applyFill="1" applyBorder="1" applyAlignment="1">
      <alignment vertical="top"/>
    </xf>
    <xf numFmtId="0" fontId="83" fillId="61" borderId="54" xfId="81" applyFont="1" applyFill="1" applyBorder="1" applyAlignment="1">
      <alignment vertical="top" wrapText="1"/>
    </xf>
    <xf numFmtId="0" fontId="83" fillId="61" borderId="51" xfId="81" applyFont="1" applyFill="1" applyBorder="1" applyAlignment="1">
      <alignment horizontal="left" vertical="top" wrapText="1"/>
    </xf>
    <xf numFmtId="9" fontId="70" fillId="0" borderId="47" xfId="81" applyNumberFormat="1" applyFont="1" applyBorder="1" applyAlignment="1">
      <alignment horizontal="left" vertical="center"/>
    </xf>
    <xf numFmtId="9" fontId="70" fillId="62" borderId="47" xfId="14" applyFont="1" applyFill="1" applyBorder="1" applyProtection="1">
      <protection locked="0"/>
    </xf>
    <xf numFmtId="176" fontId="83" fillId="61" borderId="47" xfId="86" applyNumberFormat="1" applyFont="1" applyFill="1" applyBorder="1" applyAlignment="1" applyProtection="1">
      <alignment horizontal="center" vertical="top" wrapText="1"/>
      <protection hidden="1"/>
    </xf>
    <xf numFmtId="2" fontId="83" fillId="61" borderId="47" xfId="86" applyNumberFormat="1" applyFont="1" applyFill="1" applyBorder="1" applyAlignment="1" applyProtection="1">
      <alignment horizontal="center" vertical="top" wrapText="1"/>
      <protection hidden="1"/>
    </xf>
    <xf numFmtId="176" fontId="83" fillId="61" borderId="47" xfId="86" applyNumberFormat="1" applyFont="1" applyFill="1" applyBorder="1" applyAlignment="1" applyProtection="1">
      <alignment vertical="center" wrapText="1"/>
      <protection hidden="1"/>
    </xf>
    <xf numFmtId="176" fontId="83" fillId="61" borderId="47" xfId="86" applyNumberFormat="1" applyFont="1" applyFill="1" applyBorder="1" applyAlignment="1" applyProtection="1">
      <alignment horizontal="left" vertical="center" wrapText="1"/>
      <protection hidden="1"/>
    </xf>
    <xf numFmtId="0" fontId="83" fillId="61" borderId="51" xfId="86" applyFont="1" applyFill="1" applyBorder="1" applyAlignment="1" applyProtection="1">
      <alignment horizontal="left" vertical="center" wrapText="1"/>
      <protection hidden="1"/>
    </xf>
    <xf numFmtId="0" fontId="70" fillId="0" borderId="47" xfId="100" applyFont="1" applyBorder="1"/>
    <xf numFmtId="184" fontId="70" fillId="0" borderId="47" xfId="61" applyNumberFormat="1" applyFont="1" applyBorder="1"/>
    <xf numFmtId="166" fontId="70" fillId="62" borderId="47" xfId="16" applyFont="1" applyFill="1" applyBorder="1" applyAlignment="1">
      <alignment horizontal="center"/>
    </xf>
    <xf numFmtId="0" fontId="70" fillId="0" borderId="47" xfId="86" applyFont="1" applyBorder="1"/>
    <xf numFmtId="3" fontId="74" fillId="62" borderId="47" xfId="60" applyNumberFormat="1" applyFont="1" applyFill="1" applyBorder="1" applyAlignment="1" applyProtection="1">
      <alignment horizontal="left"/>
      <protection hidden="1"/>
    </xf>
    <xf numFmtId="3" fontId="74" fillId="0" borderId="47" xfId="60" applyNumberFormat="1" applyFont="1" applyBorder="1" applyAlignment="1" applyProtection="1">
      <alignment horizontal="left"/>
      <protection hidden="1"/>
    </xf>
    <xf numFmtId="2" fontId="70" fillId="0" borderId="47" xfId="61" applyNumberFormat="1" applyFont="1" applyBorder="1"/>
    <xf numFmtId="166" fontId="70" fillId="0" borderId="47" xfId="16" applyFont="1" applyFill="1" applyBorder="1" applyAlignment="1">
      <alignment horizontal="center"/>
    </xf>
    <xf numFmtId="2" fontId="75" fillId="2" borderId="47" xfId="81" applyNumberFormat="1" applyFont="1" applyFill="1" applyBorder="1" applyAlignment="1">
      <alignment vertical="top" wrapText="1"/>
    </xf>
    <xf numFmtId="166" fontId="75" fillId="2" borderId="47" xfId="16" applyFont="1" applyFill="1" applyBorder="1" applyAlignment="1">
      <alignment vertical="top" wrapText="1"/>
    </xf>
    <xf numFmtId="0" fontId="74" fillId="0" borderId="51" xfId="60" applyFont="1" applyBorder="1" applyAlignment="1" applyProtection="1">
      <alignment horizontal="left" textRotation="90"/>
      <protection hidden="1"/>
    </xf>
    <xf numFmtId="173" fontId="74" fillId="62" borderId="51" xfId="63" applyNumberFormat="1" applyFont="1" applyFill="1" applyBorder="1" applyAlignment="1" applyProtection="1">
      <alignment horizontal="center"/>
      <protection hidden="1"/>
    </xf>
    <xf numFmtId="3" fontId="74" fillId="62" borderId="47" xfId="60" applyNumberFormat="1" applyFont="1" applyFill="1" applyBorder="1" applyAlignment="1" applyProtection="1">
      <alignment horizontal="left" wrapText="1"/>
      <protection hidden="1"/>
    </xf>
    <xf numFmtId="3" fontId="74" fillId="62" borderId="47" xfId="60" applyNumberFormat="1" applyFont="1" applyFill="1" applyBorder="1" applyAlignment="1" applyProtection="1">
      <alignment horizontal="left" vertical="top" wrapText="1"/>
      <protection hidden="1"/>
    </xf>
    <xf numFmtId="176" fontId="74" fillId="62" borderId="47" xfId="60" applyNumberFormat="1" applyFont="1" applyFill="1" applyBorder="1" applyAlignment="1" applyProtection="1">
      <alignment horizontal="center"/>
      <protection hidden="1"/>
    </xf>
    <xf numFmtId="176" fontId="74" fillId="2" borderId="47" xfId="60" applyNumberFormat="1" applyFont="1" applyFill="1" applyBorder="1" applyAlignment="1" applyProtection="1">
      <alignment horizontal="center"/>
      <protection hidden="1"/>
    </xf>
    <xf numFmtId="176" fontId="74" fillId="0" borderId="47" xfId="60" applyNumberFormat="1" applyFont="1" applyBorder="1" applyAlignment="1" applyProtection="1">
      <alignment horizontal="center"/>
      <protection hidden="1"/>
    </xf>
    <xf numFmtId="3" fontId="74" fillId="0" borderId="47" xfId="60" applyNumberFormat="1" applyFont="1" applyBorder="1" applyAlignment="1" applyProtection="1">
      <alignment horizontal="center"/>
      <protection hidden="1"/>
    </xf>
    <xf numFmtId="166" fontId="70" fillId="0" borderId="47" xfId="99" applyFont="1" applyBorder="1"/>
    <xf numFmtId="177" fontId="70" fillId="0" borderId="47" xfId="81" applyNumberFormat="1" applyFont="1" applyBorder="1"/>
    <xf numFmtId="193" fontId="70" fillId="0" borderId="47" xfId="81" applyNumberFormat="1" applyFont="1" applyBorder="1"/>
    <xf numFmtId="166" fontId="70" fillId="0" borderId="47" xfId="81" applyNumberFormat="1" applyFont="1" applyBorder="1"/>
    <xf numFmtId="3" fontId="74" fillId="62" borderId="47" xfId="60" applyNumberFormat="1" applyFont="1" applyFill="1" applyBorder="1" applyAlignment="1" applyProtection="1">
      <alignment horizontal="center"/>
      <protection hidden="1"/>
    </xf>
    <xf numFmtId="0" fontId="75" fillId="0" borderId="48" xfId="81" applyFont="1" applyBorder="1"/>
    <xf numFmtId="0" fontId="75" fillId="0" borderId="50" xfId="81" applyFont="1" applyBorder="1"/>
    <xf numFmtId="0" fontId="75" fillId="0" borderId="49" xfId="81" applyFont="1" applyBorder="1"/>
    <xf numFmtId="49" fontId="75" fillId="0" borderId="47" xfId="6" applyNumberFormat="1" applyFont="1" applyBorder="1" applyAlignment="1">
      <alignment horizontal="center"/>
    </xf>
    <xf numFmtId="166" fontId="75" fillId="0" borderId="47" xfId="81" applyNumberFormat="1" applyFont="1" applyBorder="1"/>
    <xf numFmtId="172" fontId="83" fillId="61" borderId="48" xfId="6" applyNumberFormat="1" applyFont="1" applyFill="1" applyBorder="1" applyAlignment="1">
      <alignment horizontal="center" vertical="center"/>
    </xf>
    <xf numFmtId="172" fontId="83" fillId="61" borderId="50" xfId="6" applyNumberFormat="1" applyFont="1" applyFill="1" applyBorder="1" applyAlignment="1">
      <alignment horizontal="center" vertical="center"/>
    </xf>
    <xf numFmtId="172" fontId="83" fillId="61" borderId="49" xfId="6" applyNumberFormat="1" applyFont="1" applyFill="1" applyBorder="1" applyAlignment="1">
      <alignment horizontal="center" vertical="center"/>
    </xf>
    <xf numFmtId="172" fontId="83" fillId="61" borderId="48" xfId="6" applyNumberFormat="1" applyFont="1" applyFill="1" applyBorder="1" applyAlignment="1">
      <alignment horizontal="center" vertical="center" wrapText="1"/>
    </xf>
    <xf numFmtId="172" fontId="83" fillId="61" borderId="50" xfId="6" applyNumberFormat="1" applyFont="1" applyFill="1" applyBorder="1" applyAlignment="1">
      <alignment horizontal="center" vertical="center" wrapText="1"/>
    </xf>
    <xf numFmtId="2" fontId="83" fillId="61" borderId="48" xfId="0" applyNumberFormat="1" applyFont="1" applyFill="1" applyBorder="1" applyAlignment="1">
      <alignment horizontal="center" vertical="center" wrapText="1"/>
    </xf>
    <xf numFmtId="2" fontId="83" fillId="61" borderId="50" xfId="0" applyNumberFormat="1" applyFont="1" applyFill="1" applyBorder="1" applyAlignment="1">
      <alignment horizontal="center" vertical="center" wrapText="1"/>
    </xf>
    <xf numFmtId="2" fontId="83" fillId="61" borderId="49" xfId="0" applyNumberFormat="1" applyFont="1" applyFill="1" applyBorder="1" applyAlignment="1">
      <alignment horizontal="center" vertical="center" wrapText="1"/>
    </xf>
    <xf numFmtId="167" fontId="90" fillId="61" borderId="52" xfId="6" applyFont="1" applyFill="1" applyBorder="1" applyAlignment="1">
      <alignment horizontal="center" vertical="top" wrapText="1"/>
    </xf>
    <xf numFmtId="167" fontId="90" fillId="61" borderId="53" xfId="6" applyFont="1" applyFill="1" applyBorder="1" applyAlignment="1">
      <alignment horizontal="center" vertical="top" wrapText="1"/>
    </xf>
    <xf numFmtId="167" fontId="90" fillId="61" borderId="32" xfId="6" applyFont="1" applyFill="1" applyBorder="1" applyAlignment="1">
      <alignment horizontal="center" vertical="top" wrapText="1"/>
    </xf>
    <xf numFmtId="167" fontId="90" fillId="61" borderId="2" xfId="6" applyFont="1" applyFill="1" applyBorder="1" applyAlignment="1">
      <alignment horizontal="center" vertical="top" wrapText="1"/>
    </xf>
    <xf numFmtId="49" fontId="83" fillId="61" borderId="48" xfId="61" applyNumberFormat="1" applyFont="1" applyFill="1" applyBorder="1" applyAlignment="1">
      <alignment horizontal="left" vertical="top" wrapText="1"/>
    </xf>
    <xf numFmtId="49" fontId="83" fillId="61" borderId="50" xfId="61" applyNumberFormat="1" applyFont="1" applyFill="1" applyBorder="1" applyAlignment="1">
      <alignment horizontal="left" vertical="top" wrapText="1"/>
    </xf>
    <xf numFmtId="49" fontId="83" fillId="61" borderId="49" xfId="61" applyNumberFormat="1" applyFont="1" applyFill="1" applyBorder="1" applyAlignment="1">
      <alignment horizontal="left" vertical="top" wrapText="1"/>
    </xf>
    <xf numFmtId="0" fontId="70" fillId="0" borderId="48" xfId="0" applyFont="1" applyBorder="1" applyAlignment="1">
      <alignment horizontal="left"/>
    </xf>
    <xf numFmtId="0" fontId="70" fillId="0" borderId="49" xfId="0" applyFont="1" applyBorder="1" applyAlignment="1">
      <alignment horizontal="left"/>
    </xf>
    <xf numFmtId="0" fontId="75" fillId="0" borderId="48" xfId="11" applyFont="1" applyBorder="1" applyAlignment="1" applyProtection="1">
      <alignment horizontal="left" vertical="center"/>
      <protection hidden="1"/>
    </xf>
    <xf numFmtId="0" fontId="75" fillId="0" borderId="49" xfId="11" applyFont="1" applyBorder="1" applyAlignment="1" applyProtection="1">
      <alignment horizontal="left" vertical="center"/>
      <protection hidden="1"/>
    </xf>
    <xf numFmtId="2" fontId="104" fillId="61" borderId="47" xfId="11" applyNumberFormat="1" applyFont="1" applyFill="1" applyBorder="1" applyAlignment="1" applyProtection="1">
      <alignment horizontal="center" vertical="center" wrapText="1"/>
      <protection hidden="1"/>
    </xf>
    <xf numFmtId="2" fontId="104" fillId="61" borderId="48" xfId="3" applyNumberFormat="1" applyFont="1" applyFill="1" applyBorder="1" applyAlignment="1" applyProtection="1">
      <alignment horizontal="center" vertical="center" wrapText="1"/>
      <protection hidden="1"/>
    </xf>
    <xf numFmtId="0" fontId="83" fillId="61" borderId="49" xfId="0" applyFont="1" applyFill="1" applyBorder="1" applyAlignment="1">
      <alignment horizontal="center" vertical="center" wrapText="1"/>
    </xf>
    <xf numFmtId="0" fontId="70" fillId="0" borderId="0" xfId="0" applyFont="1" applyAlignment="1">
      <alignment horizontal="left" vertical="top" wrapText="1"/>
    </xf>
    <xf numFmtId="2" fontId="104" fillId="61" borderId="48" xfId="11" applyNumberFormat="1" applyFont="1" applyFill="1" applyBorder="1" applyAlignment="1" applyProtection="1">
      <alignment horizontal="center" vertical="center" wrapText="1"/>
      <protection hidden="1"/>
    </xf>
    <xf numFmtId="2" fontId="104" fillId="61" borderId="50" xfId="11" applyNumberFormat="1" applyFont="1" applyFill="1" applyBorder="1" applyAlignment="1" applyProtection="1">
      <alignment horizontal="center" vertical="center" wrapText="1"/>
      <protection hidden="1"/>
    </xf>
    <xf numFmtId="2" fontId="104" fillId="61" borderId="49" xfId="11" applyNumberFormat="1" applyFont="1" applyFill="1" applyBorder="1" applyAlignment="1" applyProtection="1">
      <alignment horizontal="center" vertical="center" wrapText="1"/>
      <protection hidden="1"/>
    </xf>
    <xf numFmtId="0" fontId="87" fillId="61" borderId="49" xfId="0" applyFont="1" applyFill="1" applyBorder="1" applyAlignment="1">
      <alignment horizontal="center" vertical="center" wrapText="1"/>
    </xf>
    <xf numFmtId="0" fontId="70" fillId="0" borderId="48" xfId="7" applyFont="1" applyBorder="1" applyAlignment="1" applyProtection="1">
      <alignment horizontal="center"/>
      <protection hidden="1"/>
    </xf>
    <xf numFmtId="0" fontId="70" fillId="0" borderId="50" xfId="7" applyFont="1" applyBorder="1" applyAlignment="1" applyProtection="1">
      <alignment horizontal="center"/>
      <protection hidden="1"/>
    </xf>
    <xf numFmtId="0" fontId="70" fillId="0" borderId="49" xfId="7" applyFont="1" applyBorder="1" applyAlignment="1" applyProtection="1">
      <alignment horizontal="center"/>
      <protection hidden="1"/>
    </xf>
    <xf numFmtId="0" fontId="70" fillId="0" borderId="0" xfId="86" applyFont="1" applyAlignment="1">
      <alignment horizontal="left" vertical="center" wrapText="1"/>
    </xf>
    <xf numFmtId="0" fontId="116" fillId="0" borderId="53" xfId="81" applyFont="1" applyBorder="1" applyAlignment="1">
      <alignment horizontal="left" vertical="top" wrapText="1"/>
    </xf>
  </cellXfs>
  <cellStyles count="52954">
    <cellStyle name="%" xfId="52925" xr:uid="{38EC6D31-0C7B-4192-9193-F629008ED8D3}"/>
    <cellStyle name="20% - Accent1" xfId="34" builtinId="30" customBuiltin="1"/>
    <cellStyle name="20% - Accent1 10" xfId="196" xr:uid="{00000000-0005-0000-0000-000001000000}"/>
    <cellStyle name="20% - Accent1 10 10" xfId="197" xr:uid="{00000000-0005-0000-0000-000002000000}"/>
    <cellStyle name="20% - Accent1 10 10 2" xfId="198" xr:uid="{00000000-0005-0000-0000-000003000000}"/>
    <cellStyle name="20% - Accent1 10 11" xfId="199" xr:uid="{00000000-0005-0000-0000-000004000000}"/>
    <cellStyle name="20% - Accent1 10 11 2" xfId="200" xr:uid="{00000000-0005-0000-0000-000005000000}"/>
    <cellStyle name="20% - Accent1 10 12" xfId="201" xr:uid="{00000000-0005-0000-0000-000006000000}"/>
    <cellStyle name="20% - Accent1 10 2" xfId="202" xr:uid="{00000000-0005-0000-0000-000007000000}"/>
    <cellStyle name="20% - Accent1 10 2 10" xfId="203" xr:uid="{00000000-0005-0000-0000-000008000000}"/>
    <cellStyle name="20% - Accent1 10 2 10 2" xfId="204" xr:uid="{00000000-0005-0000-0000-000009000000}"/>
    <cellStyle name="20% - Accent1 10 2 11" xfId="205" xr:uid="{00000000-0005-0000-0000-00000A000000}"/>
    <cellStyle name="20% - Accent1 10 2 2" xfId="206" xr:uid="{00000000-0005-0000-0000-00000B000000}"/>
    <cellStyle name="20% - Accent1 10 2 2 2" xfId="207" xr:uid="{00000000-0005-0000-0000-00000C000000}"/>
    <cellStyle name="20% - Accent1 10 2 2 2 2" xfId="208" xr:uid="{00000000-0005-0000-0000-00000D000000}"/>
    <cellStyle name="20% - Accent1 10 2 2 2 2 2" xfId="209" xr:uid="{00000000-0005-0000-0000-00000E000000}"/>
    <cellStyle name="20% - Accent1 10 2 2 2 2 2 2" xfId="210" xr:uid="{00000000-0005-0000-0000-00000F000000}"/>
    <cellStyle name="20% - Accent1 10 2 2 2 2 3" xfId="211" xr:uid="{00000000-0005-0000-0000-000010000000}"/>
    <cellStyle name="20% - Accent1 10 2 2 2 3" xfId="212" xr:uid="{00000000-0005-0000-0000-000011000000}"/>
    <cellStyle name="20% - Accent1 10 2 2 2 3 2" xfId="213" xr:uid="{00000000-0005-0000-0000-000012000000}"/>
    <cellStyle name="20% - Accent1 10 2 2 2 4" xfId="214" xr:uid="{00000000-0005-0000-0000-000013000000}"/>
    <cellStyle name="20% - Accent1 10 2 2 3" xfId="215" xr:uid="{00000000-0005-0000-0000-000014000000}"/>
    <cellStyle name="20% - Accent1 10 2 2 3 2" xfId="216" xr:uid="{00000000-0005-0000-0000-000015000000}"/>
    <cellStyle name="20% - Accent1 10 2 2 3 2 2" xfId="217" xr:uid="{00000000-0005-0000-0000-000016000000}"/>
    <cellStyle name="20% - Accent1 10 2 2 3 2 2 2" xfId="218" xr:uid="{00000000-0005-0000-0000-000017000000}"/>
    <cellStyle name="20% - Accent1 10 2 2 3 2 3" xfId="219" xr:uid="{00000000-0005-0000-0000-000018000000}"/>
    <cellStyle name="20% - Accent1 10 2 2 3 3" xfId="220" xr:uid="{00000000-0005-0000-0000-000019000000}"/>
    <cellStyle name="20% - Accent1 10 2 2 3 3 2" xfId="221" xr:uid="{00000000-0005-0000-0000-00001A000000}"/>
    <cellStyle name="20% - Accent1 10 2 2 3 4" xfId="222" xr:uid="{00000000-0005-0000-0000-00001B000000}"/>
    <cellStyle name="20% - Accent1 10 2 2 4" xfId="223" xr:uid="{00000000-0005-0000-0000-00001C000000}"/>
    <cellStyle name="20% - Accent1 10 2 2 4 2" xfId="224" xr:uid="{00000000-0005-0000-0000-00001D000000}"/>
    <cellStyle name="20% - Accent1 10 2 2 4 2 2" xfId="225" xr:uid="{00000000-0005-0000-0000-00001E000000}"/>
    <cellStyle name="20% - Accent1 10 2 2 4 2 2 2" xfId="226" xr:uid="{00000000-0005-0000-0000-00001F000000}"/>
    <cellStyle name="20% - Accent1 10 2 2 4 2 3" xfId="227" xr:uid="{00000000-0005-0000-0000-000020000000}"/>
    <cellStyle name="20% - Accent1 10 2 2 4 3" xfId="228" xr:uid="{00000000-0005-0000-0000-000021000000}"/>
    <cellStyle name="20% - Accent1 10 2 2 4 3 2" xfId="229" xr:uid="{00000000-0005-0000-0000-000022000000}"/>
    <cellStyle name="20% - Accent1 10 2 2 4 4" xfId="230" xr:uid="{00000000-0005-0000-0000-000023000000}"/>
    <cellStyle name="20% - Accent1 10 2 2 5" xfId="231" xr:uid="{00000000-0005-0000-0000-000024000000}"/>
    <cellStyle name="20% - Accent1 10 2 2 5 2" xfId="232" xr:uid="{00000000-0005-0000-0000-000025000000}"/>
    <cellStyle name="20% - Accent1 10 2 2 5 2 2" xfId="233" xr:uid="{00000000-0005-0000-0000-000026000000}"/>
    <cellStyle name="20% - Accent1 10 2 2 5 3" xfId="234" xr:uid="{00000000-0005-0000-0000-000027000000}"/>
    <cellStyle name="20% - Accent1 10 2 2 6" xfId="235" xr:uid="{00000000-0005-0000-0000-000028000000}"/>
    <cellStyle name="20% - Accent1 10 2 2 6 2" xfId="236" xr:uid="{00000000-0005-0000-0000-000029000000}"/>
    <cellStyle name="20% - Accent1 10 2 2 6 2 2" xfId="237" xr:uid="{00000000-0005-0000-0000-00002A000000}"/>
    <cellStyle name="20% - Accent1 10 2 2 6 3" xfId="238" xr:uid="{00000000-0005-0000-0000-00002B000000}"/>
    <cellStyle name="20% - Accent1 10 2 2 7" xfId="239" xr:uid="{00000000-0005-0000-0000-00002C000000}"/>
    <cellStyle name="20% - Accent1 10 2 2 7 2" xfId="240" xr:uid="{00000000-0005-0000-0000-00002D000000}"/>
    <cellStyle name="20% - Accent1 10 2 2 8" xfId="241" xr:uid="{00000000-0005-0000-0000-00002E000000}"/>
    <cellStyle name="20% - Accent1 10 2 2 8 2" xfId="242" xr:uid="{00000000-0005-0000-0000-00002F000000}"/>
    <cellStyle name="20% - Accent1 10 2 2 9" xfId="243" xr:uid="{00000000-0005-0000-0000-000030000000}"/>
    <cellStyle name="20% - Accent1 10 2 3" xfId="244" xr:uid="{00000000-0005-0000-0000-000031000000}"/>
    <cellStyle name="20% - Accent1 10 2 3 2" xfId="245" xr:uid="{00000000-0005-0000-0000-000032000000}"/>
    <cellStyle name="20% - Accent1 10 2 3 2 2" xfId="246" xr:uid="{00000000-0005-0000-0000-000033000000}"/>
    <cellStyle name="20% - Accent1 10 2 3 2 2 2" xfId="247" xr:uid="{00000000-0005-0000-0000-000034000000}"/>
    <cellStyle name="20% - Accent1 10 2 3 2 2 2 2" xfId="248" xr:uid="{00000000-0005-0000-0000-000035000000}"/>
    <cellStyle name="20% - Accent1 10 2 3 2 2 3" xfId="249" xr:uid="{00000000-0005-0000-0000-000036000000}"/>
    <cellStyle name="20% - Accent1 10 2 3 2 3" xfId="250" xr:uid="{00000000-0005-0000-0000-000037000000}"/>
    <cellStyle name="20% - Accent1 10 2 3 2 3 2" xfId="251" xr:uid="{00000000-0005-0000-0000-000038000000}"/>
    <cellStyle name="20% - Accent1 10 2 3 2 4" xfId="252" xr:uid="{00000000-0005-0000-0000-000039000000}"/>
    <cellStyle name="20% - Accent1 10 2 3 3" xfId="253" xr:uid="{00000000-0005-0000-0000-00003A000000}"/>
    <cellStyle name="20% - Accent1 10 2 3 3 2" xfId="254" xr:uid="{00000000-0005-0000-0000-00003B000000}"/>
    <cellStyle name="20% - Accent1 10 2 3 3 2 2" xfId="255" xr:uid="{00000000-0005-0000-0000-00003C000000}"/>
    <cellStyle name="20% - Accent1 10 2 3 3 2 2 2" xfId="256" xr:uid="{00000000-0005-0000-0000-00003D000000}"/>
    <cellStyle name="20% - Accent1 10 2 3 3 2 3" xfId="257" xr:uid="{00000000-0005-0000-0000-00003E000000}"/>
    <cellStyle name="20% - Accent1 10 2 3 3 3" xfId="258" xr:uid="{00000000-0005-0000-0000-00003F000000}"/>
    <cellStyle name="20% - Accent1 10 2 3 3 3 2" xfId="259" xr:uid="{00000000-0005-0000-0000-000040000000}"/>
    <cellStyle name="20% - Accent1 10 2 3 3 4" xfId="260" xr:uid="{00000000-0005-0000-0000-000041000000}"/>
    <cellStyle name="20% - Accent1 10 2 3 4" xfId="261" xr:uid="{00000000-0005-0000-0000-000042000000}"/>
    <cellStyle name="20% - Accent1 10 2 3 4 2" xfId="262" xr:uid="{00000000-0005-0000-0000-000043000000}"/>
    <cellStyle name="20% - Accent1 10 2 3 4 2 2" xfId="263" xr:uid="{00000000-0005-0000-0000-000044000000}"/>
    <cellStyle name="20% - Accent1 10 2 3 4 2 2 2" xfId="264" xr:uid="{00000000-0005-0000-0000-000045000000}"/>
    <cellStyle name="20% - Accent1 10 2 3 4 2 3" xfId="265" xr:uid="{00000000-0005-0000-0000-000046000000}"/>
    <cellStyle name="20% - Accent1 10 2 3 4 3" xfId="266" xr:uid="{00000000-0005-0000-0000-000047000000}"/>
    <cellStyle name="20% - Accent1 10 2 3 4 3 2" xfId="267" xr:uid="{00000000-0005-0000-0000-000048000000}"/>
    <cellStyle name="20% - Accent1 10 2 3 4 4" xfId="268" xr:uid="{00000000-0005-0000-0000-000049000000}"/>
    <cellStyle name="20% - Accent1 10 2 3 5" xfId="269" xr:uid="{00000000-0005-0000-0000-00004A000000}"/>
    <cellStyle name="20% - Accent1 10 2 3 5 2" xfId="270" xr:uid="{00000000-0005-0000-0000-00004B000000}"/>
    <cellStyle name="20% - Accent1 10 2 3 5 2 2" xfId="271" xr:uid="{00000000-0005-0000-0000-00004C000000}"/>
    <cellStyle name="20% - Accent1 10 2 3 5 3" xfId="272" xr:uid="{00000000-0005-0000-0000-00004D000000}"/>
    <cellStyle name="20% - Accent1 10 2 3 6" xfId="273" xr:uid="{00000000-0005-0000-0000-00004E000000}"/>
    <cellStyle name="20% - Accent1 10 2 3 6 2" xfId="274" xr:uid="{00000000-0005-0000-0000-00004F000000}"/>
    <cellStyle name="20% - Accent1 10 2 3 6 2 2" xfId="275" xr:uid="{00000000-0005-0000-0000-000050000000}"/>
    <cellStyle name="20% - Accent1 10 2 3 6 3" xfId="276" xr:uid="{00000000-0005-0000-0000-000051000000}"/>
    <cellStyle name="20% - Accent1 10 2 3 7" xfId="277" xr:uid="{00000000-0005-0000-0000-000052000000}"/>
    <cellStyle name="20% - Accent1 10 2 3 7 2" xfId="278" xr:uid="{00000000-0005-0000-0000-000053000000}"/>
    <cellStyle name="20% - Accent1 10 2 3 8" xfId="279" xr:uid="{00000000-0005-0000-0000-000054000000}"/>
    <cellStyle name="20% - Accent1 10 2 3 8 2" xfId="280" xr:uid="{00000000-0005-0000-0000-000055000000}"/>
    <cellStyle name="20% - Accent1 10 2 3 9" xfId="281" xr:uid="{00000000-0005-0000-0000-000056000000}"/>
    <cellStyle name="20% - Accent1 10 2 4" xfId="282" xr:uid="{00000000-0005-0000-0000-000057000000}"/>
    <cellStyle name="20% - Accent1 10 2 4 2" xfId="283" xr:uid="{00000000-0005-0000-0000-000058000000}"/>
    <cellStyle name="20% - Accent1 10 2 4 2 2" xfId="284" xr:uid="{00000000-0005-0000-0000-000059000000}"/>
    <cellStyle name="20% - Accent1 10 2 4 2 2 2" xfId="285" xr:uid="{00000000-0005-0000-0000-00005A000000}"/>
    <cellStyle name="20% - Accent1 10 2 4 2 3" xfId="286" xr:uid="{00000000-0005-0000-0000-00005B000000}"/>
    <cellStyle name="20% - Accent1 10 2 4 3" xfId="287" xr:uid="{00000000-0005-0000-0000-00005C000000}"/>
    <cellStyle name="20% - Accent1 10 2 4 3 2" xfId="288" xr:uid="{00000000-0005-0000-0000-00005D000000}"/>
    <cellStyle name="20% - Accent1 10 2 4 4" xfId="289" xr:uid="{00000000-0005-0000-0000-00005E000000}"/>
    <cellStyle name="20% - Accent1 10 2 5" xfId="290" xr:uid="{00000000-0005-0000-0000-00005F000000}"/>
    <cellStyle name="20% - Accent1 10 2 5 2" xfId="291" xr:uid="{00000000-0005-0000-0000-000060000000}"/>
    <cellStyle name="20% - Accent1 10 2 5 2 2" xfId="292" xr:uid="{00000000-0005-0000-0000-000061000000}"/>
    <cellStyle name="20% - Accent1 10 2 5 2 2 2" xfId="293" xr:uid="{00000000-0005-0000-0000-000062000000}"/>
    <cellStyle name="20% - Accent1 10 2 5 2 3" xfId="294" xr:uid="{00000000-0005-0000-0000-000063000000}"/>
    <cellStyle name="20% - Accent1 10 2 5 3" xfId="295" xr:uid="{00000000-0005-0000-0000-000064000000}"/>
    <cellStyle name="20% - Accent1 10 2 5 3 2" xfId="296" xr:uid="{00000000-0005-0000-0000-000065000000}"/>
    <cellStyle name="20% - Accent1 10 2 5 4" xfId="297" xr:uid="{00000000-0005-0000-0000-000066000000}"/>
    <cellStyle name="20% - Accent1 10 2 6" xfId="298" xr:uid="{00000000-0005-0000-0000-000067000000}"/>
    <cellStyle name="20% - Accent1 10 2 6 2" xfId="299" xr:uid="{00000000-0005-0000-0000-000068000000}"/>
    <cellStyle name="20% - Accent1 10 2 6 2 2" xfId="300" xr:uid="{00000000-0005-0000-0000-000069000000}"/>
    <cellStyle name="20% - Accent1 10 2 6 2 2 2" xfId="301" xr:uid="{00000000-0005-0000-0000-00006A000000}"/>
    <cellStyle name="20% - Accent1 10 2 6 2 3" xfId="302" xr:uid="{00000000-0005-0000-0000-00006B000000}"/>
    <cellStyle name="20% - Accent1 10 2 6 3" xfId="303" xr:uid="{00000000-0005-0000-0000-00006C000000}"/>
    <cellStyle name="20% - Accent1 10 2 6 3 2" xfId="304" xr:uid="{00000000-0005-0000-0000-00006D000000}"/>
    <cellStyle name="20% - Accent1 10 2 6 4" xfId="305" xr:uid="{00000000-0005-0000-0000-00006E000000}"/>
    <cellStyle name="20% - Accent1 10 2 7" xfId="306" xr:uid="{00000000-0005-0000-0000-00006F000000}"/>
    <cellStyle name="20% - Accent1 10 2 7 2" xfId="307" xr:uid="{00000000-0005-0000-0000-000070000000}"/>
    <cellStyle name="20% - Accent1 10 2 7 2 2" xfId="308" xr:uid="{00000000-0005-0000-0000-000071000000}"/>
    <cellStyle name="20% - Accent1 10 2 7 3" xfId="309" xr:uid="{00000000-0005-0000-0000-000072000000}"/>
    <cellStyle name="20% - Accent1 10 2 8" xfId="310" xr:uid="{00000000-0005-0000-0000-000073000000}"/>
    <cellStyle name="20% - Accent1 10 2 8 2" xfId="311" xr:uid="{00000000-0005-0000-0000-000074000000}"/>
    <cellStyle name="20% - Accent1 10 2 8 2 2" xfId="312" xr:uid="{00000000-0005-0000-0000-000075000000}"/>
    <cellStyle name="20% - Accent1 10 2 8 3" xfId="313" xr:uid="{00000000-0005-0000-0000-000076000000}"/>
    <cellStyle name="20% - Accent1 10 2 9" xfId="314" xr:uid="{00000000-0005-0000-0000-000077000000}"/>
    <cellStyle name="20% - Accent1 10 2 9 2" xfId="315" xr:uid="{00000000-0005-0000-0000-000078000000}"/>
    <cellStyle name="20% - Accent1 10 3" xfId="316" xr:uid="{00000000-0005-0000-0000-000079000000}"/>
    <cellStyle name="20% - Accent1 10 3 2" xfId="317" xr:uid="{00000000-0005-0000-0000-00007A000000}"/>
    <cellStyle name="20% - Accent1 10 3 2 2" xfId="318" xr:uid="{00000000-0005-0000-0000-00007B000000}"/>
    <cellStyle name="20% - Accent1 10 3 2 2 2" xfId="319" xr:uid="{00000000-0005-0000-0000-00007C000000}"/>
    <cellStyle name="20% - Accent1 10 3 2 2 2 2" xfId="320" xr:uid="{00000000-0005-0000-0000-00007D000000}"/>
    <cellStyle name="20% - Accent1 10 3 2 2 3" xfId="321" xr:uid="{00000000-0005-0000-0000-00007E000000}"/>
    <cellStyle name="20% - Accent1 10 3 2 3" xfId="322" xr:uid="{00000000-0005-0000-0000-00007F000000}"/>
    <cellStyle name="20% - Accent1 10 3 2 3 2" xfId="323" xr:uid="{00000000-0005-0000-0000-000080000000}"/>
    <cellStyle name="20% - Accent1 10 3 2 4" xfId="324" xr:uid="{00000000-0005-0000-0000-000081000000}"/>
    <cellStyle name="20% - Accent1 10 3 3" xfId="325" xr:uid="{00000000-0005-0000-0000-000082000000}"/>
    <cellStyle name="20% - Accent1 10 3 3 2" xfId="326" xr:uid="{00000000-0005-0000-0000-000083000000}"/>
    <cellStyle name="20% - Accent1 10 3 3 2 2" xfId="327" xr:uid="{00000000-0005-0000-0000-000084000000}"/>
    <cellStyle name="20% - Accent1 10 3 3 2 2 2" xfId="328" xr:uid="{00000000-0005-0000-0000-000085000000}"/>
    <cellStyle name="20% - Accent1 10 3 3 2 3" xfId="329" xr:uid="{00000000-0005-0000-0000-000086000000}"/>
    <cellStyle name="20% - Accent1 10 3 3 3" xfId="330" xr:uid="{00000000-0005-0000-0000-000087000000}"/>
    <cellStyle name="20% - Accent1 10 3 3 3 2" xfId="331" xr:uid="{00000000-0005-0000-0000-000088000000}"/>
    <cellStyle name="20% - Accent1 10 3 3 4" xfId="332" xr:uid="{00000000-0005-0000-0000-000089000000}"/>
    <cellStyle name="20% - Accent1 10 3 4" xfId="333" xr:uid="{00000000-0005-0000-0000-00008A000000}"/>
    <cellStyle name="20% - Accent1 10 3 4 2" xfId="334" xr:uid="{00000000-0005-0000-0000-00008B000000}"/>
    <cellStyle name="20% - Accent1 10 3 4 2 2" xfId="335" xr:uid="{00000000-0005-0000-0000-00008C000000}"/>
    <cellStyle name="20% - Accent1 10 3 4 2 2 2" xfId="336" xr:uid="{00000000-0005-0000-0000-00008D000000}"/>
    <cellStyle name="20% - Accent1 10 3 4 2 3" xfId="337" xr:uid="{00000000-0005-0000-0000-00008E000000}"/>
    <cellStyle name="20% - Accent1 10 3 4 3" xfId="338" xr:uid="{00000000-0005-0000-0000-00008F000000}"/>
    <cellStyle name="20% - Accent1 10 3 4 3 2" xfId="339" xr:uid="{00000000-0005-0000-0000-000090000000}"/>
    <cellStyle name="20% - Accent1 10 3 4 4" xfId="340" xr:uid="{00000000-0005-0000-0000-000091000000}"/>
    <cellStyle name="20% - Accent1 10 3 5" xfId="341" xr:uid="{00000000-0005-0000-0000-000092000000}"/>
    <cellStyle name="20% - Accent1 10 3 5 2" xfId="342" xr:uid="{00000000-0005-0000-0000-000093000000}"/>
    <cellStyle name="20% - Accent1 10 3 5 2 2" xfId="343" xr:uid="{00000000-0005-0000-0000-000094000000}"/>
    <cellStyle name="20% - Accent1 10 3 5 3" xfId="344" xr:uid="{00000000-0005-0000-0000-000095000000}"/>
    <cellStyle name="20% - Accent1 10 3 6" xfId="345" xr:uid="{00000000-0005-0000-0000-000096000000}"/>
    <cellStyle name="20% - Accent1 10 3 6 2" xfId="346" xr:uid="{00000000-0005-0000-0000-000097000000}"/>
    <cellStyle name="20% - Accent1 10 3 6 2 2" xfId="347" xr:uid="{00000000-0005-0000-0000-000098000000}"/>
    <cellStyle name="20% - Accent1 10 3 6 3" xfId="348" xr:uid="{00000000-0005-0000-0000-000099000000}"/>
    <cellStyle name="20% - Accent1 10 3 7" xfId="349" xr:uid="{00000000-0005-0000-0000-00009A000000}"/>
    <cellStyle name="20% - Accent1 10 3 7 2" xfId="350" xr:uid="{00000000-0005-0000-0000-00009B000000}"/>
    <cellStyle name="20% - Accent1 10 3 8" xfId="351" xr:uid="{00000000-0005-0000-0000-00009C000000}"/>
    <cellStyle name="20% - Accent1 10 3 8 2" xfId="352" xr:uid="{00000000-0005-0000-0000-00009D000000}"/>
    <cellStyle name="20% - Accent1 10 3 9" xfId="353" xr:uid="{00000000-0005-0000-0000-00009E000000}"/>
    <cellStyle name="20% - Accent1 10 4" xfId="354" xr:uid="{00000000-0005-0000-0000-00009F000000}"/>
    <cellStyle name="20% - Accent1 10 4 2" xfId="355" xr:uid="{00000000-0005-0000-0000-0000A0000000}"/>
    <cellStyle name="20% - Accent1 10 4 2 2" xfId="356" xr:uid="{00000000-0005-0000-0000-0000A1000000}"/>
    <cellStyle name="20% - Accent1 10 4 2 2 2" xfId="357" xr:uid="{00000000-0005-0000-0000-0000A2000000}"/>
    <cellStyle name="20% - Accent1 10 4 2 2 2 2" xfId="358" xr:uid="{00000000-0005-0000-0000-0000A3000000}"/>
    <cellStyle name="20% - Accent1 10 4 2 2 3" xfId="359" xr:uid="{00000000-0005-0000-0000-0000A4000000}"/>
    <cellStyle name="20% - Accent1 10 4 2 3" xfId="360" xr:uid="{00000000-0005-0000-0000-0000A5000000}"/>
    <cellStyle name="20% - Accent1 10 4 2 3 2" xfId="361" xr:uid="{00000000-0005-0000-0000-0000A6000000}"/>
    <cellStyle name="20% - Accent1 10 4 2 4" xfId="362" xr:uid="{00000000-0005-0000-0000-0000A7000000}"/>
    <cellStyle name="20% - Accent1 10 4 3" xfId="363" xr:uid="{00000000-0005-0000-0000-0000A8000000}"/>
    <cellStyle name="20% - Accent1 10 4 3 2" xfId="364" xr:uid="{00000000-0005-0000-0000-0000A9000000}"/>
    <cellStyle name="20% - Accent1 10 4 3 2 2" xfId="365" xr:uid="{00000000-0005-0000-0000-0000AA000000}"/>
    <cellStyle name="20% - Accent1 10 4 3 2 2 2" xfId="366" xr:uid="{00000000-0005-0000-0000-0000AB000000}"/>
    <cellStyle name="20% - Accent1 10 4 3 2 3" xfId="367" xr:uid="{00000000-0005-0000-0000-0000AC000000}"/>
    <cellStyle name="20% - Accent1 10 4 3 3" xfId="368" xr:uid="{00000000-0005-0000-0000-0000AD000000}"/>
    <cellStyle name="20% - Accent1 10 4 3 3 2" xfId="369" xr:uid="{00000000-0005-0000-0000-0000AE000000}"/>
    <cellStyle name="20% - Accent1 10 4 3 4" xfId="370" xr:uid="{00000000-0005-0000-0000-0000AF000000}"/>
    <cellStyle name="20% - Accent1 10 4 4" xfId="371" xr:uid="{00000000-0005-0000-0000-0000B0000000}"/>
    <cellStyle name="20% - Accent1 10 4 4 2" xfId="372" xr:uid="{00000000-0005-0000-0000-0000B1000000}"/>
    <cellStyle name="20% - Accent1 10 4 4 2 2" xfId="373" xr:uid="{00000000-0005-0000-0000-0000B2000000}"/>
    <cellStyle name="20% - Accent1 10 4 4 2 2 2" xfId="374" xr:uid="{00000000-0005-0000-0000-0000B3000000}"/>
    <cellStyle name="20% - Accent1 10 4 4 2 3" xfId="375" xr:uid="{00000000-0005-0000-0000-0000B4000000}"/>
    <cellStyle name="20% - Accent1 10 4 4 3" xfId="376" xr:uid="{00000000-0005-0000-0000-0000B5000000}"/>
    <cellStyle name="20% - Accent1 10 4 4 3 2" xfId="377" xr:uid="{00000000-0005-0000-0000-0000B6000000}"/>
    <cellStyle name="20% - Accent1 10 4 4 4" xfId="378" xr:uid="{00000000-0005-0000-0000-0000B7000000}"/>
    <cellStyle name="20% - Accent1 10 4 5" xfId="379" xr:uid="{00000000-0005-0000-0000-0000B8000000}"/>
    <cellStyle name="20% - Accent1 10 4 5 2" xfId="380" xr:uid="{00000000-0005-0000-0000-0000B9000000}"/>
    <cellStyle name="20% - Accent1 10 4 5 2 2" xfId="381" xr:uid="{00000000-0005-0000-0000-0000BA000000}"/>
    <cellStyle name="20% - Accent1 10 4 5 3" xfId="382" xr:uid="{00000000-0005-0000-0000-0000BB000000}"/>
    <cellStyle name="20% - Accent1 10 4 6" xfId="383" xr:uid="{00000000-0005-0000-0000-0000BC000000}"/>
    <cellStyle name="20% - Accent1 10 4 6 2" xfId="384" xr:uid="{00000000-0005-0000-0000-0000BD000000}"/>
    <cellStyle name="20% - Accent1 10 4 6 2 2" xfId="385" xr:uid="{00000000-0005-0000-0000-0000BE000000}"/>
    <cellStyle name="20% - Accent1 10 4 6 3" xfId="386" xr:uid="{00000000-0005-0000-0000-0000BF000000}"/>
    <cellStyle name="20% - Accent1 10 4 7" xfId="387" xr:uid="{00000000-0005-0000-0000-0000C0000000}"/>
    <cellStyle name="20% - Accent1 10 4 7 2" xfId="388" xr:uid="{00000000-0005-0000-0000-0000C1000000}"/>
    <cellStyle name="20% - Accent1 10 4 8" xfId="389" xr:uid="{00000000-0005-0000-0000-0000C2000000}"/>
    <cellStyle name="20% - Accent1 10 4 8 2" xfId="390" xr:uid="{00000000-0005-0000-0000-0000C3000000}"/>
    <cellStyle name="20% - Accent1 10 4 9" xfId="391" xr:uid="{00000000-0005-0000-0000-0000C4000000}"/>
    <cellStyle name="20% - Accent1 10 5" xfId="392" xr:uid="{00000000-0005-0000-0000-0000C5000000}"/>
    <cellStyle name="20% - Accent1 10 5 2" xfId="393" xr:uid="{00000000-0005-0000-0000-0000C6000000}"/>
    <cellStyle name="20% - Accent1 10 5 2 2" xfId="394" xr:uid="{00000000-0005-0000-0000-0000C7000000}"/>
    <cellStyle name="20% - Accent1 10 5 2 2 2" xfId="395" xr:uid="{00000000-0005-0000-0000-0000C8000000}"/>
    <cellStyle name="20% - Accent1 10 5 2 3" xfId="396" xr:uid="{00000000-0005-0000-0000-0000C9000000}"/>
    <cellStyle name="20% - Accent1 10 5 3" xfId="397" xr:uid="{00000000-0005-0000-0000-0000CA000000}"/>
    <cellStyle name="20% - Accent1 10 5 3 2" xfId="398" xr:uid="{00000000-0005-0000-0000-0000CB000000}"/>
    <cellStyle name="20% - Accent1 10 5 4" xfId="399" xr:uid="{00000000-0005-0000-0000-0000CC000000}"/>
    <cellStyle name="20% - Accent1 10 6" xfId="400" xr:uid="{00000000-0005-0000-0000-0000CD000000}"/>
    <cellStyle name="20% - Accent1 10 6 2" xfId="401" xr:uid="{00000000-0005-0000-0000-0000CE000000}"/>
    <cellStyle name="20% - Accent1 10 6 2 2" xfId="402" xr:uid="{00000000-0005-0000-0000-0000CF000000}"/>
    <cellStyle name="20% - Accent1 10 6 2 2 2" xfId="403" xr:uid="{00000000-0005-0000-0000-0000D0000000}"/>
    <cellStyle name="20% - Accent1 10 6 2 3" xfId="404" xr:uid="{00000000-0005-0000-0000-0000D1000000}"/>
    <cellStyle name="20% - Accent1 10 6 3" xfId="405" xr:uid="{00000000-0005-0000-0000-0000D2000000}"/>
    <cellStyle name="20% - Accent1 10 6 3 2" xfId="406" xr:uid="{00000000-0005-0000-0000-0000D3000000}"/>
    <cellStyle name="20% - Accent1 10 6 4" xfId="407" xr:uid="{00000000-0005-0000-0000-0000D4000000}"/>
    <cellStyle name="20% - Accent1 10 7" xfId="408" xr:uid="{00000000-0005-0000-0000-0000D5000000}"/>
    <cellStyle name="20% - Accent1 10 7 2" xfId="409" xr:uid="{00000000-0005-0000-0000-0000D6000000}"/>
    <cellStyle name="20% - Accent1 10 7 2 2" xfId="410" xr:uid="{00000000-0005-0000-0000-0000D7000000}"/>
    <cellStyle name="20% - Accent1 10 7 2 2 2" xfId="411" xr:uid="{00000000-0005-0000-0000-0000D8000000}"/>
    <cellStyle name="20% - Accent1 10 7 2 3" xfId="412" xr:uid="{00000000-0005-0000-0000-0000D9000000}"/>
    <cellStyle name="20% - Accent1 10 7 3" xfId="413" xr:uid="{00000000-0005-0000-0000-0000DA000000}"/>
    <cellStyle name="20% - Accent1 10 7 3 2" xfId="414" xr:uid="{00000000-0005-0000-0000-0000DB000000}"/>
    <cellStyle name="20% - Accent1 10 7 4" xfId="415" xr:uid="{00000000-0005-0000-0000-0000DC000000}"/>
    <cellStyle name="20% - Accent1 10 8" xfId="416" xr:uid="{00000000-0005-0000-0000-0000DD000000}"/>
    <cellStyle name="20% - Accent1 10 8 2" xfId="417" xr:uid="{00000000-0005-0000-0000-0000DE000000}"/>
    <cellStyle name="20% - Accent1 10 8 2 2" xfId="418" xr:uid="{00000000-0005-0000-0000-0000DF000000}"/>
    <cellStyle name="20% - Accent1 10 8 3" xfId="419" xr:uid="{00000000-0005-0000-0000-0000E0000000}"/>
    <cellStyle name="20% - Accent1 10 9" xfId="420" xr:uid="{00000000-0005-0000-0000-0000E1000000}"/>
    <cellStyle name="20% - Accent1 10 9 2" xfId="421" xr:uid="{00000000-0005-0000-0000-0000E2000000}"/>
    <cellStyle name="20% - Accent1 10 9 2 2" xfId="422" xr:uid="{00000000-0005-0000-0000-0000E3000000}"/>
    <cellStyle name="20% - Accent1 10 9 3" xfId="423" xr:uid="{00000000-0005-0000-0000-0000E4000000}"/>
    <cellStyle name="20% - Accent1 11" xfId="424" xr:uid="{00000000-0005-0000-0000-0000E5000000}"/>
    <cellStyle name="20% - Accent1 11 10" xfId="425" xr:uid="{00000000-0005-0000-0000-0000E6000000}"/>
    <cellStyle name="20% - Accent1 11 10 2" xfId="426" xr:uid="{00000000-0005-0000-0000-0000E7000000}"/>
    <cellStyle name="20% - Accent1 11 11" xfId="427" xr:uid="{00000000-0005-0000-0000-0000E8000000}"/>
    <cellStyle name="20% - Accent1 11 2" xfId="428" xr:uid="{00000000-0005-0000-0000-0000E9000000}"/>
    <cellStyle name="20% - Accent1 11 2 2" xfId="429" xr:uid="{00000000-0005-0000-0000-0000EA000000}"/>
    <cellStyle name="20% - Accent1 11 2 2 2" xfId="430" xr:uid="{00000000-0005-0000-0000-0000EB000000}"/>
    <cellStyle name="20% - Accent1 11 2 2 2 2" xfId="431" xr:uid="{00000000-0005-0000-0000-0000EC000000}"/>
    <cellStyle name="20% - Accent1 11 2 2 2 2 2" xfId="432" xr:uid="{00000000-0005-0000-0000-0000ED000000}"/>
    <cellStyle name="20% - Accent1 11 2 2 2 3" xfId="433" xr:uid="{00000000-0005-0000-0000-0000EE000000}"/>
    <cellStyle name="20% - Accent1 11 2 2 3" xfId="434" xr:uid="{00000000-0005-0000-0000-0000EF000000}"/>
    <cellStyle name="20% - Accent1 11 2 2 3 2" xfId="435" xr:uid="{00000000-0005-0000-0000-0000F0000000}"/>
    <cellStyle name="20% - Accent1 11 2 2 4" xfId="436" xr:uid="{00000000-0005-0000-0000-0000F1000000}"/>
    <cellStyle name="20% - Accent1 11 2 3" xfId="437" xr:uid="{00000000-0005-0000-0000-0000F2000000}"/>
    <cellStyle name="20% - Accent1 11 2 3 2" xfId="438" xr:uid="{00000000-0005-0000-0000-0000F3000000}"/>
    <cellStyle name="20% - Accent1 11 2 3 2 2" xfId="439" xr:uid="{00000000-0005-0000-0000-0000F4000000}"/>
    <cellStyle name="20% - Accent1 11 2 3 2 2 2" xfId="440" xr:uid="{00000000-0005-0000-0000-0000F5000000}"/>
    <cellStyle name="20% - Accent1 11 2 3 2 3" xfId="441" xr:uid="{00000000-0005-0000-0000-0000F6000000}"/>
    <cellStyle name="20% - Accent1 11 2 3 3" xfId="442" xr:uid="{00000000-0005-0000-0000-0000F7000000}"/>
    <cellStyle name="20% - Accent1 11 2 3 3 2" xfId="443" xr:uid="{00000000-0005-0000-0000-0000F8000000}"/>
    <cellStyle name="20% - Accent1 11 2 3 4" xfId="444" xr:uid="{00000000-0005-0000-0000-0000F9000000}"/>
    <cellStyle name="20% - Accent1 11 2 4" xfId="445" xr:uid="{00000000-0005-0000-0000-0000FA000000}"/>
    <cellStyle name="20% - Accent1 11 2 4 2" xfId="446" xr:uid="{00000000-0005-0000-0000-0000FB000000}"/>
    <cellStyle name="20% - Accent1 11 2 4 2 2" xfId="447" xr:uid="{00000000-0005-0000-0000-0000FC000000}"/>
    <cellStyle name="20% - Accent1 11 2 4 2 2 2" xfId="448" xr:uid="{00000000-0005-0000-0000-0000FD000000}"/>
    <cellStyle name="20% - Accent1 11 2 4 2 3" xfId="449" xr:uid="{00000000-0005-0000-0000-0000FE000000}"/>
    <cellStyle name="20% - Accent1 11 2 4 3" xfId="450" xr:uid="{00000000-0005-0000-0000-0000FF000000}"/>
    <cellStyle name="20% - Accent1 11 2 4 3 2" xfId="451" xr:uid="{00000000-0005-0000-0000-000000010000}"/>
    <cellStyle name="20% - Accent1 11 2 4 4" xfId="452" xr:uid="{00000000-0005-0000-0000-000001010000}"/>
    <cellStyle name="20% - Accent1 11 2 5" xfId="453" xr:uid="{00000000-0005-0000-0000-000002010000}"/>
    <cellStyle name="20% - Accent1 11 2 5 2" xfId="454" xr:uid="{00000000-0005-0000-0000-000003010000}"/>
    <cellStyle name="20% - Accent1 11 2 5 2 2" xfId="455" xr:uid="{00000000-0005-0000-0000-000004010000}"/>
    <cellStyle name="20% - Accent1 11 2 5 3" xfId="456" xr:uid="{00000000-0005-0000-0000-000005010000}"/>
    <cellStyle name="20% - Accent1 11 2 6" xfId="457" xr:uid="{00000000-0005-0000-0000-000006010000}"/>
    <cellStyle name="20% - Accent1 11 2 6 2" xfId="458" xr:uid="{00000000-0005-0000-0000-000007010000}"/>
    <cellStyle name="20% - Accent1 11 2 6 2 2" xfId="459" xr:uid="{00000000-0005-0000-0000-000008010000}"/>
    <cellStyle name="20% - Accent1 11 2 6 3" xfId="460" xr:uid="{00000000-0005-0000-0000-000009010000}"/>
    <cellStyle name="20% - Accent1 11 2 7" xfId="461" xr:uid="{00000000-0005-0000-0000-00000A010000}"/>
    <cellStyle name="20% - Accent1 11 2 7 2" xfId="462" xr:uid="{00000000-0005-0000-0000-00000B010000}"/>
    <cellStyle name="20% - Accent1 11 2 8" xfId="463" xr:uid="{00000000-0005-0000-0000-00000C010000}"/>
    <cellStyle name="20% - Accent1 11 2 8 2" xfId="464" xr:uid="{00000000-0005-0000-0000-00000D010000}"/>
    <cellStyle name="20% - Accent1 11 2 9" xfId="465" xr:uid="{00000000-0005-0000-0000-00000E010000}"/>
    <cellStyle name="20% - Accent1 11 3" xfId="466" xr:uid="{00000000-0005-0000-0000-00000F010000}"/>
    <cellStyle name="20% - Accent1 11 3 2" xfId="467" xr:uid="{00000000-0005-0000-0000-000010010000}"/>
    <cellStyle name="20% - Accent1 11 3 2 2" xfId="468" xr:uid="{00000000-0005-0000-0000-000011010000}"/>
    <cellStyle name="20% - Accent1 11 3 2 2 2" xfId="469" xr:uid="{00000000-0005-0000-0000-000012010000}"/>
    <cellStyle name="20% - Accent1 11 3 2 2 2 2" xfId="470" xr:uid="{00000000-0005-0000-0000-000013010000}"/>
    <cellStyle name="20% - Accent1 11 3 2 2 3" xfId="471" xr:uid="{00000000-0005-0000-0000-000014010000}"/>
    <cellStyle name="20% - Accent1 11 3 2 3" xfId="472" xr:uid="{00000000-0005-0000-0000-000015010000}"/>
    <cellStyle name="20% - Accent1 11 3 2 3 2" xfId="473" xr:uid="{00000000-0005-0000-0000-000016010000}"/>
    <cellStyle name="20% - Accent1 11 3 2 4" xfId="474" xr:uid="{00000000-0005-0000-0000-000017010000}"/>
    <cellStyle name="20% - Accent1 11 3 3" xfId="475" xr:uid="{00000000-0005-0000-0000-000018010000}"/>
    <cellStyle name="20% - Accent1 11 3 3 2" xfId="476" xr:uid="{00000000-0005-0000-0000-000019010000}"/>
    <cellStyle name="20% - Accent1 11 3 3 2 2" xfId="477" xr:uid="{00000000-0005-0000-0000-00001A010000}"/>
    <cellStyle name="20% - Accent1 11 3 3 2 2 2" xfId="478" xr:uid="{00000000-0005-0000-0000-00001B010000}"/>
    <cellStyle name="20% - Accent1 11 3 3 2 3" xfId="479" xr:uid="{00000000-0005-0000-0000-00001C010000}"/>
    <cellStyle name="20% - Accent1 11 3 3 3" xfId="480" xr:uid="{00000000-0005-0000-0000-00001D010000}"/>
    <cellStyle name="20% - Accent1 11 3 3 3 2" xfId="481" xr:uid="{00000000-0005-0000-0000-00001E010000}"/>
    <cellStyle name="20% - Accent1 11 3 3 4" xfId="482" xr:uid="{00000000-0005-0000-0000-00001F010000}"/>
    <cellStyle name="20% - Accent1 11 3 4" xfId="483" xr:uid="{00000000-0005-0000-0000-000020010000}"/>
    <cellStyle name="20% - Accent1 11 3 4 2" xfId="484" xr:uid="{00000000-0005-0000-0000-000021010000}"/>
    <cellStyle name="20% - Accent1 11 3 4 2 2" xfId="485" xr:uid="{00000000-0005-0000-0000-000022010000}"/>
    <cellStyle name="20% - Accent1 11 3 4 2 2 2" xfId="486" xr:uid="{00000000-0005-0000-0000-000023010000}"/>
    <cellStyle name="20% - Accent1 11 3 4 2 3" xfId="487" xr:uid="{00000000-0005-0000-0000-000024010000}"/>
    <cellStyle name="20% - Accent1 11 3 4 3" xfId="488" xr:uid="{00000000-0005-0000-0000-000025010000}"/>
    <cellStyle name="20% - Accent1 11 3 4 3 2" xfId="489" xr:uid="{00000000-0005-0000-0000-000026010000}"/>
    <cellStyle name="20% - Accent1 11 3 4 4" xfId="490" xr:uid="{00000000-0005-0000-0000-000027010000}"/>
    <cellStyle name="20% - Accent1 11 3 5" xfId="491" xr:uid="{00000000-0005-0000-0000-000028010000}"/>
    <cellStyle name="20% - Accent1 11 3 5 2" xfId="492" xr:uid="{00000000-0005-0000-0000-000029010000}"/>
    <cellStyle name="20% - Accent1 11 3 5 2 2" xfId="493" xr:uid="{00000000-0005-0000-0000-00002A010000}"/>
    <cellStyle name="20% - Accent1 11 3 5 3" xfId="494" xr:uid="{00000000-0005-0000-0000-00002B010000}"/>
    <cellStyle name="20% - Accent1 11 3 6" xfId="495" xr:uid="{00000000-0005-0000-0000-00002C010000}"/>
    <cellStyle name="20% - Accent1 11 3 6 2" xfId="496" xr:uid="{00000000-0005-0000-0000-00002D010000}"/>
    <cellStyle name="20% - Accent1 11 3 6 2 2" xfId="497" xr:uid="{00000000-0005-0000-0000-00002E010000}"/>
    <cellStyle name="20% - Accent1 11 3 6 3" xfId="498" xr:uid="{00000000-0005-0000-0000-00002F010000}"/>
    <cellStyle name="20% - Accent1 11 3 7" xfId="499" xr:uid="{00000000-0005-0000-0000-000030010000}"/>
    <cellStyle name="20% - Accent1 11 3 7 2" xfId="500" xr:uid="{00000000-0005-0000-0000-000031010000}"/>
    <cellStyle name="20% - Accent1 11 3 8" xfId="501" xr:uid="{00000000-0005-0000-0000-000032010000}"/>
    <cellStyle name="20% - Accent1 11 3 8 2" xfId="502" xr:uid="{00000000-0005-0000-0000-000033010000}"/>
    <cellStyle name="20% - Accent1 11 3 9" xfId="503" xr:uid="{00000000-0005-0000-0000-000034010000}"/>
    <cellStyle name="20% - Accent1 11 4" xfId="504" xr:uid="{00000000-0005-0000-0000-000035010000}"/>
    <cellStyle name="20% - Accent1 11 4 2" xfId="505" xr:uid="{00000000-0005-0000-0000-000036010000}"/>
    <cellStyle name="20% - Accent1 11 4 2 2" xfId="506" xr:uid="{00000000-0005-0000-0000-000037010000}"/>
    <cellStyle name="20% - Accent1 11 4 2 2 2" xfId="507" xr:uid="{00000000-0005-0000-0000-000038010000}"/>
    <cellStyle name="20% - Accent1 11 4 2 3" xfId="508" xr:uid="{00000000-0005-0000-0000-000039010000}"/>
    <cellStyle name="20% - Accent1 11 4 3" xfId="509" xr:uid="{00000000-0005-0000-0000-00003A010000}"/>
    <cellStyle name="20% - Accent1 11 4 3 2" xfId="510" xr:uid="{00000000-0005-0000-0000-00003B010000}"/>
    <cellStyle name="20% - Accent1 11 4 4" xfId="511" xr:uid="{00000000-0005-0000-0000-00003C010000}"/>
    <cellStyle name="20% - Accent1 11 5" xfId="512" xr:uid="{00000000-0005-0000-0000-00003D010000}"/>
    <cellStyle name="20% - Accent1 11 5 2" xfId="513" xr:uid="{00000000-0005-0000-0000-00003E010000}"/>
    <cellStyle name="20% - Accent1 11 5 2 2" xfId="514" xr:uid="{00000000-0005-0000-0000-00003F010000}"/>
    <cellStyle name="20% - Accent1 11 5 2 2 2" xfId="515" xr:uid="{00000000-0005-0000-0000-000040010000}"/>
    <cellStyle name="20% - Accent1 11 5 2 3" xfId="516" xr:uid="{00000000-0005-0000-0000-000041010000}"/>
    <cellStyle name="20% - Accent1 11 5 3" xfId="517" xr:uid="{00000000-0005-0000-0000-000042010000}"/>
    <cellStyle name="20% - Accent1 11 5 3 2" xfId="518" xr:uid="{00000000-0005-0000-0000-000043010000}"/>
    <cellStyle name="20% - Accent1 11 5 4" xfId="519" xr:uid="{00000000-0005-0000-0000-000044010000}"/>
    <cellStyle name="20% - Accent1 11 6" xfId="520" xr:uid="{00000000-0005-0000-0000-000045010000}"/>
    <cellStyle name="20% - Accent1 11 6 2" xfId="521" xr:uid="{00000000-0005-0000-0000-000046010000}"/>
    <cellStyle name="20% - Accent1 11 6 2 2" xfId="522" xr:uid="{00000000-0005-0000-0000-000047010000}"/>
    <cellStyle name="20% - Accent1 11 6 2 2 2" xfId="523" xr:uid="{00000000-0005-0000-0000-000048010000}"/>
    <cellStyle name="20% - Accent1 11 6 2 3" xfId="524" xr:uid="{00000000-0005-0000-0000-000049010000}"/>
    <cellStyle name="20% - Accent1 11 6 3" xfId="525" xr:uid="{00000000-0005-0000-0000-00004A010000}"/>
    <cellStyle name="20% - Accent1 11 6 3 2" xfId="526" xr:uid="{00000000-0005-0000-0000-00004B010000}"/>
    <cellStyle name="20% - Accent1 11 6 4" xfId="527" xr:uid="{00000000-0005-0000-0000-00004C010000}"/>
    <cellStyle name="20% - Accent1 11 7" xfId="528" xr:uid="{00000000-0005-0000-0000-00004D010000}"/>
    <cellStyle name="20% - Accent1 11 7 2" xfId="529" xr:uid="{00000000-0005-0000-0000-00004E010000}"/>
    <cellStyle name="20% - Accent1 11 7 2 2" xfId="530" xr:uid="{00000000-0005-0000-0000-00004F010000}"/>
    <cellStyle name="20% - Accent1 11 7 3" xfId="531" xr:uid="{00000000-0005-0000-0000-000050010000}"/>
    <cellStyle name="20% - Accent1 11 8" xfId="532" xr:uid="{00000000-0005-0000-0000-000051010000}"/>
    <cellStyle name="20% - Accent1 11 8 2" xfId="533" xr:uid="{00000000-0005-0000-0000-000052010000}"/>
    <cellStyle name="20% - Accent1 11 8 2 2" xfId="534" xr:uid="{00000000-0005-0000-0000-000053010000}"/>
    <cellStyle name="20% - Accent1 11 8 3" xfId="535" xr:uid="{00000000-0005-0000-0000-000054010000}"/>
    <cellStyle name="20% - Accent1 11 9" xfId="536" xr:uid="{00000000-0005-0000-0000-000055010000}"/>
    <cellStyle name="20% - Accent1 11 9 2" xfId="537" xr:uid="{00000000-0005-0000-0000-000056010000}"/>
    <cellStyle name="20% - Accent1 12" xfId="538" xr:uid="{00000000-0005-0000-0000-000057010000}"/>
    <cellStyle name="20% - Accent1 12 10" xfId="539" xr:uid="{00000000-0005-0000-0000-000058010000}"/>
    <cellStyle name="20% - Accent1 12 10 2" xfId="540" xr:uid="{00000000-0005-0000-0000-000059010000}"/>
    <cellStyle name="20% - Accent1 12 11" xfId="541" xr:uid="{00000000-0005-0000-0000-00005A010000}"/>
    <cellStyle name="20% - Accent1 12 2" xfId="542" xr:uid="{00000000-0005-0000-0000-00005B010000}"/>
    <cellStyle name="20% - Accent1 12 2 2" xfId="543" xr:uid="{00000000-0005-0000-0000-00005C010000}"/>
    <cellStyle name="20% - Accent1 12 2 2 2" xfId="544" xr:uid="{00000000-0005-0000-0000-00005D010000}"/>
    <cellStyle name="20% - Accent1 12 2 2 2 2" xfId="545" xr:uid="{00000000-0005-0000-0000-00005E010000}"/>
    <cellStyle name="20% - Accent1 12 2 2 2 2 2" xfId="546" xr:uid="{00000000-0005-0000-0000-00005F010000}"/>
    <cellStyle name="20% - Accent1 12 2 2 2 3" xfId="547" xr:uid="{00000000-0005-0000-0000-000060010000}"/>
    <cellStyle name="20% - Accent1 12 2 2 3" xfId="548" xr:uid="{00000000-0005-0000-0000-000061010000}"/>
    <cellStyle name="20% - Accent1 12 2 2 3 2" xfId="549" xr:uid="{00000000-0005-0000-0000-000062010000}"/>
    <cellStyle name="20% - Accent1 12 2 2 4" xfId="550" xr:uid="{00000000-0005-0000-0000-000063010000}"/>
    <cellStyle name="20% - Accent1 12 2 3" xfId="551" xr:uid="{00000000-0005-0000-0000-000064010000}"/>
    <cellStyle name="20% - Accent1 12 2 3 2" xfId="552" xr:uid="{00000000-0005-0000-0000-000065010000}"/>
    <cellStyle name="20% - Accent1 12 2 3 2 2" xfId="553" xr:uid="{00000000-0005-0000-0000-000066010000}"/>
    <cellStyle name="20% - Accent1 12 2 3 2 2 2" xfId="554" xr:uid="{00000000-0005-0000-0000-000067010000}"/>
    <cellStyle name="20% - Accent1 12 2 3 2 3" xfId="555" xr:uid="{00000000-0005-0000-0000-000068010000}"/>
    <cellStyle name="20% - Accent1 12 2 3 3" xfId="556" xr:uid="{00000000-0005-0000-0000-000069010000}"/>
    <cellStyle name="20% - Accent1 12 2 3 3 2" xfId="557" xr:uid="{00000000-0005-0000-0000-00006A010000}"/>
    <cellStyle name="20% - Accent1 12 2 3 4" xfId="558" xr:uid="{00000000-0005-0000-0000-00006B010000}"/>
    <cellStyle name="20% - Accent1 12 2 4" xfId="559" xr:uid="{00000000-0005-0000-0000-00006C010000}"/>
    <cellStyle name="20% - Accent1 12 2 4 2" xfId="560" xr:uid="{00000000-0005-0000-0000-00006D010000}"/>
    <cellStyle name="20% - Accent1 12 2 4 2 2" xfId="561" xr:uid="{00000000-0005-0000-0000-00006E010000}"/>
    <cellStyle name="20% - Accent1 12 2 4 2 2 2" xfId="562" xr:uid="{00000000-0005-0000-0000-00006F010000}"/>
    <cellStyle name="20% - Accent1 12 2 4 2 3" xfId="563" xr:uid="{00000000-0005-0000-0000-000070010000}"/>
    <cellStyle name="20% - Accent1 12 2 4 3" xfId="564" xr:uid="{00000000-0005-0000-0000-000071010000}"/>
    <cellStyle name="20% - Accent1 12 2 4 3 2" xfId="565" xr:uid="{00000000-0005-0000-0000-000072010000}"/>
    <cellStyle name="20% - Accent1 12 2 4 4" xfId="566" xr:uid="{00000000-0005-0000-0000-000073010000}"/>
    <cellStyle name="20% - Accent1 12 2 5" xfId="567" xr:uid="{00000000-0005-0000-0000-000074010000}"/>
    <cellStyle name="20% - Accent1 12 2 5 2" xfId="568" xr:uid="{00000000-0005-0000-0000-000075010000}"/>
    <cellStyle name="20% - Accent1 12 2 5 2 2" xfId="569" xr:uid="{00000000-0005-0000-0000-000076010000}"/>
    <cellStyle name="20% - Accent1 12 2 5 3" xfId="570" xr:uid="{00000000-0005-0000-0000-000077010000}"/>
    <cellStyle name="20% - Accent1 12 2 6" xfId="571" xr:uid="{00000000-0005-0000-0000-000078010000}"/>
    <cellStyle name="20% - Accent1 12 2 6 2" xfId="572" xr:uid="{00000000-0005-0000-0000-000079010000}"/>
    <cellStyle name="20% - Accent1 12 2 6 2 2" xfId="573" xr:uid="{00000000-0005-0000-0000-00007A010000}"/>
    <cellStyle name="20% - Accent1 12 2 6 3" xfId="574" xr:uid="{00000000-0005-0000-0000-00007B010000}"/>
    <cellStyle name="20% - Accent1 12 2 7" xfId="575" xr:uid="{00000000-0005-0000-0000-00007C010000}"/>
    <cellStyle name="20% - Accent1 12 2 7 2" xfId="576" xr:uid="{00000000-0005-0000-0000-00007D010000}"/>
    <cellStyle name="20% - Accent1 12 2 8" xfId="577" xr:uid="{00000000-0005-0000-0000-00007E010000}"/>
    <cellStyle name="20% - Accent1 12 2 8 2" xfId="578" xr:uid="{00000000-0005-0000-0000-00007F010000}"/>
    <cellStyle name="20% - Accent1 12 2 9" xfId="579" xr:uid="{00000000-0005-0000-0000-000080010000}"/>
    <cellStyle name="20% - Accent1 12 3" xfId="580" xr:uid="{00000000-0005-0000-0000-000081010000}"/>
    <cellStyle name="20% - Accent1 12 3 2" xfId="581" xr:uid="{00000000-0005-0000-0000-000082010000}"/>
    <cellStyle name="20% - Accent1 12 3 2 2" xfId="582" xr:uid="{00000000-0005-0000-0000-000083010000}"/>
    <cellStyle name="20% - Accent1 12 3 2 2 2" xfId="583" xr:uid="{00000000-0005-0000-0000-000084010000}"/>
    <cellStyle name="20% - Accent1 12 3 2 2 2 2" xfId="584" xr:uid="{00000000-0005-0000-0000-000085010000}"/>
    <cellStyle name="20% - Accent1 12 3 2 2 3" xfId="585" xr:uid="{00000000-0005-0000-0000-000086010000}"/>
    <cellStyle name="20% - Accent1 12 3 2 3" xfId="586" xr:uid="{00000000-0005-0000-0000-000087010000}"/>
    <cellStyle name="20% - Accent1 12 3 2 3 2" xfId="587" xr:uid="{00000000-0005-0000-0000-000088010000}"/>
    <cellStyle name="20% - Accent1 12 3 2 4" xfId="588" xr:uid="{00000000-0005-0000-0000-000089010000}"/>
    <cellStyle name="20% - Accent1 12 3 3" xfId="589" xr:uid="{00000000-0005-0000-0000-00008A010000}"/>
    <cellStyle name="20% - Accent1 12 3 3 2" xfId="590" xr:uid="{00000000-0005-0000-0000-00008B010000}"/>
    <cellStyle name="20% - Accent1 12 3 3 2 2" xfId="591" xr:uid="{00000000-0005-0000-0000-00008C010000}"/>
    <cellStyle name="20% - Accent1 12 3 3 2 2 2" xfId="592" xr:uid="{00000000-0005-0000-0000-00008D010000}"/>
    <cellStyle name="20% - Accent1 12 3 3 2 3" xfId="593" xr:uid="{00000000-0005-0000-0000-00008E010000}"/>
    <cellStyle name="20% - Accent1 12 3 3 3" xfId="594" xr:uid="{00000000-0005-0000-0000-00008F010000}"/>
    <cellStyle name="20% - Accent1 12 3 3 3 2" xfId="595" xr:uid="{00000000-0005-0000-0000-000090010000}"/>
    <cellStyle name="20% - Accent1 12 3 3 4" xfId="596" xr:uid="{00000000-0005-0000-0000-000091010000}"/>
    <cellStyle name="20% - Accent1 12 3 4" xfId="597" xr:uid="{00000000-0005-0000-0000-000092010000}"/>
    <cellStyle name="20% - Accent1 12 3 4 2" xfId="598" xr:uid="{00000000-0005-0000-0000-000093010000}"/>
    <cellStyle name="20% - Accent1 12 3 4 2 2" xfId="599" xr:uid="{00000000-0005-0000-0000-000094010000}"/>
    <cellStyle name="20% - Accent1 12 3 4 2 2 2" xfId="600" xr:uid="{00000000-0005-0000-0000-000095010000}"/>
    <cellStyle name="20% - Accent1 12 3 4 2 3" xfId="601" xr:uid="{00000000-0005-0000-0000-000096010000}"/>
    <cellStyle name="20% - Accent1 12 3 4 3" xfId="602" xr:uid="{00000000-0005-0000-0000-000097010000}"/>
    <cellStyle name="20% - Accent1 12 3 4 3 2" xfId="603" xr:uid="{00000000-0005-0000-0000-000098010000}"/>
    <cellStyle name="20% - Accent1 12 3 4 4" xfId="604" xr:uid="{00000000-0005-0000-0000-000099010000}"/>
    <cellStyle name="20% - Accent1 12 3 5" xfId="605" xr:uid="{00000000-0005-0000-0000-00009A010000}"/>
    <cellStyle name="20% - Accent1 12 3 5 2" xfId="606" xr:uid="{00000000-0005-0000-0000-00009B010000}"/>
    <cellStyle name="20% - Accent1 12 3 5 2 2" xfId="607" xr:uid="{00000000-0005-0000-0000-00009C010000}"/>
    <cellStyle name="20% - Accent1 12 3 5 3" xfId="608" xr:uid="{00000000-0005-0000-0000-00009D010000}"/>
    <cellStyle name="20% - Accent1 12 3 6" xfId="609" xr:uid="{00000000-0005-0000-0000-00009E010000}"/>
    <cellStyle name="20% - Accent1 12 3 6 2" xfId="610" xr:uid="{00000000-0005-0000-0000-00009F010000}"/>
    <cellStyle name="20% - Accent1 12 3 6 2 2" xfId="611" xr:uid="{00000000-0005-0000-0000-0000A0010000}"/>
    <cellStyle name="20% - Accent1 12 3 6 3" xfId="612" xr:uid="{00000000-0005-0000-0000-0000A1010000}"/>
    <cellStyle name="20% - Accent1 12 3 7" xfId="613" xr:uid="{00000000-0005-0000-0000-0000A2010000}"/>
    <cellStyle name="20% - Accent1 12 3 7 2" xfId="614" xr:uid="{00000000-0005-0000-0000-0000A3010000}"/>
    <cellStyle name="20% - Accent1 12 3 8" xfId="615" xr:uid="{00000000-0005-0000-0000-0000A4010000}"/>
    <cellStyle name="20% - Accent1 12 3 8 2" xfId="616" xr:uid="{00000000-0005-0000-0000-0000A5010000}"/>
    <cellStyle name="20% - Accent1 12 3 9" xfId="617" xr:uid="{00000000-0005-0000-0000-0000A6010000}"/>
    <cellStyle name="20% - Accent1 12 4" xfId="618" xr:uid="{00000000-0005-0000-0000-0000A7010000}"/>
    <cellStyle name="20% - Accent1 12 4 2" xfId="619" xr:uid="{00000000-0005-0000-0000-0000A8010000}"/>
    <cellStyle name="20% - Accent1 12 4 2 2" xfId="620" xr:uid="{00000000-0005-0000-0000-0000A9010000}"/>
    <cellStyle name="20% - Accent1 12 4 2 2 2" xfId="621" xr:uid="{00000000-0005-0000-0000-0000AA010000}"/>
    <cellStyle name="20% - Accent1 12 4 2 3" xfId="622" xr:uid="{00000000-0005-0000-0000-0000AB010000}"/>
    <cellStyle name="20% - Accent1 12 4 3" xfId="623" xr:uid="{00000000-0005-0000-0000-0000AC010000}"/>
    <cellStyle name="20% - Accent1 12 4 3 2" xfId="624" xr:uid="{00000000-0005-0000-0000-0000AD010000}"/>
    <cellStyle name="20% - Accent1 12 4 4" xfId="625" xr:uid="{00000000-0005-0000-0000-0000AE010000}"/>
    <cellStyle name="20% - Accent1 12 5" xfId="626" xr:uid="{00000000-0005-0000-0000-0000AF010000}"/>
    <cellStyle name="20% - Accent1 12 5 2" xfId="627" xr:uid="{00000000-0005-0000-0000-0000B0010000}"/>
    <cellStyle name="20% - Accent1 12 5 2 2" xfId="628" xr:uid="{00000000-0005-0000-0000-0000B1010000}"/>
    <cellStyle name="20% - Accent1 12 5 2 2 2" xfId="629" xr:uid="{00000000-0005-0000-0000-0000B2010000}"/>
    <cellStyle name="20% - Accent1 12 5 2 3" xfId="630" xr:uid="{00000000-0005-0000-0000-0000B3010000}"/>
    <cellStyle name="20% - Accent1 12 5 3" xfId="631" xr:uid="{00000000-0005-0000-0000-0000B4010000}"/>
    <cellStyle name="20% - Accent1 12 5 3 2" xfId="632" xr:uid="{00000000-0005-0000-0000-0000B5010000}"/>
    <cellStyle name="20% - Accent1 12 5 4" xfId="633" xr:uid="{00000000-0005-0000-0000-0000B6010000}"/>
    <cellStyle name="20% - Accent1 12 6" xfId="634" xr:uid="{00000000-0005-0000-0000-0000B7010000}"/>
    <cellStyle name="20% - Accent1 12 6 2" xfId="635" xr:uid="{00000000-0005-0000-0000-0000B8010000}"/>
    <cellStyle name="20% - Accent1 12 6 2 2" xfId="636" xr:uid="{00000000-0005-0000-0000-0000B9010000}"/>
    <cellStyle name="20% - Accent1 12 6 2 2 2" xfId="637" xr:uid="{00000000-0005-0000-0000-0000BA010000}"/>
    <cellStyle name="20% - Accent1 12 6 2 3" xfId="638" xr:uid="{00000000-0005-0000-0000-0000BB010000}"/>
    <cellStyle name="20% - Accent1 12 6 3" xfId="639" xr:uid="{00000000-0005-0000-0000-0000BC010000}"/>
    <cellStyle name="20% - Accent1 12 6 3 2" xfId="640" xr:uid="{00000000-0005-0000-0000-0000BD010000}"/>
    <cellStyle name="20% - Accent1 12 6 4" xfId="641" xr:uid="{00000000-0005-0000-0000-0000BE010000}"/>
    <cellStyle name="20% - Accent1 12 7" xfId="642" xr:uid="{00000000-0005-0000-0000-0000BF010000}"/>
    <cellStyle name="20% - Accent1 12 7 2" xfId="643" xr:uid="{00000000-0005-0000-0000-0000C0010000}"/>
    <cellStyle name="20% - Accent1 12 7 2 2" xfId="644" xr:uid="{00000000-0005-0000-0000-0000C1010000}"/>
    <cellStyle name="20% - Accent1 12 7 3" xfId="645" xr:uid="{00000000-0005-0000-0000-0000C2010000}"/>
    <cellStyle name="20% - Accent1 12 8" xfId="646" xr:uid="{00000000-0005-0000-0000-0000C3010000}"/>
    <cellStyle name="20% - Accent1 12 8 2" xfId="647" xr:uid="{00000000-0005-0000-0000-0000C4010000}"/>
    <cellStyle name="20% - Accent1 12 8 2 2" xfId="648" xr:uid="{00000000-0005-0000-0000-0000C5010000}"/>
    <cellStyle name="20% - Accent1 12 8 3" xfId="649" xr:uid="{00000000-0005-0000-0000-0000C6010000}"/>
    <cellStyle name="20% - Accent1 12 9" xfId="650" xr:uid="{00000000-0005-0000-0000-0000C7010000}"/>
    <cellStyle name="20% - Accent1 12 9 2" xfId="651" xr:uid="{00000000-0005-0000-0000-0000C8010000}"/>
    <cellStyle name="20% - Accent1 13" xfId="652" xr:uid="{00000000-0005-0000-0000-0000C9010000}"/>
    <cellStyle name="20% - Accent1 13 10" xfId="653" xr:uid="{00000000-0005-0000-0000-0000CA010000}"/>
    <cellStyle name="20% - Accent1 13 10 2" xfId="654" xr:uid="{00000000-0005-0000-0000-0000CB010000}"/>
    <cellStyle name="20% - Accent1 13 11" xfId="655" xr:uid="{00000000-0005-0000-0000-0000CC010000}"/>
    <cellStyle name="20% - Accent1 13 2" xfId="656" xr:uid="{00000000-0005-0000-0000-0000CD010000}"/>
    <cellStyle name="20% - Accent1 13 2 2" xfId="657" xr:uid="{00000000-0005-0000-0000-0000CE010000}"/>
    <cellStyle name="20% - Accent1 13 2 2 2" xfId="658" xr:uid="{00000000-0005-0000-0000-0000CF010000}"/>
    <cellStyle name="20% - Accent1 13 2 2 2 2" xfId="659" xr:uid="{00000000-0005-0000-0000-0000D0010000}"/>
    <cellStyle name="20% - Accent1 13 2 2 2 2 2" xfId="660" xr:uid="{00000000-0005-0000-0000-0000D1010000}"/>
    <cellStyle name="20% - Accent1 13 2 2 2 3" xfId="661" xr:uid="{00000000-0005-0000-0000-0000D2010000}"/>
    <cellStyle name="20% - Accent1 13 2 2 3" xfId="662" xr:uid="{00000000-0005-0000-0000-0000D3010000}"/>
    <cellStyle name="20% - Accent1 13 2 2 3 2" xfId="663" xr:uid="{00000000-0005-0000-0000-0000D4010000}"/>
    <cellStyle name="20% - Accent1 13 2 2 4" xfId="664" xr:uid="{00000000-0005-0000-0000-0000D5010000}"/>
    <cellStyle name="20% - Accent1 13 2 3" xfId="665" xr:uid="{00000000-0005-0000-0000-0000D6010000}"/>
    <cellStyle name="20% - Accent1 13 2 3 2" xfId="666" xr:uid="{00000000-0005-0000-0000-0000D7010000}"/>
    <cellStyle name="20% - Accent1 13 2 3 2 2" xfId="667" xr:uid="{00000000-0005-0000-0000-0000D8010000}"/>
    <cellStyle name="20% - Accent1 13 2 3 2 2 2" xfId="668" xr:uid="{00000000-0005-0000-0000-0000D9010000}"/>
    <cellStyle name="20% - Accent1 13 2 3 2 3" xfId="669" xr:uid="{00000000-0005-0000-0000-0000DA010000}"/>
    <cellStyle name="20% - Accent1 13 2 3 3" xfId="670" xr:uid="{00000000-0005-0000-0000-0000DB010000}"/>
    <cellStyle name="20% - Accent1 13 2 3 3 2" xfId="671" xr:uid="{00000000-0005-0000-0000-0000DC010000}"/>
    <cellStyle name="20% - Accent1 13 2 3 4" xfId="672" xr:uid="{00000000-0005-0000-0000-0000DD010000}"/>
    <cellStyle name="20% - Accent1 13 2 4" xfId="673" xr:uid="{00000000-0005-0000-0000-0000DE010000}"/>
    <cellStyle name="20% - Accent1 13 2 4 2" xfId="674" xr:uid="{00000000-0005-0000-0000-0000DF010000}"/>
    <cellStyle name="20% - Accent1 13 2 4 2 2" xfId="675" xr:uid="{00000000-0005-0000-0000-0000E0010000}"/>
    <cellStyle name="20% - Accent1 13 2 4 2 2 2" xfId="676" xr:uid="{00000000-0005-0000-0000-0000E1010000}"/>
    <cellStyle name="20% - Accent1 13 2 4 2 3" xfId="677" xr:uid="{00000000-0005-0000-0000-0000E2010000}"/>
    <cellStyle name="20% - Accent1 13 2 4 3" xfId="678" xr:uid="{00000000-0005-0000-0000-0000E3010000}"/>
    <cellStyle name="20% - Accent1 13 2 4 3 2" xfId="679" xr:uid="{00000000-0005-0000-0000-0000E4010000}"/>
    <cellStyle name="20% - Accent1 13 2 4 4" xfId="680" xr:uid="{00000000-0005-0000-0000-0000E5010000}"/>
    <cellStyle name="20% - Accent1 13 2 5" xfId="681" xr:uid="{00000000-0005-0000-0000-0000E6010000}"/>
    <cellStyle name="20% - Accent1 13 2 5 2" xfId="682" xr:uid="{00000000-0005-0000-0000-0000E7010000}"/>
    <cellStyle name="20% - Accent1 13 2 5 2 2" xfId="683" xr:uid="{00000000-0005-0000-0000-0000E8010000}"/>
    <cellStyle name="20% - Accent1 13 2 5 3" xfId="684" xr:uid="{00000000-0005-0000-0000-0000E9010000}"/>
    <cellStyle name="20% - Accent1 13 2 6" xfId="685" xr:uid="{00000000-0005-0000-0000-0000EA010000}"/>
    <cellStyle name="20% - Accent1 13 2 6 2" xfId="686" xr:uid="{00000000-0005-0000-0000-0000EB010000}"/>
    <cellStyle name="20% - Accent1 13 2 6 2 2" xfId="687" xr:uid="{00000000-0005-0000-0000-0000EC010000}"/>
    <cellStyle name="20% - Accent1 13 2 6 3" xfId="688" xr:uid="{00000000-0005-0000-0000-0000ED010000}"/>
    <cellStyle name="20% - Accent1 13 2 7" xfId="689" xr:uid="{00000000-0005-0000-0000-0000EE010000}"/>
    <cellStyle name="20% - Accent1 13 2 7 2" xfId="690" xr:uid="{00000000-0005-0000-0000-0000EF010000}"/>
    <cellStyle name="20% - Accent1 13 2 8" xfId="691" xr:uid="{00000000-0005-0000-0000-0000F0010000}"/>
    <cellStyle name="20% - Accent1 13 2 8 2" xfId="692" xr:uid="{00000000-0005-0000-0000-0000F1010000}"/>
    <cellStyle name="20% - Accent1 13 2 9" xfId="693" xr:uid="{00000000-0005-0000-0000-0000F2010000}"/>
    <cellStyle name="20% - Accent1 13 3" xfId="694" xr:uid="{00000000-0005-0000-0000-0000F3010000}"/>
    <cellStyle name="20% - Accent1 13 3 2" xfId="695" xr:uid="{00000000-0005-0000-0000-0000F4010000}"/>
    <cellStyle name="20% - Accent1 13 3 2 2" xfId="696" xr:uid="{00000000-0005-0000-0000-0000F5010000}"/>
    <cellStyle name="20% - Accent1 13 3 2 2 2" xfId="697" xr:uid="{00000000-0005-0000-0000-0000F6010000}"/>
    <cellStyle name="20% - Accent1 13 3 2 2 2 2" xfId="698" xr:uid="{00000000-0005-0000-0000-0000F7010000}"/>
    <cellStyle name="20% - Accent1 13 3 2 2 3" xfId="699" xr:uid="{00000000-0005-0000-0000-0000F8010000}"/>
    <cellStyle name="20% - Accent1 13 3 2 3" xfId="700" xr:uid="{00000000-0005-0000-0000-0000F9010000}"/>
    <cellStyle name="20% - Accent1 13 3 2 3 2" xfId="701" xr:uid="{00000000-0005-0000-0000-0000FA010000}"/>
    <cellStyle name="20% - Accent1 13 3 2 4" xfId="702" xr:uid="{00000000-0005-0000-0000-0000FB010000}"/>
    <cellStyle name="20% - Accent1 13 3 3" xfId="703" xr:uid="{00000000-0005-0000-0000-0000FC010000}"/>
    <cellStyle name="20% - Accent1 13 3 3 2" xfId="704" xr:uid="{00000000-0005-0000-0000-0000FD010000}"/>
    <cellStyle name="20% - Accent1 13 3 3 2 2" xfId="705" xr:uid="{00000000-0005-0000-0000-0000FE010000}"/>
    <cellStyle name="20% - Accent1 13 3 3 2 2 2" xfId="706" xr:uid="{00000000-0005-0000-0000-0000FF010000}"/>
    <cellStyle name="20% - Accent1 13 3 3 2 3" xfId="707" xr:uid="{00000000-0005-0000-0000-000000020000}"/>
    <cellStyle name="20% - Accent1 13 3 3 3" xfId="708" xr:uid="{00000000-0005-0000-0000-000001020000}"/>
    <cellStyle name="20% - Accent1 13 3 3 3 2" xfId="709" xr:uid="{00000000-0005-0000-0000-000002020000}"/>
    <cellStyle name="20% - Accent1 13 3 3 4" xfId="710" xr:uid="{00000000-0005-0000-0000-000003020000}"/>
    <cellStyle name="20% - Accent1 13 3 4" xfId="711" xr:uid="{00000000-0005-0000-0000-000004020000}"/>
    <cellStyle name="20% - Accent1 13 3 4 2" xfId="712" xr:uid="{00000000-0005-0000-0000-000005020000}"/>
    <cellStyle name="20% - Accent1 13 3 4 2 2" xfId="713" xr:uid="{00000000-0005-0000-0000-000006020000}"/>
    <cellStyle name="20% - Accent1 13 3 4 2 2 2" xfId="714" xr:uid="{00000000-0005-0000-0000-000007020000}"/>
    <cellStyle name="20% - Accent1 13 3 4 2 3" xfId="715" xr:uid="{00000000-0005-0000-0000-000008020000}"/>
    <cellStyle name="20% - Accent1 13 3 4 3" xfId="716" xr:uid="{00000000-0005-0000-0000-000009020000}"/>
    <cellStyle name="20% - Accent1 13 3 4 3 2" xfId="717" xr:uid="{00000000-0005-0000-0000-00000A020000}"/>
    <cellStyle name="20% - Accent1 13 3 4 4" xfId="718" xr:uid="{00000000-0005-0000-0000-00000B020000}"/>
    <cellStyle name="20% - Accent1 13 3 5" xfId="719" xr:uid="{00000000-0005-0000-0000-00000C020000}"/>
    <cellStyle name="20% - Accent1 13 3 5 2" xfId="720" xr:uid="{00000000-0005-0000-0000-00000D020000}"/>
    <cellStyle name="20% - Accent1 13 3 5 2 2" xfId="721" xr:uid="{00000000-0005-0000-0000-00000E020000}"/>
    <cellStyle name="20% - Accent1 13 3 5 3" xfId="722" xr:uid="{00000000-0005-0000-0000-00000F020000}"/>
    <cellStyle name="20% - Accent1 13 3 6" xfId="723" xr:uid="{00000000-0005-0000-0000-000010020000}"/>
    <cellStyle name="20% - Accent1 13 3 6 2" xfId="724" xr:uid="{00000000-0005-0000-0000-000011020000}"/>
    <cellStyle name="20% - Accent1 13 3 6 2 2" xfId="725" xr:uid="{00000000-0005-0000-0000-000012020000}"/>
    <cellStyle name="20% - Accent1 13 3 6 3" xfId="726" xr:uid="{00000000-0005-0000-0000-000013020000}"/>
    <cellStyle name="20% - Accent1 13 3 7" xfId="727" xr:uid="{00000000-0005-0000-0000-000014020000}"/>
    <cellStyle name="20% - Accent1 13 3 7 2" xfId="728" xr:uid="{00000000-0005-0000-0000-000015020000}"/>
    <cellStyle name="20% - Accent1 13 3 8" xfId="729" xr:uid="{00000000-0005-0000-0000-000016020000}"/>
    <cellStyle name="20% - Accent1 13 3 8 2" xfId="730" xr:uid="{00000000-0005-0000-0000-000017020000}"/>
    <cellStyle name="20% - Accent1 13 3 9" xfId="731" xr:uid="{00000000-0005-0000-0000-000018020000}"/>
    <cellStyle name="20% - Accent1 13 4" xfId="732" xr:uid="{00000000-0005-0000-0000-000019020000}"/>
    <cellStyle name="20% - Accent1 13 4 2" xfId="733" xr:uid="{00000000-0005-0000-0000-00001A020000}"/>
    <cellStyle name="20% - Accent1 13 4 2 2" xfId="734" xr:uid="{00000000-0005-0000-0000-00001B020000}"/>
    <cellStyle name="20% - Accent1 13 4 2 2 2" xfId="735" xr:uid="{00000000-0005-0000-0000-00001C020000}"/>
    <cellStyle name="20% - Accent1 13 4 2 3" xfId="736" xr:uid="{00000000-0005-0000-0000-00001D020000}"/>
    <cellStyle name="20% - Accent1 13 4 3" xfId="737" xr:uid="{00000000-0005-0000-0000-00001E020000}"/>
    <cellStyle name="20% - Accent1 13 4 3 2" xfId="738" xr:uid="{00000000-0005-0000-0000-00001F020000}"/>
    <cellStyle name="20% - Accent1 13 4 4" xfId="739" xr:uid="{00000000-0005-0000-0000-000020020000}"/>
    <cellStyle name="20% - Accent1 13 5" xfId="740" xr:uid="{00000000-0005-0000-0000-000021020000}"/>
    <cellStyle name="20% - Accent1 13 5 2" xfId="741" xr:uid="{00000000-0005-0000-0000-000022020000}"/>
    <cellStyle name="20% - Accent1 13 5 2 2" xfId="742" xr:uid="{00000000-0005-0000-0000-000023020000}"/>
    <cellStyle name="20% - Accent1 13 5 2 2 2" xfId="743" xr:uid="{00000000-0005-0000-0000-000024020000}"/>
    <cellStyle name="20% - Accent1 13 5 2 3" xfId="744" xr:uid="{00000000-0005-0000-0000-000025020000}"/>
    <cellStyle name="20% - Accent1 13 5 3" xfId="745" xr:uid="{00000000-0005-0000-0000-000026020000}"/>
    <cellStyle name="20% - Accent1 13 5 3 2" xfId="746" xr:uid="{00000000-0005-0000-0000-000027020000}"/>
    <cellStyle name="20% - Accent1 13 5 4" xfId="747" xr:uid="{00000000-0005-0000-0000-000028020000}"/>
    <cellStyle name="20% - Accent1 13 6" xfId="748" xr:uid="{00000000-0005-0000-0000-000029020000}"/>
    <cellStyle name="20% - Accent1 13 6 2" xfId="749" xr:uid="{00000000-0005-0000-0000-00002A020000}"/>
    <cellStyle name="20% - Accent1 13 6 2 2" xfId="750" xr:uid="{00000000-0005-0000-0000-00002B020000}"/>
    <cellStyle name="20% - Accent1 13 6 2 2 2" xfId="751" xr:uid="{00000000-0005-0000-0000-00002C020000}"/>
    <cellStyle name="20% - Accent1 13 6 2 3" xfId="752" xr:uid="{00000000-0005-0000-0000-00002D020000}"/>
    <cellStyle name="20% - Accent1 13 6 3" xfId="753" xr:uid="{00000000-0005-0000-0000-00002E020000}"/>
    <cellStyle name="20% - Accent1 13 6 3 2" xfId="754" xr:uid="{00000000-0005-0000-0000-00002F020000}"/>
    <cellStyle name="20% - Accent1 13 6 4" xfId="755" xr:uid="{00000000-0005-0000-0000-000030020000}"/>
    <cellStyle name="20% - Accent1 13 7" xfId="756" xr:uid="{00000000-0005-0000-0000-000031020000}"/>
    <cellStyle name="20% - Accent1 13 7 2" xfId="757" xr:uid="{00000000-0005-0000-0000-000032020000}"/>
    <cellStyle name="20% - Accent1 13 7 2 2" xfId="758" xr:uid="{00000000-0005-0000-0000-000033020000}"/>
    <cellStyle name="20% - Accent1 13 7 3" xfId="759" xr:uid="{00000000-0005-0000-0000-000034020000}"/>
    <cellStyle name="20% - Accent1 13 8" xfId="760" xr:uid="{00000000-0005-0000-0000-000035020000}"/>
    <cellStyle name="20% - Accent1 13 8 2" xfId="761" xr:uid="{00000000-0005-0000-0000-000036020000}"/>
    <cellStyle name="20% - Accent1 13 8 2 2" xfId="762" xr:uid="{00000000-0005-0000-0000-000037020000}"/>
    <cellStyle name="20% - Accent1 13 8 3" xfId="763" xr:uid="{00000000-0005-0000-0000-000038020000}"/>
    <cellStyle name="20% - Accent1 13 9" xfId="764" xr:uid="{00000000-0005-0000-0000-000039020000}"/>
    <cellStyle name="20% - Accent1 13 9 2" xfId="765" xr:uid="{00000000-0005-0000-0000-00003A020000}"/>
    <cellStyle name="20% - Accent1 14" xfId="766" xr:uid="{00000000-0005-0000-0000-00003B020000}"/>
    <cellStyle name="20% - Accent1 14 2" xfId="767" xr:uid="{00000000-0005-0000-0000-00003C020000}"/>
    <cellStyle name="20% - Accent1 14 2 2" xfId="768" xr:uid="{00000000-0005-0000-0000-00003D020000}"/>
    <cellStyle name="20% - Accent1 14 2 2 2" xfId="769" xr:uid="{00000000-0005-0000-0000-00003E020000}"/>
    <cellStyle name="20% - Accent1 14 2 2 2 2" xfId="770" xr:uid="{00000000-0005-0000-0000-00003F020000}"/>
    <cellStyle name="20% - Accent1 14 2 2 3" xfId="771" xr:uid="{00000000-0005-0000-0000-000040020000}"/>
    <cellStyle name="20% - Accent1 14 2 3" xfId="772" xr:uid="{00000000-0005-0000-0000-000041020000}"/>
    <cellStyle name="20% - Accent1 14 2 3 2" xfId="773" xr:uid="{00000000-0005-0000-0000-000042020000}"/>
    <cellStyle name="20% - Accent1 14 2 4" xfId="774" xr:uid="{00000000-0005-0000-0000-000043020000}"/>
    <cellStyle name="20% - Accent1 14 3" xfId="775" xr:uid="{00000000-0005-0000-0000-000044020000}"/>
    <cellStyle name="20% - Accent1 14 3 2" xfId="776" xr:uid="{00000000-0005-0000-0000-000045020000}"/>
    <cellStyle name="20% - Accent1 14 3 2 2" xfId="777" xr:uid="{00000000-0005-0000-0000-000046020000}"/>
    <cellStyle name="20% - Accent1 14 3 2 2 2" xfId="778" xr:uid="{00000000-0005-0000-0000-000047020000}"/>
    <cellStyle name="20% - Accent1 14 3 2 3" xfId="779" xr:uid="{00000000-0005-0000-0000-000048020000}"/>
    <cellStyle name="20% - Accent1 14 3 3" xfId="780" xr:uid="{00000000-0005-0000-0000-000049020000}"/>
    <cellStyle name="20% - Accent1 14 3 3 2" xfId="781" xr:uid="{00000000-0005-0000-0000-00004A020000}"/>
    <cellStyle name="20% - Accent1 14 3 4" xfId="782" xr:uid="{00000000-0005-0000-0000-00004B020000}"/>
    <cellStyle name="20% - Accent1 14 4" xfId="783" xr:uid="{00000000-0005-0000-0000-00004C020000}"/>
    <cellStyle name="20% - Accent1 14 4 2" xfId="784" xr:uid="{00000000-0005-0000-0000-00004D020000}"/>
    <cellStyle name="20% - Accent1 14 4 2 2" xfId="785" xr:uid="{00000000-0005-0000-0000-00004E020000}"/>
    <cellStyle name="20% - Accent1 14 4 2 2 2" xfId="786" xr:uid="{00000000-0005-0000-0000-00004F020000}"/>
    <cellStyle name="20% - Accent1 14 4 2 3" xfId="787" xr:uid="{00000000-0005-0000-0000-000050020000}"/>
    <cellStyle name="20% - Accent1 14 4 3" xfId="788" xr:uid="{00000000-0005-0000-0000-000051020000}"/>
    <cellStyle name="20% - Accent1 14 4 3 2" xfId="789" xr:uid="{00000000-0005-0000-0000-000052020000}"/>
    <cellStyle name="20% - Accent1 14 4 4" xfId="790" xr:uid="{00000000-0005-0000-0000-000053020000}"/>
    <cellStyle name="20% - Accent1 14 5" xfId="791" xr:uid="{00000000-0005-0000-0000-000054020000}"/>
    <cellStyle name="20% - Accent1 14 5 2" xfId="792" xr:uid="{00000000-0005-0000-0000-000055020000}"/>
    <cellStyle name="20% - Accent1 14 5 2 2" xfId="793" xr:uid="{00000000-0005-0000-0000-000056020000}"/>
    <cellStyle name="20% - Accent1 14 5 3" xfId="794" xr:uid="{00000000-0005-0000-0000-000057020000}"/>
    <cellStyle name="20% - Accent1 14 6" xfId="795" xr:uid="{00000000-0005-0000-0000-000058020000}"/>
    <cellStyle name="20% - Accent1 14 6 2" xfId="796" xr:uid="{00000000-0005-0000-0000-000059020000}"/>
    <cellStyle name="20% - Accent1 14 6 2 2" xfId="797" xr:uid="{00000000-0005-0000-0000-00005A020000}"/>
    <cellStyle name="20% - Accent1 14 6 3" xfId="798" xr:uid="{00000000-0005-0000-0000-00005B020000}"/>
    <cellStyle name="20% - Accent1 14 7" xfId="799" xr:uid="{00000000-0005-0000-0000-00005C020000}"/>
    <cellStyle name="20% - Accent1 14 7 2" xfId="800" xr:uid="{00000000-0005-0000-0000-00005D020000}"/>
    <cellStyle name="20% - Accent1 14 8" xfId="801" xr:uid="{00000000-0005-0000-0000-00005E020000}"/>
    <cellStyle name="20% - Accent1 14 8 2" xfId="802" xr:uid="{00000000-0005-0000-0000-00005F020000}"/>
    <cellStyle name="20% - Accent1 14 9" xfId="803" xr:uid="{00000000-0005-0000-0000-000060020000}"/>
    <cellStyle name="20% - Accent1 15" xfId="804" xr:uid="{00000000-0005-0000-0000-000061020000}"/>
    <cellStyle name="20% - Accent1 15 2" xfId="805" xr:uid="{00000000-0005-0000-0000-000062020000}"/>
    <cellStyle name="20% - Accent1 15 2 2" xfId="806" xr:uid="{00000000-0005-0000-0000-000063020000}"/>
    <cellStyle name="20% - Accent1 15 2 2 2" xfId="807" xr:uid="{00000000-0005-0000-0000-000064020000}"/>
    <cellStyle name="20% - Accent1 15 2 2 2 2" xfId="808" xr:uid="{00000000-0005-0000-0000-000065020000}"/>
    <cellStyle name="20% - Accent1 15 2 2 3" xfId="809" xr:uid="{00000000-0005-0000-0000-000066020000}"/>
    <cellStyle name="20% - Accent1 15 2 3" xfId="810" xr:uid="{00000000-0005-0000-0000-000067020000}"/>
    <cellStyle name="20% - Accent1 15 2 3 2" xfId="811" xr:uid="{00000000-0005-0000-0000-000068020000}"/>
    <cellStyle name="20% - Accent1 15 2 4" xfId="812" xr:uid="{00000000-0005-0000-0000-000069020000}"/>
    <cellStyle name="20% - Accent1 15 3" xfId="813" xr:uid="{00000000-0005-0000-0000-00006A020000}"/>
    <cellStyle name="20% - Accent1 15 3 2" xfId="814" xr:uid="{00000000-0005-0000-0000-00006B020000}"/>
    <cellStyle name="20% - Accent1 15 3 2 2" xfId="815" xr:uid="{00000000-0005-0000-0000-00006C020000}"/>
    <cellStyle name="20% - Accent1 15 3 2 2 2" xfId="816" xr:uid="{00000000-0005-0000-0000-00006D020000}"/>
    <cellStyle name="20% - Accent1 15 3 2 3" xfId="817" xr:uid="{00000000-0005-0000-0000-00006E020000}"/>
    <cellStyle name="20% - Accent1 15 3 3" xfId="818" xr:uid="{00000000-0005-0000-0000-00006F020000}"/>
    <cellStyle name="20% - Accent1 15 3 3 2" xfId="819" xr:uid="{00000000-0005-0000-0000-000070020000}"/>
    <cellStyle name="20% - Accent1 15 3 4" xfId="820" xr:uid="{00000000-0005-0000-0000-000071020000}"/>
    <cellStyle name="20% - Accent1 15 4" xfId="821" xr:uid="{00000000-0005-0000-0000-000072020000}"/>
    <cellStyle name="20% - Accent1 15 4 2" xfId="822" xr:uid="{00000000-0005-0000-0000-000073020000}"/>
    <cellStyle name="20% - Accent1 15 4 2 2" xfId="823" xr:uid="{00000000-0005-0000-0000-000074020000}"/>
    <cellStyle name="20% - Accent1 15 4 2 2 2" xfId="824" xr:uid="{00000000-0005-0000-0000-000075020000}"/>
    <cellStyle name="20% - Accent1 15 4 2 3" xfId="825" xr:uid="{00000000-0005-0000-0000-000076020000}"/>
    <cellStyle name="20% - Accent1 15 4 3" xfId="826" xr:uid="{00000000-0005-0000-0000-000077020000}"/>
    <cellStyle name="20% - Accent1 15 4 3 2" xfId="827" xr:uid="{00000000-0005-0000-0000-000078020000}"/>
    <cellStyle name="20% - Accent1 15 4 4" xfId="828" xr:uid="{00000000-0005-0000-0000-000079020000}"/>
    <cellStyle name="20% - Accent1 15 5" xfId="829" xr:uid="{00000000-0005-0000-0000-00007A020000}"/>
    <cellStyle name="20% - Accent1 15 5 2" xfId="830" xr:uid="{00000000-0005-0000-0000-00007B020000}"/>
    <cellStyle name="20% - Accent1 15 5 2 2" xfId="831" xr:uid="{00000000-0005-0000-0000-00007C020000}"/>
    <cellStyle name="20% - Accent1 15 5 3" xfId="832" xr:uid="{00000000-0005-0000-0000-00007D020000}"/>
    <cellStyle name="20% - Accent1 15 6" xfId="833" xr:uid="{00000000-0005-0000-0000-00007E020000}"/>
    <cellStyle name="20% - Accent1 15 6 2" xfId="834" xr:uid="{00000000-0005-0000-0000-00007F020000}"/>
    <cellStyle name="20% - Accent1 15 6 2 2" xfId="835" xr:uid="{00000000-0005-0000-0000-000080020000}"/>
    <cellStyle name="20% - Accent1 15 6 3" xfId="836" xr:uid="{00000000-0005-0000-0000-000081020000}"/>
    <cellStyle name="20% - Accent1 15 7" xfId="837" xr:uid="{00000000-0005-0000-0000-000082020000}"/>
    <cellStyle name="20% - Accent1 15 7 2" xfId="838" xr:uid="{00000000-0005-0000-0000-000083020000}"/>
    <cellStyle name="20% - Accent1 15 8" xfId="839" xr:uid="{00000000-0005-0000-0000-000084020000}"/>
    <cellStyle name="20% - Accent1 15 8 2" xfId="840" xr:uid="{00000000-0005-0000-0000-000085020000}"/>
    <cellStyle name="20% - Accent1 15 9" xfId="841" xr:uid="{00000000-0005-0000-0000-000086020000}"/>
    <cellStyle name="20% - Accent1 16" xfId="842" xr:uid="{00000000-0005-0000-0000-000087020000}"/>
    <cellStyle name="20% - Accent1 16 2" xfId="843" xr:uid="{00000000-0005-0000-0000-000088020000}"/>
    <cellStyle name="20% - Accent1 16 2 2" xfId="844" xr:uid="{00000000-0005-0000-0000-000089020000}"/>
    <cellStyle name="20% - Accent1 16 2 2 2" xfId="845" xr:uid="{00000000-0005-0000-0000-00008A020000}"/>
    <cellStyle name="20% - Accent1 16 2 3" xfId="846" xr:uid="{00000000-0005-0000-0000-00008B020000}"/>
    <cellStyle name="20% - Accent1 16 3" xfId="847" xr:uid="{00000000-0005-0000-0000-00008C020000}"/>
    <cellStyle name="20% - Accent1 16 3 2" xfId="848" xr:uid="{00000000-0005-0000-0000-00008D020000}"/>
    <cellStyle name="20% - Accent1 16 4" xfId="849" xr:uid="{00000000-0005-0000-0000-00008E020000}"/>
    <cellStyle name="20% - Accent1 17" xfId="850" xr:uid="{00000000-0005-0000-0000-00008F020000}"/>
    <cellStyle name="20% - Accent1 17 2" xfId="851" xr:uid="{00000000-0005-0000-0000-000090020000}"/>
    <cellStyle name="20% - Accent1 17 2 2" xfId="852" xr:uid="{00000000-0005-0000-0000-000091020000}"/>
    <cellStyle name="20% - Accent1 17 2 2 2" xfId="853" xr:uid="{00000000-0005-0000-0000-000092020000}"/>
    <cellStyle name="20% - Accent1 17 2 3" xfId="854" xr:uid="{00000000-0005-0000-0000-000093020000}"/>
    <cellStyle name="20% - Accent1 17 3" xfId="855" xr:uid="{00000000-0005-0000-0000-000094020000}"/>
    <cellStyle name="20% - Accent1 17 3 2" xfId="856" xr:uid="{00000000-0005-0000-0000-000095020000}"/>
    <cellStyle name="20% - Accent1 17 4" xfId="857" xr:uid="{00000000-0005-0000-0000-000096020000}"/>
    <cellStyle name="20% - Accent1 18" xfId="858" xr:uid="{00000000-0005-0000-0000-000097020000}"/>
    <cellStyle name="20% - Accent1 18 2" xfId="859" xr:uid="{00000000-0005-0000-0000-000098020000}"/>
    <cellStyle name="20% - Accent1 18 2 2" xfId="860" xr:uid="{00000000-0005-0000-0000-000099020000}"/>
    <cellStyle name="20% - Accent1 18 2 2 2" xfId="861" xr:uid="{00000000-0005-0000-0000-00009A020000}"/>
    <cellStyle name="20% - Accent1 18 2 3" xfId="862" xr:uid="{00000000-0005-0000-0000-00009B020000}"/>
    <cellStyle name="20% - Accent1 18 3" xfId="863" xr:uid="{00000000-0005-0000-0000-00009C020000}"/>
    <cellStyle name="20% - Accent1 18 3 2" xfId="864" xr:uid="{00000000-0005-0000-0000-00009D020000}"/>
    <cellStyle name="20% - Accent1 18 4" xfId="865" xr:uid="{00000000-0005-0000-0000-00009E020000}"/>
    <cellStyle name="20% - Accent1 19" xfId="866" xr:uid="{00000000-0005-0000-0000-00009F020000}"/>
    <cellStyle name="20% - Accent1 19 2" xfId="867" xr:uid="{00000000-0005-0000-0000-0000A0020000}"/>
    <cellStyle name="20% - Accent1 19 2 2" xfId="868" xr:uid="{00000000-0005-0000-0000-0000A1020000}"/>
    <cellStyle name="20% - Accent1 19 3" xfId="869" xr:uid="{00000000-0005-0000-0000-0000A2020000}"/>
    <cellStyle name="20% - Accent1 2" xfId="103" xr:uid="{00000000-0005-0000-0000-0000A3020000}"/>
    <cellStyle name="20% - Accent1 2 10" xfId="870" xr:uid="{00000000-0005-0000-0000-0000A4020000}"/>
    <cellStyle name="20% - Accent1 2 10 10" xfId="871" xr:uid="{00000000-0005-0000-0000-0000A5020000}"/>
    <cellStyle name="20% - Accent1 2 10 10 2" xfId="872" xr:uid="{00000000-0005-0000-0000-0000A6020000}"/>
    <cellStyle name="20% - Accent1 2 10 11" xfId="873" xr:uid="{00000000-0005-0000-0000-0000A7020000}"/>
    <cellStyle name="20% - Accent1 2 10 2" xfId="874" xr:uid="{00000000-0005-0000-0000-0000A8020000}"/>
    <cellStyle name="20% - Accent1 2 10 2 2" xfId="875" xr:uid="{00000000-0005-0000-0000-0000A9020000}"/>
    <cellStyle name="20% - Accent1 2 10 2 2 2" xfId="876" xr:uid="{00000000-0005-0000-0000-0000AA020000}"/>
    <cellStyle name="20% - Accent1 2 10 2 2 2 2" xfId="877" xr:uid="{00000000-0005-0000-0000-0000AB020000}"/>
    <cellStyle name="20% - Accent1 2 10 2 2 2 2 2" xfId="878" xr:uid="{00000000-0005-0000-0000-0000AC020000}"/>
    <cellStyle name="20% - Accent1 2 10 2 2 2 3" xfId="879" xr:uid="{00000000-0005-0000-0000-0000AD020000}"/>
    <cellStyle name="20% - Accent1 2 10 2 2 3" xfId="880" xr:uid="{00000000-0005-0000-0000-0000AE020000}"/>
    <cellStyle name="20% - Accent1 2 10 2 2 3 2" xfId="881" xr:uid="{00000000-0005-0000-0000-0000AF020000}"/>
    <cellStyle name="20% - Accent1 2 10 2 2 4" xfId="882" xr:uid="{00000000-0005-0000-0000-0000B0020000}"/>
    <cellStyle name="20% - Accent1 2 10 2 3" xfId="883" xr:uid="{00000000-0005-0000-0000-0000B1020000}"/>
    <cellStyle name="20% - Accent1 2 10 2 3 2" xfId="884" xr:uid="{00000000-0005-0000-0000-0000B2020000}"/>
    <cellStyle name="20% - Accent1 2 10 2 3 2 2" xfId="885" xr:uid="{00000000-0005-0000-0000-0000B3020000}"/>
    <cellStyle name="20% - Accent1 2 10 2 3 2 2 2" xfId="886" xr:uid="{00000000-0005-0000-0000-0000B4020000}"/>
    <cellStyle name="20% - Accent1 2 10 2 3 2 3" xfId="887" xr:uid="{00000000-0005-0000-0000-0000B5020000}"/>
    <cellStyle name="20% - Accent1 2 10 2 3 3" xfId="888" xr:uid="{00000000-0005-0000-0000-0000B6020000}"/>
    <cellStyle name="20% - Accent1 2 10 2 3 3 2" xfId="889" xr:uid="{00000000-0005-0000-0000-0000B7020000}"/>
    <cellStyle name="20% - Accent1 2 10 2 3 4" xfId="890" xr:uid="{00000000-0005-0000-0000-0000B8020000}"/>
    <cellStyle name="20% - Accent1 2 10 2 4" xfId="891" xr:uid="{00000000-0005-0000-0000-0000B9020000}"/>
    <cellStyle name="20% - Accent1 2 10 2 4 2" xfId="892" xr:uid="{00000000-0005-0000-0000-0000BA020000}"/>
    <cellStyle name="20% - Accent1 2 10 2 4 2 2" xfId="893" xr:uid="{00000000-0005-0000-0000-0000BB020000}"/>
    <cellStyle name="20% - Accent1 2 10 2 4 2 2 2" xfId="894" xr:uid="{00000000-0005-0000-0000-0000BC020000}"/>
    <cellStyle name="20% - Accent1 2 10 2 4 2 3" xfId="895" xr:uid="{00000000-0005-0000-0000-0000BD020000}"/>
    <cellStyle name="20% - Accent1 2 10 2 4 3" xfId="896" xr:uid="{00000000-0005-0000-0000-0000BE020000}"/>
    <cellStyle name="20% - Accent1 2 10 2 4 3 2" xfId="897" xr:uid="{00000000-0005-0000-0000-0000BF020000}"/>
    <cellStyle name="20% - Accent1 2 10 2 4 4" xfId="898" xr:uid="{00000000-0005-0000-0000-0000C0020000}"/>
    <cellStyle name="20% - Accent1 2 10 2 5" xfId="899" xr:uid="{00000000-0005-0000-0000-0000C1020000}"/>
    <cellStyle name="20% - Accent1 2 10 2 5 2" xfId="900" xr:uid="{00000000-0005-0000-0000-0000C2020000}"/>
    <cellStyle name="20% - Accent1 2 10 2 5 2 2" xfId="901" xr:uid="{00000000-0005-0000-0000-0000C3020000}"/>
    <cellStyle name="20% - Accent1 2 10 2 5 3" xfId="902" xr:uid="{00000000-0005-0000-0000-0000C4020000}"/>
    <cellStyle name="20% - Accent1 2 10 2 6" xfId="104" xr:uid="{00000000-0005-0000-0000-0000C5020000}"/>
    <cellStyle name="20% - Accent1 2 10 2 6 2" xfId="105" xr:uid="{00000000-0005-0000-0000-0000C6020000}"/>
    <cellStyle name="20% - Accent1 2 10 2 6 2 2" xfId="903" xr:uid="{00000000-0005-0000-0000-0000C7020000}"/>
    <cellStyle name="20% - Accent1 2 10 2 6 3" xfId="106" xr:uid="{00000000-0005-0000-0000-0000C8020000}"/>
    <cellStyle name="20% - Accent1 2 10 2 6 4" xfId="904" xr:uid="{00000000-0005-0000-0000-0000C9020000}"/>
    <cellStyle name="20% - Accent1 2 10 2 7" xfId="107" xr:uid="{00000000-0005-0000-0000-0000CA020000}"/>
    <cellStyle name="20% - Accent1 2 10 2 7 2" xfId="108" xr:uid="{00000000-0005-0000-0000-0000CB020000}"/>
    <cellStyle name="20% - Accent1 2 10 2 7 3" xfId="109" xr:uid="{00000000-0005-0000-0000-0000CC020000}"/>
    <cellStyle name="20% - Accent1 2 10 2 8" xfId="905" xr:uid="{00000000-0005-0000-0000-0000CD020000}"/>
    <cellStyle name="20% - Accent1 2 10 2 8 2" xfId="906" xr:uid="{00000000-0005-0000-0000-0000CE020000}"/>
    <cellStyle name="20% - Accent1 2 10 2 9" xfId="907" xr:uid="{00000000-0005-0000-0000-0000CF020000}"/>
    <cellStyle name="20% - Accent1 2 10 3" xfId="908" xr:uid="{00000000-0005-0000-0000-0000D0020000}"/>
    <cellStyle name="20% - Accent1 2 10 3 2" xfId="909" xr:uid="{00000000-0005-0000-0000-0000D1020000}"/>
    <cellStyle name="20% - Accent1 2 10 3 2 2" xfId="910" xr:uid="{00000000-0005-0000-0000-0000D2020000}"/>
    <cellStyle name="20% - Accent1 2 10 3 2 2 2" xfId="911" xr:uid="{00000000-0005-0000-0000-0000D3020000}"/>
    <cellStyle name="20% - Accent1 2 10 3 2 2 2 2" xfId="912" xr:uid="{00000000-0005-0000-0000-0000D4020000}"/>
    <cellStyle name="20% - Accent1 2 10 3 2 2 3" xfId="913" xr:uid="{00000000-0005-0000-0000-0000D5020000}"/>
    <cellStyle name="20% - Accent1 2 10 3 2 3" xfId="914" xr:uid="{00000000-0005-0000-0000-0000D6020000}"/>
    <cellStyle name="20% - Accent1 2 10 3 2 3 2" xfId="915" xr:uid="{00000000-0005-0000-0000-0000D7020000}"/>
    <cellStyle name="20% - Accent1 2 10 3 2 4" xfId="916" xr:uid="{00000000-0005-0000-0000-0000D8020000}"/>
    <cellStyle name="20% - Accent1 2 10 3 3" xfId="917" xr:uid="{00000000-0005-0000-0000-0000D9020000}"/>
    <cellStyle name="20% - Accent1 2 10 3 3 2" xfId="918" xr:uid="{00000000-0005-0000-0000-0000DA020000}"/>
    <cellStyle name="20% - Accent1 2 10 3 3 2 2" xfId="919" xr:uid="{00000000-0005-0000-0000-0000DB020000}"/>
    <cellStyle name="20% - Accent1 2 10 3 3 2 2 2" xfId="920" xr:uid="{00000000-0005-0000-0000-0000DC020000}"/>
    <cellStyle name="20% - Accent1 2 10 3 3 2 3" xfId="921" xr:uid="{00000000-0005-0000-0000-0000DD020000}"/>
    <cellStyle name="20% - Accent1 2 10 3 3 3" xfId="922" xr:uid="{00000000-0005-0000-0000-0000DE020000}"/>
    <cellStyle name="20% - Accent1 2 10 3 3 3 2" xfId="923" xr:uid="{00000000-0005-0000-0000-0000DF020000}"/>
    <cellStyle name="20% - Accent1 2 10 3 3 4" xfId="924" xr:uid="{00000000-0005-0000-0000-0000E0020000}"/>
    <cellStyle name="20% - Accent1 2 10 3 4" xfId="925" xr:uid="{00000000-0005-0000-0000-0000E1020000}"/>
    <cellStyle name="20% - Accent1 2 10 3 4 2" xfId="926" xr:uid="{00000000-0005-0000-0000-0000E2020000}"/>
    <cellStyle name="20% - Accent1 2 10 3 4 2 2" xfId="927" xr:uid="{00000000-0005-0000-0000-0000E3020000}"/>
    <cellStyle name="20% - Accent1 2 10 3 4 2 2 2" xfId="928" xr:uid="{00000000-0005-0000-0000-0000E4020000}"/>
    <cellStyle name="20% - Accent1 2 10 3 4 2 3" xfId="929" xr:uid="{00000000-0005-0000-0000-0000E5020000}"/>
    <cellStyle name="20% - Accent1 2 10 3 4 3" xfId="930" xr:uid="{00000000-0005-0000-0000-0000E6020000}"/>
    <cellStyle name="20% - Accent1 2 10 3 4 3 2" xfId="931" xr:uid="{00000000-0005-0000-0000-0000E7020000}"/>
    <cellStyle name="20% - Accent1 2 10 3 4 4" xfId="932" xr:uid="{00000000-0005-0000-0000-0000E8020000}"/>
    <cellStyle name="20% - Accent1 2 10 3 5" xfId="933" xr:uid="{00000000-0005-0000-0000-0000E9020000}"/>
    <cellStyle name="20% - Accent1 2 10 3 5 2" xfId="934" xr:uid="{00000000-0005-0000-0000-0000EA020000}"/>
    <cellStyle name="20% - Accent1 2 10 3 5 2 2" xfId="935" xr:uid="{00000000-0005-0000-0000-0000EB020000}"/>
    <cellStyle name="20% - Accent1 2 10 3 5 3" xfId="936" xr:uid="{00000000-0005-0000-0000-0000EC020000}"/>
    <cellStyle name="20% - Accent1 2 10 3 6" xfId="937" xr:uid="{00000000-0005-0000-0000-0000ED020000}"/>
    <cellStyle name="20% - Accent1 2 10 3 6 2" xfId="938" xr:uid="{00000000-0005-0000-0000-0000EE020000}"/>
    <cellStyle name="20% - Accent1 2 10 3 6 2 2" xfId="939" xr:uid="{00000000-0005-0000-0000-0000EF020000}"/>
    <cellStyle name="20% - Accent1 2 10 3 6 3" xfId="940" xr:uid="{00000000-0005-0000-0000-0000F0020000}"/>
    <cellStyle name="20% - Accent1 2 10 3 7" xfId="941" xr:uid="{00000000-0005-0000-0000-0000F1020000}"/>
    <cellStyle name="20% - Accent1 2 10 3 7 2" xfId="942" xr:uid="{00000000-0005-0000-0000-0000F2020000}"/>
    <cellStyle name="20% - Accent1 2 10 3 8" xfId="943" xr:uid="{00000000-0005-0000-0000-0000F3020000}"/>
    <cellStyle name="20% - Accent1 2 10 3 8 2" xfId="944" xr:uid="{00000000-0005-0000-0000-0000F4020000}"/>
    <cellStyle name="20% - Accent1 2 10 3 9" xfId="945" xr:uid="{00000000-0005-0000-0000-0000F5020000}"/>
    <cellStyle name="20% - Accent1 2 10 4" xfId="946" xr:uid="{00000000-0005-0000-0000-0000F6020000}"/>
    <cellStyle name="20% - Accent1 2 10 4 2" xfId="947" xr:uid="{00000000-0005-0000-0000-0000F7020000}"/>
    <cellStyle name="20% - Accent1 2 10 4 2 2" xfId="948" xr:uid="{00000000-0005-0000-0000-0000F8020000}"/>
    <cellStyle name="20% - Accent1 2 10 4 2 2 2" xfId="949" xr:uid="{00000000-0005-0000-0000-0000F9020000}"/>
    <cellStyle name="20% - Accent1 2 10 4 2 3" xfId="950" xr:uid="{00000000-0005-0000-0000-0000FA020000}"/>
    <cellStyle name="20% - Accent1 2 10 4 3" xfId="951" xr:uid="{00000000-0005-0000-0000-0000FB020000}"/>
    <cellStyle name="20% - Accent1 2 10 4 3 2" xfId="952" xr:uid="{00000000-0005-0000-0000-0000FC020000}"/>
    <cellStyle name="20% - Accent1 2 10 4 4" xfId="953" xr:uid="{00000000-0005-0000-0000-0000FD020000}"/>
    <cellStyle name="20% - Accent1 2 10 5" xfId="954" xr:uid="{00000000-0005-0000-0000-0000FE020000}"/>
    <cellStyle name="20% - Accent1 2 10 5 2" xfId="955" xr:uid="{00000000-0005-0000-0000-0000FF020000}"/>
    <cellStyle name="20% - Accent1 2 10 5 2 2" xfId="956" xr:uid="{00000000-0005-0000-0000-000000030000}"/>
    <cellStyle name="20% - Accent1 2 10 5 2 2 2" xfId="957" xr:uid="{00000000-0005-0000-0000-000001030000}"/>
    <cellStyle name="20% - Accent1 2 10 5 2 3" xfId="958" xr:uid="{00000000-0005-0000-0000-000002030000}"/>
    <cellStyle name="20% - Accent1 2 10 5 3" xfId="959" xr:uid="{00000000-0005-0000-0000-000003030000}"/>
    <cellStyle name="20% - Accent1 2 10 5 3 2" xfId="960" xr:uid="{00000000-0005-0000-0000-000004030000}"/>
    <cellStyle name="20% - Accent1 2 10 5 4" xfId="961" xr:uid="{00000000-0005-0000-0000-000005030000}"/>
    <cellStyle name="20% - Accent1 2 10 6" xfId="962" xr:uid="{00000000-0005-0000-0000-000006030000}"/>
    <cellStyle name="20% - Accent1 2 10 6 2" xfId="963" xr:uid="{00000000-0005-0000-0000-000007030000}"/>
    <cellStyle name="20% - Accent1 2 10 6 2 2" xfId="964" xr:uid="{00000000-0005-0000-0000-000008030000}"/>
    <cellStyle name="20% - Accent1 2 10 6 2 2 2" xfId="965" xr:uid="{00000000-0005-0000-0000-000009030000}"/>
    <cellStyle name="20% - Accent1 2 10 6 2 3" xfId="966" xr:uid="{00000000-0005-0000-0000-00000A030000}"/>
    <cellStyle name="20% - Accent1 2 10 6 3" xfId="967" xr:uid="{00000000-0005-0000-0000-00000B030000}"/>
    <cellStyle name="20% - Accent1 2 10 6 3 2" xfId="968" xr:uid="{00000000-0005-0000-0000-00000C030000}"/>
    <cellStyle name="20% - Accent1 2 10 6 4" xfId="969" xr:uid="{00000000-0005-0000-0000-00000D030000}"/>
    <cellStyle name="20% - Accent1 2 10 7" xfId="970" xr:uid="{00000000-0005-0000-0000-00000E030000}"/>
    <cellStyle name="20% - Accent1 2 10 7 2" xfId="971" xr:uid="{00000000-0005-0000-0000-00000F030000}"/>
    <cellStyle name="20% - Accent1 2 10 7 2 2" xfId="972" xr:uid="{00000000-0005-0000-0000-000010030000}"/>
    <cellStyle name="20% - Accent1 2 10 7 3" xfId="973" xr:uid="{00000000-0005-0000-0000-000011030000}"/>
    <cellStyle name="20% - Accent1 2 10 8" xfId="974" xr:uid="{00000000-0005-0000-0000-000012030000}"/>
    <cellStyle name="20% - Accent1 2 10 8 2" xfId="975" xr:uid="{00000000-0005-0000-0000-000013030000}"/>
    <cellStyle name="20% - Accent1 2 10 8 2 2" xfId="976" xr:uid="{00000000-0005-0000-0000-000014030000}"/>
    <cellStyle name="20% - Accent1 2 10 8 3" xfId="977" xr:uid="{00000000-0005-0000-0000-000015030000}"/>
    <cellStyle name="20% - Accent1 2 10 9" xfId="978" xr:uid="{00000000-0005-0000-0000-000016030000}"/>
    <cellStyle name="20% - Accent1 2 10 9 2" xfId="979" xr:uid="{00000000-0005-0000-0000-000017030000}"/>
    <cellStyle name="20% - Accent1 2 11" xfId="980" xr:uid="{00000000-0005-0000-0000-000018030000}"/>
    <cellStyle name="20% - Accent1 2 11 10" xfId="981" xr:uid="{00000000-0005-0000-0000-000019030000}"/>
    <cellStyle name="20% - Accent1 2 11 10 2" xfId="982" xr:uid="{00000000-0005-0000-0000-00001A030000}"/>
    <cellStyle name="20% - Accent1 2 11 11" xfId="983" xr:uid="{00000000-0005-0000-0000-00001B030000}"/>
    <cellStyle name="20% - Accent1 2 11 2" xfId="984" xr:uid="{00000000-0005-0000-0000-00001C030000}"/>
    <cellStyle name="20% - Accent1 2 11 2 2" xfId="985" xr:uid="{00000000-0005-0000-0000-00001D030000}"/>
    <cellStyle name="20% - Accent1 2 11 2 2 2" xfId="986" xr:uid="{00000000-0005-0000-0000-00001E030000}"/>
    <cellStyle name="20% - Accent1 2 11 2 2 2 2" xfId="987" xr:uid="{00000000-0005-0000-0000-00001F030000}"/>
    <cellStyle name="20% - Accent1 2 11 2 2 2 2 2" xfId="988" xr:uid="{00000000-0005-0000-0000-000020030000}"/>
    <cellStyle name="20% - Accent1 2 11 2 2 2 3" xfId="989" xr:uid="{00000000-0005-0000-0000-000021030000}"/>
    <cellStyle name="20% - Accent1 2 11 2 2 3" xfId="990" xr:uid="{00000000-0005-0000-0000-000022030000}"/>
    <cellStyle name="20% - Accent1 2 11 2 2 3 2" xfId="991" xr:uid="{00000000-0005-0000-0000-000023030000}"/>
    <cellStyle name="20% - Accent1 2 11 2 2 4" xfId="992" xr:uid="{00000000-0005-0000-0000-000024030000}"/>
    <cellStyle name="20% - Accent1 2 11 2 3" xfId="993" xr:uid="{00000000-0005-0000-0000-000025030000}"/>
    <cellStyle name="20% - Accent1 2 11 2 3 2" xfId="994" xr:uid="{00000000-0005-0000-0000-000026030000}"/>
    <cellStyle name="20% - Accent1 2 11 2 3 2 2" xfId="995" xr:uid="{00000000-0005-0000-0000-000027030000}"/>
    <cellStyle name="20% - Accent1 2 11 2 3 2 2 2" xfId="996" xr:uid="{00000000-0005-0000-0000-000028030000}"/>
    <cellStyle name="20% - Accent1 2 11 2 3 2 3" xfId="997" xr:uid="{00000000-0005-0000-0000-000029030000}"/>
    <cellStyle name="20% - Accent1 2 11 2 3 3" xfId="998" xr:uid="{00000000-0005-0000-0000-00002A030000}"/>
    <cellStyle name="20% - Accent1 2 11 2 3 3 2" xfId="999" xr:uid="{00000000-0005-0000-0000-00002B030000}"/>
    <cellStyle name="20% - Accent1 2 11 2 3 4" xfId="1000" xr:uid="{00000000-0005-0000-0000-00002C030000}"/>
    <cellStyle name="20% - Accent1 2 11 2 4" xfId="1001" xr:uid="{00000000-0005-0000-0000-00002D030000}"/>
    <cellStyle name="20% - Accent1 2 11 2 4 2" xfId="1002" xr:uid="{00000000-0005-0000-0000-00002E030000}"/>
    <cellStyle name="20% - Accent1 2 11 2 4 2 2" xfId="1003" xr:uid="{00000000-0005-0000-0000-00002F030000}"/>
    <cellStyle name="20% - Accent1 2 11 2 4 2 2 2" xfId="1004" xr:uid="{00000000-0005-0000-0000-000030030000}"/>
    <cellStyle name="20% - Accent1 2 11 2 4 2 3" xfId="1005" xr:uid="{00000000-0005-0000-0000-000031030000}"/>
    <cellStyle name="20% - Accent1 2 11 2 4 3" xfId="1006" xr:uid="{00000000-0005-0000-0000-000032030000}"/>
    <cellStyle name="20% - Accent1 2 11 2 4 3 2" xfId="1007" xr:uid="{00000000-0005-0000-0000-000033030000}"/>
    <cellStyle name="20% - Accent1 2 11 2 4 4" xfId="1008" xr:uid="{00000000-0005-0000-0000-000034030000}"/>
    <cellStyle name="20% - Accent1 2 11 2 5" xfId="1009" xr:uid="{00000000-0005-0000-0000-000035030000}"/>
    <cellStyle name="20% - Accent1 2 11 2 5 2" xfId="1010" xr:uid="{00000000-0005-0000-0000-000036030000}"/>
    <cellStyle name="20% - Accent1 2 11 2 5 2 2" xfId="1011" xr:uid="{00000000-0005-0000-0000-000037030000}"/>
    <cellStyle name="20% - Accent1 2 11 2 5 3" xfId="1012" xr:uid="{00000000-0005-0000-0000-000038030000}"/>
    <cellStyle name="20% - Accent1 2 11 2 6" xfId="1013" xr:uid="{00000000-0005-0000-0000-000039030000}"/>
    <cellStyle name="20% - Accent1 2 11 2 6 2" xfId="1014" xr:uid="{00000000-0005-0000-0000-00003A030000}"/>
    <cellStyle name="20% - Accent1 2 11 2 6 2 2" xfId="1015" xr:uid="{00000000-0005-0000-0000-00003B030000}"/>
    <cellStyle name="20% - Accent1 2 11 2 6 3" xfId="1016" xr:uid="{00000000-0005-0000-0000-00003C030000}"/>
    <cellStyle name="20% - Accent1 2 11 2 7" xfId="1017" xr:uid="{00000000-0005-0000-0000-00003D030000}"/>
    <cellStyle name="20% - Accent1 2 11 2 7 2" xfId="1018" xr:uid="{00000000-0005-0000-0000-00003E030000}"/>
    <cellStyle name="20% - Accent1 2 11 2 8" xfId="1019" xr:uid="{00000000-0005-0000-0000-00003F030000}"/>
    <cellStyle name="20% - Accent1 2 11 2 8 2" xfId="1020" xr:uid="{00000000-0005-0000-0000-000040030000}"/>
    <cellStyle name="20% - Accent1 2 11 2 9" xfId="1021" xr:uid="{00000000-0005-0000-0000-000041030000}"/>
    <cellStyle name="20% - Accent1 2 11 3" xfId="1022" xr:uid="{00000000-0005-0000-0000-000042030000}"/>
    <cellStyle name="20% - Accent1 2 11 3 2" xfId="1023" xr:uid="{00000000-0005-0000-0000-000043030000}"/>
    <cellStyle name="20% - Accent1 2 11 3 2 2" xfId="1024" xr:uid="{00000000-0005-0000-0000-000044030000}"/>
    <cellStyle name="20% - Accent1 2 11 3 2 2 2" xfId="1025" xr:uid="{00000000-0005-0000-0000-000045030000}"/>
    <cellStyle name="20% - Accent1 2 11 3 2 2 2 2" xfId="1026" xr:uid="{00000000-0005-0000-0000-000046030000}"/>
    <cellStyle name="20% - Accent1 2 11 3 2 2 3" xfId="1027" xr:uid="{00000000-0005-0000-0000-000047030000}"/>
    <cellStyle name="20% - Accent1 2 11 3 2 3" xfId="1028" xr:uid="{00000000-0005-0000-0000-000048030000}"/>
    <cellStyle name="20% - Accent1 2 11 3 2 3 2" xfId="1029" xr:uid="{00000000-0005-0000-0000-000049030000}"/>
    <cellStyle name="20% - Accent1 2 11 3 2 4" xfId="1030" xr:uid="{00000000-0005-0000-0000-00004A030000}"/>
    <cellStyle name="20% - Accent1 2 11 3 3" xfId="1031" xr:uid="{00000000-0005-0000-0000-00004B030000}"/>
    <cellStyle name="20% - Accent1 2 11 3 3 2" xfId="1032" xr:uid="{00000000-0005-0000-0000-00004C030000}"/>
    <cellStyle name="20% - Accent1 2 11 3 3 2 2" xfId="1033" xr:uid="{00000000-0005-0000-0000-00004D030000}"/>
    <cellStyle name="20% - Accent1 2 11 3 3 2 2 2" xfId="1034" xr:uid="{00000000-0005-0000-0000-00004E030000}"/>
    <cellStyle name="20% - Accent1 2 11 3 3 2 3" xfId="1035" xr:uid="{00000000-0005-0000-0000-00004F030000}"/>
    <cellStyle name="20% - Accent1 2 11 3 3 3" xfId="1036" xr:uid="{00000000-0005-0000-0000-000050030000}"/>
    <cellStyle name="20% - Accent1 2 11 3 3 3 2" xfId="1037" xr:uid="{00000000-0005-0000-0000-000051030000}"/>
    <cellStyle name="20% - Accent1 2 11 3 3 4" xfId="1038" xr:uid="{00000000-0005-0000-0000-000052030000}"/>
    <cellStyle name="20% - Accent1 2 11 3 4" xfId="1039" xr:uid="{00000000-0005-0000-0000-000053030000}"/>
    <cellStyle name="20% - Accent1 2 11 3 4 2" xfId="1040" xr:uid="{00000000-0005-0000-0000-000054030000}"/>
    <cellStyle name="20% - Accent1 2 11 3 4 2 2" xfId="1041" xr:uid="{00000000-0005-0000-0000-000055030000}"/>
    <cellStyle name="20% - Accent1 2 11 3 4 2 2 2" xfId="1042" xr:uid="{00000000-0005-0000-0000-000056030000}"/>
    <cellStyle name="20% - Accent1 2 11 3 4 2 3" xfId="1043" xr:uid="{00000000-0005-0000-0000-000057030000}"/>
    <cellStyle name="20% - Accent1 2 11 3 4 3" xfId="1044" xr:uid="{00000000-0005-0000-0000-000058030000}"/>
    <cellStyle name="20% - Accent1 2 11 3 4 3 2" xfId="1045" xr:uid="{00000000-0005-0000-0000-000059030000}"/>
    <cellStyle name="20% - Accent1 2 11 3 4 4" xfId="1046" xr:uid="{00000000-0005-0000-0000-00005A030000}"/>
    <cellStyle name="20% - Accent1 2 11 3 5" xfId="1047" xr:uid="{00000000-0005-0000-0000-00005B030000}"/>
    <cellStyle name="20% - Accent1 2 11 3 5 2" xfId="1048" xr:uid="{00000000-0005-0000-0000-00005C030000}"/>
    <cellStyle name="20% - Accent1 2 11 3 5 2 2" xfId="1049" xr:uid="{00000000-0005-0000-0000-00005D030000}"/>
    <cellStyle name="20% - Accent1 2 11 3 5 3" xfId="1050" xr:uid="{00000000-0005-0000-0000-00005E030000}"/>
    <cellStyle name="20% - Accent1 2 11 3 6" xfId="1051" xr:uid="{00000000-0005-0000-0000-00005F030000}"/>
    <cellStyle name="20% - Accent1 2 11 3 6 2" xfId="1052" xr:uid="{00000000-0005-0000-0000-000060030000}"/>
    <cellStyle name="20% - Accent1 2 11 3 6 2 2" xfId="1053" xr:uid="{00000000-0005-0000-0000-000061030000}"/>
    <cellStyle name="20% - Accent1 2 11 3 6 3" xfId="1054" xr:uid="{00000000-0005-0000-0000-000062030000}"/>
    <cellStyle name="20% - Accent1 2 11 3 7" xfId="1055" xr:uid="{00000000-0005-0000-0000-000063030000}"/>
    <cellStyle name="20% - Accent1 2 11 3 7 2" xfId="1056" xr:uid="{00000000-0005-0000-0000-000064030000}"/>
    <cellStyle name="20% - Accent1 2 11 3 8" xfId="1057" xr:uid="{00000000-0005-0000-0000-000065030000}"/>
    <cellStyle name="20% - Accent1 2 11 3 8 2" xfId="1058" xr:uid="{00000000-0005-0000-0000-000066030000}"/>
    <cellStyle name="20% - Accent1 2 11 3 9" xfId="1059" xr:uid="{00000000-0005-0000-0000-000067030000}"/>
    <cellStyle name="20% - Accent1 2 11 4" xfId="1060" xr:uid="{00000000-0005-0000-0000-000068030000}"/>
    <cellStyle name="20% - Accent1 2 11 4 2" xfId="1061" xr:uid="{00000000-0005-0000-0000-000069030000}"/>
    <cellStyle name="20% - Accent1 2 11 4 2 2" xfId="1062" xr:uid="{00000000-0005-0000-0000-00006A030000}"/>
    <cellStyle name="20% - Accent1 2 11 4 2 2 2" xfId="1063" xr:uid="{00000000-0005-0000-0000-00006B030000}"/>
    <cellStyle name="20% - Accent1 2 11 4 2 3" xfId="1064" xr:uid="{00000000-0005-0000-0000-00006C030000}"/>
    <cellStyle name="20% - Accent1 2 11 4 3" xfId="1065" xr:uid="{00000000-0005-0000-0000-00006D030000}"/>
    <cellStyle name="20% - Accent1 2 11 4 3 2" xfId="1066" xr:uid="{00000000-0005-0000-0000-00006E030000}"/>
    <cellStyle name="20% - Accent1 2 11 4 4" xfId="1067" xr:uid="{00000000-0005-0000-0000-00006F030000}"/>
    <cellStyle name="20% - Accent1 2 11 5" xfId="1068" xr:uid="{00000000-0005-0000-0000-000070030000}"/>
    <cellStyle name="20% - Accent1 2 11 5 2" xfId="1069" xr:uid="{00000000-0005-0000-0000-000071030000}"/>
    <cellStyle name="20% - Accent1 2 11 5 2 2" xfId="1070" xr:uid="{00000000-0005-0000-0000-000072030000}"/>
    <cellStyle name="20% - Accent1 2 11 5 2 2 2" xfId="1071" xr:uid="{00000000-0005-0000-0000-000073030000}"/>
    <cellStyle name="20% - Accent1 2 11 5 2 3" xfId="1072" xr:uid="{00000000-0005-0000-0000-000074030000}"/>
    <cellStyle name="20% - Accent1 2 11 5 3" xfId="1073" xr:uid="{00000000-0005-0000-0000-000075030000}"/>
    <cellStyle name="20% - Accent1 2 11 5 3 2" xfId="1074" xr:uid="{00000000-0005-0000-0000-000076030000}"/>
    <cellStyle name="20% - Accent1 2 11 5 4" xfId="1075" xr:uid="{00000000-0005-0000-0000-000077030000}"/>
    <cellStyle name="20% - Accent1 2 11 6" xfId="1076" xr:uid="{00000000-0005-0000-0000-000078030000}"/>
    <cellStyle name="20% - Accent1 2 11 6 2" xfId="1077" xr:uid="{00000000-0005-0000-0000-000079030000}"/>
    <cellStyle name="20% - Accent1 2 11 6 2 2" xfId="1078" xr:uid="{00000000-0005-0000-0000-00007A030000}"/>
    <cellStyle name="20% - Accent1 2 11 6 2 2 2" xfId="1079" xr:uid="{00000000-0005-0000-0000-00007B030000}"/>
    <cellStyle name="20% - Accent1 2 11 6 2 3" xfId="1080" xr:uid="{00000000-0005-0000-0000-00007C030000}"/>
    <cellStyle name="20% - Accent1 2 11 6 3" xfId="1081" xr:uid="{00000000-0005-0000-0000-00007D030000}"/>
    <cellStyle name="20% - Accent1 2 11 6 3 2" xfId="1082" xr:uid="{00000000-0005-0000-0000-00007E030000}"/>
    <cellStyle name="20% - Accent1 2 11 6 4" xfId="1083" xr:uid="{00000000-0005-0000-0000-00007F030000}"/>
    <cellStyle name="20% - Accent1 2 11 7" xfId="1084" xr:uid="{00000000-0005-0000-0000-000080030000}"/>
    <cellStyle name="20% - Accent1 2 11 7 2" xfId="1085" xr:uid="{00000000-0005-0000-0000-000081030000}"/>
    <cellStyle name="20% - Accent1 2 11 7 2 2" xfId="1086" xr:uid="{00000000-0005-0000-0000-000082030000}"/>
    <cellStyle name="20% - Accent1 2 11 7 3" xfId="1087" xr:uid="{00000000-0005-0000-0000-000083030000}"/>
    <cellStyle name="20% - Accent1 2 11 8" xfId="1088" xr:uid="{00000000-0005-0000-0000-000084030000}"/>
    <cellStyle name="20% - Accent1 2 11 8 2" xfId="1089" xr:uid="{00000000-0005-0000-0000-000085030000}"/>
    <cellStyle name="20% - Accent1 2 11 8 2 2" xfId="1090" xr:uid="{00000000-0005-0000-0000-000086030000}"/>
    <cellStyle name="20% - Accent1 2 11 8 3" xfId="1091" xr:uid="{00000000-0005-0000-0000-000087030000}"/>
    <cellStyle name="20% - Accent1 2 11 9" xfId="1092" xr:uid="{00000000-0005-0000-0000-000088030000}"/>
    <cellStyle name="20% - Accent1 2 11 9 2" xfId="1093" xr:uid="{00000000-0005-0000-0000-000089030000}"/>
    <cellStyle name="20% - Accent1 2 12" xfId="1094" xr:uid="{00000000-0005-0000-0000-00008A030000}"/>
    <cellStyle name="20% - Accent1 2 12 2" xfId="1095" xr:uid="{00000000-0005-0000-0000-00008B030000}"/>
    <cellStyle name="20% - Accent1 2 12 2 2" xfId="1096" xr:uid="{00000000-0005-0000-0000-00008C030000}"/>
    <cellStyle name="20% - Accent1 2 12 2 2 2" xfId="1097" xr:uid="{00000000-0005-0000-0000-00008D030000}"/>
    <cellStyle name="20% - Accent1 2 12 2 2 2 2" xfId="1098" xr:uid="{00000000-0005-0000-0000-00008E030000}"/>
    <cellStyle name="20% - Accent1 2 12 2 2 3" xfId="1099" xr:uid="{00000000-0005-0000-0000-00008F030000}"/>
    <cellStyle name="20% - Accent1 2 12 2 3" xfId="1100" xr:uid="{00000000-0005-0000-0000-000090030000}"/>
    <cellStyle name="20% - Accent1 2 12 2 3 2" xfId="1101" xr:uid="{00000000-0005-0000-0000-000091030000}"/>
    <cellStyle name="20% - Accent1 2 12 2 4" xfId="1102" xr:uid="{00000000-0005-0000-0000-000092030000}"/>
    <cellStyle name="20% - Accent1 2 12 3" xfId="1103" xr:uid="{00000000-0005-0000-0000-000093030000}"/>
    <cellStyle name="20% - Accent1 2 12 3 2" xfId="1104" xr:uid="{00000000-0005-0000-0000-000094030000}"/>
    <cellStyle name="20% - Accent1 2 12 3 2 2" xfId="1105" xr:uid="{00000000-0005-0000-0000-000095030000}"/>
    <cellStyle name="20% - Accent1 2 12 3 2 2 2" xfId="1106" xr:uid="{00000000-0005-0000-0000-000096030000}"/>
    <cellStyle name="20% - Accent1 2 12 3 2 3" xfId="1107" xr:uid="{00000000-0005-0000-0000-000097030000}"/>
    <cellStyle name="20% - Accent1 2 12 3 3" xfId="1108" xr:uid="{00000000-0005-0000-0000-000098030000}"/>
    <cellStyle name="20% - Accent1 2 12 3 3 2" xfId="1109" xr:uid="{00000000-0005-0000-0000-000099030000}"/>
    <cellStyle name="20% - Accent1 2 12 3 4" xfId="1110" xr:uid="{00000000-0005-0000-0000-00009A030000}"/>
    <cellStyle name="20% - Accent1 2 12 4" xfId="1111" xr:uid="{00000000-0005-0000-0000-00009B030000}"/>
    <cellStyle name="20% - Accent1 2 12 4 2" xfId="1112" xr:uid="{00000000-0005-0000-0000-00009C030000}"/>
    <cellStyle name="20% - Accent1 2 12 4 2 2" xfId="1113" xr:uid="{00000000-0005-0000-0000-00009D030000}"/>
    <cellStyle name="20% - Accent1 2 12 4 2 2 2" xfId="1114" xr:uid="{00000000-0005-0000-0000-00009E030000}"/>
    <cellStyle name="20% - Accent1 2 12 4 2 3" xfId="1115" xr:uid="{00000000-0005-0000-0000-00009F030000}"/>
    <cellStyle name="20% - Accent1 2 12 4 3" xfId="1116" xr:uid="{00000000-0005-0000-0000-0000A0030000}"/>
    <cellStyle name="20% - Accent1 2 12 4 3 2" xfId="1117" xr:uid="{00000000-0005-0000-0000-0000A1030000}"/>
    <cellStyle name="20% - Accent1 2 12 4 4" xfId="1118" xr:uid="{00000000-0005-0000-0000-0000A2030000}"/>
    <cellStyle name="20% - Accent1 2 12 5" xfId="1119" xr:uid="{00000000-0005-0000-0000-0000A3030000}"/>
    <cellStyle name="20% - Accent1 2 12 5 2" xfId="1120" xr:uid="{00000000-0005-0000-0000-0000A4030000}"/>
    <cellStyle name="20% - Accent1 2 12 5 2 2" xfId="1121" xr:uid="{00000000-0005-0000-0000-0000A5030000}"/>
    <cellStyle name="20% - Accent1 2 12 5 3" xfId="1122" xr:uid="{00000000-0005-0000-0000-0000A6030000}"/>
    <cellStyle name="20% - Accent1 2 12 6" xfId="1123" xr:uid="{00000000-0005-0000-0000-0000A7030000}"/>
    <cellStyle name="20% - Accent1 2 12 6 2" xfId="1124" xr:uid="{00000000-0005-0000-0000-0000A8030000}"/>
    <cellStyle name="20% - Accent1 2 12 6 2 2" xfId="1125" xr:uid="{00000000-0005-0000-0000-0000A9030000}"/>
    <cellStyle name="20% - Accent1 2 12 6 3" xfId="1126" xr:uid="{00000000-0005-0000-0000-0000AA030000}"/>
    <cellStyle name="20% - Accent1 2 12 7" xfId="1127" xr:uid="{00000000-0005-0000-0000-0000AB030000}"/>
    <cellStyle name="20% - Accent1 2 12 7 2" xfId="1128" xr:uid="{00000000-0005-0000-0000-0000AC030000}"/>
    <cellStyle name="20% - Accent1 2 12 8" xfId="1129" xr:uid="{00000000-0005-0000-0000-0000AD030000}"/>
    <cellStyle name="20% - Accent1 2 12 8 2" xfId="1130" xr:uid="{00000000-0005-0000-0000-0000AE030000}"/>
    <cellStyle name="20% - Accent1 2 12 9" xfId="1131" xr:uid="{00000000-0005-0000-0000-0000AF030000}"/>
    <cellStyle name="20% - Accent1 2 13" xfId="1132" xr:uid="{00000000-0005-0000-0000-0000B0030000}"/>
    <cellStyle name="20% - Accent1 2 13 2" xfId="1133" xr:uid="{00000000-0005-0000-0000-0000B1030000}"/>
    <cellStyle name="20% - Accent1 2 13 2 2" xfId="1134" xr:uid="{00000000-0005-0000-0000-0000B2030000}"/>
    <cellStyle name="20% - Accent1 2 13 2 2 2" xfId="1135" xr:uid="{00000000-0005-0000-0000-0000B3030000}"/>
    <cellStyle name="20% - Accent1 2 13 2 2 2 2" xfId="1136" xr:uid="{00000000-0005-0000-0000-0000B4030000}"/>
    <cellStyle name="20% - Accent1 2 13 2 2 3" xfId="1137" xr:uid="{00000000-0005-0000-0000-0000B5030000}"/>
    <cellStyle name="20% - Accent1 2 13 2 3" xfId="1138" xr:uid="{00000000-0005-0000-0000-0000B6030000}"/>
    <cellStyle name="20% - Accent1 2 13 2 3 2" xfId="1139" xr:uid="{00000000-0005-0000-0000-0000B7030000}"/>
    <cellStyle name="20% - Accent1 2 13 2 4" xfId="1140" xr:uid="{00000000-0005-0000-0000-0000B8030000}"/>
    <cellStyle name="20% - Accent1 2 13 3" xfId="1141" xr:uid="{00000000-0005-0000-0000-0000B9030000}"/>
    <cellStyle name="20% - Accent1 2 13 3 2" xfId="1142" xr:uid="{00000000-0005-0000-0000-0000BA030000}"/>
    <cellStyle name="20% - Accent1 2 13 3 2 2" xfId="1143" xr:uid="{00000000-0005-0000-0000-0000BB030000}"/>
    <cellStyle name="20% - Accent1 2 13 3 2 2 2" xfId="1144" xr:uid="{00000000-0005-0000-0000-0000BC030000}"/>
    <cellStyle name="20% - Accent1 2 13 3 2 3" xfId="1145" xr:uid="{00000000-0005-0000-0000-0000BD030000}"/>
    <cellStyle name="20% - Accent1 2 13 3 3" xfId="1146" xr:uid="{00000000-0005-0000-0000-0000BE030000}"/>
    <cellStyle name="20% - Accent1 2 13 3 3 2" xfId="1147" xr:uid="{00000000-0005-0000-0000-0000BF030000}"/>
    <cellStyle name="20% - Accent1 2 13 3 4" xfId="1148" xr:uid="{00000000-0005-0000-0000-0000C0030000}"/>
    <cellStyle name="20% - Accent1 2 13 4" xfId="1149" xr:uid="{00000000-0005-0000-0000-0000C1030000}"/>
    <cellStyle name="20% - Accent1 2 13 4 2" xfId="1150" xr:uid="{00000000-0005-0000-0000-0000C2030000}"/>
    <cellStyle name="20% - Accent1 2 13 4 2 2" xfId="1151" xr:uid="{00000000-0005-0000-0000-0000C3030000}"/>
    <cellStyle name="20% - Accent1 2 13 4 2 2 2" xfId="1152" xr:uid="{00000000-0005-0000-0000-0000C4030000}"/>
    <cellStyle name="20% - Accent1 2 13 4 2 3" xfId="1153" xr:uid="{00000000-0005-0000-0000-0000C5030000}"/>
    <cellStyle name="20% - Accent1 2 13 4 3" xfId="1154" xr:uid="{00000000-0005-0000-0000-0000C6030000}"/>
    <cellStyle name="20% - Accent1 2 13 4 3 2" xfId="1155" xr:uid="{00000000-0005-0000-0000-0000C7030000}"/>
    <cellStyle name="20% - Accent1 2 13 4 4" xfId="1156" xr:uid="{00000000-0005-0000-0000-0000C8030000}"/>
    <cellStyle name="20% - Accent1 2 13 5" xfId="1157" xr:uid="{00000000-0005-0000-0000-0000C9030000}"/>
    <cellStyle name="20% - Accent1 2 13 5 2" xfId="1158" xr:uid="{00000000-0005-0000-0000-0000CA030000}"/>
    <cellStyle name="20% - Accent1 2 13 5 2 2" xfId="1159" xr:uid="{00000000-0005-0000-0000-0000CB030000}"/>
    <cellStyle name="20% - Accent1 2 13 5 3" xfId="1160" xr:uid="{00000000-0005-0000-0000-0000CC030000}"/>
    <cellStyle name="20% - Accent1 2 13 6" xfId="1161" xr:uid="{00000000-0005-0000-0000-0000CD030000}"/>
    <cellStyle name="20% - Accent1 2 13 6 2" xfId="1162" xr:uid="{00000000-0005-0000-0000-0000CE030000}"/>
    <cellStyle name="20% - Accent1 2 13 6 2 2" xfId="1163" xr:uid="{00000000-0005-0000-0000-0000CF030000}"/>
    <cellStyle name="20% - Accent1 2 13 6 3" xfId="1164" xr:uid="{00000000-0005-0000-0000-0000D0030000}"/>
    <cellStyle name="20% - Accent1 2 13 7" xfId="1165" xr:uid="{00000000-0005-0000-0000-0000D1030000}"/>
    <cellStyle name="20% - Accent1 2 13 7 2" xfId="1166" xr:uid="{00000000-0005-0000-0000-0000D2030000}"/>
    <cellStyle name="20% - Accent1 2 13 8" xfId="1167" xr:uid="{00000000-0005-0000-0000-0000D3030000}"/>
    <cellStyle name="20% - Accent1 2 13 8 2" xfId="1168" xr:uid="{00000000-0005-0000-0000-0000D4030000}"/>
    <cellStyle name="20% - Accent1 2 13 9" xfId="1169" xr:uid="{00000000-0005-0000-0000-0000D5030000}"/>
    <cellStyle name="20% - Accent1 2 14" xfId="1170" xr:uid="{00000000-0005-0000-0000-0000D6030000}"/>
    <cellStyle name="20% - Accent1 2 14 2" xfId="1171" xr:uid="{00000000-0005-0000-0000-0000D7030000}"/>
    <cellStyle name="20% - Accent1 2 14 2 2" xfId="1172" xr:uid="{00000000-0005-0000-0000-0000D8030000}"/>
    <cellStyle name="20% - Accent1 2 14 2 2 2" xfId="1173" xr:uid="{00000000-0005-0000-0000-0000D9030000}"/>
    <cellStyle name="20% - Accent1 2 14 2 3" xfId="1174" xr:uid="{00000000-0005-0000-0000-0000DA030000}"/>
    <cellStyle name="20% - Accent1 2 14 3" xfId="1175" xr:uid="{00000000-0005-0000-0000-0000DB030000}"/>
    <cellStyle name="20% - Accent1 2 14 3 2" xfId="1176" xr:uid="{00000000-0005-0000-0000-0000DC030000}"/>
    <cellStyle name="20% - Accent1 2 14 4" xfId="1177" xr:uid="{00000000-0005-0000-0000-0000DD030000}"/>
    <cellStyle name="20% - Accent1 2 15" xfId="1178" xr:uid="{00000000-0005-0000-0000-0000DE030000}"/>
    <cellStyle name="20% - Accent1 2 15 2" xfId="1179" xr:uid="{00000000-0005-0000-0000-0000DF030000}"/>
    <cellStyle name="20% - Accent1 2 15 2 2" xfId="1180" xr:uid="{00000000-0005-0000-0000-0000E0030000}"/>
    <cellStyle name="20% - Accent1 2 15 2 2 2" xfId="1181" xr:uid="{00000000-0005-0000-0000-0000E1030000}"/>
    <cellStyle name="20% - Accent1 2 15 2 3" xfId="1182" xr:uid="{00000000-0005-0000-0000-0000E2030000}"/>
    <cellStyle name="20% - Accent1 2 15 3" xfId="1183" xr:uid="{00000000-0005-0000-0000-0000E3030000}"/>
    <cellStyle name="20% - Accent1 2 15 3 2" xfId="1184" xr:uid="{00000000-0005-0000-0000-0000E4030000}"/>
    <cellStyle name="20% - Accent1 2 15 4" xfId="1185" xr:uid="{00000000-0005-0000-0000-0000E5030000}"/>
    <cellStyle name="20% - Accent1 2 16" xfId="1186" xr:uid="{00000000-0005-0000-0000-0000E6030000}"/>
    <cellStyle name="20% - Accent1 2 16 2" xfId="1187" xr:uid="{00000000-0005-0000-0000-0000E7030000}"/>
    <cellStyle name="20% - Accent1 2 16 2 2" xfId="1188" xr:uid="{00000000-0005-0000-0000-0000E8030000}"/>
    <cellStyle name="20% - Accent1 2 16 2 2 2" xfId="1189" xr:uid="{00000000-0005-0000-0000-0000E9030000}"/>
    <cellStyle name="20% - Accent1 2 16 2 3" xfId="1190" xr:uid="{00000000-0005-0000-0000-0000EA030000}"/>
    <cellStyle name="20% - Accent1 2 16 3" xfId="1191" xr:uid="{00000000-0005-0000-0000-0000EB030000}"/>
    <cellStyle name="20% - Accent1 2 16 3 2" xfId="1192" xr:uid="{00000000-0005-0000-0000-0000EC030000}"/>
    <cellStyle name="20% - Accent1 2 16 4" xfId="1193" xr:uid="{00000000-0005-0000-0000-0000ED030000}"/>
    <cellStyle name="20% - Accent1 2 17" xfId="1194" xr:uid="{00000000-0005-0000-0000-0000EE030000}"/>
    <cellStyle name="20% - Accent1 2 17 2" xfId="1195" xr:uid="{00000000-0005-0000-0000-0000EF030000}"/>
    <cellStyle name="20% - Accent1 2 17 2 2" xfId="1196" xr:uid="{00000000-0005-0000-0000-0000F0030000}"/>
    <cellStyle name="20% - Accent1 2 17 3" xfId="1197" xr:uid="{00000000-0005-0000-0000-0000F1030000}"/>
    <cellStyle name="20% - Accent1 2 18" xfId="110" xr:uid="{00000000-0005-0000-0000-0000F2030000}"/>
    <cellStyle name="20% - Accent1 2 18 2" xfId="111" xr:uid="{00000000-0005-0000-0000-0000F3030000}"/>
    <cellStyle name="20% - Accent1 2 18 2 2" xfId="1198" xr:uid="{00000000-0005-0000-0000-0000F4030000}"/>
    <cellStyle name="20% - Accent1 2 18 3" xfId="112" xr:uid="{00000000-0005-0000-0000-0000F5030000}"/>
    <cellStyle name="20% - Accent1 2 18 4" xfId="1199" xr:uid="{00000000-0005-0000-0000-0000F6030000}"/>
    <cellStyle name="20% - Accent1 2 19" xfId="1200" xr:uid="{00000000-0005-0000-0000-0000F7030000}"/>
    <cellStyle name="20% - Accent1 2 19 2" xfId="1201" xr:uid="{00000000-0005-0000-0000-0000F8030000}"/>
    <cellStyle name="20% - Accent1 2 2" xfId="1202" xr:uid="{00000000-0005-0000-0000-0000F9030000}"/>
    <cellStyle name="20% - Accent1 2 2 10" xfId="1203" xr:uid="{00000000-0005-0000-0000-0000FA030000}"/>
    <cellStyle name="20% - Accent1 2 2 10 10" xfId="1204" xr:uid="{00000000-0005-0000-0000-0000FB030000}"/>
    <cellStyle name="20% - Accent1 2 2 10 10 2" xfId="1205" xr:uid="{00000000-0005-0000-0000-0000FC030000}"/>
    <cellStyle name="20% - Accent1 2 2 10 11" xfId="1206" xr:uid="{00000000-0005-0000-0000-0000FD030000}"/>
    <cellStyle name="20% - Accent1 2 2 10 2" xfId="1207" xr:uid="{00000000-0005-0000-0000-0000FE030000}"/>
    <cellStyle name="20% - Accent1 2 2 10 2 2" xfId="1208" xr:uid="{00000000-0005-0000-0000-0000FF030000}"/>
    <cellStyle name="20% - Accent1 2 2 10 2 2 2" xfId="1209" xr:uid="{00000000-0005-0000-0000-000000040000}"/>
    <cellStyle name="20% - Accent1 2 2 10 2 2 2 2" xfId="1210" xr:uid="{00000000-0005-0000-0000-000001040000}"/>
    <cellStyle name="20% - Accent1 2 2 10 2 2 2 2 2" xfId="1211" xr:uid="{00000000-0005-0000-0000-000002040000}"/>
    <cellStyle name="20% - Accent1 2 2 10 2 2 2 3" xfId="1212" xr:uid="{00000000-0005-0000-0000-000003040000}"/>
    <cellStyle name="20% - Accent1 2 2 10 2 2 3" xfId="1213" xr:uid="{00000000-0005-0000-0000-000004040000}"/>
    <cellStyle name="20% - Accent1 2 2 10 2 2 3 2" xfId="1214" xr:uid="{00000000-0005-0000-0000-000005040000}"/>
    <cellStyle name="20% - Accent1 2 2 10 2 2 4" xfId="1215" xr:uid="{00000000-0005-0000-0000-000006040000}"/>
    <cellStyle name="20% - Accent1 2 2 10 2 3" xfId="1216" xr:uid="{00000000-0005-0000-0000-000007040000}"/>
    <cellStyle name="20% - Accent1 2 2 10 2 3 2" xfId="1217" xr:uid="{00000000-0005-0000-0000-000008040000}"/>
    <cellStyle name="20% - Accent1 2 2 10 2 3 2 2" xfId="1218" xr:uid="{00000000-0005-0000-0000-000009040000}"/>
    <cellStyle name="20% - Accent1 2 2 10 2 3 2 2 2" xfId="1219" xr:uid="{00000000-0005-0000-0000-00000A040000}"/>
    <cellStyle name="20% - Accent1 2 2 10 2 3 2 3" xfId="1220" xr:uid="{00000000-0005-0000-0000-00000B040000}"/>
    <cellStyle name="20% - Accent1 2 2 10 2 3 3" xfId="1221" xr:uid="{00000000-0005-0000-0000-00000C040000}"/>
    <cellStyle name="20% - Accent1 2 2 10 2 3 3 2" xfId="1222" xr:uid="{00000000-0005-0000-0000-00000D040000}"/>
    <cellStyle name="20% - Accent1 2 2 10 2 3 4" xfId="1223" xr:uid="{00000000-0005-0000-0000-00000E040000}"/>
    <cellStyle name="20% - Accent1 2 2 10 2 4" xfId="1224" xr:uid="{00000000-0005-0000-0000-00000F040000}"/>
    <cellStyle name="20% - Accent1 2 2 10 2 4 2" xfId="1225" xr:uid="{00000000-0005-0000-0000-000010040000}"/>
    <cellStyle name="20% - Accent1 2 2 10 2 4 2 2" xfId="1226" xr:uid="{00000000-0005-0000-0000-000011040000}"/>
    <cellStyle name="20% - Accent1 2 2 10 2 4 2 2 2" xfId="1227" xr:uid="{00000000-0005-0000-0000-000012040000}"/>
    <cellStyle name="20% - Accent1 2 2 10 2 4 2 3" xfId="1228" xr:uid="{00000000-0005-0000-0000-000013040000}"/>
    <cellStyle name="20% - Accent1 2 2 10 2 4 3" xfId="1229" xr:uid="{00000000-0005-0000-0000-000014040000}"/>
    <cellStyle name="20% - Accent1 2 2 10 2 4 3 2" xfId="1230" xr:uid="{00000000-0005-0000-0000-000015040000}"/>
    <cellStyle name="20% - Accent1 2 2 10 2 4 4" xfId="1231" xr:uid="{00000000-0005-0000-0000-000016040000}"/>
    <cellStyle name="20% - Accent1 2 2 10 2 5" xfId="1232" xr:uid="{00000000-0005-0000-0000-000017040000}"/>
    <cellStyle name="20% - Accent1 2 2 10 2 5 2" xfId="1233" xr:uid="{00000000-0005-0000-0000-000018040000}"/>
    <cellStyle name="20% - Accent1 2 2 10 2 5 2 2" xfId="1234" xr:uid="{00000000-0005-0000-0000-000019040000}"/>
    <cellStyle name="20% - Accent1 2 2 10 2 5 3" xfId="1235" xr:uid="{00000000-0005-0000-0000-00001A040000}"/>
    <cellStyle name="20% - Accent1 2 2 10 2 6" xfId="1236" xr:uid="{00000000-0005-0000-0000-00001B040000}"/>
    <cellStyle name="20% - Accent1 2 2 10 2 6 2" xfId="1237" xr:uid="{00000000-0005-0000-0000-00001C040000}"/>
    <cellStyle name="20% - Accent1 2 2 10 2 6 2 2" xfId="1238" xr:uid="{00000000-0005-0000-0000-00001D040000}"/>
    <cellStyle name="20% - Accent1 2 2 10 2 6 3" xfId="1239" xr:uid="{00000000-0005-0000-0000-00001E040000}"/>
    <cellStyle name="20% - Accent1 2 2 10 2 7" xfId="1240" xr:uid="{00000000-0005-0000-0000-00001F040000}"/>
    <cellStyle name="20% - Accent1 2 2 10 2 7 2" xfId="1241" xr:uid="{00000000-0005-0000-0000-000020040000}"/>
    <cellStyle name="20% - Accent1 2 2 10 2 8" xfId="1242" xr:uid="{00000000-0005-0000-0000-000021040000}"/>
    <cellStyle name="20% - Accent1 2 2 10 2 8 2" xfId="1243" xr:uid="{00000000-0005-0000-0000-000022040000}"/>
    <cellStyle name="20% - Accent1 2 2 10 2 9" xfId="1244" xr:uid="{00000000-0005-0000-0000-000023040000}"/>
    <cellStyle name="20% - Accent1 2 2 10 3" xfId="1245" xr:uid="{00000000-0005-0000-0000-000024040000}"/>
    <cellStyle name="20% - Accent1 2 2 10 3 2" xfId="1246" xr:uid="{00000000-0005-0000-0000-000025040000}"/>
    <cellStyle name="20% - Accent1 2 2 10 3 2 2" xfId="1247" xr:uid="{00000000-0005-0000-0000-000026040000}"/>
    <cellStyle name="20% - Accent1 2 2 10 3 2 2 2" xfId="1248" xr:uid="{00000000-0005-0000-0000-000027040000}"/>
    <cellStyle name="20% - Accent1 2 2 10 3 2 2 2 2" xfId="1249" xr:uid="{00000000-0005-0000-0000-000028040000}"/>
    <cellStyle name="20% - Accent1 2 2 10 3 2 2 3" xfId="1250" xr:uid="{00000000-0005-0000-0000-000029040000}"/>
    <cellStyle name="20% - Accent1 2 2 10 3 2 3" xfId="1251" xr:uid="{00000000-0005-0000-0000-00002A040000}"/>
    <cellStyle name="20% - Accent1 2 2 10 3 2 3 2" xfId="1252" xr:uid="{00000000-0005-0000-0000-00002B040000}"/>
    <cellStyle name="20% - Accent1 2 2 10 3 2 4" xfId="1253" xr:uid="{00000000-0005-0000-0000-00002C040000}"/>
    <cellStyle name="20% - Accent1 2 2 10 3 3" xfId="1254" xr:uid="{00000000-0005-0000-0000-00002D040000}"/>
    <cellStyle name="20% - Accent1 2 2 10 3 3 2" xfId="1255" xr:uid="{00000000-0005-0000-0000-00002E040000}"/>
    <cellStyle name="20% - Accent1 2 2 10 3 3 2 2" xfId="1256" xr:uid="{00000000-0005-0000-0000-00002F040000}"/>
    <cellStyle name="20% - Accent1 2 2 10 3 3 2 2 2" xfId="1257" xr:uid="{00000000-0005-0000-0000-000030040000}"/>
    <cellStyle name="20% - Accent1 2 2 10 3 3 2 3" xfId="1258" xr:uid="{00000000-0005-0000-0000-000031040000}"/>
    <cellStyle name="20% - Accent1 2 2 10 3 3 3" xfId="1259" xr:uid="{00000000-0005-0000-0000-000032040000}"/>
    <cellStyle name="20% - Accent1 2 2 10 3 3 3 2" xfId="1260" xr:uid="{00000000-0005-0000-0000-000033040000}"/>
    <cellStyle name="20% - Accent1 2 2 10 3 3 4" xfId="1261" xr:uid="{00000000-0005-0000-0000-000034040000}"/>
    <cellStyle name="20% - Accent1 2 2 10 3 4" xfId="1262" xr:uid="{00000000-0005-0000-0000-000035040000}"/>
    <cellStyle name="20% - Accent1 2 2 10 3 4 2" xfId="1263" xr:uid="{00000000-0005-0000-0000-000036040000}"/>
    <cellStyle name="20% - Accent1 2 2 10 3 4 2 2" xfId="1264" xr:uid="{00000000-0005-0000-0000-000037040000}"/>
    <cellStyle name="20% - Accent1 2 2 10 3 4 2 2 2" xfId="1265" xr:uid="{00000000-0005-0000-0000-000038040000}"/>
    <cellStyle name="20% - Accent1 2 2 10 3 4 2 3" xfId="1266" xr:uid="{00000000-0005-0000-0000-000039040000}"/>
    <cellStyle name="20% - Accent1 2 2 10 3 4 3" xfId="1267" xr:uid="{00000000-0005-0000-0000-00003A040000}"/>
    <cellStyle name="20% - Accent1 2 2 10 3 4 3 2" xfId="1268" xr:uid="{00000000-0005-0000-0000-00003B040000}"/>
    <cellStyle name="20% - Accent1 2 2 10 3 4 4" xfId="1269" xr:uid="{00000000-0005-0000-0000-00003C040000}"/>
    <cellStyle name="20% - Accent1 2 2 10 3 5" xfId="1270" xr:uid="{00000000-0005-0000-0000-00003D040000}"/>
    <cellStyle name="20% - Accent1 2 2 10 3 5 2" xfId="1271" xr:uid="{00000000-0005-0000-0000-00003E040000}"/>
    <cellStyle name="20% - Accent1 2 2 10 3 5 2 2" xfId="1272" xr:uid="{00000000-0005-0000-0000-00003F040000}"/>
    <cellStyle name="20% - Accent1 2 2 10 3 5 3" xfId="1273" xr:uid="{00000000-0005-0000-0000-000040040000}"/>
    <cellStyle name="20% - Accent1 2 2 10 3 6" xfId="1274" xr:uid="{00000000-0005-0000-0000-000041040000}"/>
    <cellStyle name="20% - Accent1 2 2 10 3 6 2" xfId="1275" xr:uid="{00000000-0005-0000-0000-000042040000}"/>
    <cellStyle name="20% - Accent1 2 2 10 3 6 2 2" xfId="1276" xr:uid="{00000000-0005-0000-0000-000043040000}"/>
    <cellStyle name="20% - Accent1 2 2 10 3 6 3" xfId="1277" xr:uid="{00000000-0005-0000-0000-000044040000}"/>
    <cellStyle name="20% - Accent1 2 2 10 3 7" xfId="1278" xr:uid="{00000000-0005-0000-0000-000045040000}"/>
    <cellStyle name="20% - Accent1 2 2 10 3 7 2" xfId="1279" xr:uid="{00000000-0005-0000-0000-000046040000}"/>
    <cellStyle name="20% - Accent1 2 2 10 3 8" xfId="1280" xr:uid="{00000000-0005-0000-0000-000047040000}"/>
    <cellStyle name="20% - Accent1 2 2 10 3 8 2" xfId="1281" xr:uid="{00000000-0005-0000-0000-000048040000}"/>
    <cellStyle name="20% - Accent1 2 2 10 3 9" xfId="1282" xr:uid="{00000000-0005-0000-0000-000049040000}"/>
    <cellStyle name="20% - Accent1 2 2 10 4" xfId="1283" xr:uid="{00000000-0005-0000-0000-00004A040000}"/>
    <cellStyle name="20% - Accent1 2 2 10 4 2" xfId="1284" xr:uid="{00000000-0005-0000-0000-00004B040000}"/>
    <cellStyle name="20% - Accent1 2 2 10 4 2 2" xfId="1285" xr:uid="{00000000-0005-0000-0000-00004C040000}"/>
    <cellStyle name="20% - Accent1 2 2 10 4 2 2 2" xfId="1286" xr:uid="{00000000-0005-0000-0000-00004D040000}"/>
    <cellStyle name="20% - Accent1 2 2 10 4 2 3" xfId="1287" xr:uid="{00000000-0005-0000-0000-00004E040000}"/>
    <cellStyle name="20% - Accent1 2 2 10 4 3" xfId="1288" xr:uid="{00000000-0005-0000-0000-00004F040000}"/>
    <cellStyle name="20% - Accent1 2 2 10 4 3 2" xfId="1289" xr:uid="{00000000-0005-0000-0000-000050040000}"/>
    <cellStyle name="20% - Accent1 2 2 10 4 4" xfId="1290" xr:uid="{00000000-0005-0000-0000-000051040000}"/>
    <cellStyle name="20% - Accent1 2 2 10 5" xfId="1291" xr:uid="{00000000-0005-0000-0000-000052040000}"/>
    <cellStyle name="20% - Accent1 2 2 10 5 2" xfId="1292" xr:uid="{00000000-0005-0000-0000-000053040000}"/>
    <cellStyle name="20% - Accent1 2 2 10 5 2 2" xfId="1293" xr:uid="{00000000-0005-0000-0000-000054040000}"/>
    <cellStyle name="20% - Accent1 2 2 10 5 2 2 2" xfId="1294" xr:uid="{00000000-0005-0000-0000-000055040000}"/>
    <cellStyle name="20% - Accent1 2 2 10 5 2 3" xfId="1295" xr:uid="{00000000-0005-0000-0000-000056040000}"/>
    <cellStyle name="20% - Accent1 2 2 10 5 3" xfId="1296" xr:uid="{00000000-0005-0000-0000-000057040000}"/>
    <cellStyle name="20% - Accent1 2 2 10 5 3 2" xfId="1297" xr:uid="{00000000-0005-0000-0000-000058040000}"/>
    <cellStyle name="20% - Accent1 2 2 10 5 4" xfId="1298" xr:uid="{00000000-0005-0000-0000-000059040000}"/>
    <cellStyle name="20% - Accent1 2 2 10 6" xfId="1299" xr:uid="{00000000-0005-0000-0000-00005A040000}"/>
    <cellStyle name="20% - Accent1 2 2 10 6 2" xfId="1300" xr:uid="{00000000-0005-0000-0000-00005B040000}"/>
    <cellStyle name="20% - Accent1 2 2 10 6 2 2" xfId="1301" xr:uid="{00000000-0005-0000-0000-00005C040000}"/>
    <cellStyle name="20% - Accent1 2 2 10 6 2 2 2" xfId="1302" xr:uid="{00000000-0005-0000-0000-00005D040000}"/>
    <cellStyle name="20% - Accent1 2 2 10 6 2 3" xfId="1303" xr:uid="{00000000-0005-0000-0000-00005E040000}"/>
    <cellStyle name="20% - Accent1 2 2 10 6 3" xfId="1304" xr:uid="{00000000-0005-0000-0000-00005F040000}"/>
    <cellStyle name="20% - Accent1 2 2 10 6 3 2" xfId="1305" xr:uid="{00000000-0005-0000-0000-000060040000}"/>
    <cellStyle name="20% - Accent1 2 2 10 6 4" xfId="1306" xr:uid="{00000000-0005-0000-0000-000061040000}"/>
    <cellStyle name="20% - Accent1 2 2 10 7" xfId="1307" xr:uid="{00000000-0005-0000-0000-000062040000}"/>
    <cellStyle name="20% - Accent1 2 2 10 7 2" xfId="1308" xr:uid="{00000000-0005-0000-0000-000063040000}"/>
    <cellStyle name="20% - Accent1 2 2 10 7 2 2" xfId="1309" xr:uid="{00000000-0005-0000-0000-000064040000}"/>
    <cellStyle name="20% - Accent1 2 2 10 7 3" xfId="1310" xr:uid="{00000000-0005-0000-0000-000065040000}"/>
    <cellStyle name="20% - Accent1 2 2 10 8" xfId="1311" xr:uid="{00000000-0005-0000-0000-000066040000}"/>
    <cellStyle name="20% - Accent1 2 2 10 8 2" xfId="1312" xr:uid="{00000000-0005-0000-0000-000067040000}"/>
    <cellStyle name="20% - Accent1 2 2 10 8 2 2" xfId="1313" xr:uid="{00000000-0005-0000-0000-000068040000}"/>
    <cellStyle name="20% - Accent1 2 2 10 8 3" xfId="1314" xr:uid="{00000000-0005-0000-0000-000069040000}"/>
    <cellStyle name="20% - Accent1 2 2 10 9" xfId="1315" xr:uid="{00000000-0005-0000-0000-00006A040000}"/>
    <cellStyle name="20% - Accent1 2 2 10 9 2" xfId="1316" xr:uid="{00000000-0005-0000-0000-00006B040000}"/>
    <cellStyle name="20% - Accent1 2 2 11" xfId="1317" xr:uid="{00000000-0005-0000-0000-00006C040000}"/>
    <cellStyle name="20% - Accent1 2 2 11 2" xfId="1318" xr:uid="{00000000-0005-0000-0000-00006D040000}"/>
    <cellStyle name="20% - Accent1 2 2 11 2 2" xfId="1319" xr:uid="{00000000-0005-0000-0000-00006E040000}"/>
    <cellStyle name="20% - Accent1 2 2 11 2 2 2" xfId="1320" xr:uid="{00000000-0005-0000-0000-00006F040000}"/>
    <cellStyle name="20% - Accent1 2 2 11 2 2 2 2" xfId="1321" xr:uid="{00000000-0005-0000-0000-000070040000}"/>
    <cellStyle name="20% - Accent1 2 2 11 2 2 3" xfId="1322" xr:uid="{00000000-0005-0000-0000-000071040000}"/>
    <cellStyle name="20% - Accent1 2 2 11 2 3" xfId="1323" xr:uid="{00000000-0005-0000-0000-000072040000}"/>
    <cellStyle name="20% - Accent1 2 2 11 2 3 2" xfId="1324" xr:uid="{00000000-0005-0000-0000-000073040000}"/>
    <cellStyle name="20% - Accent1 2 2 11 2 4" xfId="1325" xr:uid="{00000000-0005-0000-0000-000074040000}"/>
    <cellStyle name="20% - Accent1 2 2 11 3" xfId="1326" xr:uid="{00000000-0005-0000-0000-000075040000}"/>
    <cellStyle name="20% - Accent1 2 2 11 3 2" xfId="1327" xr:uid="{00000000-0005-0000-0000-000076040000}"/>
    <cellStyle name="20% - Accent1 2 2 11 3 2 2" xfId="1328" xr:uid="{00000000-0005-0000-0000-000077040000}"/>
    <cellStyle name="20% - Accent1 2 2 11 3 2 2 2" xfId="1329" xr:uid="{00000000-0005-0000-0000-000078040000}"/>
    <cellStyle name="20% - Accent1 2 2 11 3 2 3" xfId="1330" xr:uid="{00000000-0005-0000-0000-000079040000}"/>
    <cellStyle name="20% - Accent1 2 2 11 3 3" xfId="1331" xr:uid="{00000000-0005-0000-0000-00007A040000}"/>
    <cellStyle name="20% - Accent1 2 2 11 3 3 2" xfId="1332" xr:uid="{00000000-0005-0000-0000-00007B040000}"/>
    <cellStyle name="20% - Accent1 2 2 11 3 4" xfId="1333" xr:uid="{00000000-0005-0000-0000-00007C040000}"/>
    <cellStyle name="20% - Accent1 2 2 11 4" xfId="1334" xr:uid="{00000000-0005-0000-0000-00007D040000}"/>
    <cellStyle name="20% - Accent1 2 2 11 4 2" xfId="1335" xr:uid="{00000000-0005-0000-0000-00007E040000}"/>
    <cellStyle name="20% - Accent1 2 2 11 4 2 2" xfId="1336" xr:uid="{00000000-0005-0000-0000-00007F040000}"/>
    <cellStyle name="20% - Accent1 2 2 11 4 2 2 2" xfId="1337" xr:uid="{00000000-0005-0000-0000-000080040000}"/>
    <cellStyle name="20% - Accent1 2 2 11 4 2 3" xfId="1338" xr:uid="{00000000-0005-0000-0000-000081040000}"/>
    <cellStyle name="20% - Accent1 2 2 11 4 3" xfId="1339" xr:uid="{00000000-0005-0000-0000-000082040000}"/>
    <cellStyle name="20% - Accent1 2 2 11 4 3 2" xfId="1340" xr:uid="{00000000-0005-0000-0000-000083040000}"/>
    <cellStyle name="20% - Accent1 2 2 11 4 4" xfId="1341" xr:uid="{00000000-0005-0000-0000-000084040000}"/>
    <cellStyle name="20% - Accent1 2 2 11 5" xfId="1342" xr:uid="{00000000-0005-0000-0000-000085040000}"/>
    <cellStyle name="20% - Accent1 2 2 11 5 2" xfId="1343" xr:uid="{00000000-0005-0000-0000-000086040000}"/>
    <cellStyle name="20% - Accent1 2 2 11 5 2 2" xfId="1344" xr:uid="{00000000-0005-0000-0000-000087040000}"/>
    <cellStyle name="20% - Accent1 2 2 11 5 3" xfId="1345" xr:uid="{00000000-0005-0000-0000-000088040000}"/>
    <cellStyle name="20% - Accent1 2 2 11 6" xfId="1346" xr:uid="{00000000-0005-0000-0000-000089040000}"/>
    <cellStyle name="20% - Accent1 2 2 11 6 2" xfId="1347" xr:uid="{00000000-0005-0000-0000-00008A040000}"/>
    <cellStyle name="20% - Accent1 2 2 11 6 2 2" xfId="1348" xr:uid="{00000000-0005-0000-0000-00008B040000}"/>
    <cellStyle name="20% - Accent1 2 2 11 6 3" xfId="1349" xr:uid="{00000000-0005-0000-0000-00008C040000}"/>
    <cellStyle name="20% - Accent1 2 2 11 7" xfId="1350" xr:uid="{00000000-0005-0000-0000-00008D040000}"/>
    <cellStyle name="20% - Accent1 2 2 11 7 2" xfId="1351" xr:uid="{00000000-0005-0000-0000-00008E040000}"/>
    <cellStyle name="20% - Accent1 2 2 11 8" xfId="1352" xr:uid="{00000000-0005-0000-0000-00008F040000}"/>
    <cellStyle name="20% - Accent1 2 2 11 8 2" xfId="1353" xr:uid="{00000000-0005-0000-0000-000090040000}"/>
    <cellStyle name="20% - Accent1 2 2 11 9" xfId="1354" xr:uid="{00000000-0005-0000-0000-000091040000}"/>
    <cellStyle name="20% - Accent1 2 2 12" xfId="1355" xr:uid="{00000000-0005-0000-0000-000092040000}"/>
    <cellStyle name="20% - Accent1 2 2 12 2" xfId="1356" xr:uid="{00000000-0005-0000-0000-000093040000}"/>
    <cellStyle name="20% - Accent1 2 2 12 2 2" xfId="1357" xr:uid="{00000000-0005-0000-0000-000094040000}"/>
    <cellStyle name="20% - Accent1 2 2 12 2 2 2" xfId="1358" xr:uid="{00000000-0005-0000-0000-000095040000}"/>
    <cellStyle name="20% - Accent1 2 2 12 2 2 2 2" xfId="1359" xr:uid="{00000000-0005-0000-0000-000096040000}"/>
    <cellStyle name="20% - Accent1 2 2 12 2 2 3" xfId="1360" xr:uid="{00000000-0005-0000-0000-000097040000}"/>
    <cellStyle name="20% - Accent1 2 2 12 2 3" xfId="1361" xr:uid="{00000000-0005-0000-0000-000098040000}"/>
    <cellStyle name="20% - Accent1 2 2 12 2 3 2" xfId="1362" xr:uid="{00000000-0005-0000-0000-000099040000}"/>
    <cellStyle name="20% - Accent1 2 2 12 2 4" xfId="1363" xr:uid="{00000000-0005-0000-0000-00009A040000}"/>
    <cellStyle name="20% - Accent1 2 2 12 3" xfId="1364" xr:uid="{00000000-0005-0000-0000-00009B040000}"/>
    <cellStyle name="20% - Accent1 2 2 12 3 2" xfId="1365" xr:uid="{00000000-0005-0000-0000-00009C040000}"/>
    <cellStyle name="20% - Accent1 2 2 12 3 2 2" xfId="1366" xr:uid="{00000000-0005-0000-0000-00009D040000}"/>
    <cellStyle name="20% - Accent1 2 2 12 3 2 2 2" xfId="1367" xr:uid="{00000000-0005-0000-0000-00009E040000}"/>
    <cellStyle name="20% - Accent1 2 2 12 3 2 3" xfId="1368" xr:uid="{00000000-0005-0000-0000-00009F040000}"/>
    <cellStyle name="20% - Accent1 2 2 12 3 3" xfId="1369" xr:uid="{00000000-0005-0000-0000-0000A0040000}"/>
    <cellStyle name="20% - Accent1 2 2 12 3 3 2" xfId="1370" xr:uid="{00000000-0005-0000-0000-0000A1040000}"/>
    <cellStyle name="20% - Accent1 2 2 12 3 4" xfId="1371" xr:uid="{00000000-0005-0000-0000-0000A2040000}"/>
    <cellStyle name="20% - Accent1 2 2 12 4" xfId="1372" xr:uid="{00000000-0005-0000-0000-0000A3040000}"/>
    <cellStyle name="20% - Accent1 2 2 12 4 2" xfId="1373" xr:uid="{00000000-0005-0000-0000-0000A4040000}"/>
    <cellStyle name="20% - Accent1 2 2 12 4 2 2" xfId="1374" xr:uid="{00000000-0005-0000-0000-0000A5040000}"/>
    <cellStyle name="20% - Accent1 2 2 12 4 2 2 2" xfId="1375" xr:uid="{00000000-0005-0000-0000-0000A6040000}"/>
    <cellStyle name="20% - Accent1 2 2 12 4 2 3" xfId="1376" xr:uid="{00000000-0005-0000-0000-0000A7040000}"/>
    <cellStyle name="20% - Accent1 2 2 12 4 3" xfId="1377" xr:uid="{00000000-0005-0000-0000-0000A8040000}"/>
    <cellStyle name="20% - Accent1 2 2 12 4 3 2" xfId="1378" xr:uid="{00000000-0005-0000-0000-0000A9040000}"/>
    <cellStyle name="20% - Accent1 2 2 12 4 4" xfId="1379" xr:uid="{00000000-0005-0000-0000-0000AA040000}"/>
    <cellStyle name="20% - Accent1 2 2 12 5" xfId="1380" xr:uid="{00000000-0005-0000-0000-0000AB040000}"/>
    <cellStyle name="20% - Accent1 2 2 12 5 2" xfId="1381" xr:uid="{00000000-0005-0000-0000-0000AC040000}"/>
    <cellStyle name="20% - Accent1 2 2 12 5 2 2" xfId="1382" xr:uid="{00000000-0005-0000-0000-0000AD040000}"/>
    <cellStyle name="20% - Accent1 2 2 12 5 3" xfId="1383" xr:uid="{00000000-0005-0000-0000-0000AE040000}"/>
    <cellStyle name="20% - Accent1 2 2 12 6" xfId="1384" xr:uid="{00000000-0005-0000-0000-0000AF040000}"/>
    <cellStyle name="20% - Accent1 2 2 12 6 2" xfId="1385" xr:uid="{00000000-0005-0000-0000-0000B0040000}"/>
    <cellStyle name="20% - Accent1 2 2 12 6 2 2" xfId="1386" xr:uid="{00000000-0005-0000-0000-0000B1040000}"/>
    <cellStyle name="20% - Accent1 2 2 12 6 3" xfId="1387" xr:uid="{00000000-0005-0000-0000-0000B2040000}"/>
    <cellStyle name="20% - Accent1 2 2 12 7" xfId="1388" xr:uid="{00000000-0005-0000-0000-0000B3040000}"/>
    <cellStyle name="20% - Accent1 2 2 12 7 2" xfId="1389" xr:uid="{00000000-0005-0000-0000-0000B4040000}"/>
    <cellStyle name="20% - Accent1 2 2 12 8" xfId="1390" xr:uid="{00000000-0005-0000-0000-0000B5040000}"/>
    <cellStyle name="20% - Accent1 2 2 12 8 2" xfId="1391" xr:uid="{00000000-0005-0000-0000-0000B6040000}"/>
    <cellStyle name="20% - Accent1 2 2 12 9" xfId="1392" xr:uid="{00000000-0005-0000-0000-0000B7040000}"/>
    <cellStyle name="20% - Accent1 2 2 13" xfId="1393" xr:uid="{00000000-0005-0000-0000-0000B8040000}"/>
    <cellStyle name="20% - Accent1 2 2 13 2" xfId="1394" xr:uid="{00000000-0005-0000-0000-0000B9040000}"/>
    <cellStyle name="20% - Accent1 2 2 13 2 2" xfId="1395" xr:uid="{00000000-0005-0000-0000-0000BA040000}"/>
    <cellStyle name="20% - Accent1 2 2 13 2 2 2" xfId="1396" xr:uid="{00000000-0005-0000-0000-0000BB040000}"/>
    <cellStyle name="20% - Accent1 2 2 13 2 3" xfId="1397" xr:uid="{00000000-0005-0000-0000-0000BC040000}"/>
    <cellStyle name="20% - Accent1 2 2 13 3" xfId="1398" xr:uid="{00000000-0005-0000-0000-0000BD040000}"/>
    <cellStyle name="20% - Accent1 2 2 13 3 2" xfId="1399" xr:uid="{00000000-0005-0000-0000-0000BE040000}"/>
    <cellStyle name="20% - Accent1 2 2 13 4" xfId="1400" xr:uid="{00000000-0005-0000-0000-0000BF040000}"/>
    <cellStyle name="20% - Accent1 2 2 14" xfId="1401" xr:uid="{00000000-0005-0000-0000-0000C0040000}"/>
    <cellStyle name="20% - Accent1 2 2 14 2" xfId="1402" xr:uid="{00000000-0005-0000-0000-0000C1040000}"/>
    <cellStyle name="20% - Accent1 2 2 14 2 2" xfId="1403" xr:uid="{00000000-0005-0000-0000-0000C2040000}"/>
    <cellStyle name="20% - Accent1 2 2 14 2 2 2" xfId="1404" xr:uid="{00000000-0005-0000-0000-0000C3040000}"/>
    <cellStyle name="20% - Accent1 2 2 14 2 3" xfId="1405" xr:uid="{00000000-0005-0000-0000-0000C4040000}"/>
    <cellStyle name="20% - Accent1 2 2 14 3" xfId="1406" xr:uid="{00000000-0005-0000-0000-0000C5040000}"/>
    <cellStyle name="20% - Accent1 2 2 14 3 2" xfId="1407" xr:uid="{00000000-0005-0000-0000-0000C6040000}"/>
    <cellStyle name="20% - Accent1 2 2 14 4" xfId="1408" xr:uid="{00000000-0005-0000-0000-0000C7040000}"/>
    <cellStyle name="20% - Accent1 2 2 15" xfId="1409" xr:uid="{00000000-0005-0000-0000-0000C8040000}"/>
    <cellStyle name="20% - Accent1 2 2 15 2" xfId="1410" xr:uid="{00000000-0005-0000-0000-0000C9040000}"/>
    <cellStyle name="20% - Accent1 2 2 15 2 2" xfId="1411" xr:uid="{00000000-0005-0000-0000-0000CA040000}"/>
    <cellStyle name="20% - Accent1 2 2 15 2 2 2" xfId="1412" xr:uid="{00000000-0005-0000-0000-0000CB040000}"/>
    <cellStyle name="20% - Accent1 2 2 15 2 3" xfId="1413" xr:uid="{00000000-0005-0000-0000-0000CC040000}"/>
    <cellStyle name="20% - Accent1 2 2 15 3" xfId="1414" xr:uid="{00000000-0005-0000-0000-0000CD040000}"/>
    <cellStyle name="20% - Accent1 2 2 15 3 2" xfId="1415" xr:uid="{00000000-0005-0000-0000-0000CE040000}"/>
    <cellStyle name="20% - Accent1 2 2 15 4" xfId="1416" xr:uid="{00000000-0005-0000-0000-0000CF040000}"/>
    <cellStyle name="20% - Accent1 2 2 16" xfId="1417" xr:uid="{00000000-0005-0000-0000-0000D0040000}"/>
    <cellStyle name="20% - Accent1 2 2 16 2" xfId="1418" xr:uid="{00000000-0005-0000-0000-0000D1040000}"/>
    <cellStyle name="20% - Accent1 2 2 16 2 2" xfId="1419" xr:uid="{00000000-0005-0000-0000-0000D2040000}"/>
    <cellStyle name="20% - Accent1 2 2 16 3" xfId="1420" xr:uid="{00000000-0005-0000-0000-0000D3040000}"/>
    <cellStyle name="20% - Accent1 2 2 17" xfId="1421" xr:uid="{00000000-0005-0000-0000-0000D4040000}"/>
    <cellStyle name="20% - Accent1 2 2 17 2" xfId="1422" xr:uid="{00000000-0005-0000-0000-0000D5040000}"/>
    <cellStyle name="20% - Accent1 2 2 17 2 2" xfId="1423" xr:uid="{00000000-0005-0000-0000-0000D6040000}"/>
    <cellStyle name="20% - Accent1 2 2 17 3" xfId="1424" xr:uid="{00000000-0005-0000-0000-0000D7040000}"/>
    <cellStyle name="20% - Accent1 2 2 18" xfId="1425" xr:uid="{00000000-0005-0000-0000-0000D8040000}"/>
    <cellStyle name="20% - Accent1 2 2 18 2" xfId="1426" xr:uid="{00000000-0005-0000-0000-0000D9040000}"/>
    <cellStyle name="20% - Accent1 2 2 19" xfId="1427" xr:uid="{00000000-0005-0000-0000-0000DA040000}"/>
    <cellStyle name="20% - Accent1 2 2 19 2" xfId="1428" xr:uid="{00000000-0005-0000-0000-0000DB040000}"/>
    <cellStyle name="20% - Accent1 2 2 2" xfId="1429" xr:uid="{00000000-0005-0000-0000-0000DC040000}"/>
    <cellStyle name="20% - Accent1 2 2 2 10" xfId="1430" xr:uid="{00000000-0005-0000-0000-0000DD040000}"/>
    <cellStyle name="20% - Accent1 2 2 2 10 2" xfId="1431" xr:uid="{00000000-0005-0000-0000-0000DE040000}"/>
    <cellStyle name="20% - Accent1 2 2 2 10 2 2" xfId="1432" xr:uid="{00000000-0005-0000-0000-0000DF040000}"/>
    <cellStyle name="20% - Accent1 2 2 2 10 2 2 2" xfId="1433" xr:uid="{00000000-0005-0000-0000-0000E0040000}"/>
    <cellStyle name="20% - Accent1 2 2 2 10 2 3" xfId="1434" xr:uid="{00000000-0005-0000-0000-0000E1040000}"/>
    <cellStyle name="20% - Accent1 2 2 2 10 3" xfId="1435" xr:uid="{00000000-0005-0000-0000-0000E2040000}"/>
    <cellStyle name="20% - Accent1 2 2 2 10 3 2" xfId="1436" xr:uid="{00000000-0005-0000-0000-0000E3040000}"/>
    <cellStyle name="20% - Accent1 2 2 2 10 4" xfId="1437" xr:uid="{00000000-0005-0000-0000-0000E4040000}"/>
    <cellStyle name="20% - Accent1 2 2 2 11" xfId="1438" xr:uid="{00000000-0005-0000-0000-0000E5040000}"/>
    <cellStyle name="20% - Accent1 2 2 2 11 2" xfId="1439" xr:uid="{00000000-0005-0000-0000-0000E6040000}"/>
    <cellStyle name="20% - Accent1 2 2 2 11 2 2" xfId="1440" xr:uid="{00000000-0005-0000-0000-0000E7040000}"/>
    <cellStyle name="20% - Accent1 2 2 2 11 2 2 2" xfId="1441" xr:uid="{00000000-0005-0000-0000-0000E8040000}"/>
    <cellStyle name="20% - Accent1 2 2 2 11 2 3" xfId="1442" xr:uid="{00000000-0005-0000-0000-0000E9040000}"/>
    <cellStyle name="20% - Accent1 2 2 2 11 3" xfId="1443" xr:uid="{00000000-0005-0000-0000-0000EA040000}"/>
    <cellStyle name="20% - Accent1 2 2 2 11 3 2" xfId="1444" xr:uid="{00000000-0005-0000-0000-0000EB040000}"/>
    <cellStyle name="20% - Accent1 2 2 2 11 4" xfId="1445" xr:uid="{00000000-0005-0000-0000-0000EC040000}"/>
    <cellStyle name="20% - Accent1 2 2 2 12" xfId="1446" xr:uid="{00000000-0005-0000-0000-0000ED040000}"/>
    <cellStyle name="20% - Accent1 2 2 2 12 2" xfId="1447" xr:uid="{00000000-0005-0000-0000-0000EE040000}"/>
    <cellStyle name="20% - Accent1 2 2 2 12 2 2" xfId="1448" xr:uid="{00000000-0005-0000-0000-0000EF040000}"/>
    <cellStyle name="20% - Accent1 2 2 2 12 3" xfId="1449" xr:uid="{00000000-0005-0000-0000-0000F0040000}"/>
    <cellStyle name="20% - Accent1 2 2 2 13" xfId="1450" xr:uid="{00000000-0005-0000-0000-0000F1040000}"/>
    <cellStyle name="20% - Accent1 2 2 2 13 2" xfId="1451" xr:uid="{00000000-0005-0000-0000-0000F2040000}"/>
    <cellStyle name="20% - Accent1 2 2 2 13 2 2" xfId="1452" xr:uid="{00000000-0005-0000-0000-0000F3040000}"/>
    <cellStyle name="20% - Accent1 2 2 2 13 3" xfId="1453" xr:uid="{00000000-0005-0000-0000-0000F4040000}"/>
    <cellStyle name="20% - Accent1 2 2 2 14" xfId="1454" xr:uid="{00000000-0005-0000-0000-0000F5040000}"/>
    <cellStyle name="20% - Accent1 2 2 2 14 2" xfId="1455" xr:uid="{00000000-0005-0000-0000-0000F6040000}"/>
    <cellStyle name="20% - Accent1 2 2 2 15" xfId="1456" xr:uid="{00000000-0005-0000-0000-0000F7040000}"/>
    <cellStyle name="20% - Accent1 2 2 2 15 2" xfId="1457" xr:uid="{00000000-0005-0000-0000-0000F8040000}"/>
    <cellStyle name="20% - Accent1 2 2 2 16" xfId="1458" xr:uid="{00000000-0005-0000-0000-0000F9040000}"/>
    <cellStyle name="20% - Accent1 2 2 2 2" xfId="1459" xr:uid="{00000000-0005-0000-0000-0000FA040000}"/>
    <cellStyle name="20% - Accent1 2 2 2 2 10" xfId="1460" xr:uid="{00000000-0005-0000-0000-0000FB040000}"/>
    <cellStyle name="20% - Accent1 2 2 2 2 10 2" xfId="1461" xr:uid="{00000000-0005-0000-0000-0000FC040000}"/>
    <cellStyle name="20% - Accent1 2 2 2 2 10 2 2" xfId="1462" xr:uid="{00000000-0005-0000-0000-0000FD040000}"/>
    <cellStyle name="20% - Accent1 2 2 2 2 10 2 2 2" xfId="1463" xr:uid="{00000000-0005-0000-0000-0000FE040000}"/>
    <cellStyle name="20% - Accent1 2 2 2 2 10 2 3" xfId="1464" xr:uid="{00000000-0005-0000-0000-0000FF040000}"/>
    <cellStyle name="20% - Accent1 2 2 2 2 10 3" xfId="1465" xr:uid="{00000000-0005-0000-0000-000000050000}"/>
    <cellStyle name="20% - Accent1 2 2 2 2 10 3 2" xfId="1466" xr:uid="{00000000-0005-0000-0000-000001050000}"/>
    <cellStyle name="20% - Accent1 2 2 2 2 10 4" xfId="1467" xr:uid="{00000000-0005-0000-0000-000002050000}"/>
    <cellStyle name="20% - Accent1 2 2 2 2 11" xfId="1468" xr:uid="{00000000-0005-0000-0000-000003050000}"/>
    <cellStyle name="20% - Accent1 2 2 2 2 11 2" xfId="1469" xr:uid="{00000000-0005-0000-0000-000004050000}"/>
    <cellStyle name="20% - Accent1 2 2 2 2 11 2 2" xfId="1470" xr:uid="{00000000-0005-0000-0000-000005050000}"/>
    <cellStyle name="20% - Accent1 2 2 2 2 11 3" xfId="1471" xr:uid="{00000000-0005-0000-0000-000006050000}"/>
    <cellStyle name="20% - Accent1 2 2 2 2 12" xfId="1472" xr:uid="{00000000-0005-0000-0000-000007050000}"/>
    <cellStyle name="20% - Accent1 2 2 2 2 12 2" xfId="1473" xr:uid="{00000000-0005-0000-0000-000008050000}"/>
    <cellStyle name="20% - Accent1 2 2 2 2 12 2 2" xfId="1474" xr:uid="{00000000-0005-0000-0000-000009050000}"/>
    <cellStyle name="20% - Accent1 2 2 2 2 12 3" xfId="1475" xr:uid="{00000000-0005-0000-0000-00000A050000}"/>
    <cellStyle name="20% - Accent1 2 2 2 2 13" xfId="1476" xr:uid="{00000000-0005-0000-0000-00000B050000}"/>
    <cellStyle name="20% - Accent1 2 2 2 2 13 2" xfId="1477" xr:uid="{00000000-0005-0000-0000-00000C050000}"/>
    <cellStyle name="20% - Accent1 2 2 2 2 14" xfId="1478" xr:uid="{00000000-0005-0000-0000-00000D050000}"/>
    <cellStyle name="20% - Accent1 2 2 2 2 14 2" xfId="1479" xr:uid="{00000000-0005-0000-0000-00000E050000}"/>
    <cellStyle name="20% - Accent1 2 2 2 2 15" xfId="1480" xr:uid="{00000000-0005-0000-0000-00000F050000}"/>
    <cellStyle name="20% - Accent1 2 2 2 2 2" xfId="1481" xr:uid="{00000000-0005-0000-0000-000010050000}"/>
    <cellStyle name="20% - Accent1 2 2 2 2 2 10" xfId="1482" xr:uid="{00000000-0005-0000-0000-000011050000}"/>
    <cellStyle name="20% - Accent1 2 2 2 2 2 10 2" xfId="1483" xr:uid="{00000000-0005-0000-0000-000012050000}"/>
    <cellStyle name="20% - Accent1 2 2 2 2 2 10 2 2" xfId="1484" xr:uid="{00000000-0005-0000-0000-000013050000}"/>
    <cellStyle name="20% - Accent1 2 2 2 2 2 10 3" xfId="1485" xr:uid="{00000000-0005-0000-0000-000014050000}"/>
    <cellStyle name="20% - Accent1 2 2 2 2 2 11" xfId="1486" xr:uid="{00000000-0005-0000-0000-000015050000}"/>
    <cellStyle name="20% - Accent1 2 2 2 2 2 11 2" xfId="1487" xr:uid="{00000000-0005-0000-0000-000016050000}"/>
    <cellStyle name="20% - Accent1 2 2 2 2 2 11 2 2" xfId="1488" xr:uid="{00000000-0005-0000-0000-000017050000}"/>
    <cellStyle name="20% - Accent1 2 2 2 2 2 11 3" xfId="1489" xr:uid="{00000000-0005-0000-0000-000018050000}"/>
    <cellStyle name="20% - Accent1 2 2 2 2 2 12" xfId="1490" xr:uid="{00000000-0005-0000-0000-000019050000}"/>
    <cellStyle name="20% - Accent1 2 2 2 2 2 12 2" xfId="1491" xr:uid="{00000000-0005-0000-0000-00001A050000}"/>
    <cellStyle name="20% - Accent1 2 2 2 2 2 13" xfId="1492" xr:uid="{00000000-0005-0000-0000-00001B050000}"/>
    <cellStyle name="20% - Accent1 2 2 2 2 2 13 2" xfId="1493" xr:uid="{00000000-0005-0000-0000-00001C050000}"/>
    <cellStyle name="20% - Accent1 2 2 2 2 2 14" xfId="1494" xr:uid="{00000000-0005-0000-0000-00001D050000}"/>
    <cellStyle name="20% - Accent1 2 2 2 2 2 2" xfId="1495" xr:uid="{00000000-0005-0000-0000-00001E050000}"/>
    <cellStyle name="20% - Accent1 2 2 2 2 2 2 10" xfId="1496" xr:uid="{00000000-0005-0000-0000-00001F050000}"/>
    <cellStyle name="20% - Accent1 2 2 2 2 2 2 10 2" xfId="1497" xr:uid="{00000000-0005-0000-0000-000020050000}"/>
    <cellStyle name="20% - Accent1 2 2 2 2 2 2 11" xfId="1498" xr:uid="{00000000-0005-0000-0000-000021050000}"/>
    <cellStyle name="20% - Accent1 2 2 2 2 2 2 2" xfId="1499" xr:uid="{00000000-0005-0000-0000-000022050000}"/>
    <cellStyle name="20% - Accent1 2 2 2 2 2 2 2 2" xfId="1500" xr:uid="{00000000-0005-0000-0000-000023050000}"/>
    <cellStyle name="20% - Accent1 2 2 2 2 2 2 2 2 2" xfId="1501" xr:uid="{00000000-0005-0000-0000-000024050000}"/>
    <cellStyle name="20% - Accent1 2 2 2 2 2 2 2 2 2 2" xfId="1502" xr:uid="{00000000-0005-0000-0000-000025050000}"/>
    <cellStyle name="20% - Accent1 2 2 2 2 2 2 2 2 2 2 2" xfId="1503" xr:uid="{00000000-0005-0000-0000-000026050000}"/>
    <cellStyle name="20% - Accent1 2 2 2 2 2 2 2 2 2 3" xfId="1504" xr:uid="{00000000-0005-0000-0000-000027050000}"/>
    <cellStyle name="20% - Accent1 2 2 2 2 2 2 2 2 3" xfId="1505" xr:uid="{00000000-0005-0000-0000-000028050000}"/>
    <cellStyle name="20% - Accent1 2 2 2 2 2 2 2 2 3 2" xfId="1506" xr:uid="{00000000-0005-0000-0000-000029050000}"/>
    <cellStyle name="20% - Accent1 2 2 2 2 2 2 2 2 4" xfId="1507" xr:uid="{00000000-0005-0000-0000-00002A050000}"/>
    <cellStyle name="20% - Accent1 2 2 2 2 2 2 2 3" xfId="1508" xr:uid="{00000000-0005-0000-0000-00002B050000}"/>
    <cellStyle name="20% - Accent1 2 2 2 2 2 2 2 3 2" xfId="1509" xr:uid="{00000000-0005-0000-0000-00002C050000}"/>
    <cellStyle name="20% - Accent1 2 2 2 2 2 2 2 3 2 2" xfId="1510" xr:uid="{00000000-0005-0000-0000-00002D050000}"/>
    <cellStyle name="20% - Accent1 2 2 2 2 2 2 2 3 2 2 2" xfId="1511" xr:uid="{00000000-0005-0000-0000-00002E050000}"/>
    <cellStyle name="20% - Accent1 2 2 2 2 2 2 2 3 2 3" xfId="1512" xr:uid="{00000000-0005-0000-0000-00002F050000}"/>
    <cellStyle name="20% - Accent1 2 2 2 2 2 2 2 3 3" xfId="1513" xr:uid="{00000000-0005-0000-0000-000030050000}"/>
    <cellStyle name="20% - Accent1 2 2 2 2 2 2 2 3 3 2" xfId="1514" xr:uid="{00000000-0005-0000-0000-000031050000}"/>
    <cellStyle name="20% - Accent1 2 2 2 2 2 2 2 3 4" xfId="1515" xr:uid="{00000000-0005-0000-0000-000032050000}"/>
    <cellStyle name="20% - Accent1 2 2 2 2 2 2 2 4" xfId="1516" xr:uid="{00000000-0005-0000-0000-000033050000}"/>
    <cellStyle name="20% - Accent1 2 2 2 2 2 2 2 4 2" xfId="1517" xr:uid="{00000000-0005-0000-0000-000034050000}"/>
    <cellStyle name="20% - Accent1 2 2 2 2 2 2 2 4 2 2" xfId="1518" xr:uid="{00000000-0005-0000-0000-000035050000}"/>
    <cellStyle name="20% - Accent1 2 2 2 2 2 2 2 4 2 2 2" xfId="1519" xr:uid="{00000000-0005-0000-0000-000036050000}"/>
    <cellStyle name="20% - Accent1 2 2 2 2 2 2 2 4 2 3" xfId="1520" xr:uid="{00000000-0005-0000-0000-000037050000}"/>
    <cellStyle name="20% - Accent1 2 2 2 2 2 2 2 4 3" xfId="1521" xr:uid="{00000000-0005-0000-0000-000038050000}"/>
    <cellStyle name="20% - Accent1 2 2 2 2 2 2 2 4 3 2" xfId="1522" xr:uid="{00000000-0005-0000-0000-000039050000}"/>
    <cellStyle name="20% - Accent1 2 2 2 2 2 2 2 4 4" xfId="1523" xr:uid="{00000000-0005-0000-0000-00003A050000}"/>
    <cellStyle name="20% - Accent1 2 2 2 2 2 2 2 5" xfId="1524" xr:uid="{00000000-0005-0000-0000-00003B050000}"/>
    <cellStyle name="20% - Accent1 2 2 2 2 2 2 2 5 2" xfId="1525" xr:uid="{00000000-0005-0000-0000-00003C050000}"/>
    <cellStyle name="20% - Accent1 2 2 2 2 2 2 2 5 2 2" xfId="1526" xr:uid="{00000000-0005-0000-0000-00003D050000}"/>
    <cellStyle name="20% - Accent1 2 2 2 2 2 2 2 5 3" xfId="1527" xr:uid="{00000000-0005-0000-0000-00003E050000}"/>
    <cellStyle name="20% - Accent1 2 2 2 2 2 2 2 6" xfId="1528" xr:uid="{00000000-0005-0000-0000-00003F050000}"/>
    <cellStyle name="20% - Accent1 2 2 2 2 2 2 2 6 2" xfId="1529" xr:uid="{00000000-0005-0000-0000-000040050000}"/>
    <cellStyle name="20% - Accent1 2 2 2 2 2 2 2 6 2 2" xfId="1530" xr:uid="{00000000-0005-0000-0000-000041050000}"/>
    <cellStyle name="20% - Accent1 2 2 2 2 2 2 2 6 3" xfId="1531" xr:uid="{00000000-0005-0000-0000-000042050000}"/>
    <cellStyle name="20% - Accent1 2 2 2 2 2 2 2 7" xfId="1532" xr:uid="{00000000-0005-0000-0000-000043050000}"/>
    <cellStyle name="20% - Accent1 2 2 2 2 2 2 2 7 2" xfId="1533" xr:uid="{00000000-0005-0000-0000-000044050000}"/>
    <cellStyle name="20% - Accent1 2 2 2 2 2 2 2 8" xfId="1534" xr:uid="{00000000-0005-0000-0000-000045050000}"/>
    <cellStyle name="20% - Accent1 2 2 2 2 2 2 2 8 2" xfId="1535" xr:uid="{00000000-0005-0000-0000-000046050000}"/>
    <cellStyle name="20% - Accent1 2 2 2 2 2 2 2 9" xfId="1536" xr:uid="{00000000-0005-0000-0000-000047050000}"/>
    <cellStyle name="20% - Accent1 2 2 2 2 2 2 3" xfId="1537" xr:uid="{00000000-0005-0000-0000-000048050000}"/>
    <cellStyle name="20% - Accent1 2 2 2 2 2 2 3 2" xfId="1538" xr:uid="{00000000-0005-0000-0000-000049050000}"/>
    <cellStyle name="20% - Accent1 2 2 2 2 2 2 3 2 2" xfId="1539" xr:uid="{00000000-0005-0000-0000-00004A050000}"/>
    <cellStyle name="20% - Accent1 2 2 2 2 2 2 3 2 2 2" xfId="1540" xr:uid="{00000000-0005-0000-0000-00004B050000}"/>
    <cellStyle name="20% - Accent1 2 2 2 2 2 2 3 2 2 2 2" xfId="1541" xr:uid="{00000000-0005-0000-0000-00004C050000}"/>
    <cellStyle name="20% - Accent1 2 2 2 2 2 2 3 2 2 3" xfId="1542" xr:uid="{00000000-0005-0000-0000-00004D050000}"/>
    <cellStyle name="20% - Accent1 2 2 2 2 2 2 3 2 3" xfId="1543" xr:uid="{00000000-0005-0000-0000-00004E050000}"/>
    <cellStyle name="20% - Accent1 2 2 2 2 2 2 3 2 3 2" xfId="1544" xr:uid="{00000000-0005-0000-0000-00004F050000}"/>
    <cellStyle name="20% - Accent1 2 2 2 2 2 2 3 2 4" xfId="1545" xr:uid="{00000000-0005-0000-0000-000050050000}"/>
    <cellStyle name="20% - Accent1 2 2 2 2 2 2 3 3" xfId="1546" xr:uid="{00000000-0005-0000-0000-000051050000}"/>
    <cellStyle name="20% - Accent1 2 2 2 2 2 2 3 3 2" xfId="1547" xr:uid="{00000000-0005-0000-0000-000052050000}"/>
    <cellStyle name="20% - Accent1 2 2 2 2 2 2 3 3 2 2" xfId="1548" xr:uid="{00000000-0005-0000-0000-000053050000}"/>
    <cellStyle name="20% - Accent1 2 2 2 2 2 2 3 3 2 2 2" xfId="1549" xr:uid="{00000000-0005-0000-0000-000054050000}"/>
    <cellStyle name="20% - Accent1 2 2 2 2 2 2 3 3 2 3" xfId="1550" xr:uid="{00000000-0005-0000-0000-000055050000}"/>
    <cellStyle name="20% - Accent1 2 2 2 2 2 2 3 3 3" xfId="1551" xr:uid="{00000000-0005-0000-0000-000056050000}"/>
    <cellStyle name="20% - Accent1 2 2 2 2 2 2 3 3 3 2" xfId="1552" xr:uid="{00000000-0005-0000-0000-000057050000}"/>
    <cellStyle name="20% - Accent1 2 2 2 2 2 2 3 3 4" xfId="1553" xr:uid="{00000000-0005-0000-0000-000058050000}"/>
    <cellStyle name="20% - Accent1 2 2 2 2 2 2 3 4" xfId="1554" xr:uid="{00000000-0005-0000-0000-000059050000}"/>
    <cellStyle name="20% - Accent1 2 2 2 2 2 2 3 4 2" xfId="1555" xr:uid="{00000000-0005-0000-0000-00005A050000}"/>
    <cellStyle name="20% - Accent1 2 2 2 2 2 2 3 4 2 2" xfId="1556" xr:uid="{00000000-0005-0000-0000-00005B050000}"/>
    <cellStyle name="20% - Accent1 2 2 2 2 2 2 3 4 2 2 2" xfId="1557" xr:uid="{00000000-0005-0000-0000-00005C050000}"/>
    <cellStyle name="20% - Accent1 2 2 2 2 2 2 3 4 2 3" xfId="1558" xr:uid="{00000000-0005-0000-0000-00005D050000}"/>
    <cellStyle name="20% - Accent1 2 2 2 2 2 2 3 4 3" xfId="1559" xr:uid="{00000000-0005-0000-0000-00005E050000}"/>
    <cellStyle name="20% - Accent1 2 2 2 2 2 2 3 4 3 2" xfId="1560" xr:uid="{00000000-0005-0000-0000-00005F050000}"/>
    <cellStyle name="20% - Accent1 2 2 2 2 2 2 3 4 4" xfId="1561" xr:uid="{00000000-0005-0000-0000-000060050000}"/>
    <cellStyle name="20% - Accent1 2 2 2 2 2 2 3 5" xfId="1562" xr:uid="{00000000-0005-0000-0000-000061050000}"/>
    <cellStyle name="20% - Accent1 2 2 2 2 2 2 3 5 2" xfId="1563" xr:uid="{00000000-0005-0000-0000-000062050000}"/>
    <cellStyle name="20% - Accent1 2 2 2 2 2 2 3 5 2 2" xfId="1564" xr:uid="{00000000-0005-0000-0000-000063050000}"/>
    <cellStyle name="20% - Accent1 2 2 2 2 2 2 3 5 3" xfId="1565" xr:uid="{00000000-0005-0000-0000-000064050000}"/>
    <cellStyle name="20% - Accent1 2 2 2 2 2 2 3 6" xfId="1566" xr:uid="{00000000-0005-0000-0000-000065050000}"/>
    <cellStyle name="20% - Accent1 2 2 2 2 2 2 3 6 2" xfId="1567" xr:uid="{00000000-0005-0000-0000-000066050000}"/>
    <cellStyle name="20% - Accent1 2 2 2 2 2 2 3 6 2 2" xfId="1568" xr:uid="{00000000-0005-0000-0000-000067050000}"/>
    <cellStyle name="20% - Accent1 2 2 2 2 2 2 3 6 3" xfId="1569" xr:uid="{00000000-0005-0000-0000-000068050000}"/>
    <cellStyle name="20% - Accent1 2 2 2 2 2 2 3 7" xfId="1570" xr:uid="{00000000-0005-0000-0000-000069050000}"/>
    <cellStyle name="20% - Accent1 2 2 2 2 2 2 3 7 2" xfId="1571" xr:uid="{00000000-0005-0000-0000-00006A050000}"/>
    <cellStyle name="20% - Accent1 2 2 2 2 2 2 3 8" xfId="1572" xr:uid="{00000000-0005-0000-0000-00006B050000}"/>
    <cellStyle name="20% - Accent1 2 2 2 2 2 2 3 8 2" xfId="1573" xr:uid="{00000000-0005-0000-0000-00006C050000}"/>
    <cellStyle name="20% - Accent1 2 2 2 2 2 2 3 9" xfId="1574" xr:uid="{00000000-0005-0000-0000-00006D050000}"/>
    <cellStyle name="20% - Accent1 2 2 2 2 2 2 4" xfId="1575" xr:uid="{00000000-0005-0000-0000-00006E050000}"/>
    <cellStyle name="20% - Accent1 2 2 2 2 2 2 4 2" xfId="1576" xr:uid="{00000000-0005-0000-0000-00006F050000}"/>
    <cellStyle name="20% - Accent1 2 2 2 2 2 2 4 2 2" xfId="1577" xr:uid="{00000000-0005-0000-0000-000070050000}"/>
    <cellStyle name="20% - Accent1 2 2 2 2 2 2 4 2 2 2" xfId="1578" xr:uid="{00000000-0005-0000-0000-000071050000}"/>
    <cellStyle name="20% - Accent1 2 2 2 2 2 2 4 2 3" xfId="1579" xr:uid="{00000000-0005-0000-0000-000072050000}"/>
    <cellStyle name="20% - Accent1 2 2 2 2 2 2 4 3" xfId="1580" xr:uid="{00000000-0005-0000-0000-000073050000}"/>
    <cellStyle name="20% - Accent1 2 2 2 2 2 2 4 3 2" xfId="1581" xr:uid="{00000000-0005-0000-0000-000074050000}"/>
    <cellStyle name="20% - Accent1 2 2 2 2 2 2 4 4" xfId="1582" xr:uid="{00000000-0005-0000-0000-000075050000}"/>
    <cellStyle name="20% - Accent1 2 2 2 2 2 2 5" xfId="1583" xr:uid="{00000000-0005-0000-0000-000076050000}"/>
    <cellStyle name="20% - Accent1 2 2 2 2 2 2 5 2" xfId="1584" xr:uid="{00000000-0005-0000-0000-000077050000}"/>
    <cellStyle name="20% - Accent1 2 2 2 2 2 2 5 2 2" xfId="1585" xr:uid="{00000000-0005-0000-0000-000078050000}"/>
    <cellStyle name="20% - Accent1 2 2 2 2 2 2 5 2 2 2" xfId="1586" xr:uid="{00000000-0005-0000-0000-000079050000}"/>
    <cellStyle name="20% - Accent1 2 2 2 2 2 2 5 2 3" xfId="1587" xr:uid="{00000000-0005-0000-0000-00007A050000}"/>
    <cellStyle name="20% - Accent1 2 2 2 2 2 2 5 3" xfId="1588" xr:uid="{00000000-0005-0000-0000-00007B050000}"/>
    <cellStyle name="20% - Accent1 2 2 2 2 2 2 5 3 2" xfId="1589" xr:uid="{00000000-0005-0000-0000-00007C050000}"/>
    <cellStyle name="20% - Accent1 2 2 2 2 2 2 5 4" xfId="1590" xr:uid="{00000000-0005-0000-0000-00007D050000}"/>
    <cellStyle name="20% - Accent1 2 2 2 2 2 2 6" xfId="1591" xr:uid="{00000000-0005-0000-0000-00007E050000}"/>
    <cellStyle name="20% - Accent1 2 2 2 2 2 2 6 2" xfId="1592" xr:uid="{00000000-0005-0000-0000-00007F050000}"/>
    <cellStyle name="20% - Accent1 2 2 2 2 2 2 6 2 2" xfId="1593" xr:uid="{00000000-0005-0000-0000-000080050000}"/>
    <cellStyle name="20% - Accent1 2 2 2 2 2 2 6 2 2 2" xfId="1594" xr:uid="{00000000-0005-0000-0000-000081050000}"/>
    <cellStyle name="20% - Accent1 2 2 2 2 2 2 6 2 3" xfId="1595" xr:uid="{00000000-0005-0000-0000-000082050000}"/>
    <cellStyle name="20% - Accent1 2 2 2 2 2 2 6 3" xfId="1596" xr:uid="{00000000-0005-0000-0000-000083050000}"/>
    <cellStyle name="20% - Accent1 2 2 2 2 2 2 6 3 2" xfId="1597" xr:uid="{00000000-0005-0000-0000-000084050000}"/>
    <cellStyle name="20% - Accent1 2 2 2 2 2 2 6 4" xfId="1598" xr:uid="{00000000-0005-0000-0000-000085050000}"/>
    <cellStyle name="20% - Accent1 2 2 2 2 2 2 7" xfId="1599" xr:uid="{00000000-0005-0000-0000-000086050000}"/>
    <cellStyle name="20% - Accent1 2 2 2 2 2 2 7 2" xfId="1600" xr:uid="{00000000-0005-0000-0000-000087050000}"/>
    <cellStyle name="20% - Accent1 2 2 2 2 2 2 7 2 2" xfId="1601" xr:uid="{00000000-0005-0000-0000-000088050000}"/>
    <cellStyle name="20% - Accent1 2 2 2 2 2 2 7 3" xfId="1602" xr:uid="{00000000-0005-0000-0000-000089050000}"/>
    <cellStyle name="20% - Accent1 2 2 2 2 2 2 8" xfId="1603" xr:uid="{00000000-0005-0000-0000-00008A050000}"/>
    <cellStyle name="20% - Accent1 2 2 2 2 2 2 8 2" xfId="1604" xr:uid="{00000000-0005-0000-0000-00008B050000}"/>
    <cellStyle name="20% - Accent1 2 2 2 2 2 2 8 2 2" xfId="1605" xr:uid="{00000000-0005-0000-0000-00008C050000}"/>
    <cellStyle name="20% - Accent1 2 2 2 2 2 2 8 3" xfId="1606" xr:uid="{00000000-0005-0000-0000-00008D050000}"/>
    <cellStyle name="20% - Accent1 2 2 2 2 2 2 9" xfId="1607" xr:uid="{00000000-0005-0000-0000-00008E050000}"/>
    <cellStyle name="20% - Accent1 2 2 2 2 2 2 9 2" xfId="1608" xr:uid="{00000000-0005-0000-0000-00008F050000}"/>
    <cellStyle name="20% - Accent1 2 2 2 2 2 3" xfId="1609" xr:uid="{00000000-0005-0000-0000-000090050000}"/>
    <cellStyle name="20% - Accent1 2 2 2 2 2 3 10" xfId="1610" xr:uid="{00000000-0005-0000-0000-000091050000}"/>
    <cellStyle name="20% - Accent1 2 2 2 2 2 3 10 2" xfId="1611" xr:uid="{00000000-0005-0000-0000-000092050000}"/>
    <cellStyle name="20% - Accent1 2 2 2 2 2 3 11" xfId="1612" xr:uid="{00000000-0005-0000-0000-000093050000}"/>
    <cellStyle name="20% - Accent1 2 2 2 2 2 3 2" xfId="1613" xr:uid="{00000000-0005-0000-0000-000094050000}"/>
    <cellStyle name="20% - Accent1 2 2 2 2 2 3 2 2" xfId="1614" xr:uid="{00000000-0005-0000-0000-000095050000}"/>
    <cellStyle name="20% - Accent1 2 2 2 2 2 3 2 2 2" xfId="1615" xr:uid="{00000000-0005-0000-0000-000096050000}"/>
    <cellStyle name="20% - Accent1 2 2 2 2 2 3 2 2 2 2" xfId="1616" xr:uid="{00000000-0005-0000-0000-000097050000}"/>
    <cellStyle name="20% - Accent1 2 2 2 2 2 3 2 2 2 2 2" xfId="1617" xr:uid="{00000000-0005-0000-0000-000098050000}"/>
    <cellStyle name="20% - Accent1 2 2 2 2 2 3 2 2 2 3" xfId="1618" xr:uid="{00000000-0005-0000-0000-000099050000}"/>
    <cellStyle name="20% - Accent1 2 2 2 2 2 3 2 2 3" xfId="1619" xr:uid="{00000000-0005-0000-0000-00009A050000}"/>
    <cellStyle name="20% - Accent1 2 2 2 2 2 3 2 2 3 2" xfId="1620" xr:uid="{00000000-0005-0000-0000-00009B050000}"/>
    <cellStyle name="20% - Accent1 2 2 2 2 2 3 2 2 4" xfId="1621" xr:uid="{00000000-0005-0000-0000-00009C050000}"/>
    <cellStyle name="20% - Accent1 2 2 2 2 2 3 2 3" xfId="1622" xr:uid="{00000000-0005-0000-0000-00009D050000}"/>
    <cellStyle name="20% - Accent1 2 2 2 2 2 3 2 3 2" xfId="1623" xr:uid="{00000000-0005-0000-0000-00009E050000}"/>
    <cellStyle name="20% - Accent1 2 2 2 2 2 3 2 3 2 2" xfId="1624" xr:uid="{00000000-0005-0000-0000-00009F050000}"/>
    <cellStyle name="20% - Accent1 2 2 2 2 2 3 2 3 2 2 2" xfId="1625" xr:uid="{00000000-0005-0000-0000-0000A0050000}"/>
    <cellStyle name="20% - Accent1 2 2 2 2 2 3 2 3 2 3" xfId="1626" xr:uid="{00000000-0005-0000-0000-0000A1050000}"/>
    <cellStyle name="20% - Accent1 2 2 2 2 2 3 2 3 3" xfId="1627" xr:uid="{00000000-0005-0000-0000-0000A2050000}"/>
    <cellStyle name="20% - Accent1 2 2 2 2 2 3 2 3 3 2" xfId="1628" xr:uid="{00000000-0005-0000-0000-0000A3050000}"/>
    <cellStyle name="20% - Accent1 2 2 2 2 2 3 2 3 4" xfId="1629" xr:uid="{00000000-0005-0000-0000-0000A4050000}"/>
    <cellStyle name="20% - Accent1 2 2 2 2 2 3 2 4" xfId="1630" xr:uid="{00000000-0005-0000-0000-0000A5050000}"/>
    <cellStyle name="20% - Accent1 2 2 2 2 2 3 2 4 2" xfId="1631" xr:uid="{00000000-0005-0000-0000-0000A6050000}"/>
    <cellStyle name="20% - Accent1 2 2 2 2 2 3 2 4 2 2" xfId="1632" xr:uid="{00000000-0005-0000-0000-0000A7050000}"/>
    <cellStyle name="20% - Accent1 2 2 2 2 2 3 2 4 2 2 2" xfId="1633" xr:uid="{00000000-0005-0000-0000-0000A8050000}"/>
    <cellStyle name="20% - Accent1 2 2 2 2 2 3 2 4 2 3" xfId="1634" xr:uid="{00000000-0005-0000-0000-0000A9050000}"/>
    <cellStyle name="20% - Accent1 2 2 2 2 2 3 2 4 3" xfId="1635" xr:uid="{00000000-0005-0000-0000-0000AA050000}"/>
    <cellStyle name="20% - Accent1 2 2 2 2 2 3 2 4 3 2" xfId="1636" xr:uid="{00000000-0005-0000-0000-0000AB050000}"/>
    <cellStyle name="20% - Accent1 2 2 2 2 2 3 2 4 4" xfId="1637" xr:uid="{00000000-0005-0000-0000-0000AC050000}"/>
    <cellStyle name="20% - Accent1 2 2 2 2 2 3 2 5" xfId="1638" xr:uid="{00000000-0005-0000-0000-0000AD050000}"/>
    <cellStyle name="20% - Accent1 2 2 2 2 2 3 2 5 2" xfId="1639" xr:uid="{00000000-0005-0000-0000-0000AE050000}"/>
    <cellStyle name="20% - Accent1 2 2 2 2 2 3 2 5 2 2" xfId="1640" xr:uid="{00000000-0005-0000-0000-0000AF050000}"/>
    <cellStyle name="20% - Accent1 2 2 2 2 2 3 2 5 3" xfId="1641" xr:uid="{00000000-0005-0000-0000-0000B0050000}"/>
    <cellStyle name="20% - Accent1 2 2 2 2 2 3 2 6" xfId="1642" xr:uid="{00000000-0005-0000-0000-0000B1050000}"/>
    <cellStyle name="20% - Accent1 2 2 2 2 2 3 2 6 2" xfId="1643" xr:uid="{00000000-0005-0000-0000-0000B2050000}"/>
    <cellStyle name="20% - Accent1 2 2 2 2 2 3 2 6 2 2" xfId="1644" xr:uid="{00000000-0005-0000-0000-0000B3050000}"/>
    <cellStyle name="20% - Accent1 2 2 2 2 2 3 2 6 3" xfId="1645" xr:uid="{00000000-0005-0000-0000-0000B4050000}"/>
    <cellStyle name="20% - Accent1 2 2 2 2 2 3 2 7" xfId="1646" xr:uid="{00000000-0005-0000-0000-0000B5050000}"/>
    <cellStyle name="20% - Accent1 2 2 2 2 2 3 2 7 2" xfId="1647" xr:uid="{00000000-0005-0000-0000-0000B6050000}"/>
    <cellStyle name="20% - Accent1 2 2 2 2 2 3 2 8" xfId="1648" xr:uid="{00000000-0005-0000-0000-0000B7050000}"/>
    <cellStyle name="20% - Accent1 2 2 2 2 2 3 2 8 2" xfId="1649" xr:uid="{00000000-0005-0000-0000-0000B8050000}"/>
    <cellStyle name="20% - Accent1 2 2 2 2 2 3 2 9" xfId="1650" xr:uid="{00000000-0005-0000-0000-0000B9050000}"/>
    <cellStyle name="20% - Accent1 2 2 2 2 2 3 3" xfId="1651" xr:uid="{00000000-0005-0000-0000-0000BA050000}"/>
    <cellStyle name="20% - Accent1 2 2 2 2 2 3 3 2" xfId="1652" xr:uid="{00000000-0005-0000-0000-0000BB050000}"/>
    <cellStyle name="20% - Accent1 2 2 2 2 2 3 3 2 2" xfId="1653" xr:uid="{00000000-0005-0000-0000-0000BC050000}"/>
    <cellStyle name="20% - Accent1 2 2 2 2 2 3 3 2 2 2" xfId="1654" xr:uid="{00000000-0005-0000-0000-0000BD050000}"/>
    <cellStyle name="20% - Accent1 2 2 2 2 2 3 3 2 2 2 2" xfId="1655" xr:uid="{00000000-0005-0000-0000-0000BE050000}"/>
    <cellStyle name="20% - Accent1 2 2 2 2 2 3 3 2 2 3" xfId="1656" xr:uid="{00000000-0005-0000-0000-0000BF050000}"/>
    <cellStyle name="20% - Accent1 2 2 2 2 2 3 3 2 3" xfId="1657" xr:uid="{00000000-0005-0000-0000-0000C0050000}"/>
    <cellStyle name="20% - Accent1 2 2 2 2 2 3 3 2 3 2" xfId="1658" xr:uid="{00000000-0005-0000-0000-0000C1050000}"/>
    <cellStyle name="20% - Accent1 2 2 2 2 2 3 3 2 4" xfId="1659" xr:uid="{00000000-0005-0000-0000-0000C2050000}"/>
    <cellStyle name="20% - Accent1 2 2 2 2 2 3 3 3" xfId="1660" xr:uid="{00000000-0005-0000-0000-0000C3050000}"/>
    <cellStyle name="20% - Accent1 2 2 2 2 2 3 3 3 2" xfId="1661" xr:uid="{00000000-0005-0000-0000-0000C4050000}"/>
    <cellStyle name="20% - Accent1 2 2 2 2 2 3 3 3 2 2" xfId="1662" xr:uid="{00000000-0005-0000-0000-0000C5050000}"/>
    <cellStyle name="20% - Accent1 2 2 2 2 2 3 3 3 2 2 2" xfId="1663" xr:uid="{00000000-0005-0000-0000-0000C6050000}"/>
    <cellStyle name="20% - Accent1 2 2 2 2 2 3 3 3 2 3" xfId="1664" xr:uid="{00000000-0005-0000-0000-0000C7050000}"/>
    <cellStyle name="20% - Accent1 2 2 2 2 2 3 3 3 3" xfId="1665" xr:uid="{00000000-0005-0000-0000-0000C8050000}"/>
    <cellStyle name="20% - Accent1 2 2 2 2 2 3 3 3 3 2" xfId="1666" xr:uid="{00000000-0005-0000-0000-0000C9050000}"/>
    <cellStyle name="20% - Accent1 2 2 2 2 2 3 3 3 4" xfId="1667" xr:uid="{00000000-0005-0000-0000-0000CA050000}"/>
    <cellStyle name="20% - Accent1 2 2 2 2 2 3 3 4" xfId="1668" xr:uid="{00000000-0005-0000-0000-0000CB050000}"/>
    <cellStyle name="20% - Accent1 2 2 2 2 2 3 3 4 2" xfId="1669" xr:uid="{00000000-0005-0000-0000-0000CC050000}"/>
    <cellStyle name="20% - Accent1 2 2 2 2 2 3 3 4 2 2" xfId="1670" xr:uid="{00000000-0005-0000-0000-0000CD050000}"/>
    <cellStyle name="20% - Accent1 2 2 2 2 2 3 3 4 2 2 2" xfId="1671" xr:uid="{00000000-0005-0000-0000-0000CE050000}"/>
    <cellStyle name="20% - Accent1 2 2 2 2 2 3 3 4 2 3" xfId="1672" xr:uid="{00000000-0005-0000-0000-0000CF050000}"/>
    <cellStyle name="20% - Accent1 2 2 2 2 2 3 3 4 3" xfId="1673" xr:uid="{00000000-0005-0000-0000-0000D0050000}"/>
    <cellStyle name="20% - Accent1 2 2 2 2 2 3 3 4 3 2" xfId="1674" xr:uid="{00000000-0005-0000-0000-0000D1050000}"/>
    <cellStyle name="20% - Accent1 2 2 2 2 2 3 3 4 4" xfId="1675" xr:uid="{00000000-0005-0000-0000-0000D2050000}"/>
    <cellStyle name="20% - Accent1 2 2 2 2 2 3 3 5" xfId="1676" xr:uid="{00000000-0005-0000-0000-0000D3050000}"/>
    <cellStyle name="20% - Accent1 2 2 2 2 2 3 3 5 2" xfId="1677" xr:uid="{00000000-0005-0000-0000-0000D4050000}"/>
    <cellStyle name="20% - Accent1 2 2 2 2 2 3 3 5 2 2" xfId="1678" xr:uid="{00000000-0005-0000-0000-0000D5050000}"/>
    <cellStyle name="20% - Accent1 2 2 2 2 2 3 3 5 3" xfId="1679" xr:uid="{00000000-0005-0000-0000-0000D6050000}"/>
    <cellStyle name="20% - Accent1 2 2 2 2 2 3 3 6" xfId="1680" xr:uid="{00000000-0005-0000-0000-0000D7050000}"/>
    <cellStyle name="20% - Accent1 2 2 2 2 2 3 3 6 2" xfId="1681" xr:uid="{00000000-0005-0000-0000-0000D8050000}"/>
    <cellStyle name="20% - Accent1 2 2 2 2 2 3 3 6 2 2" xfId="1682" xr:uid="{00000000-0005-0000-0000-0000D9050000}"/>
    <cellStyle name="20% - Accent1 2 2 2 2 2 3 3 6 3" xfId="1683" xr:uid="{00000000-0005-0000-0000-0000DA050000}"/>
    <cellStyle name="20% - Accent1 2 2 2 2 2 3 3 7" xfId="1684" xr:uid="{00000000-0005-0000-0000-0000DB050000}"/>
    <cellStyle name="20% - Accent1 2 2 2 2 2 3 3 7 2" xfId="1685" xr:uid="{00000000-0005-0000-0000-0000DC050000}"/>
    <cellStyle name="20% - Accent1 2 2 2 2 2 3 3 8" xfId="1686" xr:uid="{00000000-0005-0000-0000-0000DD050000}"/>
    <cellStyle name="20% - Accent1 2 2 2 2 2 3 3 8 2" xfId="1687" xr:uid="{00000000-0005-0000-0000-0000DE050000}"/>
    <cellStyle name="20% - Accent1 2 2 2 2 2 3 3 9" xfId="1688" xr:uid="{00000000-0005-0000-0000-0000DF050000}"/>
    <cellStyle name="20% - Accent1 2 2 2 2 2 3 4" xfId="1689" xr:uid="{00000000-0005-0000-0000-0000E0050000}"/>
    <cellStyle name="20% - Accent1 2 2 2 2 2 3 4 2" xfId="1690" xr:uid="{00000000-0005-0000-0000-0000E1050000}"/>
    <cellStyle name="20% - Accent1 2 2 2 2 2 3 4 2 2" xfId="1691" xr:uid="{00000000-0005-0000-0000-0000E2050000}"/>
    <cellStyle name="20% - Accent1 2 2 2 2 2 3 4 2 2 2" xfId="1692" xr:uid="{00000000-0005-0000-0000-0000E3050000}"/>
    <cellStyle name="20% - Accent1 2 2 2 2 2 3 4 2 3" xfId="1693" xr:uid="{00000000-0005-0000-0000-0000E4050000}"/>
    <cellStyle name="20% - Accent1 2 2 2 2 2 3 4 3" xfId="1694" xr:uid="{00000000-0005-0000-0000-0000E5050000}"/>
    <cellStyle name="20% - Accent1 2 2 2 2 2 3 4 3 2" xfId="1695" xr:uid="{00000000-0005-0000-0000-0000E6050000}"/>
    <cellStyle name="20% - Accent1 2 2 2 2 2 3 4 4" xfId="1696" xr:uid="{00000000-0005-0000-0000-0000E7050000}"/>
    <cellStyle name="20% - Accent1 2 2 2 2 2 3 5" xfId="1697" xr:uid="{00000000-0005-0000-0000-0000E8050000}"/>
    <cellStyle name="20% - Accent1 2 2 2 2 2 3 5 2" xfId="1698" xr:uid="{00000000-0005-0000-0000-0000E9050000}"/>
    <cellStyle name="20% - Accent1 2 2 2 2 2 3 5 2 2" xfId="1699" xr:uid="{00000000-0005-0000-0000-0000EA050000}"/>
    <cellStyle name="20% - Accent1 2 2 2 2 2 3 5 2 2 2" xfId="1700" xr:uid="{00000000-0005-0000-0000-0000EB050000}"/>
    <cellStyle name="20% - Accent1 2 2 2 2 2 3 5 2 3" xfId="1701" xr:uid="{00000000-0005-0000-0000-0000EC050000}"/>
    <cellStyle name="20% - Accent1 2 2 2 2 2 3 5 3" xfId="1702" xr:uid="{00000000-0005-0000-0000-0000ED050000}"/>
    <cellStyle name="20% - Accent1 2 2 2 2 2 3 5 3 2" xfId="1703" xr:uid="{00000000-0005-0000-0000-0000EE050000}"/>
    <cellStyle name="20% - Accent1 2 2 2 2 2 3 5 4" xfId="1704" xr:uid="{00000000-0005-0000-0000-0000EF050000}"/>
    <cellStyle name="20% - Accent1 2 2 2 2 2 3 6" xfId="1705" xr:uid="{00000000-0005-0000-0000-0000F0050000}"/>
    <cellStyle name="20% - Accent1 2 2 2 2 2 3 6 2" xfId="1706" xr:uid="{00000000-0005-0000-0000-0000F1050000}"/>
    <cellStyle name="20% - Accent1 2 2 2 2 2 3 6 2 2" xfId="1707" xr:uid="{00000000-0005-0000-0000-0000F2050000}"/>
    <cellStyle name="20% - Accent1 2 2 2 2 2 3 6 2 2 2" xfId="1708" xr:uid="{00000000-0005-0000-0000-0000F3050000}"/>
    <cellStyle name="20% - Accent1 2 2 2 2 2 3 6 2 3" xfId="1709" xr:uid="{00000000-0005-0000-0000-0000F4050000}"/>
    <cellStyle name="20% - Accent1 2 2 2 2 2 3 6 3" xfId="1710" xr:uid="{00000000-0005-0000-0000-0000F5050000}"/>
    <cellStyle name="20% - Accent1 2 2 2 2 2 3 6 3 2" xfId="1711" xr:uid="{00000000-0005-0000-0000-0000F6050000}"/>
    <cellStyle name="20% - Accent1 2 2 2 2 2 3 6 4" xfId="1712" xr:uid="{00000000-0005-0000-0000-0000F7050000}"/>
    <cellStyle name="20% - Accent1 2 2 2 2 2 3 7" xfId="1713" xr:uid="{00000000-0005-0000-0000-0000F8050000}"/>
    <cellStyle name="20% - Accent1 2 2 2 2 2 3 7 2" xfId="1714" xr:uid="{00000000-0005-0000-0000-0000F9050000}"/>
    <cellStyle name="20% - Accent1 2 2 2 2 2 3 7 2 2" xfId="1715" xr:uid="{00000000-0005-0000-0000-0000FA050000}"/>
    <cellStyle name="20% - Accent1 2 2 2 2 2 3 7 3" xfId="1716" xr:uid="{00000000-0005-0000-0000-0000FB050000}"/>
    <cellStyle name="20% - Accent1 2 2 2 2 2 3 8" xfId="1717" xr:uid="{00000000-0005-0000-0000-0000FC050000}"/>
    <cellStyle name="20% - Accent1 2 2 2 2 2 3 8 2" xfId="1718" xr:uid="{00000000-0005-0000-0000-0000FD050000}"/>
    <cellStyle name="20% - Accent1 2 2 2 2 2 3 8 2 2" xfId="1719" xr:uid="{00000000-0005-0000-0000-0000FE050000}"/>
    <cellStyle name="20% - Accent1 2 2 2 2 2 3 8 3" xfId="1720" xr:uid="{00000000-0005-0000-0000-0000FF050000}"/>
    <cellStyle name="20% - Accent1 2 2 2 2 2 3 9" xfId="1721" xr:uid="{00000000-0005-0000-0000-000000060000}"/>
    <cellStyle name="20% - Accent1 2 2 2 2 2 3 9 2" xfId="1722" xr:uid="{00000000-0005-0000-0000-000001060000}"/>
    <cellStyle name="20% - Accent1 2 2 2 2 2 4" xfId="1723" xr:uid="{00000000-0005-0000-0000-000002060000}"/>
    <cellStyle name="20% - Accent1 2 2 2 2 2 4 10" xfId="1724" xr:uid="{00000000-0005-0000-0000-000003060000}"/>
    <cellStyle name="20% - Accent1 2 2 2 2 2 4 10 2" xfId="1725" xr:uid="{00000000-0005-0000-0000-000004060000}"/>
    <cellStyle name="20% - Accent1 2 2 2 2 2 4 11" xfId="1726" xr:uid="{00000000-0005-0000-0000-000005060000}"/>
    <cellStyle name="20% - Accent1 2 2 2 2 2 4 2" xfId="1727" xr:uid="{00000000-0005-0000-0000-000006060000}"/>
    <cellStyle name="20% - Accent1 2 2 2 2 2 4 2 2" xfId="1728" xr:uid="{00000000-0005-0000-0000-000007060000}"/>
    <cellStyle name="20% - Accent1 2 2 2 2 2 4 2 2 2" xfId="1729" xr:uid="{00000000-0005-0000-0000-000008060000}"/>
    <cellStyle name="20% - Accent1 2 2 2 2 2 4 2 2 2 2" xfId="1730" xr:uid="{00000000-0005-0000-0000-000009060000}"/>
    <cellStyle name="20% - Accent1 2 2 2 2 2 4 2 2 2 2 2" xfId="1731" xr:uid="{00000000-0005-0000-0000-00000A060000}"/>
    <cellStyle name="20% - Accent1 2 2 2 2 2 4 2 2 2 3" xfId="1732" xr:uid="{00000000-0005-0000-0000-00000B060000}"/>
    <cellStyle name="20% - Accent1 2 2 2 2 2 4 2 2 3" xfId="1733" xr:uid="{00000000-0005-0000-0000-00000C060000}"/>
    <cellStyle name="20% - Accent1 2 2 2 2 2 4 2 2 3 2" xfId="1734" xr:uid="{00000000-0005-0000-0000-00000D060000}"/>
    <cellStyle name="20% - Accent1 2 2 2 2 2 4 2 2 4" xfId="1735" xr:uid="{00000000-0005-0000-0000-00000E060000}"/>
    <cellStyle name="20% - Accent1 2 2 2 2 2 4 2 3" xfId="1736" xr:uid="{00000000-0005-0000-0000-00000F060000}"/>
    <cellStyle name="20% - Accent1 2 2 2 2 2 4 2 3 2" xfId="1737" xr:uid="{00000000-0005-0000-0000-000010060000}"/>
    <cellStyle name="20% - Accent1 2 2 2 2 2 4 2 3 2 2" xfId="1738" xr:uid="{00000000-0005-0000-0000-000011060000}"/>
    <cellStyle name="20% - Accent1 2 2 2 2 2 4 2 3 2 2 2" xfId="1739" xr:uid="{00000000-0005-0000-0000-000012060000}"/>
    <cellStyle name="20% - Accent1 2 2 2 2 2 4 2 3 2 3" xfId="1740" xr:uid="{00000000-0005-0000-0000-000013060000}"/>
    <cellStyle name="20% - Accent1 2 2 2 2 2 4 2 3 3" xfId="1741" xr:uid="{00000000-0005-0000-0000-000014060000}"/>
    <cellStyle name="20% - Accent1 2 2 2 2 2 4 2 3 3 2" xfId="1742" xr:uid="{00000000-0005-0000-0000-000015060000}"/>
    <cellStyle name="20% - Accent1 2 2 2 2 2 4 2 3 4" xfId="1743" xr:uid="{00000000-0005-0000-0000-000016060000}"/>
    <cellStyle name="20% - Accent1 2 2 2 2 2 4 2 4" xfId="1744" xr:uid="{00000000-0005-0000-0000-000017060000}"/>
    <cellStyle name="20% - Accent1 2 2 2 2 2 4 2 4 2" xfId="1745" xr:uid="{00000000-0005-0000-0000-000018060000}"/>
    <cellStyle name="20% - Accent1 2 2 2 2 2 4 2 4 2 2" xfId="1746" xr:uid="{00000000-0005-0000-0000-000019060000}"/>
    <cellStyle name="20% - Accent1 2 2 2 2 2 4 2 4 2 2 2" xfId="1747" xr:uid="{00000000-0005-0000-0000-00001A060000}"/>
    <cellStyle name="20% - Accent1 2 2 2 2 2 4 2 4 2 3" xfId="1748" xr:uid="{00000000-0005-0000-0000-00001B060000}"/>
    <cellStyle name="20% - Accent1 2 2 2 2 2 4 2 4 3" xfId="1749" xr:uid="{00000000-0005-0000-0000-00001C060000}"/>
    <cellStyle name="20% - Accent1 2 2 2 2 2 4 2 4 3 2" xfId="1750" xr:uid="{00000000-0005-0000-0000-00001D060000}"/>
    <cellStyle name="20% - Accent1 2 2 2 2 2 4 2 4 4" xfId="1751" xr:uid="{00000000-0005-0000-0000-00001E060000}"/>
    <cellStyle name="20% - Accent1 2 2 2 2 2 4 2 5" xfId="1752" xr:uid="{00000000-0005-0000-0000-00001F060000}"/>
    <cellStyle name="20% - Accent1 2 2 2 2 2 4 2 5 2" xfId="1753" xr:uid="{00000000-0005-0000-0000-000020060000}"/>
    <cellStyle name="20% - Accent1 2 2 2 2 2 4 2 5 2 2" xfId="1754" xr:uid="{00000000-0005-0000-0000-000021060000}"/>
    <cellStyle name="20% - Accent1 2 2 2 2 2 4 2 5 3" xfId="1755" xr:uid="{00000000-0005-0000-0000-000022060000}"/>
    <cellStyle name="20% - Accent1 2 2 2 2 2 4 2 6" xfId="1756" xr:uid="{00000000-0005-0000-0000-000023060000}"/>
    <cellStyle name="20% - Accent1 2 2 2 2 2 4 2 6 2" xfId="1757" xr:uid="{00000000-0005-0000-0000-000024060000}"/>
    <cellStyle name="20% - Accent1 2 2 2 2 2 4 2 6 2 2" xfId="1758" xr:uid="{00000000-0005-0000-0000-000025060000}"/>
    <cellStyle name="20% - Accent1 2 2 2 2 2 4 2 6 3" xfId="1759" xr:uid="{00000000-0005-0000-0000-000026060000}"/>
    <cellStyle name="20% - Accent1 2 2 2 2 2 4 2 7" xfId="1760" xr:uid="{00000000-0005-0000-0000-000027060000}"/>
    <cellStyle name="20% - Accent1 2 2 2 2 2 4 2 7 2" xfId="1761" xr:uid="{00000000-0005-0000-0000-000028060000}"/>
    <cellStyle name="20% - Accent1 2 2 2 2 2 4 2 8" xfId="1762" xr:uid="{00000000-0005-0000-0000-000029060000}"/>
    <cellStyle name="20% - Accent1 2 2 2 2 2 4 2 8 2" xfId="1763" xr:uid="{00000000-0005-0000-0000-00002A060000}"/>
    <cellStyle name="20% - Accent1 2 2 2 2 2 4 2 9" xfId="1764" xr:uid="{00000000-0005-0000-0000-00002B060000}"/>
    <cellStyle name="20% - Accent1 2 2 2 2 2 4 3" xfId="1765" xr:uid="{00000000-0005-0000-0000-00002C060000}"/>
    <cellStyle name="20% - Accent1 2 2 2 2 2 4 3 2" xfId="1766" xr:uid="{00000000-0005-0000-0000-00002D060000}"/>
    <cellStyle name="20% - Accent1 2 2 2 2 2 4 3 2 2" xfId="1767" xr:uid="{00000000-0005-0000-0000-00002E060000}"/>
    <cellStyle name="20% - Accent1 2 2 2 2 2 4 3 2 2 2" xfId="1768" xr:uid="{00000000-0005-0000-0000-00002F060000}"/>
    <cellStyle name="20% - Accent1 2 2 2 2 2 4 3 2 2 2 2" xfId="1769" xr:uid="{00000000-0005-0000-0000-000030060000}"/>
    <cellStyle name="20% - Accent1 2 2 2 2 2 4 3 2 2 3" xfId="1770" xr:uid="{00000000-0005-0000-0000-000031060000}"/>
    <cellStyle name="20% - Accent1 2 2 2 2 2 4 3 2 3" xfId="1771" xr:uid="{00000000-0005-0000-0000-000032060000}"/>
    <cellStyle name="20% - Accent1 2 2 2 2 2 4 3 2 3 2" xfId="1772" xr:uid="{00000000-0005-0000-0000-000033060000}"/>
    <cellStyle name="20% - Accent1 2 2 2 2 2 4 3 2 4" xfId="1773" xr:uid="{00000000-0005-0000-0000-000034060000}"/>
    <cellStyle name="20% - Accent1 2 2 2 2 2 4 3 3" xfId="1774" xr:uid="{00000000-0005-0000-0000-000035060000}"/>
    <cellStyle name="20% - Accent1 2 2 2 2 2 4 3 3 2" xfId="1775" xr:uid="{00000000-0005-0000-0000-000036060000}"/>
    <cellStyle name="20% - Accent1 2 2 2 2 2 4 3 3 2 2" xfId="1776" xr:uid="{00000000-0005-0000-0000-000037060000}"/>
    <cellStyle name="20% - Accent1 2 2 2 2 2 4 3 3 2 2 2" xfId="1777" xr:uid="{00000000-0005-0000-0000-000038060000}"/>
    <cellStyle name="20% - Accent1 2 2 2 2 2 4 3 3 2 3" xfId="1778" xr:uid="{00000000-0005-0000-0000-000039060000}"/>
    <cellStyle name="20% - Accent1 2 2 2 2 2 4 3 3 3" xfId="1779" xr:uid="{00000000-0005-0000-0000-00003A060000}"/>
    <cellStyle name="20% - Accent1 2 2 2 2 2 4 3 3 3 2" xfId="1780" xr:uid="{00000000-0005-0000-0000-00003B060000}"/>
    <cellStyle name="20% - Accent1 2 2 2 2 2 4 3 3 4" xfId="1781" xr:uid="{00000000-0005-0000-0000-00003C060000}"/>
    <cellStyle name="20% - Accent1 2 2 2 2 2 4 3 4" xfId="1782" xr:uid="{00000000-0005-0000-0000-00003D060000}"/>
    <cellStyle name="20% - Accent1 2 2 2 2 2 4 3 4 2" xfId="1783" xr:uid="{00000000-0005-0000-0000-00003E060000}"/>
    <cellStyle name="20% - Accent1 2 2 2 2 2 4 3 4 2 2" xfId="1784" xr:uid="{00000000-0005-0000-0000-00003F060000}"/>
    <cellStyle name="20% - Accent1 2 2 2 2 2 4 3 4 2 2 2" xfId="1785" xr:uid="{00000000-0005-0000-0000-000040060000}"/>
    <cellStyle name="20% - Accent1 2 2 2 2 2 4 3 4 2 3" xfId="1786" xr:uid="{00000000-0005-0000-0000-000041060000}"/>
    <cellStyle name="20% - Accent1 2 2 2 2 2 4 3 4 3" xfId="1787" xr:uid="{00000000-0005-0000-0000-000042060000}"/>
    <cellStyle name="20% - Accent1 2 2 2 2 2 4 3 4 3 2" xfId="1788" xr:uid="{00000000-0005-0000-0000-000043060000}"/>
    <cellStyle name="20% - Accent1 2 2 2 2 2 4 3 4 4" xfId="1789" xr:uid="{00000000-0005-0000-0000-000044060000}"/>
    <cellStyle name="20% - Accent1 2 2 2 2 2 4 3 5" xfId="1790" xr:uid="{00000000-0005-0000-0000-000045060000}"/>
    <cellStyle name="20% - Accent1 2 2 2 2 2 4 3 5 2" xfId="1791" xr:uid="{00000000-0005-0000-0000-000046060000}"/>
    <cellStyle name="20% - Accent1 2 2 2 2 2 4 3 5 2 2" xfId="1792" xr:uid="{00000000-0005-0000-0000-000047060000}"/>
    <cellStyle name="20% - Accent1 2 2 2 2 2 4 3 5 3" xfId="1793" xr:uid="{00000000-0005-0000-0000-000048060000}"/>
    <cellStyle name="20% - Accent1 2 2 2 2 2 4 3 6" xfId="1794" xr:uid="{00000000-0005-0000-0000-000049060000}"/>
    <cellStyle name="20% - Accent1 2 2 2 2 2 4 3 6 2" xfId="1795" xr:uid="{00000000-0005-0000-0000-00004A060000}"/>
    <cellStyle name="20% - Accent1 2 2 2 2 2 4 3 6 2 2" xfId="1796" xr:uid="{00000000-0005-0000-0000-00004B060000}"/>
    <cellStyle name="20% - Accent1 2 2 2 2 2 4 3 6 3" xfId="1797" xr:uid="{00000000-0005-0000-0000-00004C060000}"/>
    <cellStyle name="20% - Accent1 2 2 2 2 2 4 3 7" xfId="1798" xr:uid="{00000000-0005-0000-0000-00004D060000}"/>
    <cellStyle name="20% - Accent1 2 2 2 2 2 4 3 7 2" xfId="1799" xr:uid="{00000000-0005-0000-0000-00004E060000}"/>
    <cellStyle name="20% - Accent1 2 2 2 2 2 4 3 8" xfId="1800" xr:uid="{00000000-0005-0000-0000-00004F060000}"/>
    <cellStyle name="20% - Accent1 2 2 2 2 2 4 3 8 2" xfId="1801" xr:uid="{00000000-0005-0000-0000-000050060000}"/>
    <cellStyle name="20% - Accent1 2 2 2 2 2 4 3 9" xfId="1802" xr:uid="{00000000-0005-0000-0000-000051060000}"/>
    <cellStyle name="20% - Accent1 2 2 2 2 2 4 4" xfId="1803" xr:uid="{00000000-0005-0000-0000-000052060000}"/>
    <cellStyle name="20% - Accent1 2 2 2 2 2 4 4 2" xfId="1804" xr:uid="{00000000-0005-0000-0000-000053060000}"/>
    <cellStyle name="20% - Accent1 2 2 2 2 2 4 4 2 2" xfId="1805" xr:uid="{00000000-0005-0000-0000-000054060000}"/>
    <cellStyle name="20% - Accent1 2 2 2 2 2 4 4 2 2 2" xfId="1806" xr:uid="{00000000-0005-0000-0000-000055060000}"/>
    <cellStyle name="20% - Accent1 2 2 2 2 2 4 4 2 3" xfId="1807" xr:uid="{00000000-0005-0000-0000-000056060000}"/>
    <cellStyle name="20% - Accent1 2 2 2 2 2 4 4 3" xfId="1808" xr:uid="{00000000-0005-0000-0000-000057060000}"/>
    <cellStyle name="20% - Accent1 2 2 2 2 2 4 4 3 2" xfId="1809" xr:uid="{00000000-0005-0000-0000-000058060000}"/>
    <cellStyle name="20% - Accent1 2 2 2 2 2 4 4 4" xfId="1810" xr:uid="{00000000-0005-0000-0000-000059060000}"/>
    <cellStyle name="20% - Accent1 2 2 2 2 2 4 5" xfId="1811" xr:uid="{00000000-0005-0000-0000-00005A060000}"/>
    <cellStyle name="20% - Accent1 2 2 2 2 2 4 5 2" xfId="1812" xr:uid="{00000000-0005-0000-0000-00005B060000}"/>
    <cellStyle name="20% - Accent1 2 2 2 2 2 4 5 2 2" xfId="1813" xr:uid="{00000000-0005-0000-0000-00005C060000}"/>
    <cellStyle name="20% - Accent1 2 2 2 2 2 4 5 2 2 2" xfId="1814" xr:uid="{00000000-0005-0000-0000-00005D060000}"/>
    <cellStyle name="20% - Accent1 2 2 2 2 2 4 5 2 3" xfId="1815" xr:uid="{00000000-0005-0000-0000-00005E060000}"/>
    <cellStyle name="20% - Accent1 2 2 2 2 2 4 5 3" xfId="1816" xr:uid="{00000000-0005-0000-0000-00005F060000}"/>
    <cellStyle name="20% - Accent1 2 2 2 2 2 4 5 3 2" xfId="1817" xr:uid="{00000000-0005-0000-0000-000060060000}"/>
    <cellStyle name="20% - Accent1 2 2 2 2 2 4 5 4" xfId="1818" xr:uid="{00000000-0005-0000-0000-000061060000}"/>
    <cellStyle name="20% - Accent1 2 2 2 2 2 4 6" xfId="1819" xr:uid="{00000000-0005-0000-0000-000062060000}"/>
    <cellStyle name="20% - Accent1 2 2 2 2 2 4 6 2" xfId="1820" xr:uid="{00000000-0005-0000-0000-000063060000}"/>
    <cellStyle name="20% - Accent1 2 2 2 2 2 4 6 2 2" xfId="1821" xr:uid="{00000000-0005-0000-0000-000064060000}"/>
    <cellStyle name="20% - Accent1 2 2 2 2 2 4 6 2 2 2" xfId="1822" xr:uid="{00000000-0005-0000-0000-000065060000}"/>
    <cellStyle name="20% - Accent1 2 2 2 2 2 4 6 2 3" xfId="1823" xr:uid="{00000000-0005-0000-0000-000066060000}"/>
    <cellStyle name="20% - Accent1 2 2 2 2 2 4 6 3" xfId="1824" xr:uid="{00000000-0005-0000-0000-000067060000}"/>
    <cellStyle name="20% - Accent1 2 2 2 2 2 4 6 3 2" xfId="1825" xr:uid="{00000000-0005-0000-0000-000068060000}"/>
    <cellStyle name="20% - Accent1 2 2 2 2 2 4 6 4" xfId="1826" xr:uid="{00000000-0005-0000-0000-000069060000}"/>
    <cellStyle name="20% - Accent1 2 2 2 2 2 4 7" xfId="1827" xr:uid="{00000000-0005-0000-0000-00006A060000}"/>
    <cellStyle name="20% - Accent1 2 2 2 2 2 4 7 2" xfId="1828" xr:uid="{00000000-0005-0000-0000-00006B060000}"/>
    <cellStyle name="20% - Accent1 2 2 2 2 2 4 7 2 2" xfId="1829" xr:uid="{00000000-0005-0000-0000-00006C060000}"/>
    <cellStyle name="20% - Accent1 2 2 2 2 2 4 7 3" xfId="1830" xr:uid="{00000000-0005-0000-0000-00006D060000}"/>
    <cellStyle name="20% - Accent1 2 2 2 2 2 4 8" xfId="1831" xr:uid="{00000000-0005-0000-0000-00006E060000}"/>
    <cellStyle name="20% - Accent1 2 2 2 2 2 4 8 2" xfId="1832" xr:uid="{00000000-0005-0000-0000-00006F060000}"/>
    <cellStyle name="20% - Accent1 2 2 2 2 2 4 8 2 2" xfId="1833" xr:uid="{00000000-0005-0000-0000-000070060000}"/>
    <cellStyle name="20% - Accent1 2 2 2 2 2 4 8 3" xfId="1834" xr:uid="{00000000-0005-0000-0000-000071060000}"/>
    <cellStyle name="20% - Accent1 2 2 2 2 2 4 9" xfId="1835" xr:uid="{00000000-0005-0000-0000-000072060000}"/>
    <cellStyle name="20% - Accent1 2 2 2 2 2 4 9 2" xfId="1836" xr:uid="{00000000-0005-0000-0000-000073060000}"/>
    <cellStyle name="20% - Accent1 2 2 2 2 2 5" xfId="1837" xr:uid="{00000000-0005-0000-0000-000074060000}"/>
    <cellStyle name="20% - Accent1 2 2 2 2 2 5 2" xfId="1838" xr:uid="{00000000-0005-0000-0000-000075060000}"/>
    <cellStyle name="20% - Accent1 2 2 2 2 2 5 2 2" xfId="1839" xr:uid="{00000000-0005-0000-0000-000076060000}"/>
    <cellStyle name="20% - Accent1 2 2 2 2 2 5 2 2 2" xfId="1840" xr:uid="{00000000-0005-0000-0000-000077060000}"/>
    <cellStyle name="20% - Accent1 2 2 2 2 2 5 2 2 2 2" xfId="1841" xr:uid="{00000000-0005-0000-0000-000078060000}"/>
    <cellStyle name="20% - Accent1 2 2 2 2 2 5 2 2 3" xfId="1842" xr:uid="{00000000-0005-0000-0000-000079060000}"/>
    <cellStyle name="20% - Accent1 2 2 2 2 2 5 2 3" xfId="1843" xr:uid="{00000000-0005-0000-0000-00007A060000}"/>
    <cellStyle name="20% - Accent1 2 2 2 2 2 5 2 3 2" xfId="1844" xr:uid="{00000000-0005-0000-0000-00007B060000}"/>
    <cellStyle name="20% - Accent1 2 2 2 2 2 5 2 4" xfId="1845" xr:uid="{00000000-0005-0000-0000-00007C060000}"/>
    <cellStyle name="20% - Accent1 2 2 2 2 2 5 3" xfId="1846" xr:uid="{00000000-0005-0000-0000-00007D060000}"/>
    <cellStyle name="20% - Accent1 2 2 2 2 2 5 3 2" xfId="1847" xr:uid="{00000000-0005-0000-0000-00007E060000}"/>
    <cellStyle name="20% - Accent1 2 2 2 2 2 5 3 2 2" xfId="1848" xr:uid="{00000000-0005-0000-0000-00007F060000}"/>
    <cellStyle name="20% - Accent1 2 2 2 2 2 5 3 2 2 2" xfId="1849" xr:uid="{00000000-0005-0000-0000-000080060000}"/>
    <cellStyle name="20% - Accent1 2 2 2 2 2 5 3 2 3" xfId="1850" xr:uid="{00000000-0005-0000-0000-000081060000}"/>
    <cellStyle name="20% - Accent1 2 2 2 2 2 5 3 3" xfId="1851" xr:uid="{00000000-0005-0000-0000-000082060000}"/>
    <cellStyle name="20% - Accent1 2 2 2 2 2 5 3 3 2" xfId="1852" xr:uid="{00000000-0005-0000-0000-000083060000}"/>
    <cellStyle name="20% - Accent1 2 2 2 2 2 5 3 4" xfId="1853" xr:uid="{00000000-0005-0000-0000-000084060000}"/>
    <cellStyle name="20% - Accent1 2 2 2 2 2 5 4" xfId="1854" xr:uid="{00000000-0005-0000-0000-000085060000}"/>
    <cellStyle name="20% - Accent1 2 2 2 2 2 5 4 2" xfId="1855" xr:uid="{00000000-0005-0000-0000-000086060000}"/>
    <cellStyle name="20% - Accent1 2 2 2 2 2 5 4 2 2" xfId="1856" xr:uid="{00000000-0005-0000-0000-000087060000}"/>
    <cellStyle name="20% - Accent1 2 2 2 2 2 5 4 2 2 2" xfId="1857" xr:uid="{00000000-0005-0000-0000-000088060000}"/>
    <cellStyle name="20% - Accent1 2 2 2 2 2 5 4 2 3" xfId="1858" xr:uid="{00000000-0005-0000-0000-000089060000}"/>
    <cellStyle name="20% - Accent1 2 2 2 2 2 5 4 3" xfId="1859" xr:uid="{00000000-0005-0000-0000-00008A060000}"/>
    <cellStyle name="20% - Accent1 2 2 2 2 2 5 4 3 2" xfId="1860" xr:uid="{00000000-0005-0000-0000-00008B060000}"/>
    <cellStyle name="20% - Accent1 2 2 2 2 2 5 4 4" xfId="1861" xr:uid="{00000000-0005-0000-0000-00008C060000}"/>
    <cellStyle name="20% - Accent1 2 2 2 2 2 5 5" xfId="1862" xr:uid="{00000000-0005-0000-0000-00008D060000}"/>
    <cellStyle name="20% - Accent1 2 2 2 2 2 5 5 2" xfId="1863" xr:uid="{00000000-0005-0000-0000-00008E060000}"/>
    <cellStyle name="20% - Accent1 2 2 2 2 2 5 5 2 2" xfId="1864" xr:uid="{00000000-0005-0000-0000-00008F060000}"/>
    <cellStyle name="20% - Accent1 2 2 2 2 2 5 5 3" xfId="1865" xr:uid="{00000000-0005-0000-0000-000090060000}"/>
    <cellStyle name="20% - Accent1 2 2 2 2 2 5 6" xfId="1866" xr:uid="{00000000-0005-0000-0000-000091060000}"/>
    <cellStyle name="20% - Accent1 2 2 2 2 2 5 6 2" xfId="1867" xr:uid="{00000000-0005-0000-0000-000092060000}"/>
    <cellStyle name="20% - Accent1 2 2 2 2 2 5 6 2 2" xfId="1868" xr:uid="{00000000-0005-0000-0000-000093060000}"/>
    <cellStyle name="20% - Accent1 2 2 2 2 2 5 6 3" xfId="1869" xr:uid="{00000000-0005-0000-0000-000094060000}"/>
    <cellStyle name="20% - Accent1 2 2 2 2 2 5 7" xfId="1870" xr:uid="{00000000-0005-0000-0000-000095060000}"/>
    <cellStyle name="20% - Accent1 2 2 2 2 2 5 7 2" xfId="1871" xr:uid="{00000000-0005-0000-0000-000096060000}"/>
    <cellStyle name="20% - Accent1 2 2 2 2 2 5 8" xfId="1872" xr:uid="{00000000-0005-0000-0000-000097060000}"/>
    <cellStyle name="20% - Accent1 2 2 2 2 2 5 8 2" xfId="1873" xr:uid="{00000000-0005-0000-0000-000098060000}"/>
    <cellStyle name="20% - Accent1 2 2 2 2 2 5 9" xfId="1874" xr:uid="{00000000-0005-0000-0000-000099060000}"/>
    <cellStyle name="20% - Accent1 2 2 2 2 2 6" xfId="1875" xr:uid="{00000000-0005-0000-0000-00009A060000}"/>
    <cellStyle name="20% - Accent1 2 2 2 2 2 6 2" xfId="1876" xr:uid="{00000000-0005-0000-0000-00009B060000}"/>
    <cellStyle name="20% - Accent1 2 2 2 2 2 6 2 2" xfId="1877" xr:uid="{00000000-0005-0000-0000-00009C060000}"/>
    <cellStyle name="20% - Accent1 2 2 2 2 2 6 2 2 2" xfId="1878" xr:uid="{00000000-0005-0000-0000-00009D060000}"/>
    <cellStyle name="20% - Accent1 2 2 2 2 2 6 2 2 2 2" xfId="1879" xr:uid="{00000000-0005-0000-0000-00009E060000}"/>
    <cellStyle name="20% - Accent1 2 2 2 2 2 6 2 2 3" xfId="1880" xr:uid="{00000000-0005-0000-0000-00009F060000}"/>
    <cellStyle name="20% - Accent1 2 2 2 2 2 6 2 3" xfId="1881" xr:uid="{00000000-0005-0000-0000-0000A0060000}"/>
    <cellStyle name="20% - Accent1 2 2 2 2 2 6 2 3 2" xfId="1882" xr:uid="{00000000-0005-0000-0000-0000A1060000}"/>
    <cellStyle name="20% - Accent1 2 2 2 2 2 6 2 4" xfId="1883" xr:uid="{00000000-0005-0000-0000-0000A2060000}"/>
    <cellStyle name="20% - Accent1 2 2 2 2 2 6 3" xfId="1884" xr:uid="{00000000-0005-0000-0000-0000A3060000}"/>
    <cellStyle name="20% - Accent1 2 2 2 2 2 6 3 2" xfId="1885" xr:uid="{00000000-0005-0000-0000-0000A4060000}"/>
    <cellStyle name="20% - Accent1 2 2 2 2 2 6 3 2 2" xfId="1886" xr:uid="{00000000-0005-0000-0000-0000A5060000}"/>
    <cellStyle name="20% - Accent1 2 2 2 2 2 6 3 2 2 2" xfId="1887" xr:uid="{00000000-0005-0000-0000-0000A6060000}"/>
    <cellStyle name="20% - Accent1 2 2 2 2 2 6 3 2 3" xfId="1888" xr:uid="{00000000-0005-0000-0000-0000A7060000}"/>
    <cellStyle name="20% - Accent1 2 2 2 2 2 6 3 3" xfId="1889" xr:uid="{00000000-0005-0000-0000-0000A8060000}"/>
    <cellStyle name="20% - Accent1 2 2 2 2 2 6 3 3 2" xfId="1890" xr:uid="{00000000-0005-0000-0000-0000A9060000}"/>
    <cellStyle name="20% - Accent1 2 2 2 2 2 6 3 4" xfId="1891" xr:uid="{00000000-0005-0000-0000-0000AA060000}"/>
    <cellStyle name="20% - Accent1 2 2 2 2 2 6 4" xfId="1892" xr:uid="{00000000-0005-0000-0000-0000AB060000}"/>
    <cellStyle name="20% - Accent1 2 2 2 2 2 6 4 2" xfId="1893" xr:uid="{00000000-0005-0000-0000-0000AC060000}"/>
    <cellStyle name="20% - Accent1 2 2 2 2 2 6 4 2 2" xfId="1894" xr:uid="{00000000-0005-0000-0000-0000AD060000}"/>
    <cellStyle name="20% - Accent1 2 2 2 2 2 6 4 2 2 2" xfId="1895" xr:uid="{00000000-0005-0000-0000-0000AE060000}"/>
    <cellStyle name="20% - Accent1 2 2 2 2 2 6 4 2 3" xfId="1896" xr:uid="{00000000-0005-0000-0000-0000AF060000}"/>
    <cellStyle name="20% - Accent1 2 2 2 2 2 6 4 3" xfId="1897" xr:uid="{00000000-0005-0000-0000-0000B0060000}"/>
    <cellStyle name="20% - Accent1 2 2 2 2 2 6 4 3 2" xfId="1898" xr:uid="{00000000-0005-0000-0000-0000B1060000}"/>
    <cellStyle name="20% - Accent1 2 2 2 2 2 6 4 4" xfId="1899" xr:uid="{00000000-0005-0000-0000-0000B2060000}"/>
    <cellStyle name="20% - Accent1 2 2 2 2 2 6 5" xfId="1900" xr:uid="{00000000-0005-0000-0000-0000B3060000}"/>
    <cellStyle name="20% - Accent1 2 2 2 2 2 6 5 2" xfId="1901" xr:uid="{00000000-0005-0000-0000-0000B4060000}"/>
    <cellStyle name="20% - Accent1 2 2 2 2 2 6 5 2 2" xfId="1902" xr:uid="{00000000-0005-0000-0000-0000B5060000}"/>
    <cellStyle name="20% - Accent1 2 2 2 2 2 6 5 3" xfId="1903" xr:uid="{00000000-0005-0000-0000-0000B6060000}"/>
    <cellStyle name="20% - Accent1 2 2 2 2 2 6 6" xfId="1904" xr:uid="{00000000-0005-0000-0000-0000B7060000}"/>
    <cellStyle name="20% - Accent1 2 2 2 2 2 6 6 2" xfId="1905" xr:uid="{00000000-0005-0000-0000-0000B8060000}"/>
    <cellStyle name="20% - Accent1 2 2 2 2 2 6 6 2 2" xfId="1906" xr:uid="{00000000-0005-0000-0000-0000B9060000}"/>
    <cellStyle name="20% - Accent1 2 2 2 2 2 6 6 3" xfId="1907" xr:uid="{00000000-0005-0000-0000-0000BA060000}"/>
    <cellStyle name="20% - Accent1 2 2 2 2 2 6 7" xfId="1908" xr:uid="{00000000-0005-0000-0000-0000BB060000}"/>
    <cellStyle name="20% - Accent1 2 2 2 2 2 6 7 2" xfId="1909" xr:uid="{00000000-0005-0000-0000-0000BC060000}"/>
    <cellStyle name="20% - Accent1 2 2 2 2 2 6 8" xfId="1910" xr:uid="{00000000-0005-0000-0000-0000BD060000}"/>
    <cellStyle name="20% - Accent1 2 2 2 2 2 6 8 2" xfId="1911" xr:uid="{00000000-0005-0000-0000-0000BE060000}"/>
    <cellStyle name="20% - Accent1 2 2 2 2 2 6 9" xfId="1912" xr:uid="{00000000-0005-0000-0000-0000BF060000}"/>
    <cellStyle name="20% - Accent1 2 2 2 2 2 7" xfId="1913" xr:uid="{00000000-0005-0000-0000-0000C0060000}"/>
    <cellStyle name="20% - Accent1 2 2 2 2 2 7 2" xfId="1914" xr:uid="{00000000-0005-0000-0000-0000C1060000}"/>
    <cellStyle name="20% - Accent1 2 2 2 2 2 7 2 2" xfId="1915" xr:uid="{00000000-0005-0000-0000-0000C2060000}"/>
    <cellStyle name="20% - Accent1 2 2 2 2 2 7 2 2 2" xfId="1916" xr:uid="{00000000-0005-0000-0000-0000C3060000}"/>
    <cellStyle name="20% - Accent1 2 2 2 2 2 7 2 3" xfId="1917" xr:uid="{00000000-0005-0000-0000-0000C4060000}"/>
    <cellStyle name="20% - Accent1 2 2 2 2 2 7 3" xfId="1918" xr:uid="{00000000-0005-0000-0000-0000C5060000}"/>
    <cellStyle name="20% - Accent1 2 2 2 2 2 7 3 2" xfId="1919" xr:uid="{00000000-0005-0000-0000-0000C6060000}"/>
    <cellStyle name="20% - Accent1 2 2 2 2 2 7 4" xfId="1920" xr:uid="{00000000-0005-0000-0000-0000C7060000}"/>
    <cellStyle name="20% - Accent1 2 2 2 2 2 8" xfId="1921" xr:uid="{00000000-0005-0000-0000-0000C8060000}"/>
    <cellStyle name="20% - Accent1 2 2 2 2 2 8 2" xfId="1922" xr:uid="{00000000-0005-0000-0000-0000C9060000}"/>
    <cellStyle name="20% - Accent1 2 2 2 2 2 8 2 2" xfId="1923" xr:uid="{00000000-0005-0000-0000-0000CA060000}"/>
    <cellStyle name="20% - Accent1 2 2 2 2 2 8 2 2 2" xfId="1924" xr:uid="{00000000-0005-0000-0000-0000CB060000}"/>
    <cellStyle name="20% - Accent1 2 2 2 2 2 8 2 3" xfId="1925" xr:uid="{00000000-0005-0000-0000-0000CC060000}"/>
    <cellStyle name="20% - Accent1 2 2 2 2 2 8 3" xfId="1926" xr:uid="{00000000-0005-0000-0000-0000CD060000}"/>
    <cellStyle name="20% - Accent1 2 2 2 2 2 8 3 2" xfId="1927" xr:uid="{00000000-0005-0000-0000-0000CE060000}"/>
    <cellStyle name="20% - Accent1 2 2 2 2 2 8 4" xfId="1928" xr:uid="{00000000-0005-0000-0000-0000CF060000}"/>
    <cellStyle name="20% - Accent1 2 2 2 2 2 9" xfId="1929" xr:uid="{00000000-0005-0000-0000-0000D0060000}"/>
    <cellStyle name="20% - Accent1 2 2 2 2 2 9 2" xfId="1930" xr:uid="{00000000-0005-0000-0000-0000D1060000}"/>
    <cellStyle name="20% - Accent1 2 2 2 2 2 9 2 2" xfId="1931" xr:uid="{00000000-0005-0000-0000-0000D2060000}"/>
    <cellStyle name="20% - Accent1 2 2 2 2 2 9 2 2 2" xfId="1932" xr:uid="{00000000-0005-0000-0000-0000D3060000}"/>
    <cellStyle name="20% - Accent1 2 2 2 2 2 9 2 3" xfId="1933" xr:uid="{00000000-0005-0000-0000-0000D4060000}"/>
    <cellStyle name="20% - Accent1 2 2 2 2 2 9 3" xfId="1934" xr:uid="{00000000-0005-0000-0000-0000D5060000}"/>
    <cellStyle name="20% - Accent1 2 2 2 2 2 9 3 2" xfId="1935" xr:uid="{00000000-0005-0000-0000-0000D6060000}"/>
    <cellStyle name="20% - Accent1 2 2 2 2 2 9 4" xfId="1936" xr:uid="{00000000-0005-0000-0000-0000D7060000}"/>
    <cellStyle name="20% - Accent1 2 2 2 2 3" xfId="1937" xr:uid="{00000000-0005-0000-0000-0000D8060000}"/>
    <cellStyle name="20% - Accent1 2 2 2 2 3 10" xfId="1938" xr:uid="{00000000-0005-0000-0000-0000D9060000}"/>
    <cellStyle name="20% - Accent1 2 2 2 2 3 10 2" xfId="1939" xr:uid="{00000000-0005-0000-0000-0000DA060000}"/>
    <cellStyle name="20% - Accent1 2 2 2 2 3 11" xfId="1940" xr:uid="{00000000-0005-0000-0000-0000DB060000}"/>
    <cellStyle name="20% - Accent1 2 2 2 2 3 2" xfId="1941" xr:uid="{00000000-0005-0000-0000-0000DC060000}"/>
    <cellStyle name="20% - Accent1 2 2 2 2 3 2 2" xfId="1942" xr:uid="{00000000-0005-0000-0000-0000DD060000}"/>
    <cellStyle name="20% - Accent1 2 2 2 2 3 2 2 2" xfId="1943" xr:uid="{00000000-0005-0000-0000-0000DE060000}"/>
    <cellStyle name="20% - Accent1 2 2 2 2 3 2 2 2 2" xfId="1944" xr:uid="{00000000-0005-0000-0000-0000DF060000}"/>
    <cellStyle name="20% - Accent1 2 2 2 2 3 2 2 2 2 2" xfId="1945" xr:uid="{00000000-0005-0000-0000-0000E0060000}"/>
    <cellStyle name="20% - Accent1 2 2 2 2 3 2 2 2 3" xfId="1946" xr:uid="{00000000-0005-0000-0000-0000E1060000}"/>
    <cellStyle name="20% - Accent1 2 2 2 2 3 2 2 3" xfId="1947" xr:uid="{00000000-0005-0000-0000-0000E2060000}"/>
    <cellStyle name="20% - Accent1 2 2 2 2 3 2 2 3 2" xfId="1948" xr:uid="{00000000-0005-0000-0000-0000E3060000}"/>
    <cellStyle name="20% - Accent1 2 2 2 2 3 2 2 4" xfId="1949" xr:uid="{00000000-0005-0000-0000-0000E4060000}"/>
    <cellStyle name="20% - Accent1 2 2 2 2 3 2 3" xfId="1950" xr:uid="{00000000-0005-0000-0000-0000E5060000}"/>
    <cellStyle name="20% - Accent1 2 2 2 2 3 2 3 2" xfId="1951" xr:uid="{00000000-0005-0000-0000-0000E6060000}"/>
    <cellStyle name="20% - Accent1 2 2 2 2 3 2 3 2 2" xfId="1952" xr:uid="{00000000-0005-0000-0000-0000E7060000}"/>
    <cellStyle name="20% - Accent1 2 2 2 2 3 2 3 2 2 2" xfId="1953" xr:uid="{00000000-0005-0000-0000-0000E8060000}"/>
    <cellStyle name="20% - Accent1 2 2 2 2 3 2 3 2 3" xfId="1954" xr:uid="{00000000-0005-0000-0000-0000E9060000}"/>
    <cellStyle name="20% - Accent1 2 2 2 2 3 2 3 3" xfId="1955" xr:uid="{00000000-0005-0000-0000-0000EA060000}"/>
    <cellStyle name="20% - Accent1 2 2 2 2 3 2 3 3 2" xfId="1956" xr:uid="{00000000-0005-0000-0000-0000EB060000}"/>
    <cellStyle name="20% - Accent1 2 2 2 2 3 2 3 4" xfId="1957" xr:uid="{00000000-0005-0000-0000-0000EC060000}"/>
    <cellStyle name="20% - Accent1 2 2 2 2 3 2 4" xfId="1958" xr:uid="{00000000-0005-0000-0000-0000ED060000}"/>
    <cellStyle name="20% - Accent1 2 2 2 2 3 2 4 2" xfId="1959" xr:uid="{00000000-0005-0000-0000-0000EE060000}"/>
    <cellStyle name="20% - Accent1 2 2 2 2 3 2 4 2 2" xfId="1960" xr:uid="{00000000-0005-0000-0000-0000EF060000}"/>
    <cellStyle name="20% - Accent1 2 2 2 2 3 2 4 2 2 2" xfId="1961" xr:uid="{00000000-0005-0000-0000-0000F0060000}"/>
    <cellStyle name="20% - Accent1 2 2 2 2 3 2 4 2 3" xfId="1962" xr:uid="{00000000-0005-0000-0000-0000F1060000}"/>
    <cellStyle name="20% - Accent1 2 2 2 2 3 2 4 3" xfId="1963" xr:uid="{00000000-0005-0000-0000-0000F2060000}"/>
    <cellStyle name="20% - Accent1 2 2 2 2 3 2 4 3 2" xfId="1964" xr:uid="{00000000-0005-0000-0000-0000F3060000}"/>
    <cellStyle name="20% - Accent1 2 2 2 2 3 2 4 4" xfId="1965" xr:uid="{00000000-0005-0000-0000-0000F4060000}"/>
    <cellStyle name="20% - Accent1 2 2 2 2 3 2 5" xfId="1966" xr:uid="{00000000-0005-0000-0000-0000F5060000}"/>
    <cellStyle name="20% - Accent1 2 2 2 2 3 2 5 2" xfId="1967" xr:uid="{00000000-0005-0000-0000-0000F6060000}"/>
    <cellStyle name="20% - Accent1 2 2 2 2 3 2 5 2 2" xfId="1968" xr:uid="{00000000-0005-0000-0000-0000F7060000}"/>
    <cellStyle name="20% - Accent1 2 2 2 2 3 2 5 3" xfId="1969" xr:uid="{00000000-0005-0000-0000-0000F8060000}"/>
    <cellStyle name="20% - Accent1 2 2 2 2 3 2 6" xfId="1970" xr:uid="{00000000-0005-0000-0000-0000F9060000}"/>
    <cellStyle name="20% - Accent1 2 2 2 2 3 2 6 2" xfId="1971" xr:uid="{00000000-0005-0000-0000-0000FA060000}"/>
    <cellStyle name="20% - Accent1 2 2 2 2 3 2 6 2 2" xfId="1972" xr:uid="{00000000-0005-0000-0000-0000FB060000}"/>
    <cellStyle name="20% - Accent1 2 2 2 2 3 2 6 3" xfId="1973" xr:uid="{00000000-0005-0000-0000-0000FC060000}"/>
    <cellStyle name="20% - Accent1 2 2 2 2 3 2 7" xfId="1974" xr:uid="{00000000-0005-0000-0000-0000FD060000}"/>
    <cellStyle name="20% - Accent1 2 2 2 2 3 2 7 2" xfId="1975" xr:uid="{00000000-0005-0000-0000-0000FE060000}"/>
    <cellStyle name="20% - Accent1 2 2 2 2 3 2 8" xfId="1976" xr:uid="{00000000-0005-0000-0000-0000FF060000}"/>
    <cellStyle name="20% - Accent1 2 2 2 2 3 2 8 2" xfId="1977" xr:uid="{00000000-0005-0000-0000-000000070000}"/>
    <cellStyle name="20% - Accent1 2 2 2 2 3 2 9" xfId="1978" xr:uid="{00000000-0005-0000-0000-000001070000}"/>
    <cellStyle name="20% - Accent1 2 2 2 2 3 3" xfId="1979" xr:uid="{00000000-0005-0000-0000-000002070000}"/>
    <cellStyle name="20% - Accent1 2 2 2 2 3 3 2" xfId="1980" xr:uid="{00000000-0005-0000-0000-000003070000}"/>
    <cellStyle name="20% - Accent1 2 2 2 2 3 3 2 2" xfId="1981" xr:uid="{00000000-0005-0000-0000-000004070000}"/>
    <cellStyle name="20% - Accent1 2 2 2 2 3 3 2 2 2" xfId="1982" xr:uid="{00000000-0005-0000-0000-000005070000}"/>
    <cellStyle name="20% - Accent1 2 2 2 2 3 3 2 2 2 2" xfId="1983" xr:uid="{00000000-0005-0000-0000-000006070000}"/>
    <cellStyle name="20% - Accent1 2 2 2 2 3 3 2 2 3" xfId="1984" xr:uid="{00000000-0005-0000-0000-000007070000}"/>
    <cellStyle name="20% - Accent1 2 2 2 2 3 3 2 3" xfId="1985" xr:uid="{00000000-0005-0000-0000-000008070000}"/>
    <cellStyle name="20% - Accent1 2 2 2 2 3 3 2 3 2" xfId="1986" xr:uid="{00000000-0005-0000-0000-000009070000}"/>
    <cellStyle name="20% - Accent1 2 2 2 2 3 3 2 4" xfId="1987" xr:uid="{00000000-0005-0000-0000-00000A070000}"/>
    <cellStyle name="20% - Accent1 2 2 2 2 3 3 3" xfId="1988" xr:uid="{00000000-0005-0000-0000-00000B070000}"/>
    <cellStyle name="20% - Accent1 2 2 2 2 3 3 3 2" xfId="1989" xr:uid="{00000000-0005-0000-0000-00000C070000}"/>
    <cellStyle name="20% - Accent1 2 2 2 2 3 3 3 2 2" xfId="1990" xr:uid="{00000000-0005-0000-0000-00000D070000}"/>
    <cellStyle name="20% - Accent1 2 2 2 2 3 3 3 2 2 2" xfId="1991" xr:uid="{00000000-0005-0000-0000-00000E070000}"/>
    <cellStyle name="20% - Accent1 2 2 2 2 3 3 3 2 3" xfId="1992" xr:uid="{00000000-0005-0000-0000-00000F070000}"/>
    <cellStyle name="20% - Accent1 2 2 2 2 3 3 3 3" xfId="1993" xr:uid="{00000000-0005-0000-0000-000010070000}"/>
    <cellStyle name="20% - Accent1 2 2 2 2 3 3 3 3 2" xfId="1994" xr:uid="{00000000-0005-0000-0000-000011070000}"/>
    <cellStyle name="20% - Accent1 2 2 2 2 3 3 3 4" xfId="1995" xr:uid="{00000000-0005-0000-0000-000012070000}"/>
    <cellStyle name="20% - Accent1 2 2 2 2 3 3 4" xfId="1996" xr:uid="{00000000-0005-0000-0000-000013070000}"/>
    <cellStyle name="20% - Accent1 2 2 2 2 3 3 4 2" xfId="1997" xr:uid="{00000000-0005-0000-0000-000014070000}"/>
    <cellStyle name="20% - Accent1 2 2 2 2 3 3 4 2 2" xfId="1998" xr:uid="{00000000-0005-0000-0000-000015070000}"/>
    <cellStyle name="20% - Accent1 2 2 2 2 3 3 4 2 2 2" xfId="1999" xr:uid="{00000000-0005-0000-0000-000016070000}"/>
    <cellStyle name="20% - Accent1 2 2 2 2 3 3 4 2 3" xfId="2000" xr:uid="{00000000-0005-0000-0000-000017070000}"/>
    <cellStyle name="20% - Accent1 2 2 2 2 3 3 4 3" xfId="2001" xr:uid="{00000000-0005-0000-0000-000018070000}"/>
    <cellStyle name="20% - Accent1 2 2 2 2 3 3 4 3 2" xfId="2002" xr:uid="{00000000-0005-0000-0000-000019070000}"/>
    <cellStyle name="20% - Accent1 2 2 2 2 3 3 4 4" xfId="2003" xr:uid="{00000000-0005-0000-0000-00001A070000}"/>
    <cellStyle name="20% - Accent1 2 2 2 2 3 3 5" xfId="2004" xr:uid="{00000000-0005-0000-0000-00001B070000}"/>
    <cellStyle name="20% - Accent1 2 2 2 2 3 3 5 2" xfId="2005" xr:uid="{00000000-0005-0000-0000-00001C070000}"/>
    <cellStyle name="20% - Accent1 2 2 2 2 3 3 5 2 2" xfId="2006" xr:uid="{00000000-0005-0000-0000-00001D070000}"/>
    <cellStyle name="20% - Accent1 2 2 2 2 3 3 5 3" xfId="2007" xr:uid="{00000000-0005-0000-0000-00001E070000}"/>
    <cellStyle name="20% - Accent1 2 2 2 2 3 3 6" xfId="2008" xr:uid="{00000000-0005-0000-0000-00001F070000}"/>
    <cellStyle name="20% - Accent1 2 2 2 2 3 3 6 2" xfId="2009" xr:uid="{00000000-0005-0000-0000-000020070000}"/>
    <cellStyle name="20% - Accent1 2 2 2 2 3 3 6 2 2" xfId="2010" xr:uid="{00000000-0005-0000-0000-000021070000}"/>
    <cellStyle name="20% - Accent1 2 2 2 2 3 3 6 3" xfId="2011" xr:uid="{00000000-0005-0000-0000-000022070000}"/>
    <cellStyle name="20% - Accent1 2 2 2 2 3 3 7" xfId="2012" xr:uid="{00000000-0005-0000-0000-000023070000}"/>
    <cellStyle name="20% - Accent1 2 2 2 2 3 3 7 2" xfId="2013" xr:uid="{00000000-0005-0000-0000-000024070000}"/>
    <cellStyle name="20% - Accent1 2 2 2 2 3 3 8" xfId="2014" xr:uid="{00000000-0005-0000-0000-000025070000}"/>
    <cellStyle name="20% - Accent1 2 2 2 2 3 3 8 2" xfId="2015" xr:uid="{00000000-0005-0000-0000-000026070000}"/>
    <cellStyle name="20% - Accent1 2 2 2 2 3 3 9" xfId="2016" xr:uid="{00000000-0005-0000-0000-000027070000}"/>
    <cellStyle name="20% - Accent1 2 2 2 2 3 4" xfId="2017" xr:uid="{00000000-0005-0000-0000-000028070000}"/>
    <cellStyle name="20% - Accent1 2 2 2 2 3 4 2" xfId="2018" xr:uid="{00000000-0005-0000-0000-000029070000}"/>
    <cellStyle name="20% - Accent1 2 2 2 2 3 4 2 2" xfId="2019" xr:uid="{00000000-0005-0000-0000-00002A070000}"/>
    <cellStyle name="20% - Accent1 2 2 2 2 3 4 2 2 2" xfId="2020" xr:uid="{00000000-0005-0000-0000-00002B070000}"/>
    <cellStyle name="20% - Accent1 2 2 2 2 3 4 2 3" xfId="2021" xr:uid="{00000000-0005-0000-0000-00002C070000}"/>
    <cellStyle name="20% - Accent1 2 2 2 2 3 4 3" xfId="2022" xr:uid="{00000000-0005-0000-0000-00002D070000}"/>
    <cellStyle name="20% - Accent1 2 2 2 2 3 4 3 2" xfId="2023" xr:uid="{00000000-0005-0000-0000-00002E070000}"/>
    <cellStyle name="20% - Accent1 2 2 2 2 3 4 4" xfId="2024" xr:uid="{00000000-0005-0000-0000-00002F070000}"/>
    <cellStyle name="20% - Accent1 2 2 2 2 3 5" xfId="2025" xr:uid="{00000000-0005-0000-0000-000030070000}"/>
    <cellStyle name="20% - Accent1 2 2 2 2 3 5 2" xfId="2026" xr:uid="{00000000-0005-0000-0000-000031070000}"/>
    <cellStyle name="20% - Accent1 2 2 2 2 3 5 2 2" xfId="2027" xr:uid="{00000000-0005-0000-0000-000032070000}"/>
    <cellStyle name="20% - Accent1 2 2 2 2 3 5 2 2 2" xfId="2028" xr:uid="{00000000-0005-0000-0000-000033070000}"/>
    <cellStyle name="20% - Accent1 2 2 2 2 3 5 2 3" xfId="2029" xr:uid="{00000000-0005-0000-0000-000034070000}"/>
    <cellStyle name="20% - Accent1 2 2 2 2 3 5 3" xfId="2030" xr:uid="{00000000-0005-0000-0000-000035070000}"/>
    <cellStyle name="20% - Accent1 2 2 2 2 3 5 3 2" xfId="2031" xr:uid="{00000000-0005-0000-0000-000036070000}"/>
    <cellStyle name="20% - Accent1 2 2 2 2 3 5 4" xfId="2032" xr:uid="{00000000-0005-0000-0000-000037070000}"/>
    <cellStyle name="20% - Accent1 2 2 2 2 3 6" xfId="2033" xr:uid="{00000000-0005-0000-0000-000038070000}"/>
    <cellStyle name="20% - Accent1 2 2 2 2 3 6 2" xfId="2034" xr:uid="{00000000-0005-0000-0000-000039070000}"/>
    <cellStyle name="20% - Accent1 2 2 2 2 3 6 2 2" xfId="2035" xr:uid="{00000000-0005-0000-0000-00003A070000}"/>
    <cellStyle name="20% - Accent1 2 2 2 2 3 6 2 2 2" xfId="2036" xr:uid="{00000000-0005-0000-0000-00003B070000}"/>
    <cellStyle name="20% - Accent1 2 2 2 2 3 6 2 3" xfId="2037" xr:uid="{00000000-0005-0000-0000-00003C070000}"/>
    <cellStyle name="20% - Accent1 2 2 2 2 3 6 3" xfId="2038" xr:uid="{00000000-0005-0000-0000-00003D070000}"/>
    <cellStyle name="20% - Accent1 2 2 2 2 3 6 3 2" xfId="2039" xr:uid="{00000000-0005-0000-0000-00003E070000}"/>
    <cellStyle name="20% - Accent1 2 2 2 2 3 6 4" xfId="2040" xr:uid="{00000000-0005-0000-0000-00003F070000}"/>
    <cellStyle name="20% - Accent1 2 2 2 2 3 7" xfId="2041" xr:uid="{00000000-0005-0000-0000-000040070000}"/>
    <cellStyle name="20% - Accent1 2 2 2 2 3 7 2" xfId="2042" xr:uid="{00000000-0005-0000-0000-000041070000}"/>
    <cellStyle name="20% - Accent1 2 2 2 2 3 7 2 2" xfId="2043" xr:uid="{00000000-0005-0000-0000-000042070000}"/>
    <cellStyle name="20% - Accent1 2 2 2 2 3 7 3" xfId="2044" xr:uid="{00000000-0005-0000-0000-000043070000}"/>
    <cellStyle name="20% - Accent1 2 2 2 2 3 8" xfId="2045" xr:uid="{00000000-0005-0000-0000-000044070000}"/>
    <cellStyle name="20% - Accent1 2 2 2 2 3 8 2" xfId="2046" xr:uid="{00000000-0005-0000-0000-000045070000}"/>
    <cellStyle name="20% - Accent1 2 2 2 2 3 8 2 2" xfId="2047" xr:uid="{00000000-0005-0000-0000-000046070000}"/>
    <cellStyle name="20% - Accent1 2 2 2 2 3 8 3" xfId="2048" xr:uid="{00000000-0005-0000-0000-000047070000}"/>
    <cellStyle name="20% - Accent1 2 2 2 2 3 9" xfId="2049" xr:uid="{00000000-0005-0000-0000-000048070000}"/>
    <cellStyle name="20% - Accent1 2 2 2 2 3 9 2" xfId="2050" xr:uid="{00000000-0005-0000-0000-000049070000}"/>
    <cellStyle name="20% - Accent1 2 2 2 2 4" xfId="2051" xr:uid="{00000000-0005-0000-0000-00004A070000}"/>
    <cellStyle name="20% - Accent1 2 2 2 2 4 10" xfId="2052" xr:uid="{00000000-0005-0000-0000-00004B070000}"/>
    <cellStyle name="20% - Accent1 2 2 2 2 4 10 2" xfId="2053" xr:uid="{00000000-0005-0000-0000-00004C070000}"/>
    <cellStyle name="20% - Accent1 2 2 2 2 4 11" xfId="2054" xr:uid="{00000000-0005-0000-0000-00004D070000}"/>
    <cellStyle name="20% - Accent1 2 2 2 2 4 2" xfId="2055" xr:uid="{00000000-0005-0000-0000-00004E070000}"/>
    <cellStyle name="20% - Accent1 2 2 2 2 4 2 2" xfId="2056" xr:uid="{00000000-0005-0000-0000-00004F070000}"/>
    <cellStyle name="20% - Accent1 2 2 2 2 4 2 2 2" xfId="2057" xr:uid="{00000000-0005-0000-0000-000050070000}"/>
    <cellStyle name="20% - Accent1 2 2 2 2 4 2 2 2 2" xfId="2058" xr:uid="{00000000-0005-0000-0000-000051070000}"/>
    <cellStyle name="20% - Accent1 2 2 2 2 4 2 2 2 2 2" xfId="2059" xr:uid="{00000000-0005-0000-0000-000052070000}"/>
    <cellStyle name="20% - Accent1 2 2 2 2 4 2 2 2 3" xfId="2060" xr:uid="{00000000-0005-0000-0000-000053070000}"/>
    <cellStyle name="20% - Accent1 2 2 2 2 4 2 2 3" xfId="2061" xr:uid="{00000000-0005-0000-0000-000054070000}"/>
    <cellStyle name="20% - Accent1 2 2 2 2 4 2 2 3 2" xfId="2062" xr:uid="{00000000-0005-0000-0000-000055070000}"/>
    <cellStyle name="20% - Accent1 2 2 2 2 4 2 2 4" xfId="2063" xr:uid="{00000000-0005-0000-0000-000056070000}"/>
    <cellStyle name="20% - Accent1 2 2 2 2 4 2 3" xfId="2064" xr:uid="{00000000-0005-0000-0000-000057070000}"/>
    <cellStyle name="20% - Accent1 2 2 2 2 4 2 3 2" xfId="2065" xr:uid="{00000000-0005-0000-0000-000058070000}"/>
    <cellStyle name="20% - Accent1 2 2 2 2 4 2 3 2 2" xfId="2066" xr:uid="{00000000-0005-0000-0000-000059070000}"/>
    <cellStyle name="20% - Accent1 2 2 2 2 4 2 3 2 2 2" xfId="2067" xr:uid="{00000000-0005-0000-0000-00005A070000}"/>
    <cellStyle name="20% - Accent1 2 2 2 2 4 2 3 2 3" xfId="2068" xr:uid="{00000000-0005-0000-0000-00005B070000}"/>
    <cellStyle name="20% - Accent1 2 2 2 2 4 2 3 3" xfId="2069" xr:uid="{00000000-0005-0000-0000-00005C070000}"/>
    <cellStyle name="20% - Accent1 2 2 2 2 4 2 3 3 2" xfId="2070" xr:uid="{00000000-0005-0000-0000-00005D070000}"/>
    <cellStyle name="20% - Accent1 2 2 2 2 4 2 3 4" xfId="2071" xr:uid="{00000000-0005-0000-0000-00005E070000}"/>
    <cellStyle name="20% - Accent1 2 2 2 2 4 2 4" xfId="2072" xr:uid="{00000000-0005-0000-0000-00005F070000}"/>
    <cellStyle name="20% - Accent1 2 2 2 2 4 2 4 2" xfId="2073" xr:uid="{00000000-0005-0000-0000-000060070000}"/>
    <cellStyle name="20% - Accent1 2 2 2 2 4 2 4 2 2" xfId="2074" xr:uid="{00000000-0005-0000-0000-000061070000}"/>
    <cellStyle name="20% - Accent1 2 2 2 2 4 2 4 2 2 2" xfId="2075" xr:uid="{00000000-0005-0000-0000-000062070000}"/>
    <cellStyle name="20% - Accent1 2 2 2 2 4 2 4 2 3" xfId="2076" xr:uid="{00000000-0005-0000-0000-000063070000}"/>
    <cellStyle name="20% - Accent1 2 2 2 2 4 2 4 3" xfId="2077" xr:uid="{00000000-0005-0000-0000-000064070000}"/>
    <cellStyle name="20% - Accent1 2 2 2 2 4 2 4 3 2" xfId="2078" xr:uid="{00000000-0005-0000-0000-000065070000}"/>
    <cellStyle name="20% - Accent1 2 2 2 2 4 2 4 4" xfId="2079" xr:uid="{00000000-0005-0000-0000-000066070000}"/>
    <cellStyle name="20% - Accent1 2 2 2 2 4 2 5" xfId="2080" xr:uid="{00000000-0005-0000-0000-000067070000}"/>
    <cellStyle name="20% - Accent1 2 2 2 2 4 2 5 2" xfId="2081" xr:uid="{00000000-0005-0000-0000-000068070000}"/>
    <cellStyle name="20% - Accent1 2 2 2 2 4 2 5 2 2" xfId="2082" xr:uid="{00000000-0005-0000-0000-000069070000}"/>
    <cellStyle name="20% - Accent1 2 2 2 2 4 2 5 3" xfId="2083" xr:uid="{00000000-0005-0000-0000-00006A070000}"/>
    <cellStyle name="20% - Accent1 2 2 2 2 4 2 6" xfId="2084" xr:uid="{00000000-0005-0000-0000-00006B070000}"/>
    <cellStyle name="20% - Accent1 2 2 2 2 4 2 6 2" xfId="2085" xr:uid="{00000000-0005-0000-0000-00006C070000}"/>
    <cellStyle name="20% - Accent1 2 2 2 2 4 2 6 2 2" xfId="2086" xr:uid="{00000000-0005-0000-0000-00006D070000}"/>
    <cellStyle name="20% - Accent1 2 2 2 2 4 2 6 3" xfId="2087" xr:uid="{00000000-0005-0000-0000-00006E070000}"/>
    <cellStyle name="20% - Accent1 2 2 2 2 4 2 7" xfId="2088" xr:uid="{00000000-0005-0000-0000-00006F070000}"/>
    <cellStyle name="20% - Accent1 2 2 2 2 4 2 7 2" xfId="2089" xr:uid="{00000000-0005-0000-0000-000070070000}"/>
    <cellStyle name="20% - Accent1 2 2 2 2 4 2 8" xfId="2090" xr:uid="{00000000-0005-0000-0000-000071070000}"/>
    <cellStyle name="20% - Accent1 2 2 2 2 4 2 8 2" xfId="2091" xr:uid="{00000000-0005-0000-0000-000072070000}"/>
    <cellStyle name="20% - Accent1 2 2 2 2 4 2 9" xfId="2092" xr:uid="{00000000-0005-0000-0000-000073070000}"/>
    <cellStyle name="20% - Accent1 2 2 2 2 4 3" xfId="2093" xr:uid="{00000000-0005-0000-0000-000074070000}"/>
    <cellStyle name="20% - Accent1 2 2 2 2 4 3 2" xfId="2094" xr:uid="{00000000-0005-0000-0000-000075070000}"/>
    <cellStyle name="20% - Accent1 2 2 2 2 4 3 2 2" xfId="2095" xr:uid="{00000000-0005-0000-0000-000076070000}"/>
    <cellStyle name="20% - Accent1 2 2 2 2 4 3 2 2 2" xfId="2096" xr:uid="{00000000-0005-0000-0000-000077070000}"/>
    <cellStyle name="20% - Accent1 2 2 2 2 4 3 2 2 2 2" xfId="2097" xr:uid="{00000000-0005-0000-0000-000078070000}"/>
    <cellStyle name="20% - Accent1 2 2 2 2 4 3 2 2 3" xfId="2098" xr:uid="{00000000-0005-0000-0000-000079070000}"/>
    <cellStyle name="20% - Accent1 2 2 2 2 4 3 2 3" xfId="2099" xr:uid="{00000000-0005-0000-0000-00007A070000}"/>
    <cellStyle name="20% - Accent1 2 2 2 2 4 3 2 3 2" xfId="2100" xr:uid="{00000000-0005-0000-0000-00007B070000}"/>
    <cellStyle name="20% - Accent1 2 2 2 2 4 3 2 4" xfId="2101" xr:uid="{00000000-0005-0000-0000-00007C070000}"/>
    <cellStyle name="20% - Accent1 2 2 2 2 4 3 3" xfId="2102" xr:uid="{00000000-0005-0000-0000-00007D070000}"/>
    <cellStyle name="20% - Accent1 2 2 2 2 4 3 3 2" xfId="2103" xr:uid="{00000000-0005-0000-0000-00007E070000}"/>
    <cellStyle name="20% - Accent1 2 2 2 2 4 3 3 2 2" xfId="2104" xr:uid="{00000000-0005-0000-0000-00007F070000}"/>
    <cellStyle name="20% - Accent1 2 2 2 2 4 3 3 2 2 2" xfId="2105" xr:uid="{00000000-0005-0000-0000-000080070000}"/>
    <cellStyle name="20% - Accent1 2 2 2 2 4 3 3 2 3" xfId="2106" xr:uid="{00000000-0005-0000-0000-000081070000}"/>
    <cellStyle name="20% - Accent1 2 2 2 2 4 3 3 3" xfId="2107" xr:uid="{00000000-0005-0000-0000-000082070000}"/>
    <cellStyle name="20% - Accent1 2 2 2 2 4 3 3 3 2" xfId="2108" xr:uid="{00000000-0005-0000-0000-000083070000}"/>
    <cellStyle name="20% - Accent1 2 2 2 2 4 3 3 4" xfId="2109" xr:uid="{00000000-0005-0000-0000-000084070000}"/>
    <cellStyle name="20% - Accent1 2 2 2 2 4 3 4" xfId="2110" xr:uid="{00000000-0005-0000-0000-000085070000}"/>
    <cellStyle name="20% - Accent1 2 2 2 2 4 3 4 2" xfId="2111" xr:uid="{00000000-0005-0000-0000-000086070000}"/>
    <cellStyle name="20% - Accent1 2 2 2 2 4 3 4 2 2" xfId="2112" xr:uid="{00000000-0005-0000-0000-000087070000}"/>
    <cellStyle name="20% - Accent1 2 2 2 2 4 3 4 2 2 2" xfId="2113" xr:uid="{00000000-0005-0000-0000-000088070000}"/>
    <cellStyle name="20% - Accent1 2 2 2 2 4 3 4 2 3" xfId="2114" xr:uid="{00000000-0005-0000-0000-000089070000}"/>
    <cellStyle name="20% - Accent1 2 2 2 2 4 3 4 3" xfId="2115" xr:uid="{00000000-0005-0000-0000-00008A070000}"/>
    <cellStyle name="20% - Accent1 2 2 2 2 4 3 4 3 2" xfId="2116" xr:uid="{00000000-0005-0000-0000-00008B070000}"/>
    <cellStyle name="20% - Accent1 2 2 2 2 4 3 4 4" xfId="2117" xr:uid="{00000000-0005-0000-0000-00008C070000}"/>
    <cellStyle name="20% - Accent1 2 2 2 2 4 3 5" xfId="2118" xr:uid="{00000000-0005-0000-0000-00008D070000}"/>
    <cellStyle name="20% - Accent1 2 2 2 2 4 3 5 2" xfId="2119" xr:uid="{00000000-0005-0000-0000-00008E070000}"/>
    <cellStyle name="20% - Accent1 2 2 2 2 4 3 5 2 2" xfId="2120" xr:uid="{00000000-0005-0000-0000-00008F070000}"/>
    <cellStyle name="20% - Accent1 2 2 2 2 4 3 5 3" xfId="2121" xr:uid="{00000000-0005-0000-0000-000090070000}"/>
    <cellStyle name="20% - Accent1 2 2 2 2 4 3 6" xfId="2122" xr:uid="{00000000-0005-0000-0000-000091070000}"/>
    <cellStyle name="20% - Accent1 2 2 2 2 4 3 6 2" xfId="2123" xr:uid="{00000000-0005-0000-0000-000092070000}"/>
    <cellStyle name="20% - Accent1 2 2 2 2 4 3 6 2 2" xfId="2124" xr:uid="{00000000-0005-0000-0000-000093070000}"/>
    <cellStyle name="20% - Accent1 2 2 2 2 4 3 6 3" xfId="2125" xr:uid="{00000000-0005-0000-0000-000094070000}"/>
    <cellStyle name="20% - Accent1 2 2 2 2 4 3 7" xfId="2126" xr:uid="{00000000-0005-0000-0000-000095070000}"/>
    <cellStyle name="20% - Accent1 2 2 2 2 4 3 7 2" xfId="2127" xr:uid="{00000000-0005-0000-0000-000096070000}"/>
    <cellStyle name="20% - Accent1 2 2 2 2 4 3 8" xfId="2128" xr:uid="{00000000-0005-0000-0000-000097070000}"/>
    <cellStyle name="20% - Accent1 2 2 2 2 4 3 8 2" xfId="2129" xr:uid="{00000000-0005-0000-0000-000098070000}"/>
    <cellStyle name="20% - Accent1 2 2 2 2 4 3 9" xfId="2130" xr:uid="{00000000-0005-0000-0000-000099070000}"/>
    <cellStyle name="20% - Accent1 2 2 2 2 4 4" xfId="2131" xr:uid="{00000000-0005-0000-0000-00009A070000}"/>
    <cellStyle name="20% - Accent1 2 2 2 2 4 4 2" xfId="2132" xr:uid="{00000000-0005-0000-0000-00009B070000}"/>
    <cellStyle name="20% - Accent1 2 2 2 2 4 4 2 2" xfId="2133" xr:uid="{00000000-0005-0000-0000-00009C070000}"/>
    <cellStyle name="20% - Accent1 2 2 2 2 4 4 2 2 2" xfId="2134" xr:uid="{00000000-0005-0000-0000-00009D070000}"/>
    <cellStyle name="20% - Accent1 2 2 2 2 4 4 2 3" xfId="2135" xr:uid="{00000000-0005-0000-0000-00009E070000}"/>
    <cellStyle name="20% - Accent1 2 2 2 2 4 4 3" xfId="2136" xr:uid="{00000000-0005-0000-0000-00009F070000}"/>
    <cellStyle name="20% - Accent1 2 2 2 2 4 4 3 2" xfId="2137" xr:uid="{00000000-0005-0000-0000-0000A0070000}"/>
    <cellStyle name="20% - Accent1 2 2 2 2 4 4 4" xfId="2138" xr:uid="{00000000-0005-0000-0000-0000A1070000}"/>
    <cellStyle name="20% - Accent1 2 2 2 2 4 5" xfId="2139" xr:uid="{00000000-0005-0000-0000-0000A2070000}"/>
    <cellStyle name="20% - Accent1 2 2 2 2 4 5 2" xfId="2140" xr:uid="{00000000-0005-0000-0000-0000A3070000}"/>
    <cellStyle name="20% - Accent1 2 2 2 2 4 5 2 2" xfId="2141" xr:uid="{00000000-0005-0000-0000-0000A4070000}"/>
    <cellStyle name="20% - Accent1 2 2 2 2 4 5 2 2 2" xfId="2142" xr:uid="{00000000-0005-0000-0000-0000A5070000}"/>
    <cellStyle name="20% - Accent1 2 2 2 2 4 5 2 3" xfId="2143" xr:uid="{00000000-0005-0000-0000-0000A6070000}"/>
    <cellStyle name="20% - Accent1 2 2 2 2 4 5 3" xfId="2144" xr:uid="{00000000-0005-0000-0000-0000A7070000}"/>
    <cellStyle name="20% - Accent1 2 2 2 2 4 5 3 2" xfId="2145" xr:uid="{00000000-0005-0000-0000-0000A8070000}"/>
    <cellStyle name="20% - Accent1 2 2 2 2 4 5 4" xfId="2146" xr:uid="{00000000-0005-0000-0000-0000A9070000}"/>
    <cellStyle name="20% - Accent1 2 2 2 2 4 6" xfId="2147" xr:uid="{00000000-0005-0000-0000-0000AA070000}"/>
    <cellStyle name="20% - Accent1 2 2 2 2 4 6 2" xfId="2148" xr:uid="{00000000-0005-0000-0000-0000AB070000}"/>
    <cellStyle name="20% - Accent1 2 2 2 2 4 6 2 2" xfId="2149" xr:uid="{00000000-0005-0000-0000-0000AC070000}"/>
    <cellStyle name="20% - Accent1 2 2 2 2 4 6 2 2 2" xfId="2150" xr:uid="{00000000-0005-0000-0000-0000AD070000}"/>
    <cellStyle name="20% - Accent1 2 2 2 2 4 6 2 3" xfId="2151" xr:uid="{00000000-0005-0000-0000-0000AE070000}"/>
    <cellStyle name="20% - Accent1 2 2 2 2 4 6 3" xfId="2152" xr:uid="{00000000-0005-0000-0000-0000AF070000}"/>
    <cellStyle name="20% - Accent1 2 2 2 2 4 6 3 2" xfId="2153" xr:uid="{00000000-0005-0000-0000-0000B0070000}"/>
    <cellStyle name="20% - Accent1 2 2 2 2 4 6 4" xfId="2154" xr:uid="{00000000-0005-0000-0000-0000B1070000}"/>
    <cellStyle name="20% - Accent1 2 2 2 2 4 7" xfId="2155" xr:uid="{00000000-0005-0000-0000-0000B2070000}"/>
    <cellStyle name="20% - Accent1 2 2 2 2 4 7 2" xfId="2156" xr:uid="{00000000-0005-0000-0000-0000B3070000}"/>
    <cellStyle name="20% - Accent1 2 2 2 2 4 7 2 2" xfId="2157" xr:uid="{00000000-0005-0000-0000-0000B4070000}"/>
    <cellStyle name="20% - Accent1 2 2 2 2 4 7 3" xfId="2158" xr:uid="{00000000-0005-0000-0000-0000B5070000}"/>
    <cellStyle name="20% - Accent1 2 2 2 2 4 8" xfId="2159" xr:uid="{00000000-0005-0000-0000-0000B6070000}"/>
    <cellStyle name="20% - Accent1 2 2 2 2 4 8 2" xfId="2160" xr:uid="{00000000-0005-0000-0000-0000B7070000}"/>
    <cellStyle name="20% - Accent1 2 2 2 2 4 8 2 2" xfId="2161" xr:uid="{00000000-0005-0000-0000-0000B8070000}"/>
    <cellStyle name="20% - Accent1 2 2 2 2 4 8 3" xfId="2162" xr:uid="{00000000-0005-0000-0000-0000B9070000}"/>
    <cellStyle name="20% - Accent1 2 2 2 2 4 9" xfId="2163" xr:uid="{00000000-0005-0000-0000-0000BA070000}"/>
    <cellStyle name="20% - Accent1 2 2 2 2 4 9 2" xfId="2164" xr:uid="{00000000-0005-0000-0000-0000BB070000}"/>
    <cellStyle name="20% - Accent1 2 2 2 2 5" xfId="2165" xr:uid="{00000000-0005-0000-0000-0000BC070000}"/>
    <cellStyle name="20% - Accent1 2 2 2 2 5 10" xfId="2166" xr:uid="{00000000-0005-0000-0000-0000BD070000}"/>
    <cellStyle name="20% - Accent1 2 2 2 2 5 10 2" xfId="2167" xr:uid="{00000000-0005-0000-0000-0000BE070000}"/>
    <cellStyle name="20% - Accent1 2 2 2 2 5 11" xfId="2168" xr:uid="{00000000-0005-0000-0000-0000BF070000}"/>
    <cellStyle name="20% - Accent1 2 2 2 2 5 2" xfId="2169" xr:uid="{00000000-0005-0000-0000-0000C0070000}"/>
    <cellStyle name="20% - Accent1 2 2 2 2 5 2 2" xfId="2170" xr:uid="{00000000-0005-0000-0000-0000C1070000}"/>
    <cellStyle name="20% - Accent1 2 2 2 2 5 2 2 2" xfId="2171" xr:uid="{00000000-0005-0000-0000-0000C2070000}"/>
    <cellStyle name="20% - Accent1 2 2 2 2 5 2 2 2 2" xfId="2172" xr:uid="{00000000-0005-0000-0000-0000C3070000}"/>
    <cellStyle name="20% - Accent1 2 2 2 2 5 2 2 2 2 2" xfId="2173" xr:uid="{00000000-0005-0000-0000-0000C4070000}"/>
    <cellStyle name="20% - Accent1 2 2 2 2 5 2 2 2 3" xfId="2174" xr:uid="{00000000-0005-0000-0000-0000C5070000}"/>
    <cellStyle name="20% - Accent1 2 2 2 2 5 2 2 3" xfId="2175" xr:uid="{00000000-0005-0000-0000-0000C6070000}"/>
    <cellStyle name="20% - Accent1 2 2 2 2 5 2 2 3 2" xfId="2176" xr:uid="{00000000-0005-0000-0000-0000C7070000}"/>
    <cellStyle name="20% - Accent1 2 2 2 2 5 2 2 4" xfId="2177" xr:uid="{00000000-0005-0000-0000-0000C8070000}"/>
    <cellStyle name="20% - Accent1 2 2 2 2 5 2 3" xfId="2178" xr:uid="{00000000-0005-0000-0000-0000C9070000}"/>
    <cellStyle name="20% - Accent1 2 2 2 2 5 2 3 2" xfId="2179" xr:uid="{00000000-0005-0000-0000-0000CA070000}"/>
    <cellStyle name="20% - Accent1 2 2 2 2 5 2 3 2 2" xfId="2180" xr:uid="{00000000-0005-0000-0000-0000CB070000}"/>
    <cellStyle name="20% - Accent1 2 2 2 2 5 2 3 2 2 2" xfId="2181" xr:uid="{00000000-0005-0000-0000-0000CC070000}"/>
    <cellStyle name="20% - Accent1 2 2 2 2 5 2 3 2 3" xfId="2182" xr:uid="{00000000-0005-0000-0000-0000CD070000}"/>
    <cellStyle name="20% - Accent1 2 2 2 2 5 2 3 3" xfId="2183" xr:uid="{00000000-0005-0000-0000-0000CE070000}"/>
    <cellStyle name="20% - Accent1 2 2 2 2 5 2 3 3 2" xfId="2184" xr:uid="{00000000-0005-0000-0000-0000CF070000}"/>
    <cellStyle name="20% - Accent1 2 2 2 2 5 2 3 4" xfId="2185" xr:uid="{00000000-0005-0000-0000-0000D0070000}"/>
    <cellStyle name="20% - Accent1 2 2 2 2 5 2 4" xfId="2186" xr:uid="{00000000-0005-0000-0000-0000D1070000}"/>
    <cellStyle name="20% - Accent1 2 2 2 2 5 2 4 2" xfId="2187" xr:uid="{00000000-0005-0000-0000-0000D2070000}"/>
    <cellStyle name="20% - Accent1 2 2 2 2 5 2 4 2 2" xfId="2188" xr:uid="{00000000-0005-0000-0000-0000D3070000}"/>
    <cellStyle name="20% - Accent1 2 2 2 2 5 2 4 2 2 2" xfId="2189" xr:uid="{00000000-0005-0000-0000-0000D4070000}"/>
    <cellStyle name="20% - Accent1 2 2 2 2 5 2 4 2 3" xfId="2190" xr:uid="{00000000-0005-0000-0000-0000D5070000}"/>
    <cellStyle name="20% - Accent1 2 2 2 2 5 2 4 3" xfId="2191" xr:uid="{00000000-0005-0000-0000-0000D6070000}"/>
    <cellStyle name="20% - Accent1 2 2 2 2 5 2 4 3 2" xfId="2192" xr:uid="{00000000-0005-0000-0000-0000D7070000}"/>
    <cellStyle name="20% - Accent1 2 2 2 2 5 2 4 4" xfId="2193" xr:uid="{00000000-0005-0000-0000-0000D8070000}"/>
    <cellStyle name="20% - Accent1 2 2 2 2 5 2 5" xfId="2194" xr:uid="{00000000-0005-0000-0000-0000D9070000}"/>
    <cellStyle name="20% - Accent1 2 2 2 2 5 2 5 2" xfId="2195" xr:uid="{00000000-0005-0000-0000-0000DA070000}"/>
    <cellStyle name="20% - Accent1 2 2 2 2 5 2 5 2 2" xfId="2196" xr:uid="{00000000-0005-0000-0000-0000DB070000}"/>
    <cellStyle name="20% - Accent1 2 2 2 2 5 2 5 3" xfId="2197" xr:uid="{00000000-0005-0000-0000-0000DC070000}"/>
    <cellStyle name="20% - Accent1 2 2 2 2 5 2 6" xfId="2198" xr:uid="{00000000-0005-0000-0000-0000DD070000}"/>
    <cellStyle name="20% - Accent1 2 2 2 2 5 2 6 2" xfId="2199" xr:uid="{00000000-0005-0000-0000-0000DE070000}"/>
    <cellStyle name="20% - Accent1 2 2 2 2 5 2 6 2 2" xfId="2200" xr:uid="{00000000-0005-0000-0000-0000DF070000}"/>
    <cellStyle name="20% - Accent1 2 2 2 2 5 2 6 3" xfId="2201" xr:uid="{00000000-0005-0000-0000-0000E0070000}"/>
    <cellStyle name="20% - Accent1 2 2 2 2 5 2 7" xfId="2202" xr:uid="{00000000-0005-0000-0000-0000E1070000}"/>
    <cellStyle name="20% - Accent1 2 2 2 2 5 2 7 2" xfId="2203" xr:uid="{00000000-0005-0000-0000-0000E2070000}"/>
    <cellStyle name="20% - Accent1 2 2 2 2 5 2 8" xfId="2204" xr:uid="{00000000-0005-0000-0000-0000E3070000}"/>
    <cellStyle name="20% - Accent1 2 2 2 2 5 2 8 2" xfId="2205" xr:uid="{00000000-0005-0000-0000-0000E4070000}"/>
    <cellStyle name="20% - Accent1 2 2 2 2 5 2 9" xfId="2206" xr:uid="{00000000-0005-0000-0000-0000E5070000}"/>
    <cellStyle name="20% - Accent1 2 2 2 2 5 3" xfId="2207" xr:uid="{00000000-0005-0000-0000-0000E6070000}"/>
    <cellStyle name="20% - Accent1 2 2 2 2 5 3 2" xfId="2208" xr:uid="{00000000-0005-0000-0000-0000E7070000}"/>
    <cellStyle name="20% - Accent1 2 2 2 2 5 3 2 2" xfId="2209" xr:uid="{00000000-0005-0000-0000-0000E8070000}"/>
    <cellStyle name="20% - Accent1 2 2 2 2 5 3 2 2 2" xfId="2210" xr:uid="{00000000-0005-0000-0000-0000E9070000}"/>
    <cellStyle name="20% - Accent1 2 2 2 2 5 3 2 2 2 2" xfId="2211" xr:uid="{00000000-0005-0000-0000-0000EA070000}"/>
    <cellStyle name="20% - Accent1 2 2 2 2 5 3 2 2 3" xfId="2212" xr:uid="{00000000-0005-0000-0000-0000EB070000}"/>
    <cellStyle name="20% - Accent1 2 2 2 2 5 3 2 3" xfId="2213" xr:uid="{00000000-0005-0000-0000-0000EC070000}"/>
    <cellStyle name="20% - Accent1 2 2 2 2 5 3 2 3 2" xfId="2214" xr:uid="{00000000-0005-0000-0000-0000ED070000}"/>
    <cellStyle name="20% - Accent1 2 2 2 2 5 3 2 4" xfId="2215" xr:uid="{00000000-0005-0000-0000-0000EE070000}"/>
    <cellStyle name="20% - Accent1 2 2 2 2 5 3 3" xfId="2216" xr:uid="{00000000-0005-0000-0000-0000EF070000}"/>
    <cellStyle name="20% - Accent1 2 2 2 2 5 3 3 2" xfId="2217" xr:uid="{00000000-0005-0000-0000-0000F0070000}"/>
    <cellStyle name="20% - Accent1 2 2 2 2 5 3 3 2 2" xfId="2218" xr:uid="{00000000-0005-0000-0000-0000F1070000}"/>
    <cellStyle name="20% - Accent1 2 2 2 2 5 3 3 2 2 2" xfId="2219" xr:uid="{00000000-0005-0000-0000-0000F2070000}"/>
    <cellStyle name="20% - Accent1 2 2 2 2 5 3 3 2 3" xfId="2220" xr:uid="{00000000-0005-0000-0000-0000F3070000}"/>
    <cellStyle name="20% - Accent1 2 2 2 2 5 3 3 3" xfId="2221" xr:uid="{00000000-0005-0000-0000-0000F4070000}"/>
    <cellStyle name="20% - Accent1 2 2 2 2 5 3 3 3 2" xfId="2222" xr:uid="{00000000-0005-0000-0000-0000F5070000}"/>
    <cellStyle name="20% - Accent1 2 2 2 2 5 3 3 4" xfId="2223" xr:uid="{00000000-0005-0000-0000-0000F6070000}"/>
    <cellStyle name="20% - Accent1 2 2 2 2 5 3 4" xfId="2224" xr:uid="{00000000-0005-0000-0000-0000F7070000}"/>
    <cellStyle name="20% - Accent1 2 2 2 2 5 3 4 2" xfId="2225" xr:uid="{00000000-0005-0000-0000-0000F8070000}"/>
    <cellStyle name="20% - Accent1 2 2 2 2 5 3 4 2 2" xfId="2226" xr:uid="{00000000-0005-0000-0000-0000F9070000}"/>
    <cellStyle name="20% - Accent1 2 2 2 2 5 3 4 2 2 2" xfId="2227" xr:uid="{00000000-0005-0000-0000-0000FA070000}"/>
    <cellStyle name="20% - Accent1 2 2 2 2 5 3 4 2 3" xfId="2228" xr:uid="{00000000-0005-0000-0000-0000FB070000}"/>
    <cellStyle name="20% - Accent1 2 2 2 2 5 3 4 3" xfId="2229" xr:uid="{00000000-0005-0000-0000-0000FC070000}"/>
    <cellStyle name="20% - Accent1 2 2 2 2 5 3 4 3 2" xfId="2230" xr:uid="{00000000-0005-0000-0000-0000FD070000}"/>
    <cellStyle name="20% - Accent1 2 2 2 2 5 3 4 4" xfId="2231" xr:uid="{00000000-0005-0000-0000-0000FE070000}"/>
    <cellStyle name="20% - Accent1 2 2 2 2 5 3 5" xfId="2232" xr:uid="{00000000-0005-0000-0000-0000FF070000}"/>
    <cellStyle name="20% - Accent1 2 2 2 2 5 3 5 2" xfId="2233" xr:uid="{00000000-0005-0000-0000-000000080000}"/>
    <cellStyle name="20% - Accent1 2 2 2 2 5 3 5 2 2" xfId="2234" xr:uid="{00000000-0005-0000-0000-000001080000}"/>
    <cellStyle name="20% - Accent1 2 2 2 2 5 3 5 3" xfId="2235" xr:uid="{00000000-0005-0000-0000-000002080000}"/>
    <cellStyle name="20% - Accent1 2 2 2 2 5 3 6" xfId="2236" xr:uid="{00000000-0005-0000-0000-000003080000}"/>
    <cellStyle name="20% - Accent1 2 2 2 2 5 3 6 2" xfId="2237" xr:uid="{00000000-0005-0000-0000-000004080000}"/>
    <cellStyle name="20% - Accent1 2 2 2 2 5 3 6 2 2" xfId="2238" xr:uid="{00000000-0005-0000-0000-000005080000}"/>
    <cellStyle name="20% - Accent1 2 2 2 2 5 3 6 3" xfId="2239" xr:uid="{00000000-0005-0000-0000-000006080000}"/>
    <cellStyle name="20% - Accent1 2 2 2 2 5 3 7" xfId="2240" xr:uid="{00000000-0005-0000-0000-000007080000}"/>
    <cellStyle name="20% - Accent1 2 2 2 2 5 3 7 2" xfId="2241" xr:uid="{00000000-0005-0000-0000-000008080000}"/>
    <cellStyle name="20% - Accent1 2 2 2 2 5 3 8" xfId="2242" xr:uid="{00000000-0005-0000-0000-000009080000}"/>
    <cellStyle name="20% - Accent1 2 2 2 2 5 3 8 2" xfId="2243" xr:uid="{00000000-0005-0000-0000-00000A080000}"/>
    <cellStyle name="20% - Accent1 2 2 2 2 5 3 9" xfId="2244" xr:uid="{00000000-0005-0000-0000-00000B080000}"/>
    <cellStyle name="20% - Accent1 2 2 2 2 5 4" xfId="2245" xr:uid="{00000000-0005-0000-0000-00000C080000}"/>
    <cellStyle name="20% - Accent1 2 2 2 2 5 4 2" xfId="2246" xr:uid="{00000000-0005-0000-0000-00000D080000}"/>
    <cellStyle name="20% - Accent1 2 2 2 2 5 4 2 2" xfId="2247" xr:uid="{00000000-0005-0000-0000-00000E080000}"/>
    <cellStyle name="20% - Accent1 2 2 2 2 5 4 2 2 2" xfId="2248" xr:uid="{00000000-0005-0000-0000-00000F080000}"/>
    <cellStyle name="20% - Accent1 2 2 2 2 5 4 2 3" xfId="2249" xr:uid="{00000000-0005-0000-0000-000010080000}"/>
    <cellStyle name="20% - Accent1 2 2 2 2 5 4 3" xfId="2250" xr:uid="{00000000-0005-0000-0000-000011080000}"/>
    <cellStyle name="20% - Accent1 2 2 2 2 5 4 3 2" xfId="2251" xr:uid="{00000000-0005-0000-0000-000012080000}"/>
    <cellStyle name="20% - Accent1 2 2 2 2 5 4 4" xfId="2252" xr:uid="{00000000-0005-0000-0000-000013080000}"/>
    <cellStyle name="20% - Accent1 2 2 2 2 5 5" xfId="2253" xr:uid="{00000000-0005-0000-0000-000014080000}"/>
    <cellStyle name="20% - Accent1 2 2 2 2 5 5 2" xfId="2254" xr:uid="{00000000-0005-0000-0000-000015080000}"/>
    <cellStyle name="20% - Accent1 2 2 2 2 5 5 2 2" xfId="2255" xr:uid="{00000000-0005-0000-0000-000016080000}"/>
    <cellStyle name="20% - Accent1 2 2 2 2 5 5 2 2 2" xfId="2256" xr:uid="{00000000-0005-0000-0000-000017080000}"/>
    <cellStyle name="20% - Accent1 2 2 2 2 5 5 2 3" xfId="2257" xr:uid="{00000000-0005-0000-0000-000018080000}"/>
    <cellStyle name="20% - Accent1 2 2 2 2 5 5 3" xfId="2258" xr:uid="{00000000-0005-0000-0000-000019080000}"/>
    <cellStyle name="20% - Accent1 2 2 2 2 5 5 3 2" xfId="2259" xr:uid="{00000000-0005-0000-0000-00001A080000}"/>
    <cellStyle name="20% - Accent1 2 2 2 2 5 5 4" xfId="2260" xr:uid="{00000000-0005-0000-0000-00001B080000}"/>
    <cellStyle name="20% - Accent1 2 2 2 2 5 6" xfId="2261" xr:uid="{00000000-0005-0000-0000-00001C080000}"/>
    <cellStyle name="20% - Accent1 2 2 2 2 5 6 2" xfId="2262" xr:uid="{00000000-0005-0000-0000-00001D080000}"/>
    <cellStyle name="20% - Accent1 2 2 2 2 5 6 2 2" xfId="2263" xr:uid="{00000000-0005-0000-0000-00001E080000}"/>
    <cellStyle name="20% - Accent1 2 2 2 2 5 6 2 2 2" xfId="2264" xr:uid="{00000000-0005-0000-0000-00001F080000}"/>
    <cellStyle name="20% - Accent1 2 2 2 2 5 6 2 3" xfId="2265" xr:uid="{00000000-0005-0000-0000-000020080000}"/>
    <cellStyle name="20% - Accent1 2 2 2 2 5 6 3" xfId="2266" xr:uid="{00000000-0005-0000-0000-000021080000}"/>
    <cellStyle name="20% - Accent1 2 2 2 2 5 6 3 2" xfId="2267" xr:uid="{00000000-0005-0000-0000-000022080000}"/>
    <cellStyle name="20% - Accent1 2 2 2 2 5 6 4" xfId="2268" xr:uid="{00000000-0005-0000-0000-000023080000}"/>
    <cellStyle name="20% - Accent1 2 2 2 2 5 7" xfId="2269" xr:uid="{00000000-0005-0000-0000-000024080000}"/>
    <cellStyle name="20% - Accent1 2 2 2 2 5 7 2" xfId="2270" xr:uid="{00000000-0005-0000-0000-000025080000}"/>
    <cellStyle name="20% - Accent1 2 2 2 2 5 7 2 2" xfId="2271" xr:uid="{00000000-0005-0000-0000-000026080000}"/>
    <cellStyle name="20% - Accent1 2 2 2 2 5 7 3" xfId="2272" xr:uid="{00000000-0005-0000-0000-000027080000}"/>
    <cellStyle name="20% - Accent1 2 2 2 2 5 8" xfId="2273" xr:uid="{00000000-0005-0000-0000-000028080000}"/>
    <cellStyle name="20% - Accent1 2 2 2 2 5 8 2" xfId="2274" xr:uid="{00000000-0005-0000-0000-000029080000}"/>
    <cellStyle name="20% - Accent1 2 2 2 2 5 8 2 2" xfId="2275" xr:uid="{00000000-0005-0000-0000-00002A080000}"/>
    <cellStyle name="20% - Accent1 2 2 2 2 5 8 3" xfId="2276" xr:uid="{00000000-0005-0000-0000-00002B080000}"/>
    <cellStyle name="20% - Accent1 2 2 2 2 5 9" xfId="2277" xr:uid="{00000000-0005-0000-0000-00002C080000}"/>
    <cellStyle name="20% - Accent1 2 2 2 2 5 9 2" xfId="2278" xr:uid="{00000000-0005-0000-0000-00002D080000}"/>
    <cellStyle name="20% - Accent1 2 2 2 2 6" xfId="2279" xr:uid="{00000000-0005-0000-0000-00002E080000}"/>
    <cellStyle name="20% - Accent1 2 2 2 2 6 2" xfId="2280" xr:uid="{00000000-0005-0000-0000-00002F080000}"/>
    <cellStyle name="20% - Accent1 2 2 2 2 6 2 2" xfId="2281" xr:uid="{00000000-0005-0000-0000-000030080000}"/>
    <cellStyle name="20% - Accent1 2 2 2 2 6 2 2 2" xfId="2282" xr:uid="{00000000-0005-0000-0000-000031080000}"/>
    <cellStyle name="20% - Accent1 2 2 2 2 6 2 2 2 2" xfId="2283" xr:uid="{00000000-0005-0000-0000-000032080000}"/>
    <cellStyle name="20% - Accent1 2 2 2 2 6 2 2 3" xfId="2284" xr:uid="{00000000-0005-0000-0000-000033080000}"/>
    <cellStyle name="20% - Accent1 2 2 2 2 6 2 3" xfId="2285" xr:uid="{00000000-0005-0000-0000-000034080000}"/>
    <cellStyle name="20% - Accent1 2 2 2 2 6 2 3 2" xfId="2286" xr:uid="{00000000-0005-0000-0000-000035080000}"/>
    <cellStyle name="20% - Accent1 2 2 2 2 6 2 4" xfId="2287" xr:uid="{00000000-0005-0000-0000-000036080000}"/>
    <cellStyle name="20% - Accent1 2 2 2 2 6 3" xfId="2288" xr:uid="{00000000-0005-0000-0000-000037080000}"/>
    <cellStyle name="20% - Accent1 2 2 2 2 6 3 2" xfId="2289" xr:uid="{00000000-0005-0000-0000-000038080000}"/>
    <cellStyle name="20% - Accent1 2 2 2 2 6 3 2 2" xfId="2290" xr:uid="{00000000-0005-0000-0000-000039080000}"/>
    <cellStyle name="20% - Accent1 2 2 2 2 6 3 2 2 2" xfId="2291" xr:uid="{00000000-0005-0000-0000-00003A080000}"/>
    <cellStyle name="20% - Accent1 2 2 2 2 6 3 2 3" xfId="2292" xr:uid="{00000000-0005-0000-0000-00003B080000}"/>
    <cellStyle name="20% - Accent1 2 2 2 2 6 3 3" xfId="2293" xr:uid="{00000000-0005-0000-0000-00003C080000}"/>
    <cellStyle name="20% - Accent1 2 2 2 2 6 3 3 2" xfId="2294" xr:uid="{00000000-0005-0000-0000-00003D080000}"/>
    <cellStyle name="20% - Accent1 2 2 2 2 6 3 4" xfId="2295" xr:uid="{00000000-0005-0000-0000-00003E080000}"/>
    <cellStyle name="20% - Accent1 2 2 2 2 6 4" xfId="2296" xr:uid="{00000000-0005-0000-0000-00003F080000}"/>
    <cellStyle name="20% - Accent1 2 2 2 2 6 4 2" xfId="2297" xr:uid="{00000000-0005-0000-0000-000040080000}"/>
    <cellStyle name="20% - Accent1 2 2 2 2 6 4 2 2" xfId="2298" xr:uid="{00000000-0005-0000-0000-000041080000}"/>
    <cellStyle name="20% - Accent1 2 2 2 2 6 4 2 2 2" xfId="2299" xr:uid="{00000000-0005-0000-0000-000042080000}"/>
    <cellStyle name="20% - Accent1 2 2 2 2 6 4 2 3" xfId="2300" xr:uid="{00000000-0005-0000-0000-000043080000}"/>
    <cellStyle name="20% - Accent1 2 2 2 2 6 4 3" xfId="2301" xr:uid="{00000000-0005-0000-0000-000044080000}"/>
    <cellStyle name="20% - Accent1 2 2 2 2 6 4 3 2" xfId="2302" xr:uid="{00000000-0005-0000-0000-000045080000}"/>
    <cellStyle name="20% - Accent1 2 2 2 2 6 4 4" xfId="2303" xr:uid="{00000000-0005-0000-0000-000046080000}"/>
    <cellStyle name="20% - Accent1 2 2 2 2 6 5" xfId="2304" xr:uid="{00000000-0005-0000-0000-000047080000}"/>
    <cellStyle name="20% - Accent1 2 2 2 2 6 5 2" xfId="2305" xr:uid="{00000000-0005-0000-0000-000048080000}"/>
    <cellStyle name="20% - Accent1 2 2 2 2 6 5 2 2" xfId="2306" xr:uid="{00000000-0005-0000-0000-000049080000}"/>
    <cellStyle name="20% - Accent1 2 2 2 2 6 5 3" xfId="2307" xr:uid="{00000000-0005-0000-0000-00004A080000}"/>
    <cellStyle name="20% - Accent1 2 2 2 2 6 6" xfId="2308" xr:uid="{00000000-0005-0000-0000-00004B080000}"/>
    <cellStyle name="20% - Accent1 2 2 2 2 6 6 2" xfId="2309" xr:uid="{00000000-0005-0000-0000-00004C080000}"/>
    <cellStyle name="20% - Accent1 2 2 2 2 6 6 2 2" xfId="2310" xr:uid="{00000000-0005-0000-0000-00004D080000}"/>
    <cellStyle name="20% - Accent1 2 2 2 2 6 6 3" xfId="2311" xr:uid="{00000000-0005-0000-0000-00004E080000}"/>
    <cellStyle name="20% - Accent1 2 2 2 2 6 7" xfId="2312" xr:uid="{00000000-0005-0000-0000-00004F080000}"/>
    <cellStyle name="20% - Accent1 2 2 2 2 6 7 2" xfId="2313" xr:uid="{00000000-0005-0000-0000-000050080000}"/>
    <cellStyle name="20% - Accent1 2 2 2 2 6 8" xfId="2314" xr:uid="{00000000-0005-0000-0000-000051080000}"/>
    <cellStyle name="20% - Accent1 2 2 2 2 6 8 2" xfId="2315" xr:uid="{00000000-0005-0000-0000-000052080000}"/>
    <cellStyle name="20% - Accent1 2 2 2 2 6 9" xfId="2316" xr:uid="{00000000-0005-0000-0000-000053080000}"/>
    <cellStyle name="20% - Accent1 2 2 2 2 7" xfId="2317" xr:uid="{00000000-0005-0000-0000-000054080000}"/>
    <cellStyle name="20% - Accent1 2 2 2 2 7 2" xfId="2318" xr:uid="{00000000-0005-0000-0000-000055080000}"/>
    <cellStyle name="20% - Accent1 2 2 2 2 7 2 2" xfId="2319" xr:uid="{00000000-0005-0000-0000-000056080000}"/>
    <cellStyle name="20% - Accent1 2 2 2 2 7 2 2 2" xfId="2320" xr:uid="{00000000-0005-0000-0000-000057080000}"/>
    <cellStyle name="20% - Accent1 2 2 2 2 7 2 2 2 2" xfId="2321" xr:uid="{00000000-0005-0000-0000-000058080000}"/>
    <cellStyle name="20% - Accent1 2 2 2 2 7 2 2 3" xfId="2322" xr:uid="{00000000-0005-0000-0000-000059080000}"/>
    <cellStyle name="20% - Accent1 2 2 2 2 7 2 3" xfId="2323" xr:uid="{00000000-0005-0000-0000-00005A080000}"/>
    <cellStyle name="20% - Accent1 2 2 2 2 7 2 3 2" xfId="2324" xr:uid="{00000000-0005-0000-0000-00005B080000}"/>
    <cellStyle name="20% - Accent1 2 2 2 2 7 2 4" xfId="2325" xr:uid="{00000000-0005-0000-0000-00005C080000}"/>
    <cellStyle name="20% - Accent1 2 2 2 2 7 3" xfId="2326" xr:uid="{00000000-0005-0000-0000-00005D080000}"/>
    <cellStyle name="20% - Accent1 2 2 2 2 7 3 2" xfId="2327" xr:uid="{00000000-0005-0000-0000-00005E080000}"/>
    <cellStyle name="20% - Accent1 2 2 2 2 7 3 2 2" xfId="2328" xr:uid="{00000000-0005-0000-0000-00005F080000}"/>
    <cellStyle name="20% - Accent1 2 2 2 2 7 3 2 2 2" xfId="2329" xr:uid="{00000000-0005-0000-0000-000060080000}"/>
    <cellStyle name="20% - Accent1 2 2 2 2 7 3 2 3" xfId="2330" xr:uid="{00000000-0005-0000-0000-000061080000}"/>
    <cellStyle name="20% - Accent1 2 2 2 2 7 3 3" xfId="2331" xr:uid="{00000000-0005-0000-0000-000062080000}"/>
    <cellStyle name="20% - Accent1 2 2 2 2 7 3 3 2" xfId="2332" xr:uid="{00000000-0005-0000-0000-000063080000}"/>
    <cellStyle name="20% - Accent1 2 2 2 2 7 3 4" xfId="2333" xr:uid="{00000000-0005-0000-0000-000064080000}"/>
    <cellStyle name="20% - Accent1 2 2 2 2 7 4" xfId="2334" xr:uid="{00000000-0005-0000-0000-000065080000}"/>
    <cellStyle name="20% - Accent1 2 2 2 2 7 4 2" xfId="2335" xr:uid="{00000000-0005-0000-0000-000066080000}"/>
    <cellStyle name="20% - Accent1 2 2 2 2 7 4 2 2" xfId="2336" xr:uid="{00000000-0005-0000-0000-000067080000}"/>
    <cellStyle name="20% - Accent1 2 2 2 2 7 4 2 2 2" xfId="2337" xr:uid="{00000000-0005-0000-0000-000068080000}"/>
    <cellStyle name="20% - Accent1 2 2 2 2 7 4 2 3" xfId="2338" xr:uid="{00000000-0005-0000-0000-000069080000}"/>
    <cellStyle name="20% - Accent1 2 2 2 2 7 4 3" xfId="2339" xr:uid="{00000000-0005-0000-0000-00006A080000}"/>
    <cellStyle name="20% - Accent1 2 2 2 2 7 4 3 2" xfId="2340" xr:uid="{00000000-0005-0000-0000-00006B080000}"/>
    <cellStyle name="20% - Accent1 2 2 2 2 7 4 4" xfId="2341" xr:uid="{00000000-0005-0000-0000-00006C080000}"/>
    <cellStyle name="20% - Accent1 2 2 2 2 7 5" xfId="2342" xr:uid="{00000000-0005-0000-0000-00006D080000}"/>
    <cellStyle name="20% - Accent1 2 2 2 2 7 5 2" xfId="2343" xr:uid="{00000000-0005-0000-0000-00006E080000}"/>
    <cellStyle name="20% - Accent1 2 2 2 2 7 5 2 2" xfId="2344" xr:uid="{00000000-0005-0000-0000-00006F080000}"/>
    <cellStyle name="20% - Accent1 2 2 2 2 7 5 3" xfId="2345" xr:uid="{00000000-0005-0000-0000-000070080000}"/>
    <cellStyle name="20% - Accent1 2 2 2 2 7 6" xfId="2346" xr:uid="{00000000-0005-0000-0000-000071080000}"/>
    <cellStyle name="20% - Accent1 2 2 2 2 7 6 2" xfId="2347" xr:uid="{00000000-0005-0000-0000-000072080000}"/>
    <cellStyle name="20% - Accent1 2 2 2 2 7 6 2 2" xfId="2348" xr:uid="{00000000-0005-0000-0000-000073080000}"/>
    <cellStyle name="20% - Accent1 2 2 2 2 7 6 3" xfId="2349" xr:uid="{00000000-0005-0000-0000-000074080000}"/>
    <cellStyle name="20% - Accent1 2 2 2 2 7 7" xfId="2350" xr:uid="{00000000-0005-0000-0000-000075080000}"/>
    <cellStyle name="20% - Accent1 2 2 2 2 7 7 2" xfId="2351" xr:uid="{00000000-0005-0000-0000-000076080000}"/>
    <cellStyle name="20% - Accent1 2 2 2 2 7 8" xfId="2352" xr:uid="{00000000-0005-0000-0000-000077080000}"/>
    <cellStyle name="20% - Accent1 2 2 2 2 7 8 2" xfId="2353" xr:uid="{00000000-0005-0000-0000-000078080000}"/>
    <cellStyle name="20% - Accent1 2 2 2 2 7 9" xfId="2354" xr:uid="{00000000-0005-0000-0000-000079080000}"/>
    <cellStyle name="20% - Accent1 2 2 2 2 8" xfId="2355" xr:uid="{00000000-0005-0000-0000-00007A080000}"/>
    <cellStyle name="20% - Accent1 2 2 2 2 8 2" xfId="2356" xr:uid="{00000000-0005-0000-0000-00007B080000}"/>
    <cellStyle name="20% - Accent1 2 2 2 2 8 2 2" xfId="2357" xr:uid="{00000000-0005-0000-0000-00007C080000}"/>
    <cellStyle name="20% - Accent1 2 2 2 2 8 2 2 2" xfId="2358" xr:uid="{00000000-0005-0000-0000-00007D080000}"/>
    <cellStyle name="20% - Accent1 2 2 2 2 8 2 3" xfId="2359" xr:uid="{00000000-0005-0000-0000-00007E080000}"/>
    <cellStyle name="20% - Accent1 2 2 2 2 8 3" xfId="2360" xr:uid="{00000000-0005-0000-0000-00007F080000}"/>
    <cellStyle name="20% - Accent1 2 2 2 2 8 3 2" xfId="2361" xr:uid="{00000000-0005-0000-0000-000080080000}"/>
    <cellStyle name="20% - Accent1 2 2 2 2 8 4" xfId="2362" xr:uid="{00000000-0005-0000-0000-000081080000}"/>
    <cellStyle name="20% - Accent1 2 2 2 2 9" xfId="2363" xr:uid="{00000000-0005-0000-0000-000082080000}"/>
    <cellStyle name="20% - Accent1 2 2 2 2 9 2" xfId="2364" xr:uid="{00000000-0005-0000-0000-000083080000}"/>
    <cellStyle name="20% - Accent1 2 2 2 2 9 2 2" xfId="2365" xr:uid="{00000000-0005-0000-0000-000084080000}"/>
    <cellStyle name="20% - Accent1 2 2 2 2 9 2 2 2" xfId="2366" xr:uid="{00000000-0005-0000-0000-000085080000}"/>
    <cellStyle name="20% - Accent1 2 2 2 2 9 2 3" xfId="2367" xr:uid="{00000000-0005-0000-0000-000086080000}"/>
    <cellStyle name="20% - Accent1 2 2 2 2 9 3" xfId="2368" xr:uid="{00000000-0005-0000-0000-000087080000}"/>
    <cellStyle name="20% - Accent1 2 2 2 2 9 3 2" xfId="2369" xr:uid="{00000000-0005-0000-0000-000088080000}"/>
    <cellStyle name="20% - Accent1 2 2 2 2 9 4" xfId="2370" xr:uid="{00000000-0005-0000-0000-000089080000}"/>
    <cellStyle name="20% - Accent1 2 2 2 3" xfId="2371" xr:uid="{00000000-0005-0000-0000-00008A080000}"/>
    <cellStyle name="20% - Accent1 2 2 2 3 10" xfId="2372" xr:uid="{00000000-0005-0000-0000-00008B080000}"/>
    <cellStyle name="20% - Accent1 2 2 2 3 10 2" xfId="2373" xr:uid="{00000000-0005-0000-0000-00008C080000}"/>
    <cellStyle name="20% - Accent1 2 2 2 3 10 2 2" xfId="2374" xr:uid="{00000000-0005-0000-0000-00008D080000}"/>
    <cellStyle name="20% - Accent1 2 2 2 3 10 3" xfId="2375" xr:uid="{00000000-0005-0000-0000-00008E080000}"/>
    <cellStyle name="20% - Accent1 2 2 2 3 11" xfId="2376" xr:uid="{00000000-0005-0000-0000-00008F080000}"/>
    <cellStyle name="20% - Accent1 2 2 2 3 11 2" xfId="2377" xr:uid="{00000000-0005-0000-0000-000090080000}"/>
    <cellStyle name="20% - Accent1 2 2 2 3 11 2 2" xfId="2378" xr:uid="{00000000-0005-0000-0000-000091080000}"/>
    <cellStyle name="20% - Accent1 2 2 2 3 11 3" xfId="2379" xr:uid="{00000000-0005-0000-0000-000092080000}"/>
    <cellStyle name="20% - Accent1 2 2 2 3 12" xfId="2380" xr:uid="{00000000-0005-0000-0000-000093080000}"/>
    <cellStyle name="20% - Accent1 2 2 2 3 12 2" xfId="2381" xr:uid="{00000000-0005-0000-0000-000094080000}"/>
    <cellStyle name="20% - Accent1 2 2 2 3 13" xfId="2382" xr:uid="{00000000-0005-0000-0000-000095080000}"/>
    <cellStyle name="20% - Accent1 2 2 2 3 13 2" xfId="2383" xr:uid="{00000000-0005-0000-0000-000096080000}"/>
    <cellStyle name="20% - Accent1 2 2 2 3 14" xfId="2384" xr:uid="{00000000-0005-0000-0000-000097080000}"/>
    <cellStyle name="20% - Accent1 2 2 2 3 2" xfId="2385" xr:uid="{00000000-0005-0000-0000-000098080000}"/>
    <cellStyle name="20% - Accent1 2 2 2 3 2 10" xfId="2386" xr:uid="{00000000-0005-0000-0000-000099080000}"/>
    <cellStyle name="20% - Accent1 2 2 2 3 2 10 2" xfId="2387" xr:uid="{00000000-0005-0000-0000-00009A080000}"/>
    <cellStyle name="20% - Accent1 2 2 2 3 2 11" xfId="2388" xr:uid="{00000000-0005-0000-0000-00009B080000}"/>
    <cellStyle name="20% - Accent1 2 2 2 3 2 2" xfId="2389" xr:uid="{00000000-0005-0000-0000-00009C080000}"/>
    <cellStyle name="20% - Accent1 2 2 2 3 2 2 2" xfId="2390" xr:uid="{00000000-0005-0000-0000-00009D080000}"/>
    <cellStyle name="20% - Accent1 2 2 2 3 2 2 2 2" xfId="2391" xr:uid="{00000000-0005-0000-0000-00009E080000}"/>
    <cellStyle name="20% - Accent1 2 2 2 3 2 2 2 2 2" xfId="2392" xr:uid="{00000000-0005-0000-0000-00009F080000}"/>
    <cellStyle name="20% - Accent1 2 2 2 3 2 2 2 2 2 2" xfId="2393" xr:uid="{00000000-0005-0000-0000-0000A0080000}"/>
    <cellStyle name="20% - Accent1 2 2 2 3 2 2 2 2 3" xfId="2394" xr:uid="{00000000-0005-0000-0000-0000A1080000}"/>
    <cellStyle name="20% - Accent1 2 2 2 3 2 2 2 3" xfId="2395" xr:uid="{00000000-0005-0000-0000-0000A2080000}"/>
    <cellStyle name="20% - Accent1 2 2 2 3 2 2 2 3 2" xfId="2396" xr:uid="{00000000-0005-0000-0000-0000A3080000}"/>
    <cellStyle name="20% - Accent1 2 2 2 3 2 2 2 4" xfId="2397" xr:uid="{00000000-0005-0000-0000-0000A4080000}"/>
    <cellStyle name="20% - Accent1 2 2 2 3 2 2 3" xfId="2398" xr:uid="{00000000-0005-0000-0000-0000A5080000}"/>
    <cellStyle name="20% - Accent1 2 2 2 3 2 2 3 2" xfId="2399" xr:uid="{00000000-0005-0000-0000-0000A6080000}"/>
    <cellStyle name="20% - Accent1 2 2 2 3 2 2 3 2 2" xfId="2400" xr:uid="{00000000-0005-0000-0000-0000A7080000}"/>
    <cellStyle name="20% - Accent1 2 2 2 3 2 2 3 2 2 2" xfId="2401" xr:uid="{00000000-0005-0000-0000-0000A8080000}"/>
    <cellStyle name="20% - Accent1 2 2 2 3 2 2 3 2 3" xfId="2402" xr:uid="{00000000-0005-0000-0000-0000A9080000}"/>
    <cellStyle name="20% - Accent1 2 2 2 3 2 2 3 3" xfId="2403" xr:uid="{00000000-0005-0000-0000-0000AA080000}"/>
    <cellStyle name="20% - Accent1 2 2 2 3 2 2 3 3 2" xfId="2404" xr:uid="{00000000-0005-0000-0000-0000AB080000}"/>
    <cellStyle name="20% - Accent1 2 2 2 3 2 2 3 4" xfId="2405" xr:uid="{00000000-0005-0000-0000-0000AC080000}"/>
    <cellStyle name="20% - Accent1 2 2 2 3 2 2 4" xfId="2406" xr:uid="{00000000-0005-0000-0000-0000AD080000}"/>
    <cellStyle name="20% - Accent1 2 2 2 3 2 2 4 2" xfId="2407" xr:uid="{00000000-0005-0000-0000-0000AE080000}"/>
    <cellStyle name="20% - Accent1 2 2 2 3 2 2 4 2 2" xfId="2408" xr:uid="{00000000-0005-0000-0000-0000AF080000}"/>
    <cellStyle name="20% - Accent1 2 2 2 3 2 2 4 2 2 2" xfId="2409" xr:uid="{00000000-0005-0000-0000-0000B0080000}"/>
    <cellStyle name="20% - Accent1 2 2 2 3 2 2 4 2 3" xfId="2410" xr:uid="{00000000-0005-0000-0000-0000B1080000}"/>
    <cellStyle name="20% - Accent1 2 2 2 3 2 2 4 3" xfId="2411" xr:uid="{00000000-0005-0000-0000-0000B2080000}"/>
    <cellStyle name="20% - Accent1 2 2 2 3 2 2 4 3 2" xfId="2412" xr:uid="{00000000-0005-0000-0000-0000B3080000}"/>
    <cellStyle name="20% - Accent1 2 2 2 3 2 2 4 4" xfId="2413" xr:uid="{00000000-0005-0000-0000-0000B4080000}"/>
    <cellStyle name="20% - Accent1 2 2 2 3 2 2 5" xfId="2414" xr:uid="{00000000-0005-0000-0000-0000B5080000}"/>
    <cellStyle name="20% - Accent1 2 2 2 3 2 2 5 2" xfId="2415" xr:uid="{00000000-0005-0000-0000-0000B6080000}"/>
    <cellStyle name="20% - Accent1 2 2 2 3 2 2 5 2 2" xfId="2416" xr:uid="{00000000-0005-0000-0000-0000B7080000}"/>
    <cellStyle name="20% - Accent1 2 2 2 3 2 2 5 3" xfId="2417" xr:uid="{00000000-0005-0000-0000-0000B8080000}"/>
    <cellStyle name="20% - Accent1 2 2 2 3 2 2 6" xfId="2418" xr:uid="{00000000-0005-0000-0000-0000B9080000}"/>
    <cellStyle name="20% - Accent1 2 2 2 3 2 2 6 2" xfId="2419" xr:uid="{00000000-0005-0000-0000-0000BA080000}"/>
    <cellStyle name="20% - Accent1 2 2 2 3 2 2 6 2 2" xfId="2420" xr:uid="{00000000-0005-0000-0000-0000BB080000}"/>
    <cellStyle name="20% - Accent1 2 2 2 3 2 2 6 3" xfId="2421" xr:uid="{00000000-0005-0000-0000-0000BC080000}"/>
    <cellStyle name="20% - Accent1 2 2 2 3 2 2 7" xfId="2422" xr:uid="{00000000-0005-0000-0000-0000BD080000}"/>
    <cellStyle name="20% - Accent1 2 2 2 3 2 2 7 2" xfId="2423" xr:uid="{00000000-0005-0000-0000-0000BE080000}"/>
    <cellStyle name="20% - Accent1 2 2 2 3 2 2 8" xfId="2424" xr:uid="{00000000-0005-0000-0000-0000BF080000}"/>
    <cellStyle name="20% - Accent1 2 2 2 3 2 2 8 2" xfId="2425" xr:uid="{00000000-0005-0000-0000-0000C0080000}"/>
    <cellStyle name="20% - Accent1 2 2 2 3 2 2 9" xfId="2426" xr:uid="{00000000-0005-0000-0000-0000C1080000}"/>
    <cellStyle name="20% - Accent1 2 2 2 3 2 3" xfId="2427" xr:uid="{00000000-0005-0000-0000-0000C2080000}"/>
    <cellStyle name="20% - Accent1 2 2 2 3 2 3 2" xfId="2428" xr:uid="{00000000-0005-0000-0000-0000C3080000}"/>
    <cellStyle name="20% - Accent1 2 2 2 3 2 3 2 2" xfId="2429" xr:uid="{00000000-0005-0000-0000-0000C4080000}"/>
    <cellStyle name="20% - Accent1 2 2 2 3 2 3 2 2 2" xfId="2430" xr:uid="{00000000-0005-0000-0000-0000C5080000}"/>
    <cellStyle name="20% - Accent1 2 2 2 3 2 3 2 2 2 2" xfId="2431" xr:uid="{00000000-0005-0000-0000-0000C6080000}"/>
    <cellStyle name="20% - Accent1 2 2 2 3 2 3 2 2 3" xfId="2432" xr:uid="{00000000-0005-0000-0000-0000C7080000}"/>
    <cellStyle name="20% - Accent1 2 2 2 3 2 3 2 3" xfId="2433" xr:uid="{00000000-0005-0000-0000-0000C8080000}"/>
    <cellStyle name="20% - Accent1 2 2 2 3 2 3 2 3 2" xfId="2434" xr:uid="{00000000-0005-0000-0000-0000C9080000}"/>
    <cellStyle name="20% - Accent1 2 2 2 3 2 3 2 4" xfId="2435" xr:uid="{00000000-0005-0000-0000-0000CA080000}"/>
    <cellStyle name="20% - Accent1 2 2 2 3 2 3 3" xfId="2436" xr:uid="{00000000-0005-0000-0000-0000CB080000}"/>
    <cellStyle name="20% - Accent1 2 2 2 3 2 3 3 2" xfId="2437" xr:uid="{00000000-0005-0000-0000-0000CC080000}"/>
    <cellStyle name="20% - Accent1 2 2 2 3 2 3 3 2 2" xfId="2438" xr:uid="{00000000-0005-0000-0000-0000CD080000}"/>
    <cellStyle name="20% - Accent1 2 2 2 3 2 3 3 2 2 2" xfId="2439" xr:uid="{00000000-0005-0000-0000-0000CE080000}"/>
    <cellStyle name="20% - Accent1 2 2 2 3 2 3 3 2 3" xfId="2440" xr:uid="{00000000-0005-0000-0000-0000CF080000}"/>
    <cellStyle name="20% - Accent1 2 2 2 3 2 3 3 3" xfId="2441" xr:uid="{00000000-0005-0000-0000-0000D0080000}"/>
    <cellStyle name="20% - Accent1 2 2 2 3 2 3 3 3 2" xfId="2442" xr:uid="{00000000-0005-0000-0000-0000D1080000}"/>
    <cellStyle name="20% - Accent1 2 2 2 3 2 3 3 4" xfId="2443" xr:uid="{00000000-0005-0000-0000-0000D2080000}"/>
    <cellStyle name="20% - Accent1 2 2 2 3 2 3 4" xfId="2444" xr:uid="{00000000-0005-0000-0000-0000D3080000}"/>
    <cellStyle name="20% - Accent1 2 2 2 3 2 3 4 2" xfId="2445" xr:uid="{00000000-0005-0000-0000-0000D4080000}"/>
    <cellStyle name="20% - Accent1 2 2 2 3 2 3 4 2 2" xfId="2446" xr:uid="{00000000-0005-0000-0000-0000D5080000}"/>
    <cellStyle name="20% - Accent1 2 2 2 3 2 3 4 2 2 2" xfId="2447" xr:uid="{00000000-0005-0000-0000-0000D6080000}"/>
    <cellStyle name="20% - Accent1 2 2 2 3 2 3 4 2 3" xfId="2448" xr:uid="{00000000-0005-0000-0000-0000D7080000}"/>
    <cellStyle name="20% - Accent1 2 2 2 3 2 3 4 3" xfId="2449" xr:uid="{00000000-0005-0000-0000-0000D8080000}"/>
    <cellStyle name="20% - Accent1 2 2 2 3 2 3 4 3 2" xfId="2450" xr:uid="{00000000-0005-0000-0000-0000D9080000}"/>
    <cellStyle name="20% - Accent1 2 2 2 3 2 3 4 4" xfId="2451" xr:uid="{00000000-0005-0000-0000-0000DA080000}"/>
    <cellStyle name="20% - Accent1 2 2 2 3 2 3 5" xfId="2452" xr:uid="{00000000-0005-0000-0000-0000DB080000}"/>
    <cellStyle name="20% - Accent1 2 2 2 3 2 3 5 2" xfId="2453" xr:uid="{00000000-0005-0000-0000-0000DC080000}"/>
    <cellStyle name="20% - Accent1 2 2 2 3 2 3 5 2 2" xfId="2454" xr:uid="{00000000-0005-0000-0000-0000DD080000}"/>
    <cellStyle name="20% - Accent1 2 2 2 3 2 3 5 3" xfId="2455" xr:uid="{00000000-0005-0000-0000-0000DE080000}"/>
    <cellStyle name="20% - Accent1 2 2 2 3 2 3 6" xfId="2456" xr:uid="{00000000-0005-0000-0000-0000DF080000}"/>
    <cellStyle name="20% - Accent1 2 2 2 3 2 3 6 2" xfId="2457" xr:uid="{00000000-0005-0000-0000-0000E0080000}"/>
    <cellStyle name="20% - Accent1 2 2 2 3 2 3 6 2 2" xfId="2458" xr:uid="{00000000-0005-0000-0000-0000E1080000}"/>
    <cellStyle name="20% - Accent1 2 2 2 3 2 3 6 3" xfId="2459" xr:uid="{00000000-0005-0000-0000-0000E2080000}"/>
    <cellStyle name="20% - Accent1 2 2 2 3 2 3 7" xfId="2460" xr:uid="{00000000-0005-0000-0000-0000E3080000}"/>
    <cellStyle name="20% - Accent1 2 2 2 3 2 3 7 2" xfId="2461" xr:uid="{00000000-0005-0000-0000-0000E4080000}"/>
    <cellStyle name="20% - Accent1 2 2 2 3 2 3 8" xfId="2462" xr:uid="{00000000-0005-0000-0000-0000E5080000}"/>
    <cellStyle name="20% - Accent1 2 2 2 3 2 3 8 2" xfId="2463" xr:uid="{00000000-0005-0000-0000-0000E6080000}"/>
    <cellStyle name="20% - Accent1 2 2 2 3 2 3 9" xfId="2464" xr:uid="{00000000-0005-0000-0000-0000E7080000}"/>
    <cellStyle name="20% - Accent1 2 2 2 3 2 4" xfId="2465" xr:uid="{00000000-0005-0000-0000-0000E8080000}"/>
    <cellStyle name="20% - Accent1 2 2 2 3 2 4 2" xfId="2466" xr:uid="{00000000-0005-0000-0000-0000E9080000}"/>
    <cellStyle name="20% - Accent1 2 2 2 3 2 4 2 2" xfId="2467" xr:uid="{00000000-0005-0000-0000-0000EA080000}"/>
    <cellStyle name="20% - Accent1 2 2 2 3 2 4 2 2 2" xfId="2468" xr:uid="{00000000-0005-0000-0000-0000EB080000}"/>
    <cellStyle name="20% - Accent1 2 2 2 3 2 4 2 3" xfId="2469" xr:uid="{00000000-0005-0000-0000-0000EC080000}"/>
    <cellStyle name="20% - Accent1 2 2 2 3 2 4 3" xfId="2470" xr:uid="{00000000-0005-0000-0000-0000ED080000}"/>
    <cellStyle name="20% - Accent1 2 2 2 3 2 4 3 2" xfId="2471" xr:uid="{00000000-0005-0000-0000-0000EE080000}"/>
    <cellStyle name="20% - Accent1 2 2 2 3 2 4 4" xfId="2472" xr:uid="{00000000-0005-0000-0000-0000EF080000}"/>
    <cellStyle name="20% - Accent1 2 2 2 3 2 5" xfId="2473" xr:uid="{00000000-0005-0000-0000-0000F0080000}"/>
    <cellStyle name="20% - Accent1 2 2 2 3 2 5 2" xfId="2474" xr:uid="{00000000-0005-0000-0000-0000F1080000}"/>
    <cellStyle name="20% - Accent1 2 2 2 3 2 5 2 2" xfId="2475" xr:uid="{00000000-0005-0000-0000-0000F2080000}"/>
    <cellStyle name="20% - Accent1 2 2 2 3 2 5 2 2 2" xfId="2476" xr:uid="{00000000-0005-0000-0000-0000F3080000}"/>
    <cellStyle name="20% - Accent1 2 2 2 3 2 5 2 3" xfId="2477" xr:uid="{00000000-0005-0000-0000-0000F4080000}"/>
    <cellStyle name="20% - Accent1 2 2 2 3 2 5 3" xfId="2478" xr:uid="{00000000-0005-0000-0000-0000F5080000}"/>
    <cellStyle name="20% - Accent1 2 2 2 3 2 5 3 2" xfId="2479" xr:uid="{00000000-0005-0000-0000-0000F6080000}"/>
    <cellStyle name="20% - Accent1 2 2 2 3 2 5 4" xfId="2480" xr:uid="{00000000-0005-0000-0000-0000F7080000}"/>
    <cellStyle name="20% - Accent1 2 2 2 3 2 6" xfId="2481" xr:uid="{00000000-0005-0000-0000-0000F8080000}"/>
    <cellStyle name="20% - Accent1 2 2 2 3 2 6 2" xfId="2482" xr:uid="{00000000-0005-0000-0000-0000F9080000}"/>
    <cellStyle name="20% - Accent1 2 2 2 3 2 6 2 2" xfId="2483" xr:uid="{00000000-0005-0000-0000-0000FA080000}"/>
    <cellStyle name="20% - Accent1 2 2 2 3 2 6 2 2 2" xfId="2484" xr:uid="{00000000-0005-0000-0000-0000FB080000}"/>
    <cellStyle name="20% - Accent1 2 2 2 3 2 6 2 3" xfId="2485" xr:uid="{00000000-0005-0000-0000-0000FC080000}"/>
    <cellStyle name="20% - Accent1 2 2 2 3 2 6 3" xfId="2486" xr:uid="{00000000-0005-0000-0000-0000FD080000}"/>
    <cellStyle name="20% - Accent1 2 2 2 3 2 6 3 2" xfId="2487" xr:uid="{00000000-0005-0000-0000-0000FE080000}"/>
    <cellStyle name="20% - Accent1 2 2 2 3 2 6 4" xfId="2488" xr:uid="{00000000-0005-0000-0000-0000FF080000}"/>
    <cellStyle name="20% - Accent1 2 2 2 3 2 7" xfId="2489" xr:uid="{00000000-0005-0000-0000-000000090000}"/>
    <cellStyle name="20% - Accent1 2 2 2 3 2 7 2" xfId="2490" xr:uid="{00000000-0005-0000-0000-000001090000}"/>
    <cellStyle name="20% - Accent1 2 2 2 3 2 7 2 2" xfId="2491" xr:uid="{00000000-0005-0000-0000-000002090000}"/>
    <cellStyle name="20% - Accent1 2 2 2 3 2 7 3" xfId="2492" xr:uid="{00000000-0005-0000-0000-000003090000}"/>
    <cellStyle name="20% - Accent1 2 2 2 3 2 8" xfId="2493" xr:uid="{00000000-0005-0000-0000-000004090000}"/>
    <cellStyle name="20% - Accent1 2 2 2 3 2 8 2" xfId="2494" xr:uid="{00000000-0005-0000-0000-000005090000}"/>
    <cellStyle name="20% - Accent1 2 2 2 3 2 8 2 2" xfId="2495" xr:uid="{00000000-0005-0000-0000-000006090000}"/>
    <cellStyle name="20% - Accent1 2 2 2 3 2 8 3" xfId="2496" xr:uid="{00000000-0005-0000-0000-000007090000}"/>
    <cellStyle name="20% - Accent1 2 2 2 3 2 9" xfId="2497" xr:uid="{00000000-0005-0000-0000-000008090000}"/>
    <cellStyle name="20% - Accent1 2 2 2 3 2 9 2" xfId="2498" xr:uid="{00000000-0005-0000-0000-000009090000}"/>
    <cellStyle name="20% - Accent1 2 2 2 3 3" xfId="2499" xr:uid="{00000000-0005-0000-0000-00000A090000}"/>
    <cellStyle name="20% - Accent1 2 2 2 3 3 10" xfId="2500" xr:uid="{00000000-0005-0000-0000-00000B090000}"/>
    <cellStyle name="20% - Accent1 2 2 2 3 3 10 2" xfId="2501" xr:uid="{00000000-0005-0000-0000-00000C090000}"/>
    <cellStyle name="20% - Accent1 2 2 2 3 3 11" xfId="2502" xr:uid="{00000000-0005-0000-0000-00000D090000}"/>
    <cellStyle name="20% - Accent1 2 2 2 3 3 2" xfId="2503" xr:uid="{00000000-0005-0000-0000-00000E090000}"/>
    <cellStyle name="20% - Accent1 2 2 2 3 3 2 2" xfId="2504" xr:uid="{00000000-0005-0000-0000-00000F090000}"/>
    <cellStyle name="20% - Accent1 2 2 2 3 3 2 2 2" xfId="2505" xr:uid="{00000000-0005-0000-0000-000010090000}"/>
    <cellStyle name="20% - Accent1 2 2 2 3 3 2 2 2 2" xfId="2506" xr:uid="{00000000-0005-0000-0000-000011090000}"/>
    <cellStyle name="20% - Accent1 2 2 2 3 3 2 2 2 2 2" xfId="2507" xr:uid="{00000000-0005-0000-0000-000012090000}"/>
    <cellStyle name="20% - Accent1 2 2 2 3 3 2 2 2 3" xfId="2508" xr:uid="{00000000-0005-0000-0000-000013090000}"/>
    <cellStyle name="20% - Accent1 2 2 2 3 3 2 2 3" xfId="2509" xr:uid="{00000000-0005-0000-0000-000014090000}"/>
    <cellStyle name="20% - Accent1 2 2 2 3 3 2 2 3 2" xfId="2510" xr:uid="{00000000-0005-0000-0000-000015090000}"/>
    <cellStyle name="20% - Accent1 2 2 2 3 3 2 2 4" xfId="2511" xr:uid="{00000000-0005-0000-0000-000016090000}"/>
    <cellStyle name="20% - Accent1 2 2 2 3 3 2 3" xfId="2512" xr:uid="{00000000-0005-0000-0000-000017090000}"/>
    <cellStyle name="20% - Accent1 2 2 2 3 3 2 3 2" xfId="2513" xr:uid="{00000000-0005-0000-0000-000018090000}"/>
    <cellStyle name="20% - Accent1 2 2 2 3 3 2 3 2 2" xfId="2514" xr:uid="{00000000-0005-0000-0000-000019090000}"/>
    <cellStyle name="20% - Accent1 2 2 2 3 3 2 3 2 2 2" xfId="2515" xr:uid="{00000000-0005-0000-0000-00001A090000}"/>
    <cellStyle name="20% - Accent1 2 2 2 3 3 2 3 2 3" xfId="2516" xr:uid="{00000000-0005-0000-0000-00001B090000}"/>
    <cellStyle name="20% - Accent1 2 2 2 3 3 2 3 3" xfId="2517" xr:uid="{00000000-0005-0000-0000-00001C090000}"/>
    <cellStyle name="20% - Accent1 2 2 2 3 3 2 3 3 2" xfId="2518" xr:uid="{00000000-0005-0000-0000-00001D090000}"/>
    <cellStyle name="20% - Accent1 2 2 2 3 3 2 3 4" xfId="2519" xr:uid="{00000000-0005-0000-0000-00001E090000}"/>
    <cellStyle name="20% - Accent1 2 2 2 3 3 2 4" xfId="2520" xr:uid="{00000000-0005-0000-0000-00001F090000}"/>
    <cellStyle name="20% - Accent1 2 2 2 3 3 2 4 2" xfId="2521" xr:uid="{00000000-0005-0000-0000-000020090000}"/>
    <cellStyle name="20% - Accent1 2 2 2 3 3 2 4 2 2" xfId="2522" xr:uid="{00000000-0005-0000-0000-000021090000}"/>
    <cellStyle name="20% - Accent1 2 2 2 3 3 2 4 2 2 2" xfId="2523" xr:uid="{00000000-0005-0000-0000-000022090000}"/>
    <cellStyle name="20% - Accent1 2 2 2 3 3 2 4 2 3" xfId="2524" xr:uid="{00000000-0005-0000-0000-000023090000}"/>
    <cellStyle name="20% - Accent1 2 2 2 3 3 2 4 3" xfId="2525" xr:uid="{00000000-0005-0000-0000-000024090000}"/>
    <cellStyle name="20% - Accent1 2 2 2 3 3 2 4 3 2" xfId="2526" xr:uid="{00000000-0005-0000-0000-000025090000}"/>
    <cellStyle name="20% - Accent1 2 2 2 3 3 2 4 4" xfId="2527" xr:uid="{00000000-0005-0000-0000-000026090000}"/>
    <cellStyle name="20% - Accent1 2 2 2 3 3 2 5" xfId="2528" xr:uid="{00000000-0005-0000-0000-000027090000}"/>
    <cellStyle name="20% - Accent1 2 2 2 3 3 2 5 2" xfId="2529" xr:uid="{00000000-0005-0000-0000-000028090000}"/>
    <cellStyle name="20% - Accent1 2 2 2 3 3 2 5 2 2" xfId="2530" xr:uid="{00000000-0005-0000-0000-000029090000}"/>
    <cellStyle name="20% - Accent1 2 2 2 3 3 2 5 3" xfId="2531" xr:uid="{00000000-0005-0000-0000-00002A090000}"/>
    <cellStyle name="20% - Accent1 2 2 2 3 3 2 6" xfId="2532" xr:uid="{00000000-0005-0000-0000-00002B090000}"/>
    <cellStyle name="20% - Accent1 2 2 2 3 3 2 6 2" xfId="2533" xr:uid="{00000000-0005-0000-0000-00002C090000}"/>
    <cellStyle name="20% - Accent1 2 2 2 3 3 2 6 2 2" xfId="2534" xr:uid="{00000000-0005-0000-0000-00002D090000}"/>
    <cellStyle name="20% - Accent1 2 2 2 3 3 2 6 3" xfId="2535" xr:uid="{00000000-0005-0000-0000-00002E090000}"/>
    <cellStyle name="20% - Accent1 2 2 2 3 3 2 7" xfId="2536" xr:uid="{00000000-0005-0000-0000-00002F090000}"/>
    <cellStyle name="20% - Accent1 2 2 2 3 3 2 7 2" xfId="2537" xr:uid="{00000000-0005-0000-0000-000030090000}"/>
    <cellStyle name="20% - Accent1 2 2 2 3 3 2 8" xfId="2538" xr:uid="{00000000-0005-0000-0000-000031090000}"/>
    <cellStyle name="20% - Accent1 2 2 2 3 3 2 8 2" xfId="2539" xr:uid="{00000000-0005-0000-0000-000032090000}"/>
    <cellStyle name="20% - Accent1 2 2 2 3 3 2 9" xfId="2540" xr:uid="{00000000-0005-0000-0000-000033090000}"/>
    <cellStyle name="20% - Accent1 2 2 2 3 3 3" xfId="2541" xr:uid="{00000000-0005-0000-0000-000034090000}"/>
    <cellStyle name="20% - Accent1 2 2 2 3 3 3 2" xfId="2542" xr:uid="{00000000-0005-0000-0000-000035090000}"/>
    <cellStyle name="20% - Accent1 2 2 2 3 3 3 2 2" xfId="2543" xr:uid="{00000000-0005-0000-0000-000036090000}"/>
    <cellStyle name="20% - Accent1 2 2 2 3 3 3 2 2 2" xfId="2544" xr:uid="{00000000-0005-0000-0000-000037090000}"/>
    <cellStyle name="20% - Accent1 2 2 2 3 3 3 2 2 2 2" xfId="2545" xr:uid="{00000000-0005-0000-0000-000038090000}"/>
    <cellStyle name="20% - Accent1 2 2 2 3 3 3 2 2 3" xfId="2546" xr:uid="{00000000-0005-0000-0000-000039090000}"/>
    <cellStyle name="20% - Accent1 2 2 2 3 3 3 2 3" xfId="2547" xr:uid="{00000000-0005-0000-0000-00003A090000}"/>
    <cellStyle name="20% - Accent1 2 2 2 3 3 3 2 3 2" xfId="2548" xr:uid="{00000000-0005-0000-0000-00003B090000}"/>
    <cellStyle name="20% - Accent1 2 2 2 3 3 3 2 4" xfId="2549" xr:uid="{00000000-0005-0000-0000-00003C090000}"/>
    <cellStyle name="20% - Accent1 2 2 2 3 3 3 3" xfId="2550" xr:uid="{00000000-0005-0000-0000-00003D090000}"/>
    <cellStyle name="20% - Accent1 2 2 2 3 3 3 3 2" xfId="2551" xr:uid="{00000000-0005-0000-0000-00003E090000}"/>
    <cellStyle name="20% - Accent1 2 2 2 3 3 3 3 2 2" xfId="2552" xr:uid="{00000000-0005-0000-0000-00003F090000}"/>
    <cellStyle name="20% - Accent1 2 2 2 3 3 3 3 2 2 2" xfId="2553" xr:uid="{00000000-0005-0000-0000-000040090000}"/>
    <cellStyle name="20% - Accent1 2 2 2 3 3 3 3 2 3" xfId="2554" xr:uid="{00000000-0005-0000-0000-000041090000}"/>
    <cellStyle name="20% - Accent1 2 2 2 3 3 3 3 3" xfId="2555" xr:uid="{00000000-0005-0000-0000-000042090000}"/>
    <cellStyle name="20% - Accent1 2 2 2 3 3 3 3 3 2" xfId="2556" xr:uid="{00000000-0005-0000-0000-000043090000}"/>
    <cellStyle name="20% - Accent1 2 2 2 3 3 3 3 4" xfId="2557" xr:uid="{00000000-0005-0000-0000-000044090000}"/>
    <cellStyle name="20% - Accent1 2 2 2 3 3 3 4" xfId="2558" xr:uid="{00000000-0005-0000-0000-000045090000}"/>
    <cellStyle name="20% - Accent1 2 2 2 3 3 3 4 2" xfId="2559" xr:uid="{00000000-0005-0000-0000-000046090000}"/>
    <cellStyle name="20% - Accent1 2 2 2 3 3 3 4 2 2" xfId="2560" xr:uid="{00000000-0005-0000-0000-000047090000}"/>
    <cellStyle name="20% - Accent1 2 2 2 3 3 3 4 2 2 2" xfId="2561" xr:uid="{00000000-0005-0000-0000-000048090000}"/>
    <cellStyle name="20% - Accent1 2 2 2 3 3 3 4 2 3" xfId="2562" xr:uid="{00000000-0005-0000-0000-000049090000}"/>
    <cellStyle name="20% - Accent1 2 2 2 3 3 3 4 3" xfId="2563" xr:uid="{00000000-0005-0000-0000-00004A090000}"/>
    <cellStyle name="20% - Accent1 2 2 2 3 3 3 4 3 2" xfId="2564" xr:uid="{00000000-0005-0000-0000-00004B090000}"/>
    <cellStyle name="20% - Accent1 2 2 2 3 3 3 4 4" xfId="2565" xr:uid="{00000000-0005-0000-0000-00004C090000}"/>
    <cellStyle name="20% - Accent1 2 2 2 3 3 3 5" xfId="2566" xr:uid="{00000000-0005-0000-0000-00004D090000}"/>
    <cellStyle name="20% - Accent1 2 2 2 3 3 3 5 2" xfId="2567" xr:uid="{00000000-0005-0000-0000-00004E090000}"/>
    <cellStyle name="20% - Accent1 2 2 2 3 3 3 5 2 2" xfId="2568" xr:uid="{00000000-0005-0000-0000-00004F090000}"/>
    <cellStyle name="20% - Accent1 2 2 2 3 3 3 5 3" xfId="2569" xr:uid="{00000000-0005-0000-0000-000050090000}"/>
    <cellStyle name="20% - Accent1 2 2 2 3 3 3 6" xfId="2570" xr:uid="{00000000-0005-0000-0000-000051090000}"/>
    <cellStyle name="20% - Accent1 2 2 2 3 3 3 6 2" xfId="2571" xr:uid="{00000000-0005-0000-0000-000052090000}"/>
    <cellStyle name="20% - Accent1 2 2 2 3 3 3 6 2 2" xfId="2572" xr:uid="{00000000-0005-0000-0000-000053090000}"/>
    <cellStyle name="20% - Accent1 2 2 2 3 3 3 6 3" xfId="2573" xr:uid="{00000000-0005-0000-0000-000054090000}"/>
    <cellStyle name="20% - Accent1 2 2 2 3 3 3 7" xfId="2574" xr:uid="{00000000-0005-0000-0000-000055090000}"/>
    <cellStyle name="20% - Accent1 2 2 2 3 3 3 7 2" xfId="2575" xr:uid="{00000000-0005-0000-0000-000056090000}"/>
    <cellStyle name="20% - Accent1 2 2 2 3 3 3 8" xfId="2576" xr:uid="{00000000-0005-0000-0000-000057090000}"/>
    <cellStyle name="20% - Accent1 2 2 2 3 3 3 8 2" xfId="2577" xr:uid="{00000000-0005-0000-0000-000058090000}"/>
    <cellStyle name="20% - Accent1 2 2 2 3 3 3 9" xfId="2578" xr:uid="{00000000-0005-0000-0000-000059090000}"/>
    <cellStyle name="20% - Accent1 2 2 2 3 3 4" xfId="2579" xr:uid="{00000000-0005-0000-0000-00005A090000}"/>
    <cellStyle name="20% - Accent1 2 2 2 3 3 4 2" xfId="2580" xr:uid="{00000000-0005-0000-0000-00005B090000}"/>
    <cellStyle name="20% - Accent1 2 2 2 3 3 4 2 2" xfId="2581" xr:uid="{00000000-0005-0000-0000-00005C090000}"/>
    <cellStyle name="20% - Accent1 2 2 2 3 3 4 2 2 2" xfId="2582" xr:uid="{00000000-0005-0000-0000-00005D090000}"/>
    <cellStyle name="20% - Accent1 2 2 2 3 3 4 2 3" xfId="2583" xr:uid="{00000000-0005-0000-0000-00005E090000}"/>
    <cellStyle name="20% - Accent1 2 2 2 3 3 4 3" xfId="2584" xr:uid="{00000000-0005-0000-0000-00005F090000}"/>
    <cellStyle name="20% - Accent1 2 2 2 3 3 4 3 2" xfId="2585" xr:uid="{00000000-0005-0000-0000-000060090000}"/>
    <cellStyle name="20% - Accent1 2 2 2 3 3 4 4" xfId="2586" xr:uid="{00000000-0005-0000-0000-000061090000}"/>
    <cellStyle name="20% - Accent1 2 2 2 3 3 5" xfId="2587" xr:uid="{00000000-0005-0000-0000-000062090000}"/>
    <cellStyle name="20% - Accent1 2 2 2 3 3 5 2" xfId="2588" xr:uid="{00000000-0005-0000-0000-000063090000}"/>
    <cellStyle name="20% - Accent1 2 2 2 3 3 5 2 2" xfId="2589" xr:uid="{00000000-0005-0000-0000-000064090000}"/>
    <cellStyle name="20% - Accent1 2 2 2 3 3 5 2 2 2" xfId="2590" xr:uid="{00000000-0005-0000-0000-000065090000}"/>
    <cellStyle name="20% - Accent1 2 2 2 3 3 5 2 3" xfId="2591" xr:uid="{00000000-0005-0000-0000-000066090000}"/>
    <cellStyle name="20% - Accent1 2 2 2 3 3 5 3" xfId="2592" xr:uid="{00000000-0005-0000-0000-000067090000}"/>
    <cellStyle name="20% - Accent1 2 2 2 3 3 5 3 2" xfId="2593" xr:uid="{00000000-0005-0000-0000-000068090000}"/>
    <cellStyle name="20% - Accent1 2 2 2 3 3 5 4" xfId="2594" xr:uid="{00000000-0005-0000-0000-000069090000}"/>
    <cellStyle name="20% - Accent1 2 2 2 3 3 6" xfId="2595" xr:uid="{00000000-0005-0000-0000-00006A090000}"/>
    <cellStyle name="20% - Accent1 2 2 2 3 3 6 2" xfId="2596" xr:uid="{00000000-0005-0000-0000-00006B090000}"/>
    <cellStyle name="20% - Accent1 2 2 2 3 3 6 2 2" xfId="2597" xr:uid="{00000000-0005-0000-0000-00006C090000}"/>
    <cellStyle name="20% - Accent1 2 2 2 3 3 6 2 2 2" xfId="2598" xr:uid="{00000000-0005-0000-0000-00006D090000}"/>
    <cellStyle name="20% - Accent1 2 2 2 3 3 6 2 3" xfId="2599" xr:uid="{00000000-0005-0000-0000-00006E090000}"/>
    <cellStyle name="20% - Accent1 2 2 2 3 3 6 3" xfId="2600" xr:uid="{00000000-0005-0000-0000-00006F090000}"/>
    <cellStyle name="20% - Accent1 2 2 2 3 3 6 3 2" xfId="2601" xr:uid="{00000000-0005-0000-0000-000070090000}"/>
    <cellStyle name="20% - Accent1 2 2 2 3 3 6 4" xfId="2602" xr:uid="{00000000-0005-0000-0000-000071090000}"/>
    <cellStyle name="20% - Accent1 2 2 2 3 3 7" xfId="2603" xr:uid="{00000000-0005-0000-0000-000072090000}"/>
    <cellStyle name="20% - Accent1 2 2 2 3 3 7 2" xfId="2604" xr:uid="{00000000-0005-0000-0000-000073090000}"/>
    <cellStyle name="20% - Accent1 2 2 2 3 3 7 2 2" xfId="2605" xr:uid="{00000000-0005-0000-0000-000074090000}"/>
    <cellStyle name="20% - Accent1 2 2 2 3 3 7 3" xfId="2606" xr:uid="{00000000-0005-0000-0000-000075090000}"/>
    <cellStyle name="20% - Accent1 2 2 2 3 3 8" xfId="2607" xr:uid="{00000000-0005-0000-0000-000076090000}"/>
    <cellStyle name="20% - Accent1 2 2 2 3 3 8 2" xfId="2608" xr:uid="{00000000-0005-0000-0000-000077090000}"/>
    <cellStyle name="20% - Accent1 2 2 2 3 3 8 2 2" xfId="2609" xr:uid="{00000000-0005-0000-0000-000078090000}"/>
    <cellStyle name="20% - Accent1 2 2 2 3 3 8 3" xfId="2610" xr:uid="{00000000-0005-0000-0000-000079090000}"/>
    <cellStyle name="20% - Accent1 2 2 2 3 3 9" xfId="2611" xr:uid="{00000000-0005-0000-0000-00007A090000}"/>
    <cellStyle name="20% - Accent1 2 2 2 3 3 9 2" xfId="2612" xr:uid="{00000000-0005-0000-0000-00007B090000}"/>
    <cellStyle name="20% - Accent1 2 2 2 3 4" xfId="2613" xr:uid="{00000000-0005-0000-0000-00007C090000}"/>
    <cellStyle name="20% - Accent1 2 2 2 3 4 10" xfId="2614" xr:uid="{00000000-0005-0000-0000-00007D090000}"/>
    <cellStyle name="20% - Accent1 2 2 2 3 4 10 2" xfId="2615" xr:uid="{00000000-0005-0000-0000-00007E090000}"/>
    <cellStyle name="20% - Accent1 2 2 2 3 4 11" xfId="2616" xr:uid="{00000000-0005-0000-0000-00007F090000}"/>
    <cellStyle name="20% - Accent1 2 2 2 3 4 2" xfId="2617" xr:uid="{00000000-0005-0000-0000-000080090000}"/>
    <cellStyle name="20% - Accent1 2 2 2 3 4 2 2" xfId="2618" xr:uid="{00000000-0005-0000-0000-000081090000}"/>
    <cellStyle name="20% - Accent1 2 2 2 3 4 2 2 2" xfId="2619" xr:uid="{00000000-0005-0000-0000-000082090000}"/>
    <cellStyle name="20% - Accent1 2 2 2 3 4 2 2 2 2" xfId="2620" xr:uid="{00000000-0005-0000-0000-000083090000}"/>
    <cellStyle name="20% - Accent1 2 2 2 3 4 2 2 2 2 2" xfId="2621" xr:uid="{00000000-0005-0000-0000-000084090000}"/>
    <cellStyle name="20% - Accent1 2 2 2 3 4 2 2 2 3" xfId="2622" xr:uid="{00000000-0005-0000-0000-000085090000}"/>
    <cellStyle name="20% - Accent1 2 2 2 3 4 2 2 3" xfId="2623" xr:uid="{00000000-0005-0000-0000-000086090000}"/>
    <cellStyle name="20% - Accent1 2 2 2 3 4 2 2 3 2" xfId="2624" xr:uid="{00000000-0005-0000-0000-000087090000}"/>
    <cellStyle name="20% - Accent1 2 2 2 3 4 2 2 4" xfId="2625" xr:uid="{00000000-0005-0000-0000-000088090000}"/>
    <cellStyle name="20% - Accent1 2 2 2 3 4 2 3" xfId="2626" xr:uid="{00000000-0005-0000-0000-000089090000}"/>
    <cellStyle name="20% - Accent1 2 2 2 3 4 2 3 2" xfId="2627" xr:uid="{00000000-0005-0000-0000-00008A090000}"/>
    <cellStyle name="20% - Accent1 2 2 2 3 4 2 3 2 2" xfId="2628" xr:uid="{00000000-0005-0000-0000-00008B090000}"/>
    <cellStyle name="20% - Accent1 2 2 2 3 4 2 3 2 2 2" xfId="2629" xr:uid="{00000000-0005-0000-0000-00008C090000}"/>
    <cellStyle name="20% - Accent1 2 2 2 3 4 2 3 2 3" xfId="2630" xr:uid="{00000000-0005-0000-0000-00008D090000}"/>
    <cellStyle name="20% - Accent1 2 2 2 3 4 2 3 3" xfId="2631" xr:uid="{00000000-0005-0000-0000-00008E090000}"/>
    <cellStyle name="20% - Accent1 2 2 2 3 4 2 3 3 2" xfId="2632" xr:uid="{00000000-0005-0000-0000-00008F090000}"/>
    <cellStyle name="20% - Accent1 2 2 2 3 4 2 3 4" xfId="2633" xr:uid="{00000000-0005-0000-0000-000090090000}"/>
    <cellStyle name="20% - Accent1 2 2 2 3 4 2 4" xfId="2634" xr:uid="{00000000-0005-0000-0000-000091090000}"/>
    <cellStyle name="20% - Accent1 2 2 2 3 4 2 4 2" xfId="2635" xr:uid="{00000000-0005-0000-0000-000092090000}"/>
    <cellStyle name="20% - Accent1 2 2 2 3 4 2 4 2 2" xfId="2636" xr:uid="{00000000-0005-0000-0000-000093090000}"/>
    <cellStyle name="20% - Accent1 2 2 2 3 4 2 4 2 2 2" xfId="2637" xr:uid="{00000000-0005-0000-0000-000094090000}"/>
    <cellStyle name="20% - Accent1 2 2 2 3 4 2 4 2 3" xfId="2638" xr:uid="{00000000-0005-0000-0000-000095090000}"/>
    <cellStyle name="20% - Accent1 2 2 2 3 4 2 4 3" xfId="2639" xr:uid="{00000000-0005-0000-0000-000096090000}"/>
    <cellStyle name="20% - Accent1 2 2 2 3 4 2 4 3 2" xfId="2640" xr:uid="{00000000-0005-0000-0000-000097090000}"/>
    <cellStyle name="20% - Accent1 2 2 2 3 4 2 4 4" xfId="2641" xr:uid="{00000000-0005-0000-0000-000098090000}"/>
    <cellStyle name="20% - Accent1 2 2 2 3 4 2 5" xfId="2642" xr:uid="{00000000-0005-0000-0000-000099090000}"/>
    <cellStyle name="20% - Accent1 2 2 2 3 4 2 5 2" xfId="2643" xr:uid="{00000000-0005-0000-0000-00009A090000}"/>
    <cellStyle name="20% - Accent1 2 2 2 3 4 2 5 2 2" xfId="2644" xr:uid="{00000000-0005-0000-0000-00009B090000}"/>
    <cellStyle name="20% - Accent1 2 2 2 3 4 2 5 3" xfId="2645" xr:uid="{00000000-0005-0000-0000-00009C090000}"/>
    <cellStyle name="20% - Accent1 2 2 2 3 4 2 6" xfId="2646" xr:uid="{00000000-0005-0000-0000-00009D090000}"/>
    <cellStyle name="20% - Accent1 2 2 2 3 4 2 6 2" xfId="2647" xr:uid="{00000000-0005-0000-0000-00009E090000}"/>
    <cellStyle name="20% - Accent1 2 2 2 3 4 2 6 2 2" xfId="2648" xr:uid="{00000000-0005-0000-0000-00009F090000}"/>
    <cellStyle name="20% - Accent1 2 2 2 3 4 2 6 3" xfId="2649" xr:uid="{00000000-0005-0000-0000-0000A0090000}"/>
    <cellStyle name="20% - Accent1 2 2 2 3 4 2 7" xfId="2650" xr:uid="{00000000-0005-0000-0000-0000A1090000}"/>
    <cellStyle name="20% - Accent1 2 2 2 3 4 2 7 2" xfId="2651" xr:uid="{00000000-0005-0000-0000-0000A2090000}"/>
    <cellStyle name="20% - Accent1 2 2 2 3 4 2 8" xfId="2652" xr:uid="{00000000-0005-0000-0000-0000A3090000}"/>
    <cellStyle name="20% - Accent1 2 2 2 3 4 2 8 2" xfId="2653" xr:uid="{00000000-0005-0000-0000-0000A4090000}"/>
    <cellStyle name="20% - Accent1 2 2 2 3 4 2 9" xfId="2654" xr:uid="{00000000-0005-0000-0000-0000A5090000}"/>
    <cellStyle name="20% - Accent1 2 2 2 3 4 3" xfId="2655" xr:uid="{00000000-0005-0000-0000-0000A6090000}"/>
    <cellStyle name="20% - Accent1 2 2 2 3 4 3 2" xfId="2656" xr:uid="{00000000-0005-0000-0000-0000A7090000}"/>
    <cellStyle name="20% - Accent1 2 2 2 3 4 3 2 2" xfId="2657" xr:uid="{00000000-0005-0000-0000-0000A8090000}"/>
    <cellStyle name="20% - Accent1 2 2 2 3 4 3 2 2 2" xfId="2658" xr:uid="{00000000-0005-0000-0000-0000A9090000}"/>
    <cellStyle name="20% - Accent1 2 2 2 3 4 3 2 2 2 2" xfId="2659" xr:uid="{00000000-0005-0000-0000-0000AA090000}"/>
    <cellStyle name="20% - Accent1 2 2 2 3 4 3 2 2 3" xfId="2660" xr:uid="{00000000-0005-0000-0000-0000AB090000}"/>
    <cellStyle name="20% - Accent1 2 2 2 3 4 3 2 3" xfId="2661" xr:uid="{00000000-0005-0000-0000-0000AC090000}"/>
    <cellStyle name="20% - Accent1 2 2 2 3 4 3 2 3 2" xfId="2662" xr:uid="{00000000-0005-0000-0000-0000AD090000}"/>
    <cellStyle name="20% - Accent1 2 2 2 3 4 3 2 4" xfId="2663" xr:uid="{00000000-0005-0000-0000-0000AE090000}"/>
    <cellStyle name="20% - Accent1 2 2 2 3 4 3 3" xfId="2664" xr:uid="{00000000-0005-0000-0000-0000AF090000}"/>
    <cellStyle name="20% - Accent1 2 2 2 3 4 3 3 2" xfId="2665" xr:uid="{00000000-0005-0000-0000-0000B0090000}"/>
    <cellStyle name="20% - Accent1 2 2 2 3 4 3 3 2 2" xfId="2666" xr:uid="{00000000-0005-0000-0000-0000B1090000}"/>
    <cellStyle name="20% - Accent1 2 2 2 3 4 3 3 2 2 2" xfId="2667" xr:uid="{00000000-0005-0000-0000-0000B2090000}"/>
    <cellStyle name="20% - Accent1 2 2 2 3 4 3 3 2 3" xfId="2668" xr:uid="{00000000-0005-0000-0000-0000B3090000}"/>
    <cellStyle name="20% - Accent1 2 2 2 3 4 3 3 3" xfId="2669" xr:uid="{00000000-0005-0000-0000-0000B4090000}"/>
    <cellStyle name="20% - Accent1 2 2 2 3 4 3 3 3 2" xfId="2670" xr:uid="{00000000-0005-0000-0000-0000B5090000}"/>
    <cellStyle name="20% - Accent1 2 2 2 3 4 3 3 4" xfId="2671" xr:uid="{00000000-0005-0000-0000-0000B6090000}"/>
    <cellStyle name="20% - Accent1 2 2 2 3 4 3 4" xfId="2672" xr:uid="{00000000-0005-0000-0000-0000B7090000}"/>
    <cellStyle name="20% - Accent1 2 2 2 3 4 3 4 2" xfId="2673" xr:uid="{00000000-0005-0000-0000-0000B8090000}"/>
    <cellStyle name="20% - Accent1 2 2 2 3 4 3 4 2 2" xfId="2674" xr:uid="{00000000-0005-0000-0000-0000B9090000}"/>
    <cellStyle name="20% - Accent1 2 2 2 3 4 3 4 2 2 2" xfId="2675" xr:uid="{00000000-0005-0000-0000-0000BA090000}"/>
    <cellStyle name="20% - Accent1 2 2 2 3 4 3 4 2 3" xfId="2676" xr:uid="{00000000-0005-0000-0000-0000BB090000}"/>
    <cellStyle name="20% - Accent1 2 2 2 3 4 3 4 3" xfId="2677" xr:uid="{00000000-0005-0000-0000-0000BC090000}"/>
    <cellStyle name="20% - Accent1 2 2 2 3 4 3 4 3 2" xfId="2678" xr:uid="{00000000-0005-0000-0000-0000BD090000}"/>
    <cellStyle name="20% - Accent1 2 2 2 3 4 3 4 4" xfId="2679" xr:uid="{00000000-0005-0000-0000-0000BE090000}"/>
    <cellStyle name="20% - Accent1 2 2 2 3 4 3 5" xfId="2680" xr:uid="{00000000-0005-0000-0000-0000BF090000}"/>
    <cellStyle name="20% - Accent1 2 2 2 3 4 3 5 2" xfId="2681" xr:uid="{00000000-0005-0000-0000-0000C0090000}"/>
    <cellStyle name="20% - Accent1 2 2 2 3 4 3 5 2 2" xfId="2682" xr:uid="{00000000-0005-0000-0000-0000C1090000}"/>
    <cellStyle name="20% - Accent1 2 2 2 3 4 3 5 3" xfId="2683" xr:uid="{00000000-0005-0000-0000-0000C2090000}"/>
    <cellStyle name="20% - Accent1 2 2 2 3 4 3 6" xfId="2684" xr:uid="{00000000-0005-0000-0000-0000C3090000}"/>
    <cellStyle name="20% - Accent1 2 2 2 3 4 3 6 2" xfId="2685" xr:uid="{00000000-0005-0000-0000-0000C4090000}"/>
    <cellStyle name="20% - Accent1 2 2 2 3 4 3 6 2 2" xfId="2686" xr:uid="{00000000-0005-0000-0000-0000C5090000}"/>
    <cellStyle name="20% - Accent1 2 2 2 3 4 3 6 3" xfId="2687" xr:uid="{00000000-0005-0000-0000-0000C6090000}"/>
    <cellStyle name="20% - Accent1 2 2 2 3 4 3 7" xfId="2688" xr:uid="{00000000-0005-0000-0000-0000C7090000}"/>
    <cellStyle name="20% - Accent1 2 2 2 3 4 3 7 2" xfId="2689" xr:uid="{00000000-0005-0000-0000-0000C8090000}"/>
    <cellStyle name="20% - Accent1 2 2 2 3 4 3 8" xfId="2690" xr:uid="{00000000-0005-0000-0000-0000C9090000}"/>
    <cellStyle name="20% - Accent1 2 2 2 3 4 3 8 2" xfId="2691" xr:uid="{00000000-0005-0000-0000-0000CA090000}"/>
    <cellStyle name="20% - Accent1 2 2 2 3 4 3 9" xfId="2692" xr:uid="{00000000-0005-0000-0000-0000CB090000}"/>
    <cellStyle name="20% - Accent1 2 2 2 3 4 4" xfId="2693" xr:uid="{00000000-0005-0000-0000-0000CC090000}"/>
    <cellStyle name="20% - Accent1 2 2 2 3 4 4 2" xfId="2694" xr:uid="{00000000-0005-0000-0000-0000CD090000}"/>
    <cellStyle name="20% - Accent1 2 2 2 3 4 4 2 2" xfId="2695" xr:uid="{00000000-0005-0000-0000-0000CE090000}"/>
    <cellStyle name="20% - Accent1 2 2 2 3 4 4 2 2 2" xfId="2696" xr:uid="{00000000-0005-0000-0000-0000CF090000}"/>
    <cellStyle name="20% - Accent1 2 2 2 3 4 4 2 3" xfId="2697" xr:uid="{00000000-0005-0000-0000-0000D0090000}"/>
    <cellStyle name="20% - Accent1 2 2 2 3 4 4 3" xfId="2698" xr:uid="{00000000-0005-0000-0000-0000D1090000}"/>
    <cellStyle name="20% - Accent1 2 2 2 3 4 4 3 2" xfId="2699" xr:uid="{00000000-0005-0000-0000-0000D2090000}"/>
    <cellStyle name="20% - Accent1 2 2 2 3 4 4 4" xfId="2700" xr:uid="{00000000-0005-0000-0000-0000D3090000}"/>
    <cellStyle name="20% - Accent1 2 2 2 3 4 5" xfId="2701" xr:uid="{00000000-0005-0000-0000-0000D4090000}"/>
    <cellStyle name="20% - Accent1 2 2 2 3 4 5 2" xfId="2702" xr:uid="{00000000-0005-0000-0000-0000D5090000}"/>
    <cellStyle name="20% - Accent1 2 2 2 3 4 5 2 2" xfId="2703" xr:uid="{00000000-0005-0000-0000-0000D6090000}"/>
    <cellStyle name="20% - Accent1 2 2 2 3 4 5 2 2 2" xfId="2704" xr:uid="{00000000-0005-0000-0000-0000D7090000}"/>
    <cellStyle name="20% - Accent1 2 2 2 3 4 5 2 3" xfId="2705" xr:uid="{00000000-0005-0000-0000-0000D8090000}"/>
    <cellStyle name="20% - Accent1 2 2 2 3 4 5 3" xfId="2706" xr:uid="{00000000-0005-0000-0000-0000D9090000}"/>
    <cellStyle name="20% - Accent1 2 2 2 3 4 5 3 2" xfId="2707" xr:uid="{00000000-0005-0000-0000-0000DA090000}"/>
    <cellStyle name="20% - Accent1 2 2 2 3 4 5 4" xfId="2708" xr:uid="{00000000-0005-0000-0000-0000DB090000}"/>
    <cellStyle name="20% - Accent1 2 2 2 3 4 6" xfId="2709" xr:uid="{00000000-0005-0000-0000-0000DC090000}"/>
    <cellStyle name="20% - Accent1 2 2 2 3 4 6 2" xfId="2710" xr:uid="{00000000-0005-0000-0000-0000DD090000}"/>
    <cellStyle name="20% - Accent1 2 2 2 3 4 6 2 2" xfId="2711" xr:uid="{00000000-0005-0000-0000-0000DE090000}"/>
    <cellStyle name="20% - Accent1 2 2 2 3 4 6 2 2 2" xfId="2712" xr:uid="{00000000-0005-0000-0000-0000DF090000}"/>
    <cellStyle name="20% - Accent1 2 2 2 3 4 6 2 3" xfId="2713" xr:uid="{00000000-0005-0000-0000-0000E0090000}"/>
    <cellStyle name="20% - Accent1 2 2 2 3 4 6 3" xfId="2714" xr:uid="{00000000-0005-0000-0000-0000E1090000}"/>
    <cellStyle name="20% - Accent1 2 2 2 3 4 6 3 2" xfId="2715" xr:uid="{00000000-0005-0000-0000-0000E2090000}"/>
    <cellStyle name="20% - Accent1 2 2 2 3 4 6 4" xfId="2716" xr:uid="{00000000-0005-0000-0000-0000E3090000}"/>
    <cellStyle name="20% - Accent1 2 2 2 3 4 7" xfId="2717" xr:uid="{00000000-0005-0000-0000-0000E4090000}"/>
    <cellStyle name="20% - Accent1 2 2 2 3 4 7 2" xfId="2718" xr:uid="{00000000-0005-0000-0000-0000E5090000}"/>
    <cellStyle name="20% - Accent1 2 2 2 3 4 7 2 2" xfId="2719" xr:uid="{00000000-0005-0000-0000-0000E6090000}"/>
    <cellStyle name="20% - Accent1 2 2 2 3 4 7 3" xfId="2720" xr:uid="{00000000-0005-0000-0000-0000E7090000}"/>
    <cellStyle name="20% - Accent1 2 2 2 3 4 8" xfId="2721" xr:uid="{00000000-0005-0000-0000-0000E8090000}"/>
    <cellStyle name="20% - Accent1 2 2 2 3 4 8 2" xfId="2722" xr:uid="{00000000-0005-0000-0000-0000E9090000}"/>
    <cellStyle name="20% - Accent1 2 2 2 3 4 8 2 2" xfId="2723" xr:uid="{00000000-0005-0000-0000-0000EA090000}"/>
    <cellStyle name="20% - Accent1 2 2 2 3 4 8 3" xfId="2724" xr:uid="{00000000-0005-0000-0000-0000EB090000}"/>
    <cellStyle name="20% - Accent1 2 2 2 3 4 9" xfId="2725" xr:uid="{00000000-0005-0000-0000-0000EC090000}"/>
    <cellStyle name="20% - Accent1 2 2 2 3 4 9 2" xfId="2726" xr:uid="{00000000-0005-0000-0000-0000ED090000}"/>
    <cellStyle name="20% - Accent1 2 2 2 3 5" xfId="2727" xr:uid="{00000000-0005-0000-0000-0000EE090000}"/>
    <cellStyle name="20% - Accent1 2 2 2 3 5 2" xfId="2728" xr:uid="{00000000-0005-0000-0000-0000EF090000}"/>
    <cellStyle name="20% - Accent1 2 2 2 3 5 2 2" xfId="2729" xr:uid="{00000000-0005-0000-0000-0000F0090000}"/>
    <cellStyle name="20% - Accent1 2 2 2 3 5 2 2 2" xfId="2730" xr:uid="{00000000-0005-0000-0000-0000F1090000}"/>
    <cellStyle name="20% - Accent1 2 2 2 3 5 2 2 2 2" xfId="2731" xr:uid="{00000000-0005-0000-0000-0000F2090000}"/>
    <cellStyle name="20% - Accent1 2 2 2 3 5 2 2 3" xfId="2732" xr:uid="{00000000-0005-0000-0000-0000F3090000}"/>
    <cellStyle name="20% - Accent1 2 2 2 3 5 2 3" xfId="2733" xr:uid="{00000000-0005-0000-0000-0000F4090000}"/>
    <cellStyle name="20% - Accent1 2 2 2 3 5 2 3 2" xfId="2734" xr:uid="{00000000-0005-0000-0000-0000F5090000}"/>
    <cellStyle name="20% - Accent1 2 2 2 3 5 2 4" xfId="2735" xr:uid="{00000000-0005-0000-0000-0000F6090000}"/>
    <cellStyle name="20% - Accent1 2 2 2 3 5 3" xfId="2736" xr:uid="{00000000-0005-0000-0000-0000F7090000}"/>
    <cellStyle name="20% - Accent1 2 2 2 3 5 3 2" xfId="2737" xr:uid="{00000000-0005-0000-0000-0000F8090000}"/>
    <cellStyle name="20% - Accent1 2 2 2 3 5 3 2 2" xfId="2738" xr:uid="{00000000-0005-0000-0000-0000F9090000}"/>
    <cellStyle name="20% - Accent1 2 2 2 3 5 3 2 2 2" xfId="2739" xr:uid="{00000000-0005-0000-0000-0000FA090000}"/>
    <cellStyle name="20% - Accent1 2 2 2 3 5 3 2 3" xfId="2740" xr:uid="{00000000-0005-0000-0000-0000FB090000}"/>
    <cellStyle name="20% - Accent1 2 2 2 3 5 3 3" xfId="2741" xr:uid="{00000000-0005-0000-0000-0000FC090000}"/>
    <cellStyle name="20% - Accent1 2 2 2 3 5 3 3 2" xfId="2742" xr:uid="{00000000-0005-0000-0000-0000FD090000}"/>
    <cellStyle name="20% - Accent1 2 2 2 3 5 3 4" xfId="2743" xr:uid="{00000000-0005-0000-0000-0000FE090000}"/>
    <cellStyle name="20% - Accent1 2 2 2 3 5 4" xfId="2744" xr:uid="{00000000-0005-0000-0000-0000FF090000}"/>
    <cellStyle name="20% - Accent1 2 2 2 3 5 4 2" xfId="2745" xr:uid="{00000000-0005-0000-0000-0000000A0000}"/>
    <cellStyle name="20% - Accent1 2 2 2 3 5 4 2 2" xfId="2746" xr:uid="{00000000-0005-0000-0000-0000010A0000}"/>
    <cellStyle name="20% - Accent1 2 2 2 3 5 4 2 2 2" xfId="2747" xr:uid="{00000000-0005-0000-0000-0000020A0000}"/>
    <cellStyle name="20% - Accent1 2 2 2 3 5 4 2 3" xfId="2748" xr:uid="{00000000-0005-0000-0000-0000030A0000}"/>
    <cellStyle name="20% - Accent1 2 2 2 3 5 4 3" xfId="2749" xr:uid="{00000000-0005-0000-0000-0000040A0000}"/>
    <cellStyle name="20% - Accent1 2 2 2 3 5 4 3 2" xfId="2750" xr:uid="{00000000-0005-0000-0000-0000050A0000}"/>
    <cellStyle name="20% - Accent1 2 2 2 3 5 4 4" xfId="2751" xr:uid="{00000000-0005-0000-0000-0000060A0000}"/>
    <cellStyle name="20% - Accent1 2 2 2 3 5 5" xfId="2752" xr:uid="{00000000-0005-0000-0000-0000070A0000}"/>
    <cellStyle name="20% - Accent1 2 2 2 3 5 5 2" xfId="2753" xr:uid="{00000000-0005-0000-0000-0000080A0000}"/>
    <cellStyle name="20% - Accent1 2 2 2 3 5 5 2 2" xfId="2754" xr:uid="{00000000-0005-0000-0000-0000090A0000}"/>
    <cellStyle name="20% - Accent1 2 2 2 3 5 5 3" xfId="2755" xr:uid="{00000000-0005-0000-0000-00000A0A0000}"/>
    <cellStyle name="20% - Accent1 2 2 2 3 5 6" xfId="2756" xr:uid="{00000000-0005-0000-0000-00000B0A0000}"/>
    <cellStyle name="20% - Accent1 2 2 2 3 5 6 2" xfId="2757" xr:uid="{00000000-0005-0000-0000-00000C0A0000}"/>
    <cellStyle name="20% - Accent1 2 2 2 3 5 6 2 2" xfId="2758" xr:uid="{00000000-0005-0000-0000-00000D0A0000}"/>
    <cellStyle name="20% - Accent1 2 2 2 3 5 6 3" xfId="2759" xr:uid="{00000000-0005-0000-0000-00000E0A0000}"/>
    <cellStyle name="20% - Accent1 2 2 2 3 5 7" xfId="2760" xr:uid="{00000000-0005-0000-0000-00000F0A0000}"/>
    <cellStyle name="20% - Accent1 2 2 2 3 5 7 2" xfId="2761" xr:uid="{00000000-0005-0000-0000-0000100A0000}"/>
    <cellStyle name="20% - Accent1 2 2 2 3 5 8" xfId="2762" xr:uid="{00000000-0005-0000-0000-0000110A0000}"/>
    <cellStyle name="20% - Accent1 2 2 2 3 5 8 2" xfId="2763" xr:uid="{00000000-0005-0000-0000-0000120A0000}"/>
    <cellStyle name="20% - Accent1 2 2 2 3 5 9" xfId="2764" xr:uid="{00000000-0005-0000-0000-0000130A0000}"/>
    <cellStyle name="20% - Accent1 2 2 2 3 6" xfId="2765" xr:uid="{00000000-0005-0000-0000-0000140A0000}"/>
    <cellStyle name="20% - Accent1 2 2 2 3 6 2" xfId="2766" xr:uid="{00000000-0005-0000-0000-0000150A0000}"/>
    <cellStyle name="20% - Accent1 2 2 2 3 6 2 2" xfId="2767" xr:uid="{00000000-0005-0000-0000-0000160A0000}"/>
    <cellStyle name="20% - Accent1 2 2 2 3 6 2 2 2" xfId="2768" xr:uid="{00000000-0005-0000-0000-0000170A0000}"/>
    <cellStyle name="20% - Accent1 2 2 2 3 6 2 2 2 2" xfId="2769" xr:uid="{00000000-0005-0000-0000-0000180A0000}"/>
    <cellStyle name="20% - Accent1 2 2 2 3 6 2 2 3" xfId="2770" xr:uid="{00000000-0005-0000-0000-0000190A0000}"/>
    <cellStyle name="20% - Accent1 2 2 2 3 6 2 3" xfId="2771" xr:uid="{00000000-0005-0000-0000-00001A0A0000}"/>
    <cellStyle name="20% - Accent1 2 2 2 3 6 2 3 2" xfId="2772" xr:uid="{00000000-0005-0000-0000-00001B0A0000}"/>
    <cellStyle name="20% - Accent1 2 2 2 3 6 2 4" xfId="2773" xr:uid="{00000000-0005-0000-0000-00001C0A0000}"/>
    <cellStyle name="20% - Accent1 2 2 2 3 6 3" xfId="2774" xr:uid="{00000000-0005-0000-0000-00001D0A0000}"/>
    <cellStyle name="20% - Accent1 2 2 2 3 6 3 2" xfId="2775" xr:uid="{00000000-0005-0000-0000-00001E0A0000}"/>
    <cellStyle name="20% - Accent1 2 2 2 3 6 3 2 2" xfId="2776" xr:uid="{00000000-0005-0000-0000-00001F0A0000}"/>
    <cellStyle name="20% - Accent1 2 2 2 3 6 3 2 2 2" xfId="2777" xr:uid="{00000000-0005-0000-0000-0000200A0000}"/>
    <cellStyle name="20% - Accent1 2 2 2 3 6 3 2 3" xfId="2778" xr:uid="{00000000-0005-0000-0000-0000210A0000}"/>
    <cellStyle name="20% - Accent1 2 2 2 3 6 3 3" xfId="2779" xr:uid="{00000000-0005-0000-0000-0000220A0000}"/>
    <cellStyle name="20% - Accent1 2 2 2 3 6 3 3 2" xfId="2780" xr:uid="{00000000-0005-0000-0000-0000230A0000}"/>
    <cellStyle name="20% - Accent1 2 2 2 3 6 3 4" xfId="2781" xr:uid="{00000000-0005-0000-0000-0000240A0000}"/>
    <cellStyle name="20% - Accent1 2 2 2 3 6 4" xfId="2782" xr:uid="{00000000-0005-0000-0000-0000250A0000}"/>
    <cellStyle name="20% - Accent1 2 2 2 3 6 4 2" xfId="2783" xr:uid="{00000000-0005-0000-0000-0000260A0000}"/>
    <cellStyle name="20% - Accent1 2 2 2 3 6 4 2 2" xfId="2784" xr:uid="{00000000-0005-0000-0000-0000270A0000}"/>
    <cellStyle name="20% - Accent1 2 2 2 3 6 4 2 2 2" xfId="2785" xr:uid="{00000000-0005-0000-0000-0000280A0000}"/>
    <cellStyle name="20% - Accent1 2 2 2 3 6 4 2 3" xfId="2786" xr:uid="{00000000-0005-0000-0000-0000290A0000}"/>
    <cellStyle name="20% - Accent1 2 2 2 3 6 4 3" xfId="2787" xr:uid="{00000000-0005-0000-0000-00002A0A0000}"/>
    <cellStyle name="20% - Accent1 2 2 2 3 6 4 3 2" xfId="2788" xr:uid="{00000000-0005-0000-0000-00002B0A0000}"/>
    <cellStyle name="20% - Accent1 2 2 2 3 6 4 4" xfId="2789" xr:uid="{00000000-0005-0000-0000-00002C0A0000}"/>
    <cellStyle name="20% - Accent1 2 2 2 3 6 5" xfId="2790" xr:uid="{00000000-0005-0000-0000-00002D0A0000}"/>
    <cellStyle name="20% - Accent1 2 2 2 3 6 5 2" xfId="2791" xr:uid="{00000000-0005-0000-0000-00002E0A0000}"/>
    <cellStyle name="20% - Accent1 2 2 2 3 6 5 2 2" xfId="2792" xr:uid="{00000000-0005-0000-0000-00002F0A0000}"/>
    <cellStyle name="20% - Accent1 2 2 2 3 6 5 3" xfId="2793" xr:uid="{00000000-0005-0000-0000-0000300A0000}"/>
    <cellStyle name="20% - Accent1 2 2 2 3 6 6" xfId="2794" xr:uid="{00000000-0005-0000-0000-0000310A0000}"/>
    <cellStyle name="20% - Accent1 2 2 2 3 6 6 2" xfId="2795" xr:uid="{00000000-0005-0000-0000-0000320A0000}"/>
    <cellStyle name="20% - Accent1 2 2 2 3 6 6 2 2" xfId="2796" xr:uid="{00000000-0005-0000-0000-0000330A0000}"/>
    <cellStyle name="20% - Accent1 2 2 2 3 6 6 3" xfId="2797" xr:uid="{00000000-0005-0000-0000-0000340A0000}"/>
    <cellStyle name="20% - Accent1 2 2 2 3 6 7" xfId="2798" xr:uid="{00000000-0005-0000-0000-0000350A0000}"/>
    <cellStyle name="20% - Accent1 2 2 2 3 6 7 2" xfId="2799" xr:uid="{00000000-0005-0000-0000-0000360A0000}"/>
    <cellStyle name="20% - Accent1 2 2 2 3 6 8" xfId="2800" xr:uid="{00000000-0005-0000-0000-0000370A0000}"/>
    <cellStyle name="20% - Accent1 2 2 2 3 6 8 2" xfId="2801" xr:uid="{00000000-0005-0000-0000-0000380A0000}"/>
    <cellStyle name="20% - Accent1 2 2 2 3 6 9" xfId="2802" xr:uid="{00000000-0005-0000-0000-0000390A0000}"/>
    <cellStyle name="20% - Accent1 2 2 2 3 7" xfId="2803" xr:uid="{00000000-0005-0000-0000-00003A0A0000}"/>
    <cellStyle name="20% - Accent1 2 2 2 3 7 2" xfId="2804" xr:uid="{00000000-0005-0000-0000-00003B0A0000}"/>
    <cellStyle name="20% - Accent1 2 2 2 3 7 2 2" xfId="2805" xr:uid="{00000000-0005-0000-0000-00003C0A0000}"/>
    <cellStyle name="20% - Accent1 2 2 2 3 7 2 2 2" xfId="2806" xr:uid="{00000000-0005-0000-0000-00003D0A0000}"/>
    <cellStyle name="20% - Accent1 2 2 2 3 7 2 3" xfId="2807" xr:uid="{00000000-0005-0000-0000-00003E0A0000}"/>
    <cellStyle name="20% - Accent1 2 2 2 3 7 3" xfId="2808" xr:uid="{00000000-0005-0000-0000-00003F0A0000}"/>
    <cellStyle name="20% - Accent1 2 2 2 3 7 3 2" xfId="2809" xr:uid="{00000000-0005-0000-0000-0000400A0000}"/>
    <cellStyle name="20% - Accent1 2 2 2 3 7 4" xfId="2810" xr:uid="{00000000-0005-0000-0000-0000410A0000}"/>
    <cellStyle name="20% - Accent1 2 2 2 3 8" xfId="2811" xr:uid="{00000000-0005-0000-0000-0000420A0000}"/>
    <cellStyle name="20% - Accent1 2 2 2 3 8 2" xfId="2812" xr:uid="{00000000-0005-0000-0000-0000430A0000}"/>
    <cellStyle name="20% - Accent1 2 2 2 3 8 2 2" xfId="2813" xr:uid="{00000000-0005-0000-0000-0000440A0000}"/>
    <cellStyle name="20% - Accent1 2 2 2 3 8 2 2 2" xfId="2814" xr:uid="{00000000-0005-0000-0000-0000450A0000}"/>
    <cellStyle name="20% - Accent1 2 2 2 3 8 2 3" xfId="2815" xr:uid="{00000000-0005-0000-0000-0000460A0000}"/>
    <cellStyle name="20% - Accent1 2 2 2 3 8 3" xfId="2816" xr:uid="{00000000-0005-0000-0000-0000470A0000}"/>
    <cellStyle name="20% - Accent1 2 2 2 3 8 3 2" xfId="2817" xr:uid="{00000000-0005-0000-0000-0000480A0000}"/>
    <cellStyle name="20% - Accent1 2 2 2 3 8 4" xfId="2818" xr:uid="{00000000-0005-0000-0000-0000490A0000}"/>
    <cellStyle name="20% - Accent1 2 2 2 3 9" xfId="2819" xr:uid="{00000000-0005-0000-0000-00004A0A0000}"/>
    <cellStyle name="20% - Accent1 2 2 2 3 9 2" xfId="2820" xr:uid="{00000000-0005-0000-0000-00004B0A0000}"/>
    <cellStyle name="20% - Accent1 2 2 2 3 9 2 2" xfId="2821" xr:uid="{00000000-0005-0000-0000-00004C0A0000}"/>
    <cellStyle name="20% - Accent1 2 2 2 3 9 2 2 2" xfId="2822" xr:uid="{00000000-0005-0000-0000-00004D0A0000}"/>
    <cellStyle name="20% - Accent1 2 2 2 3 9 2 3" xfId="2823" xr:uid="{00000000-0005-0000-0000-00004E0A0000}"/>
    <cellStyle name="20% - Accent1 2 2 2 3 9 3" xfId="2824" xr:uid="{00000000-0005-0000-0000-00004F0A0000}"/>
    <cellStyle name="20% - Accent1 2 2 2 3 9 3 2" xfId="2825" xr:uid="{00000000-0005-0000-0000-0000500A0000}"/>
    <cellStyle name="20% - Accent1 2 2 2 3 9 4" xfId="2826" xr:uid="{00000000-0005-0000-0000-0000510A0000}"/>
    <cellStyle name="20% - Accent1 2 2 2 4" xfId="2827" xr:uid="{00000000-0005-0000-0000-0000520A0000}"/>
    <cellStyle name="20% - Accent1 2 2 2 4 10" xfId="2828" xr:uid="{00000000-0005-0000-0000-0000530A0000}"/>
    <cellStyle name="20% - Accent1 2 2 2 4 10 2" xfId="2829" xr:uid="{00000000-0005-0000-0000-0000540A0000}"/>
    <cellStyle name="20% - Accent1 2 2 2 4 11" xfId="2830" xr:uid="{00000000-0005-0000-0000-0000550A0000}"/>
    <cellStyle name="20% - Accent1 2 2 2 4 2" xfId="2831" xr:uid="{00000000-0005-0000-0000-0000560A0000}"/>
    <cellStyle name="20% - Accent1 2 2 2 4 2 2" xfId="2832" xr:uid="{00000000-0005-0000-0000-0000570A0000}"/>
    <cellStyle name="20% - Accent1 2 2 2 4 2 2 2" xfId="2833" xr:uid="{00000000-0005-0000-0000-0000580A0000}"/>
    <cellStyle name="20% - Accent1 2 2 2 4 2 2 2 2" xfId="2834" xr:uid="{00000000-0005-0000-0000-0000590A0000}"/>
    <cellStyle name="20% - Accent1 2 2 2 4 2 2 2 2 2" xfId="2835" xr:uid="{00000000-0005-0000-0000-00005A0A0000}"/>
    <cellStyle name="20% - Accent1 2 2 2 4 2 2 2 3" xfId="2836" xr:uid="{00000000-0005-0000-0000-00005B0A0000}"/>
    <cellStyle name="20% - Accent1 2 2 2 4 2 2 3" xfId="2837" xr:uid="{00000000-0005-0000-0000-00005C0A0000}"/>
    <cellStyle name="20% - Accent1 2 2 2 4 2 2 3 2" xfId="2838" xr:uid="{00000000-0005-0000-0000-00005D0A0000}"/>
    <cellStyle name="20% - Accent1 2 2 2 4 2 2 4" xfId="2839" xr:uid="{00000000-0005-0000-0000-00005E0A0000}"/>
    <cellStyle name="20% - Accent1 2 2 2 4 2 3" xfId="2840" xr:uid="{00000000-0005-0000-0000-00005F0A0000}"/>
    <cellStyle name="20% - Accent1 2 2 2 4 2 3 2" xfId="2841" xr:uid="{00000000-0005-0000-0000-0000600A0000}"/>
    <cellStyle name="20% - Accent1 2 2 2 4 2 3 2 2" xfId="2842" xr:uid="{00000000-0005-0000-0000-0000610A0000}"/>
    <cellStyle name="20% - Accent1 2 2 2 4 2 3 2 2 2" xfId="2843" xr:uid="{00000000-0005-0000-0000-0000620A0000}"/>
    <cellStyle name="20% - Accent1 2 2 2 4 2 3 2 3" xfId="2844" xr:uid="{00000000-0005-0000-0000-0000630A0000}"/>
    <cellStyle name="20% - Accent1 2 2 2 4 2 3 3" xfId="2845" xr:uid="{00000000-0005-0000-0000-0000640A0000}"/>
    <cellStyle name="20% - Accent1 2 2 2 4 2 3 3 2" xfId="2846" xr:uid="{00000000-0005-0000-0000-0000650A0000}"/>
    <cellStyle name="20% - Accent1 2 2 2 4 2 3 4" xfId="2847" xr:uid="{00000000-0005-0000-0000-0000660A0000}"/>
    <cellStyle name="20% - Accent1 2 2 2 4 2 4" xfId="2848" xr:uid="{00000000-0005-0000-0000-0000670A0000}"/>
    <cellStyle name="20% - Accent1 2 2 2 4 2 4 2" xfId="2849" xr:uid="{00000000-0005-0000-0000-0000680A0000}"/>
    <cellStyle name="20% - Accent1 2 2 2 4 2 4 2 2" xfId="2850" xr:uid="{00000000-0005-0000-0000-0000690A0000}"/>
    <cellStyle name="20% - Accent1 2 2 2 4 2 4 2 2 2" xfId="2851" xr:uid="{00000000-0005-0000-0000-00006A0A0000}"/>
    <cellStyle name="20% - Accent1 2 2 2 4 2 4 2 3" xfId="2852" xr:uid="{00000000-0005-0000-0000-00006B0A0000}"/>
    <cellStyle name="20% - Accent1 2 2 2 4 2 4 3" xfId="2853" xr:uid="{00000000-0005-0000-0000-00006C0A0000}"/>
    <cellStyle name="20% - Accent1 2 2 2 4 2 4 3 2" xfId="2854" xr:uid="{00000000-0005-0000-0000-00006D0A0000}"/>
    <cellStyle name="20% - Accent1 2 2 2 4 2 4 4" xfId="2855" xr:uid="{00000000-0005-0000-0000-00006E0A0000}"/>
    <cellStyle name="20% - Accent1 2 2 2 4 2 5" xfId="2856" xr:uid="{00000000-0005-0000-0000-00006F0A0000}"/>
    <cellStyle name="20% - Accent1 2 2 2 4 2 5 2" xfId="2857" xr:uid="{00000000-0005-0000-0000-0000700A0000}"/>
    <cellStyle name="20% - Accent1 2 2 2 4 2 5 2 2" xfId="2858" xr:uid="{00000000-0005-0000-0000-0000710A0000}"/>
    <cellStyle name="20% - Accent1 2 2 2 4 2 5 3" xfId="2859" xr:uid="{00000000-0005-0000-0000-0000720A0000}"/>
    <cellStyle name="20% - Accent1 2 2 2 4 2 6" xfId="2860" xr:uid="{00000000-0005-0000-0000-0000730A0000}"/>
    <cellStyle name="20% - Accent1 2 2 2 4 2 6 2" xfId="2861" xr:uid="{00000000-0005-0000-0000-0000740A0000}"/>
    <cellStyle name="20% - Accent1 2 2 2 4 2 6 2 2" xfId="2862" xr:uid="{00000000-0005-0000-0000-0000750A0000}"/>
    <cellStyle name="20% - Accent1 2 2 2 4 2 6 3" xfId="2863" xr:uid="{00000000-0005-0000-0000-0000760A0000}"/>
    <cellStyle name="20% - Accent1 2 2 2 4 2 7" xfId="2864" xr:uid="{00000000-0005-0000-0000-0000770A0000}"/>
    <cellStyle name="20% - Accent1 2 2 2 4 2 7 2" xfId="2865" xr:uid="{00000000-0005-0000-0000-0000780A0000}"/>
    <cellStyle name="20% - Accent1 2 2 2 4 2 8" xfId="2866" xr:uid="{00000000-0005-0000-0000-0000790A0000}"/>
    <cellStyle name="20% - Accent1 2 2 2 4 2 8 2" xfId="2867" xr:uid="{00000000-0005-0000-0000-00007A0A0000}"/>
    <cellStyle name="20% - Accent1 2 2 2 4 2 9" xfId="2868" xr:uid="{00000000-0005-0000-0000-00007B0A0000}"/>
    <cellStyle name="20% - Accent1 2 2 2 4 3" xfId="2869" xr:uid="{00000000-0005-0000-0000-00007C0A0000}"/>
    <cellStyle name="20% - Accent1 2 2 2 4 3 2" xfId="2870" xr:uid="{00000000-0005-0000-0000-00007D0A0000}"/>
    <cellStyle name="20% - Accent1 2 2 2 4 3 2 2" xfId="2871" xr:uid="{00000000-0005-0000-0000-00007E0A0000}"/>
    <cellStyle name="20% - Accent1 2 2 2 4 3 2 2 2" xfId="2872" xr:uid="{00000000-0005-0000-0000-00007F0A0000}"/>
    <cellStyle name="20% - Accent1 2 2 2 4 3 2 2 2 2" xfId="2873" xr:uid="{00000000-0005-0000-0000-0000800A0000}"/>
    <cellStyle name="20% - Accent1 2 2 2 4 3 2 2 3" xfId="2874" xr:uid="{00000000-0005-0000-0000-0000810A0000}"/>
    <cellStyle name="20% - Accent1 2 2 2 4 3 2 3" xfId="2875" xr:uid="{00000000-0005-0000-0000-0000820A0000}"/>
    <cellStyle name="20% - Accent1 2 2 2 4 3 2 3 2" xfId="2876" xr:uid="{00000000-0005-0000-0000-0000830A0000}"/>
    <cellStyle name="20% - Accent1 2 2 2 4 3 2 4" xfId="2877" xr:uid="{00000000-0005-0000-0000-0000840A0000}"/>
    <cellStyle name="20% - Accent1 2 2 2 4 3 3" xfId="2878" xr:uid="{00000000-0005-0000-0000-0000850A0000}"/>
    <cellStyle name="20% - Accent1 2 2 2 4 3 3 2" xfId="2879" xr:uid="{00000000-0005-0000-0000-0000860A0000}"/>
    <cellStyle name="20% - Accent1 2 2 2 4 3 3 2 2" xfId="2880" xr:uid="{00000000-0005-0000-0000-0000870A0000}"/>
    <cellStyle name="20% - Accent1 2 2 2 4 3 3 2 2 2" xfId="2881" xr:uid="{00000000-0005-0000-0000-0000880A0000}"/>
    <cellStyle name="20% - Accent1 2 2 2 4 3 3 2 3" xfId="2882" xr:uid="{00000000-0005-0000-0000-0000890A0000}"/>
    <cellStyle name="20% - Accent1 2 2 2 4 3 3 3" xfId="2883" xr:uid="{00000000-0005-0000-0000-00008A0A0000}"/>
    <cellStyle name="20% - Accent1 2 2 2 4 3 3 3 2" xfId="2884" xr:uid="{00000000-0005-0000-0000-00008B0A0000}"/>
    <cellStyle name="20% - Accent1 2 2 2 4 3 3 4" xfId="2885" xr:uid="{00000000-0005-0000-0000-00008C0A0000}"/>
    <cellStyle name="20% - Accent1 2 2 2 4 3 4" xfId="2886" xr:uid="{00000000-0005-0000-0000-00008D0A0000}"/>
    <cellStyle name="20% - Accent1 2 2 2 4 3 4 2" xfId="2887" xr:uid="{00000000-0005-0000-0000-00008E0A0000}"/>
    <cellStyle name="20% - Accent1 2 2 2 4 3 4 2 2" xfId="2888" xr:uid="{00000000-0005-0000-0000-00008F0A0000}"/>
    <cellStyle name="20% - Accent1 2 2 2 4 3 4 2 2 2" xfId="2889" xr:uid="{00000000-0005-0000-0000-0000900A0000}"/>
    <cellStyle name="20% - Accent1 2 2 2 4 3 4 2 3" xfId="2890" xr:uid="{00000000-0005-0000-0000-0000910A0000}"/>
    <cellStyle name="20% - Accent1 2 2 2 4 3 4 3" xfId="2891" xr:uid="{00000000-0005-0000-0000-0000920A0000}"/>
    <cellStyle name="20% - Accent1 2 2 2 4 3 4 3 2" xfId="2892" xr:uid="{00000000-0005-0000-0000-0000930A0000}"/>
    <cellStyle name="20% - Accent1 2 2 2 4 3 4 4" xfId="2893" xr:uid="{00000000-0005-0000-0000-0000940A0000}"/>
    <cellStyle name="20% - Accent1 2 2 2 4 3 5" xfId="2894" xr:uid="{00000000-0005-0000-0000-0000950A0000}"/>
    <cellStyle name="20% - Accent1 2 2 2 4 3 5 2" xfId="2895" xr:uid="{00000000-0005-0000-0000-0000960A0000}"/>
    <cellStyle name="20% - Accent1 2 2 2 4 3 5 2 2" xfId="2896" xr:uid="{00000000-0005-0000-0000-0000970A0000}"/>
    <cellStyle name="20% - Accent1 2 2 2 4 3 5 3" xfId="2897" xr:uid="{00000000-0005-0000-0000-0000980A0000}"/>
    <cellStyle name="20% - Accent1 2 2 2 4 3 6" xfId="2898" xr:uid="{00000000-0005-0000-0000-0000990A0000}"/>
    <cellStyle name="20% - Accent1 2 2 2 4 3 6 2" xfId="2899" xr:uid="{00000000-0005-0000-0000-00009A0A0000}"/>
    <cellStyle name="20% - Accent1 2 2 2 4 3 6 2 2" xfId="2900" xr:uid="{00000000-0005-0000-0000-00009B0A0000}"/>
    <cellStyle name="20% - Accent1 2 2 2 4 3 6 3" xfId="2901" xr:uid="{00000000-0005-0000-0000-00009C0A0000}"/>
    <cellStyle name="20% - Accent1 2 2 2 4 3 7" xfId="2902" xr:uid="{00000000-0005-0000-0000-00009D0A0000}"/>
    <cellStyle name="20% - Accent1 2 2 2 4 3 7 2" xfId="2903" xr:uid="{00000000-0005-0000-0000-00009E0A0000}"/>
    <cellStyle name="20% - Accent1 2 2 2 4 3 8" xfId="2904" xr:uid="{00000000-0005-0000-0000-00009F0A0000}"/>
    <cellStyle name="20% - Accent1 2 2 2 4 3 8 2" xfId="2905" xr:uid="{00000000-0005-0000-0000-0000A00A0000}"/>
    <cellStyle name="20% - Accent1 2 2 2 4 3 9" xfId="2906" xr:uid="{00000000-0005-0000-0000-0000A10A0000}"/>
    <cellStyle name="20% - Accent1 2 2 2 4 4" xfId="2907" xr:uid="{00000000-0005-0000-0000-0000A20A0000}"/>
    <cellStyle name="20% - Accent1 2 2 2 4 4 2" xfId="2908" xr:uid="{00000000-0005-0000-0000-0000A30A0000}"/>
    <cellStyle name="20% - Accent1 2 2 2 4 4 2 2" xfId="2909" xr:uid="{00000000-0005-0000-0000-0000A40A0000}"/>
    <cellStyle name="20% - Accent1 2 2 2 4 4 2 2 2" xfId="2910" xr:uid="{00000000-0005-0000-0000-0000A50A0000}"/>
    <cellStyle name="20% - Accent1 2 2 2 4 4 2 3" xfId="2911" xr:uid="{00000000-0005-0000-0000-0000A60A0000}"/>
    <cellStyle name="20% - Accent1 2 2 2 4 4 3" xfId="2912" xr:uid="{00000000-0005-0000-0000-0000A70A0000}"/>
    <cellStyle name="20% - Accent1 2 2 2 4 4 3 2" xfId="2913" xr:uid="{00000000-0005-0000-0000-0000A80A0000}"/>
    <cellStyle name="20% - Accent1 2 2 2 4 4 4" xfId="2914" xr:uid="{00000000-0005-0000-0000-0000A90A0000}"/>
    <cellStyle name="20% - Accent1 2 2 2 4 5" xfId="2915" xr:uid="{00000000-0005-0000-0000-0000AA0A0000}"/>
    <cellStyle name="20% - Accent1 2 2 2 4 5 2" xfId="2916" xr:uid="{00000000-0005-0000-0000-0000AB0A0000}"/>
    <cellStyle name="20% - Accent1 2 2 2 4 5 2 2" xfId="2917" xr:uid="{00000000-0005-0000-0000-0000AC0A0000}"/>
    <cellStyle name="20% - Accent1 2 2 2 4 5 2 2 2" xfId="2918" xr:uid="{00000000-0005-0000-0000-0000AD0A0000}"/>
    <cellStyle name="20% - Accent1 2 2 2 4 5 2 3" xfId="2919" xr:uid="{00000000-0005-0000-0000-0000AE0A0000}"/>
    <cellStyle name="20% - Accent1 2 2 2 4 5 3" xfId="2920" xr:uid="{00000000-0005-0000-0000-0000AF0A0000}"/>
    <cellStyle name="20% - Accent1 2 2 2 4 5 3 2" xfId="2921" xr:uid="{00000000-0005-0000-0000-0000B00A0000}"/>
    <cellStyle name="20% - Accent1 2 2 2 4 5 4" xfId="2922" xr:uid="{00000000-0005-0000-0000-0000B10A0000}"/>
    <cellStyle name="20% - Accent1 2 2 2 4 6" xfId="2923" xr:uid="{00000000-0005-0000-0000-0000B20A0000}"/>
    <cellStyle name="20% - Accent1 2 2 2 4 6 2" xfId="2924" xr:uid="{00000000-0005-0000-0000-0000B30A0000}"/>
    <cellStyle name="20% - Accent1 2 2 2 4 6 2 2" xfId="2925" xr:uid="{00000000-0005-0000-0000-0000B40A0000}"/>
    <cellStyle name="20% - Accent1 2 2 2 4 6 2 2 2" xfId="2926" xr:uid="{00000000-0005-0000-0000-0000B50A0000}"/>
    <cellStyle name="20% - Accent1 2 2 2 4 6 2 3" xfId="2927" xr:uid="{00000000-0005-0000-0000-0000B60A0000}"/>
    <cellStyle name="20% - Accent1 2 2 2 4 6 3" xfId="2928" xr:uid="{00000000-0005-0000-0000-0000B70A0000}"/>
    <cellStyle name="20% - Accent1 2 2 2 4 6 3 2" xfId="2929" xr:uid="{00000000-0005-0000-0000-0000B80A0000}"/>
    <cellStyle name="20% - Accent1 2 2 2 4 6 4" xfId="2930" xr:uid="{00000000-0005-0000-0000-0000B90A0000}"/>
    <cellStyle name="20% - Accent1 2 2 2 4 7" xfId="2931" xr:uid="{00000000-0005-0000-0000-0000BA0A0000}"/>
    <cellStyle name="20% - Accent1 2 2 2 4 7 2" xfId="2932" xr:uid="{00000000-0005-0000-0000-0000BB0A0000}"/>
    <cellStyle name="20% - Accent1 2 2 2 4 7 2 2" xfId="2933" xr:uid="{00000000-0005-0000-0000-0000BC0A0000}"/>
    <cellStyle name="20% - Accent1 2 2 2 4 7 3" xfId="2934" xr:uid="{00000000-0005-0000-0000-0000BD0A0000}"/>
    <cellStyle name="20% - Accent1 2 2 2 4 8" xfId="2935" xr:uid="{00000000-0005-0000-0000-0000BE0A0000}"/>
    <cellStyle name="20% - Accent1 2 2 2 4 8 2" xfId="2936" xr:uid="{00000000-0005-0000-0000-0000BF0A0000}"/>
    <cellStyle name="20% - Accent1 2 2 2 4 8 2 2" xfId="2937" xr:uid="{00000000-0005-0000-0000-0000C00A0000}"/>
    <cellStyle name="20% - Accent1 2 2 2 4 8 3" xfId="2938" xr:uid="{00000000-0005-0000-0000-0000C10A0000}"/>
    <cellStyle name="20% - Accent1 2 2 2 4 9" xfId="2939" xr:uid="{00000000-0005-0000-0000-0000C20A0000}"/>
    <cellStyle name="20% - Accent1 2 2 2 4 9 2" xfId="2940" xr:uid="{00000000-0005-0000-0000-0000C30A0000}"/>
    <cellStyle name="20% - Accent1 2 2 2 5" xfId="2941" xr:uid="{00000000-0005-0000-0000-0000C40A0000}"/>
    <cellStyle name="20% - Accent1 2 2 2 5 10" xfId="2942" xr:uid="{00000000-0005-0000-0000-0000C50A0000}"/>
    <cellStyle name="20% - Accent1 2 2 2 5 10 2" xfId="2943" xr:uid="{00000000-0005-0000-0000-0000C60A0000}"/>
    <cellStyle name="20% - Accent1 2 2 2 5 11" xfId="2944" xr:uid="{00000000-0005-0000-0000-0000C70A0000}"/>
    <cellStyle name="20% - Accent1 2 2 2 5 2" xfId="2945" xr:uid="{00000000-0005-0000-0000-0000C80A0000}"/>
    <cellStyle name="20% - Accent1 2 2 2 5 2 2" xfId="2946" xr:uid="{00000000-0005-0000-0000-0000C90A0000}"/>
    <cellStyle name="20% - Accent1 2 2 2 5 2 2 2" xfId="2947" xr:uid="{00000000-0005-0000-0000-0000CA0A0000}"/>
    <cellStyle name="20% - Accent1 2 2 2 5 2 2 2 2" xfId="2948" xr:uid="{00000000-0005-0000-0000-0000CB0A0000}"/>
    <cellStyle name="20% - Accent1 2 2 2 5 2 2 2 2 2" xfId="2949" xr:uid="{00000000-0005-0000-0000-0000CC0A0000}"/>
    <cellStyle name="20% - Accent1 2 2 2 5 2 2 2 3" xfId="2950" xr:uid="{00000000-0005-0000-0000-0000CD0A0000}"/>
    <cellStyle name="20% - Accent1 2 2 2 5 2 2 3" xfId="2951" xr:uid="{00000000-0005-0000-0000-0000CE0A0000}"/>
    <cellStyle name="20% - Accent1 2 2 2 5 2 2 3 2" xfId="2952" xr:uid="{00000000-0005-0000-0000-0000CF0A0000}"/>
    <cellStyle name="20% - Accent1 2 2 2 5 2 2 4" xfId="2953" xr:uid="{00000000-0005-0000-0000-0000D00A0000}"/>
    <cellStyle name="20% - Accent1 2 2 2 5 2 3" xfId="2954" xr:uid="{00000000-0005-0000-0000-0000D10A0000}"/>
    <cellStyle name="20% - Accent1 2 2 2 5 2 3 2" xfId="2955" xr:uid="{00000000-0005-0000-0000-0000D20A0000}"/>
    <cellStyle name="20% - Accent1 2 2 2 5 2 3 2 2" xfId="2956" xr:uid="{00000000-0005-0000-0000-0000D30A0000}"/>
    <cellStyle name="20% - Accent1 2 2 2 5 2 3 2 2 2" xfId="2957" xr:uid="{00000000-0005-0000-0000-0000D40A0000}"/>
    <cellStyle name="20% - Accent1 2 2 2 5 2 3 2 3" xfId="2958" xr:uid="{00000000-0005-0000-0000-0000D50A0000}"/>
    <cellStyle name="20% - Accent1 2 2 2 5 2 3 3" xfId="2959" xr:uid="{00000000-0005-0000-0000-0000D60A0000}"/>
    <cellStyle name="20% - Accent1 2 2 2 5 2 3 3 2" xfId="2960" xr:uid="{00000000-0005-0000-0000-0000D70A0000}"/>
    <cellStyle name="20% - Accent1 2 2 2 5 2 3 4" xfId="2961" xr:uid="{00000000-0005-0000-0000-0000D80A0000}"/>
    <cellStyle name="20% - Accent1 2 2 2 5 2 4" xfId="2962" xr:uid="{00000000-0005-0000-0000-0000D90A0000}"/>
    <cellStyle name="20% - Accent1 2 2 2 5 2 4 2" xfId="2963" xr:uid="{00000000-0005-0000-0000-0000DA0A0000}"/>
    <cellStyle name="20% - Accent1 2 2 2 5 2 4 2 2" xfId="2964" xr:uid="{00000000-0005-0000-0000-0000DB0A0000}"/>
    <cellStyle name="20% - Accent1 2 2 2 5 2 4 2 2 2" xfId="2965" xr:uid="{00000000-0005-0000-0000-0000DC0A0000}"/>
    <cellStyle name="20% - Accent1 2 2 2 5 2 4 2 3" xfId="2966" xr:uid="{00000000-0005-0000-0000-0000DD0A0000}"/>
    <cellStyle name="20% - Accent1 2 2 2 5 2 4 3" xfId="2967" xr:uid="{00000000-0005-0000-0000-0000DE0A0000}"/>
    <cellStyle name="20% - Accent1 2 2 2 5 2 4 3 2" xfId="2968" xr:uid="{00000000-0005-0000-0000-0000DF0A0000}"/>
    <cellStyle name="20% - Accent1 2 2 2 5 2 4 4" xfId="2969" xr:uid="{00000000-0005-0000-0000-0000E00A0000}"/>
    <cellStyle name="20% - Accent1 2 2 2 5 2 5" xfId="2970" xr:uid="{00000000-0005-0000-0000-0000E10A0000}"/>
    <cellStyle name="20% - Accent1 2 2 2 5 2 5 2" xfId="2971" xr:uid="{00000000-0005-0000-0000-0000E20A0000}"/>
    <cellStyle name="20% - Accent1 2 2 2 5 2 5 2 2" xfId="2972" xr:uid="{00000000-0005-0000-0000-0000E30A0000}"/>
    <cellStyle name="20% - Accent1 2 2 2 5 2 5 3" xfId="2973" xr:uid="{00000000-0005-0000-0000-0000E40A0000}"/>
    <cellStyle name="20% - Accent1 2 2 2 5 2 6" xfId="2974" xr:uid="{00000000-0005-0000-0000-0000E50A0000}"/>
    <cellStyle name="20% - Accent1 2 2 2 5 2 6 2" xfId="2975" xr:uid="{00000000-0005-0000-0000-0000E60A0000}"/>
    <cellStyle name="20% - Accent1 2 2 2 5 2 6 2 2" xfId="2976" xr:uid="{00000000-0005-0000-0000-0000E70A0000}"/>
    <cellStyle name="20% - Accent1 2 2 2 5 2 6 3" xfId="2977" xr:uid="{00000000-0005-0000-0000-0000E80A0000}"/>
    <cellStyle name="20% - Accent1 2 2 2 5 2 7" xfId="2978" xr:uid="{00000000-0005-0000-0000-0000E90A0000}"/>
    <cellStyle name="20% - Accent1 2 2 2 5 2 7 2" xfId="2979" xr:uid="{00000000-0005-0000-0000-0000EA0A0000}"/>
    <cellStyle name="20% - Accent1 2 2 2 5 2 8" xfId="2980" xr:uid="{00000000-0005-0000-0000-0000EB0A0000}"/>
    <cellStyle name="20% - Accent1 2 2 2 5 2 8 2" xfId="2981" xr:uid="{00000000-0005-0000-0000-0000EC0A0000}"/>
    <cellStyle name="20% - Accent1 2 2 2 5 2 9" xfId="2982" xr:uid="{00000000-0005-0000-0000-0000ED0A0000}"/>
    <cellStyle name="20% - Accent1 2 2 2 5 3" xfId="2983" xr:uid="{00000000-0005-0000-0000-0000EE0A0000}"/>
    <cellStyle name="20% - Accent1 2 2 2 5 3 2" xfId="2984" xr:uid="{00000000-0005-0000-0000-0000EF0A0000}"/>
    <cellStyle name="20% - Accent1 2 2 2 5 3 2 2" xfId="2985" xr:uid="{00000000-0005-0000-0000-0000F00A0000}"/>
    <cellStyle name="20% - Accent1 2 2 2 5 3 2 2 2" xfId="2986" xr:uid="{00000000-0005-0000-0000-0000F10A0000}"/>
    <cellStyle name="20% - Accent1 2 2 2 5 3 2 2 2 2" xfId="2987" xr:uid="{00000000-0005-0000-0000-0000F20A0000}"/>
    <cellStyle name="20% - Accent1 2 2 2 5 3 2 2 3" xfId="2988" xr:uid="{00000000-0005-0000-0000-0000F30A0000}"/>
    <cellStyle name="20% - Accent1 2 2 2 5 3 2 3" xfId="2989" xr:uid="{00000000-0005-0000-0000-0000F40A0000}"/>
    <cellStyle name="20% - Accent1 2 2 2 5 3 2 3 2" xfId="2990" xr:uid="{00000000-0005-0000-0000-0000F50A0000}"/>
    <cellStyle name="20% - Accent1 2 2 2 5 3 2 4" xfId="2991" xr:uid="{00000000-0005-0000-0000-0000F60A0000}"/>
    <cellStyle name="20% - Accent1 2 2 2 5 3 3" xfId="2992" xr:uid="{00000000-0005-0000-0000-0000F70A0000}"/>
    <cellStyle name="20% - Accent1 2 2 2 5 3 3 2" xfId="2993" xr:uid="{00000000-0005-0000-0000-0000F80A0000}"/>
    <cellStyle name="20% - Accent1 2 2 2 5 3 3 2 2" xfId="2994" xr:uid="{00000000-0005-0000-0000-0000F90A0000}"/>
    <cellStyle name="20% - Accent1 2 2 2 5 3 3 2 2 2" xfId="2995" xr:uid="{00000000-0005-0000-0000-0000FA0A0000}"/>
    <cellStyle name="20% - Accent1 2 2 2 5 3 3 2 3" xfId="2996" xr:uid="{00000000-0005-0000-0000-0000FB0A0000}"/>
    <cellStyle name="20% - Accent1 2 2 2 5 3 3 3" xfId="2997" xr:uid="{00000000-0005-0000-0000-0000FC0A0000}"/>
    <cellStyle name="20% - Accent1 2 2 2 5 3 3 3 2" xfId="2998" xr:uid="{00000000-0005-0000-0000-0000FD0A0000}"/>
    <cellStyle name="20% - Accent1 2 2 2 5 3 3 4" xfId="2999" xr:uid="{00000000-0005-0000-0000-0000FE0A0000}"/>
    <cellStyle name="20% - Accent1 2 2 2 5 3 4" xfId="3000" xr:uid="{00000000-0005-0000-0000-0000FF0A0000}"/>
    <cellStyle name="20% - Accent1 2 2 2 5 3 4 2" xfId="3001" xr:uid="{00000000-0005-0000-0000-0000000B0000}"/>
    <cellStyle name="20% - Accent1 2 2 2 5 3 4 2 2" xfId="3002" xr:uid="{00000000-0005-0000-0000-0000010B0000}"/>
    <cellStyle name="20% - Accent1 2 2 2 5 3 4 2 2 2" xfId="3003" xr:uid="{00000000-0005-0000-0000-0000020B0000}"/>
    <cellStyle name="20% - Accent1 2 2 2 5 3 4 2 3" xfId="3004" xr:uid="{00000000-0005-0000-0000-0000030B0000}"/>
    <cellStyle name="20% - Accent1 2 2 2 5 3 4 3" xfId="3005" xr:uid="{00000000-0005-0000-0000-0000040B0000}"/>
    <cellStyle name="20% - Accent1 2 2 2 5 3 4 3 2" xfId="3006" xr:uid="{00000000-0005-0000-0000-0000050B0000}"/>
    <cellStyle name="20% - Accent1 2 2 2 5 3 4 4" xfId="3007" xr:uid="{00000000-0005-0000-0000-0000060B0000}"/>
    <cellStyle name="20% - Accent1 2 2 2 5 3 5" xfId="3008" xr:uid="{00000000-0005-0000-0000-0000070B0000}"/>
    <cellStyle name="20% - Accent1 2 2 2 5 3 5 2" xfId="3009" xr:uid="{00000000-0005-0000-0000-0000080B0000}"/>
    <cellStyle name="20% - Accent1 2 2 2 5 3 5 2 2" xfId="3010" xr:uid="{00000000-0005-0000-0000-0000090B0000}"/>
    <cellStyle name="20% - Accent1 2 2 2 5 3 5 3" xfId="3011" xr:uid="{00000000-0005-0000-0000-00000A0B0000}"/>
    <cellStyle name="20% - Accent1 2 2 2 5 3 6" xfId="3012" xr:uid="{00000000-0005-0000-0000-00000B0B0000}"/>
    <cellStyle name="20% - Accent1 2 2 2 5 3 6 2" xfId="3013" xr:uid="{00000000-0005-0000-0000-00000C0B0000}"/>
    <cellStyle name="20% - Accent1 2 2 2 5 3 6 2 2" xfId="3014" xr:uid="{00000000-0005-0000-0000-00000D0B0000}"/>
    <cellStyle name="20% - Accent1 2 2 2 5 3 6 3" xfId="3015" xr:uid="{00000000-0005-0000-0000-00000E0B0000}"/>
    <cellStyle name="20% - Accent1 2 2 2 5 3 7" xfId="3016" xr:uid="{00000000-0005-0000-0000-00000F0B0000}"/>
    <cellStyle name="20% - Accent1 2 2 2 5 3 7 2" xfId="3017" xr:uid="{00000000-0005-0000-0000-0000100B0000}"/>
    <cellStyle name="20% - Accent1 2 2 2 5 3 8" xfId="3018" xr:uid="{00000000-0005-0000-0000-0000110B0000}"/>
    <cellStyle name="20% - Accent1 2 2 2 5 3 8 2" xfId="3019" xr:uid="{00000000-0005-0000-0000-0000120B0000}"/>
    <cellStyle name="20% - Accent1 2 2 2 5 3 9" xfId="3020" xr:uid="{00000000-0005-0000-0000-0000130B0000}"/>
    <cellStyle name="20% - Accent1 2 2 2 5 4" xfId="3021" xr:uid="{00000000-0005-0000-0000-0000140B0000}"/>
    <cellStyle name="20% - Accent1 2 2 2 5 4 2" xfId="3022" xr:uid="{00000000-0005-0000-0000-0000150B0000}"/>
    <cellStyle name="20% - Accent1 2 2 2 5 4 2 2" xfId="3023" xr:uid="{00000000-0005-0000-0000-0000160B0000}"/>
    <cellStyle name="20% - Accent1 2 2 2 5 4 2 2 2" xfId="3024" xr:uid="{00000000-0005-0000-0000-0000170B0000}"/>
    <cellStyle name="20% - Accent1 2 2 2 5 4 2 3" xfId="3025" xr:uid="{00000000-0005-0000-0000-0000180B0000}"/>
    <cellStyle name="20% - Accent1 2 2 2 5 4 3" xfId="3026" xr:uid="{00000000-0005-0000-0000-0000190B0000}"/>
    <cellStyle name="20% - Accent1 2 2 2 5 4 3 2" xfId="3027" xr:uid="{00000000-0005-0000-0000-00001A0B0000}"/>
    <cellStyle name="20% - Accent1 2 2 2 5 4 4" xfId="3028" xr:uid="{00000000-0005-0000-0000-00001B0B0000}"/>
    <cellStyle name="20% - Accent1 2 2 2 5 5" xfId="3029" xr:uid="{00000000-0005-0000-0000-00001C0B0000}"/>
    <cellStyle name="20% - Accent1 2 2 2 5 5 2" xfId="3030" xr:uid="{00000000-0005-0000-0000-00001D0B0000}"/>
    <cellStyle name="20% - Accent1 2 2 2 5 5 2 2" xfId="3031" xr:uid="{00000000-0005-0000-0000-00001E0B0000}"/>
    <cellStyle name="20% - Accent1 2 2 2 5 5 2 2 2" xfId="3032" xr:uid="{00000000-0005-0000-0000-00001F0B0000}"/>
    <cellStyle name="20% - Accent1 2 2 2 5 5 2 3" xfId="3033" xr:uid="{00000000-0005-0000-0000-0000200B0000}"/>
    <cellStyle name="20% - Accent1 2 2 2 5 5 3" xfId="3034" xr:uid="{00000000-0005-0000-0000-0000210B0000}"/>
    <cellStyle name="20% - Accent1 2 2 2 5 5 3 2" xfId="3035" xr:uid="{00000000-0005-0000-0000-0000220B0000}"/>
    <cellStyle name="20% - Accent1 2 2 2 5 5 4" xfId="3036" xr:uid="{00000000-0005-0000-0000-0000230B0000}"/>
    <cellStyle name="20% - Accent1 2 2 2 5 6" xfId="3037" xr:uid="{00000000-0005-0000-0000-0000240B0000}"/>
    <cellStyle name="20% - Accent1 2 2 2 5 6 2" xfId="3038" xr:uid="{00000000-0005-0000-0000-0000250B0000}"/>
    <cellStyle name="20% - Accent1 2 2 2 5 6 2 2" xfId="3039" xr:uid="{00000000-0005-0000-0000-0000260B0000}"/>
    <cellStyle name="20% - Accent1 2 2 2 5 6 2 2 2" xfId="3040" xr:uid="{00000000-0005-0000-0000-0000270B0000}"/>
    <cellStyle name="20% - Accent1 2 2 2 5 6 2 3" xfId="3041" xr:uid="{00000000-0005-0000-0000-0000280B0000}"/>
    <cellStyle name="20% - Accent1 2 2 2 5 6 3" xfId="3042" xr:uid="{00000000-0005-0000-0000-0000290B0000}"/>
    <cellStyle name="20% - Accent1 2 2 2 5 6 3 2" xfId="3043" xr:uid="{00000000-0005-0000-0000-00002A0B0000}"/>
    <cellStyle name="20% - Accent1 2 2 2 5 6 4" xfId="3044" xr:uid="{00000000-0005-0000-0000-00002B0B0000}"/>
    <cellStyle name="20% - Accent1 2 2 2 5 7" xfId="3045" xr:uid="{00000000-0005-0000-0000-00002C0B0000}"/>
    <cellStyle name="20% - Accent1 2 2 2 5 7 2" xfId="3046" xr:uid="{00000000-0005-0000-0000-00002D0B0000}"/>
    <cellStyle name="20% - Accent1 2 2 2 5 7 2 2" xfId="3047" xr:uid="{00000000-0005-0000-0000-00002E0B0000}"/>
    <cellStyle name="20% - Accent1 2 2 2 5 7 3" xfId="3048" xr:uid="{00000000-0005-0000-0000-00002F0B0000}"/>
    <cellStyle name="20% - Accent1 2 2 2 5 8" xfId="3049" xr:uid="{00000000-0005-0000-0000-0000300B0000}"/>
    <cellStyle name="20% - Accent1 2 2 2 5 8 2" xfId="3050" xr:uid="{00000000-0005-0000-0000-0000310B0000}"/>
    <cellStyle name="20% - Accent1 2 2 2 5 8 2 2" xfId="3051" xr:uid="{00000000-0005-0000-0000-0000320B0000}"/>
    <cellStyle name="20% - Accent1 2 2 2 5 8 3" xfId="3052" xr:uid="{00000000-0005-0000-0000-0000330B0000}"/>
    <cellStyle name="20% - Accent1 2 2 2 5 9" xfId="3053" xr:uid="{00000000-0005-0000-0000-0000340B0000}"/>
    <cellStyle name="20% - Accent1 2 2 2 5 9 2" xfId="3054" xr:uid="{00000000-0005-0000-0000-0000350B0000}"/>
    <cellStyle name="20% - Accent1 2 2 2 6" xfId="3055" xr:uid="{00000000-0005-0000-0000-0000360B0000}"/>
    <cellStyle name="20% - Accent1 2 2 2 6 10" xfId="3056" xr:uid="{00000000-0005-0000-0000-0000370B0000}"/>
    <cellStyle name="20% - Accent1 2 2 2 6 10 2" xfId="3057" xr:uid="{00000000-0005-0000-0000-0000380B0000}"/>
    <cellStyle name="20% - Accent1 2 2 2 6 11" xfId="3058" xr:uid="{00000000-0005-0000-0000-0000390B0000}"/>
    <cellStyle name="20% - Accent1 2 2 2 6 2" xfId="3059" xr:uid="{00000000-0005-0000-0000-00003A0B0000}"/>
    <cellStyle name="20% - Accent1 2 2 2 6 2 2" xfId="3060" xr:uid="{00000000-0005-0000-0000-00003B0B0000}"/>
    <cellStyle name="20% - Accent1 2 2 2 6 2 2 2" xfId="3061" xr:uid="{00000000-0005-0000-0000-00003C0B0000}"/>
    <cellStyle name="20% - Accent1 2 2 2 6 2 2 2 2" xfId="3062" xr:uid="{00000000-0005-0000-0000-00003D0B0000}"/>
    <cellStyle name="20% - Accent1 2 2 2 6 2 2 2 2 2" xfId="3063" xr:uid="{00000000-0005-0000-0000-00003E0B0000}"/>
    <cellStyle name="20% - Accent1 2 2 2 6 2 2 2 3" xfId="3064" xr:uid="{00000000-0005-0000-0000-00003F0B0000}"/>
    <cellStyle name="20% - Accent1 2 2 2 6 2 2 3" xfId="3065" xr:uid="{00000000-0005-0000-0000-0000400B0000}"/>
    <cellStyle name="20% - Accent1 2 2 2 6 2 2 3 2" xfId="3066" xr:uid="{00000000-0005-0000-0000-0000410B0000}"/>
    <cellStyle name="20% - Accent1 2 2 2 6 2 2 4" xfId="3067" xr:uid="{00000000-0005-0000-0000-0000420B0000}"/>
    <cellStyle name="20% - Accent1 2 2 2 6 2 3" xfId="3068" xr:uid="{00000000-0005-0000-0000-0000430B0000}"/>
    <cellStyle name="20% - Accent1 2 2 2 6 2 3 2" xfId="3069" xr:uid="{00000000-0005-0000-0000-0000440B0000}"/>
    <cellStyle name="20% - Accent1 2 2 2 6 2 3 2 2" xfId="3070" xr:uid="{00000000-0005-0000-0000-0000450B0000}"/>
    <cellStyle name="20% - Accent1 2 2 2 6 2 3 2 2 2" xfId="3071" xr:uid="{00000000-0005-0000-0000-0000460B0000}"/>
    <cellStyle name="20% - Accent1 2 2 2 6 2 3 2 3" xfId="3072" xr:uid="{00000000-0005-0000-0000-0000470B0000}"/>
    <cellStyle name="20% - Accent1 2 2 2 6 2 3 3" xfId="3073" xr:uid="{00000000-0005-0000-0000-0000480B0000}"/>
    <cellStyle name="20% - Accent1 2 2 2 6 2 3 3 2" xfId="3074" xr:uid="{00000000-0005-0000-0000-0000490B0000}"/>
    <cellStyle name="20% - Accent1 2 2 2 6 2 3 4" xfId="3075" xr:uid="{00000000-0005-0000-0000-00004A0B0000}"/>
    <cellStyle name="20% - Accent1 2 2 2 6 2 4" xfId="3076" xr:uid="{00000000-0005-0000-0000-00004B0B0000}"/>
    <cellStyle name="20% - Accent1 2 2 2 6 2 4 2" xfId="3077" xr:uid="{00000000-0005-0000-0000-00004C0B0000}"/>
    <cellStyle name="20% - Accent1 2 2 2 6 2 4 2 2" xfId="3078" xr:uid="{00000000-0005-0000-0000-00004D0B0000}"/>
    <cellStyle name="20% - Accent1 2 2 2 6 2 4 2 2 2" xfId="3079" xr:uid="{00000000-0005-0000-0000-00004E0B0000}"/>
    <cellStyle name="20% - Accent1 2 2 2 6 2 4 2 3" xfId="3080" xr:uid="{00000000-0005-0000-0000-00004F0B0000}"/>
    <cellStyle name="20% - Accent1 2 2 2 6 2 4 3" xfId="3081" xr:uid="{00000000-0005-0000-0000-0000500B0000}"/>
    <cellStyle name="20% - Accent1 2 2 2 6 2 4 3 2" xfId="3082" xr:uid="{00000000-0005-0000-0000-0000510B0000}"/>
    <cellStyle name="20% - Accent1 2 2 2 6 2 4 4" xfId="3083" xr:uid="{00000000-0005-0000-0000-0000520B0000}"/>
    <cellStyle name="20% - Accent1 2 2 2 6 2 5" xfId="3084" xr:uid="{00000000-0005-0000-0000-0000530B0000}"/>
    <cellStyle name="20% - Accent1 2 2 2 6 2 5 2" xfId="3085" xr:uid="{00000000-0005-0000-0000-0000540B0000}"/>
    <cellStyle name="20% - Accent1 2 2 2 6 2 5 2 2" xfId="3086" xr:uid="{00000000-0005-0000-0000-0000550B0000}"/>
    <cellStyle name="20% - Accent1 2 2 2 6 2 5 3" xfId="3087" xr:uid="{00000000-0005-0000-0000-0000560B0000}"/>
    <cellStyle name="20% - Accent1 2 2 2 6 2 6" xfId="3088" xr:uid="{00000000-0005-0000-0000-0000570B0000}"/>
    <cellStyle name="20% - Accent1 2 2 2 6 2 6 2" xfId="3089" xr:uid="{00000000-0005-0000-0000-0000580B0000}"/>
    <cellStyle name="20% - Accent1 2 2 2 6 2 6 2 2" xfId="3090" xr:uid="{00000000-0005-0000-0000-0000590B0000}"/>
    <cellStyle name="20% - Accent1 2 2 2 6 2 6 3" xfId="3091" xr:uid="{00000000-0005-0000-0000-00005A0B0000}"/>
    <cellStyle name="20% - Accent1 2 2 2 6 2 7" xfId="3092" xr:uid="{00000000-0005-0000-0000-00005B0B0000}"/>
    <cellStyle name="20% - Accent1 2 2 2 6 2 7 2" xfId="3093" xr:uid="{00000000-0005-0000-0000-00005C0B0000}"/>
    <cellStyle name="20% - Accent1 2 2 2 6 2 8" xfId="3094" xr:uid="{00000000-0005-0000-0000-00005D0B0000}"/>
    <cellStyle name="20% - Accent1 2 2 2 6 2 8 2" xfId="3095" xr:uid="{00000000-0005-0000-0000-00005E0B0000}"/>
    <cellStyle name="20% - Accent1 2 2 2 6 2 9" xfId="3096" xr:uid="{00000000-0005-0000-0000-00005F0B0000}"/>
    <cellStyle name="20% - Accent1 2 2 2 6 3" xfId="3097" xr:uid="{00000000-0005-0000-0000-0000600B0000}"/>
    <cellStyle name="20% - Accent1 2 2 2 6 3 2" xfId="3098" xr:uid="{00000000-0005-0000-0000-0000610B0000}"/>
    <cellStyle name="20% - Accent1 2 2 2 6 3 2 2" xfId="3099" xr:uid="{00000000-0005-0000-0000-0000620B0000}"/>
    <cellStyle name="20% - Accent1 2 2 2 6 3 2 2 2" xfId="3100" xr:uid="{00000000-0005-0000-0000-0000630B0000}"/>
    <cellStyle name="20% - Accent1 2 2 2 6 3 2 2 2 2" xfId="3101" xr:uid="{00000000-0005-0000-0000-0000640B0000}"/>
    <cellStyle name="20% - Accent1 2 2 2 6 3 2 2 3" xfId="3102" xr:uid="{00000000-0005-0000-0000-0000650B0000}"/>
    <cellStyle name="20% - Accent1 2 2 2 6 3 2 3" xfId="3103" xr:uid="{00000000-0005-0000-0000-0000660B0000}"/>
    <cellStyle name="20% - Accent1 2 2 2 6 3 2 3 2" xfId="3104" xr:uid="{00000000-0005-0000-0000-0000670B0000}"/>
    <cellStyle name="20% - Accent1 2 2 2 6 3 2 4" xfId="3105" xr:uid="{00000000-0005-0000-0000-0000680B0000}"/>
    <cellStyle name="20% - Accent1 2 2 2 6 3 3" xfId="3106" xr:uid="{00000000-0005-0000-0000-0000690B0000}"/>
    <cellStyle name="20% - Accent1 2 2 2 6 3 3 2" xfId="3107" xr:uid="{00000000-0005-0000-0000-00006A0B0000}"/>
    <cellStyle name="20% - Accent1 2 2 2 6 3 3 2 2" xfId="3108" xr:uid="{00000000-0005-0000-0000-00006B0B0000}"/>
    <cellStyle name="20% - Accent1 2 2 2 6 3 3 2 2 2" xfId="3109" xr:uid="{00000000-0005-0000-0000-00006C0B0000}"/>
    <cellStyle name="20% - Accent1 2 2 2 6 3 3 2 3" xfId="3110" xr:uid="{00000000-0005-0000-0000-00006D0B0000}"/>
    <cellStyle name="20% - Accent1 2 2 2 6 3 3 3" xfId="3111" xr:uid="{00000000-0005-0000-0000-00006E0B0000}"/>
    <cellStyle name="20% - Accent1 2 2 2 6 3 3 3 2" xfId="3112" xr:uid="{00000000-0005-0000-0000-00006F0B0000}"/>
    <cellStyle name="20% - Accent1 2 2 2 6 3 3 4" xfId="3113" xr:uid="{00000000-0005-0000-0000-0000700B0000}"/>
    <cellStyle name="20% - Accent1 2 2 2 6 3 4" xfId="3114" xr:uid="{00000000-0005-0000-0000-0000710B0000}"/>
    <cellStyle name="20% - Accent1 2 2 2 6 3 4 2" xfId="3115" xr:uid="{00000000-0005-0000-0000-0000720B0000}"/>
    <cellStyle name="20% - Accent1 2 2 2 6 3 4 2 2" xfId="3116" xr:uid="{00000000-0005-0000-0000-0000730B0000}"/>
    <cellStyle name="20% - Accent1 2 2 2 6 3 4 2 2 2" xfId="3117" xr:uid="{00000000-0005-0000-0000-0000740B0000}"/>
    <cellStyle name="20% - Accent1 2 2 2 6 3 4 2 3" xfId="3118" xr:uid="{00000000-0005-0000-0000-0000750B0000}"/>
    <cellStyle name="20% - Accent1 2 2 2 6 3 4 3" xfId="3119" xr:uid="{00000000-0005-0000-0000-0000760B0000}"/>
    <cellStyle name="20% - Accent1 2 2 2 6 3 4 3 2" xfId="3120" xr:uid="{00000000-0005-0000-0000-0000770B0000}"/>
    <cellStyle name="20% - Accent1 2 2 2 6 3 4 4" xfId="3121" xr:uid="{00000000-0005-0000-0000-0000780B0000}"/>
    <cellStyle name="20% - Accent1 2 2 2 6 3 5" xfId="3122" xr:uid="{00000000-0005-0000-0000-0000790B0000}"/>
    <cellStyle name="20% - Accent1 2 2 2 6 3 5 2" xfId="3123" xr:uid="{00000000-0005-0000-0000-00007A0B0000}"/>
    <cellStyle name="20% - Accent1 2 2 2 6 3 5 2 2" xfId="3124" xr:uid="{00000000-0005-0000-0000-00007B0B0000}"/>
    <cellStyle name="20% - Accent1 2 2 2 6 3 5 3" xfId="3125" xr:uid="{00000000-0005-0000-0000-00007C0B0000}"/>
    <cellStyle name="20% - Accent1 2 2 2 6 3 6" xfId="3126" xr:uid="{00000000-0005-0000-0000-00007D0B0000}"/>
    <cellStyle name="20% - Accent1 2 2 2 6 3 6 2" xfId="3127" xr:uid="{00000000-0005-0000-0000-00007E0B0000}"/>
    <cellStyle name="20% - Accent1 2 2 2 6 3 6 2 2" xfId="3128" xr:uid="{00000000-0005-0000-0000-00007F0B0000}"/>
    <cellStyle name="20% - Accent1 2 2 2 6 3 6 3" xfId="3129" xr:uid="{00000000-0005-0000-0000-0000800B0000}"/>
    <cellStyle name="20% - Accent1 2 2 2 6 3 7" xfId="3130" xr:uid="{00000000-0005-0000-0000-0000810B0000}"/>
    <cellStyle name="20% - Accent1 2 2 2 6 3 7 2" xfId="3131" xr:uid="{00000000-0005-0000-0000-0000820B0000}"/>
    <cellStyle name="20% - Accent1 2 2 2 6 3 8" xfId="3132" xr:uid="{00000000-0005-0000-0000-0000830B0000}"/>
    <cellStyle name="20% - Accent1 2 2 2 6 3 8 2" xfId="3133" xr:uid="{00000000-0005-0000-0000-0000840B0000}"/>
    <cellStyle name="20% - Accent1 2 2 2 6 3 9" xfId="3134" xr:uid="{00000000-0005-0000-0000-0000850B0000}"/>
    <cellStyle name="20% - Accent1 2 2 2 6 4" xfId="3135" xr:uid="{00000000-0005-0000-0000-0000860B0000}"/>
    <cellStyle name="20% - Accent1 2 2 2 6 4 2" xfId="3136" xr:uid="{00000000-0005-0000-0000-0000870B0000}"/>
    <cellStyle name="20% - Accent1 2 2 2 6 4 2 2" xfId="3137" xr:uid="{00000000-0005-0000-0000-0000880B0000}"/>
    <cellStyle name="20% - Accent1 2 2 2 6 4 2 2 2" xfId="3138" xr:uid="{00000000-0005-0000-0000-0000890B0000}"/>
    <cellStyle name="20% - Accent1 2 2 2 6 4 2 3" xfId="3139" xr:uid="{00000000-0005-0000-0000-00008A0B0000}"/>
    <cellStyle name="20% - Accent1 2 2 2 6 4 3" xfId="3140" xr:uid="{00000000-0005-0000-0000-00008B0B0000}"/>
    <cellStyle name="20% - Accent1 2 2 2 6 4 3 2" xfId="3141" xr:uid="{00000000-0005-0000-0000-00008C0B0000}"/>
    <cellStyle name="20% - Accent1 2 2 2 6 4 4" xfId="3142" xr:uid="{00000000-0005-0000-0000-00008D0B0000}"/>
    <cellStyle name="20% - Accent1 2 2 2 6 5" xfId="3143" xr:uid="{00000000-0005-0000-0000-00008E0B0000}"/>
    <cellStyle name="20% - Accent1 2 2 2 6 5 2" xfId="3144" xr:uid="{00000000-0005-0000-0000-00008F0B0000}"/>
    <cellStyle name="20% - Accent1 2 2 2 6 5 2 2" xfId="3145" xr:uid="{00000000-0005-0000-0000-0000900B0000}"/>
    <cellStyle name="20% - Accent1 2 2 2 6 5 2 2 2" xfId="3146" xr:uid="{00000000-0005-0000-0000-0000910B0000}"/>
    <cellStyle name="20% - Accent1 2 2 2 6 5 2 3" xfId="3147" xr:uid="{00000000-0005-0000-0000-0000920B0000}"/>
    <cellStyle name="20% - Accent1 2 2 2 6 5 3" xfId="3148" xr:uid="{00000000-0005-0000-0000-0000930B0000}"/>
    <cellStyle name="20% - Accent1 2 2 2 6 5 3 2" xfId="3149" xr:uid="{00000000-0005-0000-0000-0000940B0000}"/>
    <cellStyle name="20% - Accent1 2 2 2 6 5 4" xfId="3150" xr:uid="{00000000-0005-0000-0000-0000950B0000}"/>
    <cellStyle name="20% - Accent1 2 2 2 6 6" xfId="3151" xr:uid="{00000000-0005-0000-0000-0000960B0000}"/>
    <cellStyle name="20% - Accent1 2 2 2 6 6 2" xfId="3152" xr:uid="{00000000-0005-0000-0000-0000970B0000}"/>
    <cellStyle name="20% - Accent1 2 2 2 6 6 2 2" xfId="3153" xr:uid="{00000000-0005-0000-0000-0000980B0000}"/>
    <cellStyle name="20% - Accent1 2 2 2 6 6 2 2 2" xfId="3154" xr:uid="{00000000-0005-0000-0000-0000990B0000}"/>
    <cellStyle name="20% - Accent1 2 2 2 6 6 2 3" xfId="3155" xr:uid="{00000000-0005-0000-0000-00009A0B0000}"/>
    <cellStyle name="20% - Accent1 2 2 2 6 6 3" xfId="3156" xr:uid="{00000000-0005-0000-0000-00009B0B0000}"/>
    <cellStyle name="20% - Accent1 2 2 2 6 6 3 2" xfId="3157" xr:uid="{00000000-0005-0000-0000-00009C0B0000}"/>
    <cellStyle name="20% - Accent1 2 2 2 6 6 4" xfId="3158" xr:uid="{00000000-0005-0000-0000-00009D0B0000}"/>
    <cellStyle name="20% - Accent1 2 2 2 6 7" xfId="3159" xr:uid="{00000000-0005-0000-0000-00009E0B0000}"/>
    <cellStyle name="20% - Accent1 2 2 2 6 7 2" xfId="3160" xr:uid="{00000000-0005-0000-0000-00009F0B0000}"/>
    <cellStyle name="20% - Accent1 2 2 2 6 7 2 2" xfId="3161" xr:uid="{00000000-0005-0000-0000-0000A00B0000}"/>
    <cellStyle name="20% - Accent1 2 2 2 6 7 3" xfId="3162" xr:uid="{00000000-0005-0000-0000-0000A10B0000}"/>
    <cellStyle name="20% - Accent1 2 2 2 6 8" xfId="3163" xr:uid="{00000000-0005-0000-0000-0000A20B0000}"/>
    <cellStyle name="20% - Accent1 2 2 2 6 8 2" xfId="3164" xr:uid="{00000000-0005-0000-0000-0000A30B0000}"/>
    <cellStyle name="20% - Accent1 2 2 2 6 8 2 2" xfId="3165" xr:uid="{00000000-0005-0000-0000-0000A40B0000}"/>
    <cellStyle name="20% - Accent1 2 2 2 6 8 3" xfId="3166" xr:uid="{00000000-0005-0000-0000-0000A50B0000}"/>
    <cellStyle name="20% - Accent1 2 2 2 6 9" xfId="3167" xr:uid="{00000000-0005-0000-0000-0000A60B0000}"/>
    <cellStyle name="20% - Accent1 2 2 2 6 9 2" xfId="3168" xr:uid="{00000000-0005-0000-0000-0000A70B0000}"/>
    <cellStyle name="20% - Accent1 2 2 2 7" xfId="3169" xr:uid="{00000000-0005-0000-0000-0000A80B0000}"/>
    <cellStyle name="20% - Accent1 2 2 2 7 2" xfId="3170" xr:uid="{00000000-0005-0000-0000-0000A90B0000}"/>
    <cellStyle name="20% - Accent1 2 2 2 7 2 2" xfId="3171" xr:uid="{00000000-0005-0000-0000-0000AA0B0000}"/>
    <cellStyle name="20% - Accent1 2 2 2 7 2 2 2" xfId="3172" xr:uid="{00000000-0005-0000-0000-0000AB0B0000}"/>
    <cellStyle name="20% - Accent1 2 2 2 7 2 2 2 2" xfId="3173" xr:uid="{00000000-0005-0000-0000-0000AC0B0000}"/>
    <cellStyle name="20% - Accent1 2 2 2 7 2 2 3" xfId="3174" xr:uid="{00000000-0005-0000-0000-0000AD0B0000}"/>
    <cellStyle name="20% - Accent1 2 2 2 7 2 3" xfId="3175" xr:uid="{00000000-0005-0000-0000-0000AE0B0000}"/>
    <cellStyle name="20% - Accent1 2 2 2 7 2 3 2" xfId="3176" xr:uid="{00000000-0005-0000-0000-0000AF0B0000}"/>
    <cellStyle name="20% - Accent1 2 2 2 7 2 4" xfId="3177" xr:uid="{00000000-0005-0000-0000-0000B00B0000}"/>
    <cellStyle name="20% - Accent1 2 2 2 7 3" xfId="3178" xr:uid="{00000000-0005-0000-0000-0000B10B0000}"/>
    <cellStyle name="20% - Accent1 2 2 2 7 3 2" xfId="3179" xr:uid="{00000000-0005-0000-0000-0000B20B0000}"/>
    <cellStyle name="20% - Accent1 2 2 2 7 3 2 2" xfId="3180" xr:uid="{00000000-0005-0000-0000-0000B30B0000}"/>
    <cellStyle name="20% - Accent1 2 2 2 7 3 2 2 2" xfId="3181" xr:uid="{00000000-0005-0000-0000-0000B40B0000}"/>
    <cellStyle name="20% - Accent1 2 2 2 7 3 2 3" xfId="3182" xr:uid="{00000000-0005-0000-0000-0000B50B0000}"/>
    <cellStyle name="20% - Accent1 2 2 2 7 3 3" xfId="3183" xr:uid="{00000000-0005-0000-0000-0000B60B0000}"/>
    <cellStyle name="20% - Accent1 2 2 2 7 3 3 2" xfId="3184" xr:uid="{00000000-0005-0000-0000-0000B70B0000}"/>
    <cellStyle name="20% - Accent1 2 2 2 7 3 4" xfId="3185" xr:uid="{00000000-0005-0000-0000-0000B80B0000}"/>
    <cellStyle name="20% - Accent1 2 2 2 7 4" xfId="3186" xr:uid="{00000000-0005-0000-0000-0000B90B0000}"/>
    <cellStyle name="20% - Accent1 2 2 2 7 4 2" xfId="3187" xr:uid="{00000000-0005-0000-0000-0000BA0B0000}"/>
    <cellStyle name="20% - Accent1 2 2 2 7 4 2 2" xfId="3188" xr:uid="{00000000-0005-0000-0000-0000BB0B0000}"/>
    <cellStyle name="20% - Accent1 2 2 2 7 4 2 2 2" xfId="3189" xr:uid="{00000000-0005-0000-0000-0000BC0B0000}"/>
    <cellStyle name="20% - Accent1 2 2 2 7 4 2 3" xfId="3190" xr:uid="{00000000-0005-0000-0000-0000BD0B0000}"/>
    <cellStyle name="20% - Accent1 2 2 2 7 4 3" xfId="3191" xr:uid="{00000000-0005-0000-0000-0000BE0B0000}"/>
    <cellStyle name="20% - Accent1 2 2 2 7 4 3 2" xfId="3192" xr:uid="{00000000-0005-0000-0000-0000BF0B0000}"/>
    <cellStyle name="20% - Accent1 2 2 2 7 4 4" xfId="3193" xr:uid="{00000000-0005-0000-0000-0000C00B0000}"/>
    <cellStyle name="20% - Accent1 2 2 2 7 5" xfId="3194" xr:uid="{00000000-0005-0000-0000-0000C10B0000}"/>
    <cellStyle name="20% - Accent1 2 2 2 7 5 2" xfId="3195" xr:uid="{00000000-0005-0000-0000-0000C20B0000}"/>
    <cellStyle name="20% - Accent1 2 2 2 7 5 2 2" xfId="3196" xr:uid="{00000000-0005-0000-0000-0000C30B0000}"/>
    <cellStyle name="20% - Accent1 2 2 2 7 5 3" xfId="3197" xr:uid="{00000000-0005-0000-0000-0000C40B0000}"/>
    <cellStyle name="20% - Accent1 2 2 2 7 6" xfId="3198" xr:uid="{00000000-0005-0000-0000-0000C50B0000}"/>
    <cellStyle name="20% - Accent1 2 2 2 7 6 2" xfId="3199" xr:uid="{00000000-0005-0000-0000-0000C60B0000}"/>
    <cellStyle name="20% - Accent1 2 2 2 7 6 2 2" xfId="3200" xr:uid="{00000000-0005-0000-0000-0000C70B0000}"/>
    <cellStyle name="20% - Accent1 2 2 2 7 6 3" xfId="3201" xr:uid="{00000000-0005-0000-0000-0000C80B0000}"/>
    <cellStyle name="20% - Accent1 2 2 2 7 7" xfId="3202" xr:uid="{00000000-0005-0000-0000-0000C90B0000}"/>
    <cellStyle name="20% - Accent1 2 2 2 7 7 2" xfId="3203" xr:uid="{00000000-0005-0000-0000-0000CA0B0000}"/>
    <cellStyle name="20% - Accent1 2 2 2 7 8" xfId="3204" xr:uid="{00000000-0005-0000-0000-0000CB0B0000}"/>
    <cellStyle name="20% - Accent1 2 2 2 7 8 2" xfId="3205" xr:uid="{00000000-0005-0000-0000-0000CC0B0000}"/>
    <cellStyle name="20% - Accent1 2 2 2 7 9" xfId="3206" xr:uid="{00000000-0005-0000-0000-0000CD0B0000}"/>
    <cellStyle name="20% - Accent1 2 2 2 8" xfId="3207" xr:uid="{00000000-0005-0000-0000-0000CE0B0000}"/>
    <cellStyle name="20% - Accent1 2 2 2 8 2" xfId="3208" xr:uid="{00000000-0005-0000-0000-0000CF0B0000}"/>
    <cellStyle name="20% - Accent1 2 2 2 8 2 2" xfId="3209" xr:uid="{00000000-0005-0000-0000-0000D00B0000}"/>
    <cellStyle name="20% - Accent1 2 2 2 8 2 2 2" xfId="3210" xr:uid="{00000000-0005-0000-0000-0000D10B0000}"/>
    <cellStyle name="20% - Accent1 2 2 2 8 2 2 2 2" xfId="3211" xr:uid="{00000000-0005-0000-0000-0000D20B0000}"/>
    <cellStyle name="20% - Accent1 2 2 2 8 2 2 3" xfId="3212" xr:uid="{00000000-0005-0000-0000-0000D30B0000}"/>
    <cellStyle name="20% - Accent1 2 2 2 8 2 3" xfId="3213" xr:uid="{00000000-0005-0000-0000-0000D40B0000}"/>
    <cellStyle name="20% - Accent1 2 2 2 8 2 3 2" xfId="3214" xr:uid="{00000000-0005-0000-0000-0000D50B0000}"/>
    <cellStyle name="20% - Accent1 2 2 2 8 2 4" xfId="3215" xr:uid="{00000000-0005-0000-0000-0000D60B0000}"/>
    <cellStyle name="20% - Accent1 2 2 2 8 3" xfId="3216" xr:uid="{00000000-0005-0000-0000-0000D70B0000}"/>
    <cellStyle name="20% - Accent1 2 2 2 8 3 2" xfId="3217" xr:uid="{00000000-0005-0000-0000-0000D80B0000}"/>
    <cellStyle name="20% - Accent1 2 2 2 8 3 2 2" xfId="3218" xr:uid="{00000000-0005-0000-0000-0000D90B0000}"/>
    <cellStyle name="20% - Accent1 2 2 2 8 3 2 2 2" xfId="3219" xr:uid="{00000000-0005-0000-0000-0000DA0B0000}"/>
    <cellStyle name="20% - Accent1 2 2 2 8 3 2 3" xfId="3220" xr:uid="{00000000-0005-0000-0000-0000DB0B0000}"/>
    <cellStyle name="20% - Accent1 2 2 2 8 3 3" xfId="3221" xr:uid="{00000000-0005-0000-0000-0000DC0B0000}"/>
    <cellStyle name="20% - Accent1 2 2 2 8 3 3 2" xfId="3222" xr:uid="{00000000-0005-0000-0000-0000DD0B0000}"/>
    <cellStyle name="20% - Accent1 2 2 2 8 3 4" xfId="3223" xr:uid="{00000000-0005-0000-0000-0000DE0B0000}"/>
    <cellStyle name="20% - Accent1 2 2 2 8 4" xfId="3224" xr:uid="{00000000-0005-0000-0000-0000DF0B0000}"/>
    <cellStyle name="20% - Accent1 2 2 2 8 4 2" xfId="3225" xr:uid="{00000000-0005-0000-0000-0000E00B0000}"/>
    <cellStyle name="20% - Accent1 2 2 2 8 4 2 2" xfId="3226" xr:uid="{00000000-0005-0000-0000-0000E10B0000}"/>
    <cellStyle name="20% - Accent1 2 2 2 8 4 2 2 2" xfId="3227" xr:uid="{00000000-0005-0000-0000-0000E20B0000}"/>
    <cellStyle name="20% - Accent1 2 2 2 8 4 2 3" xfId="3228" xr:uid="{00000000-0005-0000-0000-0000E30B0000}"/>
    <cellStyle name="20% - Accent1 2 2 2 8 4 3" xfId="3229" xr:uid="{00000000-0005-0000-0000-0000E40B0000}"/>
    <cellStyle name="20% - Accent1 2 2 2 8 4 3 2" xfId="3230" xr:uid="{00000000-0005-0000-0000-0000E50B0000}"/>
    <cellStyle name="20% - Accent1 2 2 2 8 4 4" xfId="3231" xr:uid="{00000000-0005-0000-0000-0000E60B0000}"/>
    <cellStyle name="20% - Accent1 2 2 2 8 5" xfId="3232" xr:uid="{00000000-0005-0000-0000-0000E70B0000}"/>
    <cellStyle name="20% - Accent1 2 2 2 8 5 2" xfId="3233" xr:uid="{00000000-0005-0000-0000-0000E80B0000}"/>
    <cellStyle name="20% - Accent1 2 2 2 8 5 2 2" xfId="3234" xr:uid="{00000000-0005-0000-0000-0000E90B0000}"/>
    <cellStyle name="20% - Accent1 2 2 2 8 5 3" xfId="3235" xr:uid="{00000000-0005-0000-0000-0000EA0B0000}"/>
    <cellStyle name="20% - Accent1 2 2 2 8 6" xfId="3236" xr:uid="{00000000-0005-0000-0000-0000EB0B0000}"/>
    <cellStyle name="20% - Accent1 2 2 2 8 6 2" xfId="3237" xr:uid="{00000000-0005-0000-0000-0000EC0B0000}"/>
    <cellStyle name="20% - Accent1 2 2 2 8 6 2 2" xfId="3238" xr:uid="{00000000-0005-0000-0000-0000ED0B0000}"/>
    <cellStyle name="20% - Accent1 2 2 2 8 6 3" xfId="3239" xr:uid="{00000000-0005-0000-0000-0000EE0B0000}"/>
    <cellStyle name="20% - Accent1 2 2 2 8 7" xfId="3240" xr:uid="{00000000-0005-0000-0000-0000EF0B0000}"/>
    <cellStyle name="20% - Accent1 2 2 2 8 7 2" xfId="3241" xr:uid="{00000000-0005-0000-0000-0000F00B0000}"/>
    <cellStyle name="20% - Accent1 2 2 2 8 8" xfId="3242" xr:uid="{00000000-0005-0000-0000-0000F10B0000}"/>
    <cellStyle name="20% - Accent1 2 2 2 8 8 2" xfId="3243" xr:uid="{00000000-0005-0000-0000-0000F20B0000}"/>
    <cellStyle name="20% - Accent1 2 2 2 8 9" xfId="3244" xr:uid="{00000000-0005-0000-0000-0000F30B0000}"/>
    <cellStyle name="20% - Accent1 2 2 2 9" xfId="3245" xr:uid="{00000000-0005-0000-0000-0000F40B0000}"/>
    <cellStyle name="20% - Accent1 2 2 2 9 2" xfId="3246" xr:uid="{00000000-0005-0000-0000-0000F50B0000}"/>
    <cellStyle name="20% - Accent1 2 2 2 9 2 2" xfId="3247" xr:uid="{00000000-0005-0000-0000-0000F60B0000}"/>
    <cellStyle name="20% - Accent1 2 2 2 9 2 2 2" xfId="3248" xr:uid="{00000000-0005-0000-0000-0000F70B0000}"/>
    <cellStyle name="20% - Accent1 2 2 2 9 2 3" xfId="3249" xr:uid="{00000000-0005-0000-0000-0000F80B0000}"/>
    <cellStyle name="20% - Accent1 2 2 2 9 3" xfId="3250" xr:uid="{00000000-0005-0000-0000-0000F90B0000}"/>
    <cellStyle name="20% - Accent1 2 2 2 9 3 2" xfId="3251" xr:uid="{00000000-0005-0000-0000-0000FA0B0000}"/>
    <cellStyle name="20% - Accent1 2 2 2 9 4" xfId="3252" xr:uid="{00000000-0005-0000-0000-0000FB0B0000}"/>
    <cellStyle name="20% - Accent1 2 2 20" xfId="3253" xr:uid="{00000000-0005-0000-0000-0000FC0B0000}"/>
    <cellStyle name="20% - Accent1 2 2 3" xfId="3254" xr:uid="{00000000-0005-0000-0000-0000FD0B0000}"/>
    <cellStyle name="20% - Accent1 2 2 3 10" xfId="3255" xr:uid="{00000000-0005-0000-0000-0000FE0B0000}"/>
    <cellStyle name="20% - Accent1 2 2 3 10 2" xfId="3256" xr:uid="{00000000-0005-0000-0000-0000FF0B0000}"/>
    <cellStyle name="20% - Accent1 2 2 3 10 2 2" xfId="3257" xr:uid="{00000000-0005-0000-0000-0000000C0000}"/>
    <cellStyle name="20% - Accent1 2 2 3 10 2 2 2" xfId="3258" xr:uid="{00000000-0005-0000-0000-0000010C0000}"/>
    <cellStyle name="20% - Accent1 2 2 3 10 2 3" xfId="3259" xr:uid="{00000000-0005-0000-0000-0000020C0000}"/>
    <cellStyle name="20% - Accent1 2 2 3 10 3" xfId="3260" xr:uid="{00000000-0005-0000-0000-0000030C0000}"/>
    <cellStyle name="20% - Accent1 2 2 3 10 3 2" xfId="3261" xr:uid="{00000000-0005-0000-0000-0000040C0000}"/>
    <cellStyle name="20% - Accent1 2 2 3 10 4" xfId="3262" xr:uid="{00000000-0005-0000-0000-0000050C0000}"/>
    <cellStyle name="20% - Accent1 2 2 3 11" xfId="3263" xr:uid="{00000000-0005-0000-0000-0000060C0000}"/>
    <cellStyle name="20% - Accent1 2 2 3 11 2" xfId="3264" xr:uid="{00000000-0005-0000-0000-0000070C0000}"/>
    <cellStyle name="20% - Accent1 2 2 3 11 2 2" xfId="3265" xr:uid="{00000000-0005-0000-0000-0000080C0000}"/>
    <cellStyle name="20% - Accent1 2 2 3 11 2 2 2" xfId="3266" xr:uid="{00000000-0005-0000-0000-0000090C0000}"/>
    <cellStyle name="20% - Accent1 2 2 3 11 2 3" xfId="3267" xr:uid="{00000000-0005-0000-0000-00000A0C0000}"/>
    <cellStyle name="20% - Accent1 2 2 3 11 3" xfId="3268" xr:uid="{00000000-0005-0000-0000-00000B0C0000}"/>
    <cellStyle name="20% - Accent1 2 2 3 11 3 2" xfId="3269" xr:uid="{00000000-0005-0000-0000-00000C0C0000}"/>
    <cellStyle name="20% - Accent1 2 2 3 11 4" xfId="3270" xr:uid="{00000000-0005-0000-0000-00000D0C0000}"/>
    <cellStyle name="20% - Accent1 2 2 3 12" xfId="3271" xr:uid="{00000000-0005-0000-0000-00000E0C0000}"/>
    <cellStyle name="20% - Accent1 2 2 3 12 2" xfId="3272" xr:uid="{00000000-0005-0000-0000-00000F0C0000}"/>
    <cellStyle name="20% - Accent1 2 2 3 12 2 2" xfId="3273" xr:uid="{00000000-0005-0000-0000-0000100C0000}"/>
    <cellStyle name="20% - Accent1 2 2 3 12 3" xfId="3274" xr:uid="{00000000-0005-0000-0000-0000110C0000}"/>
    <cellStyle name="20% - Accent1 2 2 3 13" xfId="3275" xr:uid="{00000000-0005-0000-0000-0000120C0000}"/>
    <cellStyle name="20% - Accent1 2 2 3 13 2" xfId="3276" xr:uid="{00000000-0005-0000-0000-0000130C0000}"/>
    <cellStyle name="20% - Accent1 2 2 3 13 2 2" xfId="3277" xr:uid="{00000000-0005-0000-0000-0000140C0000}"/>
    <cellStyle name="20% - Accent1 2 2 3 13 3" xfId="3278" xr:uid="{00000000-0005-0000-0000-0000150C0000}"/>
    <cellStyle name="20% - Accent1 2 2 3 14" xfId="3279" xr:uid="{00000000-0005-0000-0000-0000160C0000}"/>
    <cellStyle name="20% - Accent1 2 2 3 14 2" xfId="3280" xr:uid="{00000000-0005-0000-0000-0000170C0000}"/>
    <cellStyle name="20% - Accent1 2 2 3 15" xfId="3281" xr:uid="{00000000-0005-0000-0000-0000180C0000}"/>
    <cellStyle name="20% - Accent1 2 2 3 15 2" xfId="3282" xr:uid="{00000000-0005-0000-0000-0000190C0000}"/>
    <cellStyle name="20% - Accent1 2 2 3 16" xfId="3283" xr:uid="{00000000-0005-0000-0000-00001A0C0000}"/>
    <cellStyle name="20% - Accent1 2 2 3 2" xfId="3284" xr:uid="{00000000-0005-0000-0000-00001B0C0000}"/>
    <cellStyle name="20% - Accent1 2 2 3 2 10" xfId="3285" xr:uid="{00000000-0005-0000-0000-00001C0C0000}"/>
    <cellStyle name="20% - Accent1 2 2 3 2 10 2" xfId="3286" xr:uid="{00000000-0005-0000-0000-00001D0C0000}"/>
    <cellStyle name="20% - Accent1 2 2 3 2 10 2 2" xfId="3287" xr:uid="{00000000-0005-0000-0000-00001E0C0000}"/>
    <cellStyle name="20% - Accent1 2 2 3 2 10 2 2 2" xfId="3288" xr:uid="{00000000-0005-0000-0000-00001F0C0000}"/>
    <cellStyle name="20% - Accent1 2 2 3 2 10 2 3" xfId="3289" xr:uid="{00000000-0005-0000-0000-0000200C0000}"/>
    <cellStyle name="20% - Accent1 2 2 3 2 10 3" xfId="3290" xr:uid="{00000000-0005-0000-0000-0000210C0000}"/>
    <cellStyle name="20% - Accent1 2 2 3 2 10 3 2" xfId="3291" xr:uid="{00000000-0005-0000-0000-0000220C0000}"/>
    <cellStyle name="20% - Accent1 2 2 3 2 10 4" xfId="3292" xr:uid="{00000000-0005-0000-0000-0000230C0000}"/>
    <cellStyle name="20% - Accent1 2 2 3 2 11" xfId="3293" xr:uid="{00000000-0005-0000-0000-0000240C0000}"/>
    <cellStyle name="20% - Accent1 2 2 3 2 11 2" xfId="3294" xr:uid="{00000000-0005-0000-0000-0000250C0000}"/>
    <cellStyle name="20% - Accent1 2 2 3 2 11 2 2" xfId="3295" xr:uid="{00000000-0005-0000-0000-0000260C0000}"/>
    <cellStyle name="20% - Accent1 2 2 3 2 11 3" xfId="3296" xr:uid="{00000000-0005-0000-0000-0000270C0000}"/>
    <cellStyle name="20% - Accent1 2 2 3 2 12" xfId="3297" xr:uid="{00000000-0005-0000-0000-0000280C0000}"/>
    <cellStyle name="20% - Accent1 2 2 3 2 12 2" xfId="3298" xr:uid="{00000000-0005-0000-0000-0000290C0000}"/>
    <cellStyle name="20% - Accent1 2 2 3 2 12 2 2" xfId="3299" xr:uid="{00000000-0005-0000-0000-00002A0C0000}"/>
    <cellStyle name="20% - Accent1 2 2 3 2 12 3" xfId="3300" xr:uid="{00000000-0005-0000-0000-00002B0C0000}"/>
    <cellStyle name="20% - Accent1 2 2 3 2 13" xfId="3301" xr:uid="{00000000-0005-0000-0000-00002C0C0000}"/>
    <cellStyle name="20% - Accent1 2 2 3 2 13 2" xfId="3302" xr:uid="{00000000-0005-0000-0000-00002D0C0000}"/>
    <cellStyle name="20% - Accent1 2 2 3 2 14" xfId="3303" xr:uid="{00000000-0005-0000-0000-00002E0C0000}"/>
    <cellStyle name="20% - Accent1 2 2 3 2 14 2" xfId="3304" xr:uid="{00000000-0005-0000-0000-00002F0C0000}"/>
    <cellStyle name="20% - Accent1 2 2 3 2 15" xfId="3305" xr:uid="{00000000-0005-0000-0000-0000300C0000}"/>
    <cellStyle name="20% - Accent1 2 2 3 2 2" xfId="3306" xr:uid="{00000000-0005-0000-0000-0000310C0000}"/>
    <cellStyle name="20% - Accent1 2 2 3 2 2 10" xfId="3307" xr:uid="{00000000-0005-0000-0000-0000320C0000}"/>
    <cellStyle name="20% - Accent1 2 2 3 2 2 10 2" xfId="3308" xr:uid="{00000000-0005-0000-0000-0000330C0000}"/>
    <cellStyle name="20% - Accent1 2 2 3 2 2 10 2 2" xfId="3309" xr:uid="{00000000-0005-0000-0000-0000340C0000}"/>
    <cellStyle name="20% - Accent1 2 2 3 2 2 10 3" xfId="3310" xr:uid="{00000000-0005-0000-0000-0000350C0000}"/>
    <cellStyle name="20% - Accent1 2 2 3 2 2 11" xfId="3311" xr:uid="{00000000-0005-0000-0000-0000360C0000}"/>
    <cellStyle name="20% - Accent1 2 2 3 2 2 11 2" xfId="3312" xr:uid="{00000000-0005-0000-0000-0000370C0000}"/>
    <cellStyle name="20% - Accent1 2 2 3 2 2 11 2 2" xfId="3313" xr:uid="{00000000-0005-0000-0000-0000380C0000}"/>
    <cellStyle name="20% - Accent1 2 2 3 2 2 11 3" xfId="3314" xr:uid="{00000000-0005-0000-0000-0000390C0000}"/>
    <cellStyle name="20% - Accent1 2 2 3 2 2 12" xfId="3315" xr:uid="{00000000-0005-0000-0000-00003A0C0000}"/>
    <cellStyle name="20% - Accent1 2 2 3 2 2 12 2" xfId="3316" xr:uid="{00000000-0005-0000-0000-00003B0C0000}"/>
    <cellStyle name="20% - Accent1 2 2 3 2 2 13" xfId="3317" xr:uid="{00000000-0005-0000-0000-00003C0C0000}"/>
    <cellStyle name="20% - Accent1 2 2 3 2 2 13 2" xfId="3318" xr:uid="{00000000-0005-0000-0000-00003D0C0000}"/>
    <cellStyle name="20% - Accent1 2 2 3 2 2 14" xfId="3319" xr:uid="{00000000-0005-0000-0000-00003E0C0000}"/>
    <cellStyle name="20% - Accent1 2 2 3 2 2 2" xfId="3320" xr:uid="{00000000-0005-0000-0000-00003F0C0000}"/>
    <cellStyle name="20% - Accent1 2 2 3 2 2 2 10" xfId="3321" xr:uid="{00000000-0005-0000-0000-0000400C0000}"/>
    <cellStyle name="20% - Accent1 2 2 3 2 2 2 10 2" xfId="3322" xr:uid="{00000000-0005-0000-0000-0000410C0000}"/>
    <cellStyle name="20% - Accent1 2 2 3 2 2 2 11" xfId="3323" xr:uid="{00000000-0005-0000-0000-0000420C0000}"/>
    <cellStyle name="20% - Accent1 2 2 3 2 2 2 2" xfId="3324" xr:uid="{00000000-0005-0000-0000-0000430C0000}"/>
    <cellStyle name="20% - Accent1 2 2 3 2 2 2 2 2" xfId="3325" xr:uid="{00000000-0005-0000-0000-0000440C0000}"/>
    <cellStyle name="20% - Accent1 2 2 3 2 2 2 2 2 2" xfId="3326" xr:uid="{00000000-0005-0000-0000-0000450C0000}"/>
    <cellStyle name="20% - Accent1 2 2 3 2 2 2 2 2 2 2" xfId="3327" xr:uid="{00000000-0005-0000-0000-0000460C0000}"/>
    <cellStyle name="20% - Accent1 2 2 3 2 2 2 2 2 2 2 2" xfId="3328" xr:uid="{00000000-0005-0000-0000-0000470C0000}"/>
    <cellStyle name="20% - Accent1 2 2 3 2 2 2 2 2 2 3" xfId="3329" xr:uid="{00000000-0005-0000-0000-0000480C0000}"/>
    <cellStyle name="20% - Accent1 2 2 3 2 2 2 2 2 3" xfId="3330" xr:uid="{00000000-0005-0000-0000-0000490C0000}"/>
    <cellStyle name="20% - Accent1 2 2 3 2 2 2 2 2 3 2" xfId="3331" xr:uid="{00000000-0005-0000-0000-00004A0C0000}"/>
    <cellStyle name="20% - Accent1 2 2 3 2 2 2 2 2 4" xfId="3332" xr:uid="{00000000-0005-0000-0000-00004B0C0000}"/>
    <cellStyle name="20% - Accent1 2 2 3 2 2 2 2 3" xfId="3333" xr:uid="{00000000-0005-0000-0000-00004C0C0000}"/>
    <cellStyle name="20% - Accent1 2 2 3 2 2 2 2 3 2" xfId="3334" xr:uid="{00000000-0005-0000-0000-00004D0C0000}"/>
    <cellStyle name="20% - Accent1 2 2 3 2 2 2 2 3 2 2" xfId="3335" xr:uid="{00000000-0005-0000-0000-00004E0C0000}"/>
    <cellStyle name="20% - Accent1 2 2 3 2 2 2 2 3 2 2 2" xfId="3336" xr:uid="{00000000-0005-0000-0000-00004F0C0000}"/>
    <cellStyle name="20% - Accent1 2 2 3 2 2 2 2 3 2 3" xfId="3337" xr:uid="{00000000-0005-0000-0000-0000500C0000}"/>
    <cellStyle name="20% - Accent1 2 2 3 2 2 2 2 3 3" xfId="3338" xr:uid="{00000000-0005-0000-0000-0000510C0000}"/>
    <cellStyle name="20% - Accent1 2 2 3 2 2 2 2 3 3 2" xfId="3339" xr:uid="{00000000-0005-0000-0000-0000520C0000}"/>
    <cellStyle name="20% - Accent1 2 2 3 2 2 2 2 3 4" xfId="3340" xr:uid="{00000000-0005-0000-0000-0000530C0000}"/>
    <cellStyle name="20% - Accent1 2 2 3 2 2 2 2 4" xfId="3341" xr:uid="{00000000-0005-0000-0000-0000540C0000}"/>
    <cellStyle name="20% - Accent1 2 2 3 2 2 2 2 4 2" xfId="3342" xr:uid="{00000000-0005-0000-0000-0000550C0000}"/>
    <cellStyle name="20% - Accent1 2 2 3 2 2 2 2 4 2 2" xfId="3343" xr:uid="{00000000-0005-0000-0000-0000560C0000}"/>
    <cellStyle name="20% - Accent1 2 2 3 2 2 2 2 4 2 2 2" xfId="3344" xr:uid="{00000000-0005-0000-0000-0000570C0000}"/>
    <cellStyle name="20% - Accent1 2 2 3 2 2 2 2 4 2 3" xfId="3345" xr:uid="{00000000-0005-0000-0000-0000580C0000}"/>
    <cellStyle name="20% - Accent1 2 2 3 2 2 2 2 4 3" xfId="3346" xr:uid="{00000000-0005-0000-0000-0000590C0000}"/>
    <cellStyle name="20% - Accent1 2 2 3 2 2 2 2 4 3 2" xfId="3347" xr:uid="{00000000-0005-0000-0000-00005A0C0000}"/>
    <cellStyle name="20% - Accent1 2 2 3 2 2 2 2 4 4" xfId="3348" xr:uid="{00000000-0005-0000-0000-00005B0C0000}"/>
    <cellStyle name="20% - Accent1 2 2 3 2 2 2 2 5" xfId="3349" xr:uid="{00000000-0005-0000-0000-00005C0C0000}"/>
    <cellStyle name="20% - Accent1 2 2 3 2 2 2 2 5 2" xfId="3350" xr:uid="{00000000-0005-0000-0000-00005D0C0000}"/>
    <cellStyle name="20% - Accent1 2 2 3 2 2 2 2 5 2 2" xfId="3351" xr:uid="{00000000-0005-0000-0000-00005E0C0000}"/>
    <cellStyle name="20% - Accent1 2 2 3 2 2 2 2 5 3" xfId="3352" xr:uid="{00000000-0005-0000-0000-00005F0C0000}"/>
    <cellStyle name="20% - Accent1 2 2 3 2 2 2 2 6" xfId="3353" xr:uid="{00000000-0005-0000-0000-0000600C0000}"/>
    <cellStyle name="20% - Accent1 2 2 3 2 2 2 2 6 2" xfId="3354" xr:uid="{00000000-0005-0000-0000-0000610C0000}"/>
    <cellStyle name="20% - Accent1 2 2 3 2 2 2 2 6 2 2" xfId="3355" xr:uid="{00000000-0005-0000-0000-0000620C0000}"/>
    <cellStyle name="20% - Accent1 2 2 3 2 2 2 2 6 3" xfId="3356" xr:uid="{00000000-0005-0000-0000-0000630C0000}"/>
    <cellStyle name="20% - Accent1 2 2 3 2 2 2 2 7" xfId="3357" xr:uid="{00000000-0005-0000-0000-0000640C0000}"/>
    <cellStyle name="20% - Accent1 2 2 3 2 2 2 2 7 2" xfId="3358" xr:uid="{00000000-0005-0000-0000-0000650C0000}"/>
    <cellStyle name="20% - Accent1 2 2 3 2 2 2 2 8" xfId="3359" xr:uid="{00000000-0005-0000-0000-0000660C0000}"/>
    <cellStyle name="20% - Accent1 2 2 3 2 2 2 2 8 2" xfId="3360" xr:uid="{00000000-0005-0000-0000-0000670C0000}"/>
    <cellStyle name="20% - Accent1 2 2 3 2 2 2 2 9" xfId="3361" xr:uid="{00000000-0005-0000-0000-0000680C0000}"/>
    <cellStyle name="20% - Accent1 2 2 3 2 2 2 3" xfId="3362" xr:uid="{00000000-0005-0000-0000-0000690C0000}"/>
    <cellStyle name="20% - Accent1 2 2 3 2 2 2 3 2" xfId="3363" xr:uid="{00000000-0005-0000-0000-00006A0C0000}"/>
    <cellStyle name="20% - Accent1 2 2 3 2 2 2 3 2 2" xfId="3364" xr:uid="{00000000-0005-0000-0000-00006B0C0000}"/>
    <cellStyle name="20% - Accent1 2 2 3 2 2 2 3 2 2 2" xfId="3365" xr:uid="{00000000-0005-0000-0000-00006C0C0000}"/>
    <cellStyle name="20% - Accent1 2 2 3 2 2 2 3 2 2 2 2" xfId="3366" xr:uid="{00000000-0005-0000-0000-00006D0C0000}"/>
    <cellStyle name="20% - Accent1 2 2 3 2 2 2 3 2 2 3" xfId="3367" xr:uid="{00000000-0005-0000-0000-00006E0C0000}"/>
    <cellStyle name="20% - Accent1 2 2 3 2 2 2 3 2 3" xfId="3368" xr:uid="{00000000-0005-0000-0000-00006F0C0000}"/>
    <cellStyle name="20% - Accent1 2 2 3 2 2 2 3 2 3 2" xfId="3369" xr:uid="{00000000-0005-0000-0000-0000700C0000}"/>
    <cellStyle name="20% - Accent1 2 2 3 2 2 2 3 2 4" xfId="3370" xr:uid="{00000000-0005-0000-0000-0000710C0000}"/>
    <cellStyle name="20% - Accent1 2 2 3 2 2 2 3 3" xfId="3371" xr:uid="{00000000-0005-0000-0000-0000720C0000}"/>
    <cellStyle name="20% - Accent1 2 2 3 2 2 2 3 3 2" xfId="3372" xr:uid="{00000000-0005-0000-0000-0000730C0000}"/>
    <cellStyle name="20% - Accent1 2 2 3 2 2 2 3 3 2 2" xfId="3373" xr:uid="{00000000-0005-0000-0000-0000740C0000}"/>
    <cellStyle name="20% - Accent1 2 2 3 2 2 2 3 3 2 2 2" xfId="3374" xr:uid="{00000000-0005-0000-0000-0000750C0000}"/>
    <cellStyle name="20% - Accent1 2 2 3 2 2 2 3 3 2 3" xfId="3375" xr:uid="{00000000-0005-0000-0000-0000760C0000}"/>
    <cellStyle name="20% - Accent1 2 2 3 2 2 2 3 3 3" xfId="3376" xr:uid="{00000000-0005-0000-0000-0000770C0000}"/>
    <cellStyle name="20% - Accent1 2 2 3 2 2 2 3 3 3 2" xfId="3377" xr:uid="{00000000-0005-0000-0000-0000780C0000}"/>
    <cellStyle name="20% - Accent1 2 2 3 2 2 2 3 3 4" xfId="3378" xr:uid="{00000000-0005-0000-0000-0000790C0000}"/>
    <cellStyle name="20% - Accent1 2 2 3 2 2 2 3 4" xfId="3379" xr:uid="{00000000-0005-0000-0000-00007A0C0000}"/>
    <cellStyle name="20% - Accent1 2 2 3 2 2 2 3 4 2" xfId="3380" xr:uid="{00000000-0005-0000-0000-00007B0C0000}"/>
    <cellStyle name="20% - Accent1 2 2 3 2 2 2 3 4 2 2" xfId="3381" xr:uid="{00000000-0005-0000-0000-00007C0C0000}"/>
    <cellStyle name="20% - Accent1 2 2 3 2 2 2 3 4 2 2 2" xfId="3382" xr:uid="{00000000-0005-0000-0000-00007D0C0000}"/>
    <cellStyle name="20% - Accent1 2 2 3 2 2 2 3 4 2 3" xfId="3383" xr:uid="{00000000-0005-0000-0000-00007E0C0000}"/>
    <cellStyle name="20% - Accent1 2 2 3 2 2 2 3 4 3" xfId="3384" xr:uid="{00000000-0005-0000-0000-00007F0C0000}"/>
    <cellStyle name="20% - Accent1 2 2 3 2 2 2 3 4 3 2" xfId="3385" xr:uid="{00000000-0005-0000-0000-0000800C0000}"/>
    <cellStyle name="20% - Accent1 2 2 3 2 2 2 3 4 4" xfId="3386" xr:uid="{00000000-0005-0000-0000-0000810C0000}"/>
    <cellStyle name="20% - Accent1 2 2 3 2 2 2 3 5" xfId="3387" xr:uid="{00000000-0005-0000-0000-0000820C0000}"/>
    <cellStyle name="20% - Accent1 2 2 3 2 2 2 3 5 2" xfId="3388" xr:uid="{00000000-0005-0000-0000-0000830C0000}"/>
    <cellStyle name="20% - Accent1 2 2 3 2 2 2 3 5 2 2" xfId="3389" xr:uid="{00000000-0005-0000-0000-0000840C0000}"/>
    <cellStyle name="20% - Accent1 2 2 3 2 2 2 3 5 3" xfId="3390" xr:uid="{00000000-0005-0000-0000-0000850C0000}"/>
    <cellStyle name="20% - Accent1 2 2 3 2 2 2 3 6" xfId="3391" xr:uid="{00000000-0005-0000-0000-0000860C0000}"/>
    <cellStyle name="20% - Accent1 2 2 3 2 2 2 3 6 2" xfId="3392" xr:uid="{00000000-0005-0000-0000-0000870C0000}"/>
    <cellStyle name="20% - Accent1 2 2 3 2 2 2 3 6 2 2" xfId="3393" xr:uid="{00000000-0005-0000-0000-0000880C0000}"/>
    <cellStyle name="20% - Accent1 2 2 3 2 2 2 3 6 3" xfId="3394" xr:uid="{00000000-0005-0000-0000-0000890C0000}"/>
    <cellStyle name="20% - Accent1 2 2 3 2 2 2 3 7" xfId="3395" xr:uid="{00000000-0005-0000-0000-00008A0C0000}"/>
    <cellStyle name="20% - Accent1 2 2 3 2 2 2 3 7 2" xfId="3396" xr:uid="{00000000-0005-0000-0000-00008B0C0000}"/>
    <cellStyle name="20% - Accent1 2 2 3 2 2 2 3 8" xfId="3397" xr:uid="{00000000-0005-0000-0000-00008C0C0000}"/>
    <cellStyle name="20% - Accent1 2 2 3 2 2 2 3 8 2" xfId="3398" xr:uid="{00000000-0005-0000-0000-00008D0C0000}"/>
    <cellStyle name="20% - Accent1 2 2 3 2 2 2 3 9" xfId="3399" xr:uid="{00000000-0005-0000-0000-00008E0C0000}"/>
    <cellStyle name="20% - Accent1 2 2 3 2 2 2 4" xfId="3400" xr:uid="{00000000-0005-0000-0000-00008F0C0000}"/>
    <cellStyle name="20% - Accent1 2 2 3 2 2 2 4 2" xfId="3401" xr:uid="{00000000-0005-0000-0000-0000900C0000}"/>
    <cellStyle name="20% - Accent1 2 2 3 2 2 2 4 2 2" xfId="3402" xr:uid="{00000000-0005-0000-0000-0000910C0000}"/>
    <cellStyle name="20% - Accent1 2 2 3 2 2 2 4 2 2 2" xfId="3403" xr:uid="{00000000-0005-0000-0000-0000920C0000}"/>
    <cellStyle name="20% - Accent1 2 2 3 2 2 2 4 2 3" xfId="3404" xr:uid="{00000000-0005-0000-0000-0000930C0000}"/>
    <cellStyle name="20% - Accent1 2 2 3 2 2 2 4 3" xfId="3405" xr:uid="{00000000-0005-0000-0000-0000940C0000}"/>
    <cellStyle name="20% - Accent1 2 2 3 2 2 2 4 3 2" xfId="3406" xr:uid="{00000000-0005-0000-0000-0000950C0000}"/>
    <cellStyle name="20% - Accent1 2 2 3 2 2 2 4 4" xfId="3407" xr:uid="{00000000-0005-0000-0000-0000960C0000}"/>
    <cellStyle name="20% - Accent1 2 2 3 2 2 2 5" xfId="3408" xr:uid="{00000000-0005-0000-0000-0000970C0000}"/>
    <cellStyle name="20% - Accent1 2 2 3 2 2 2 5 2" xfId="3409" xr:uid="{00000000-0005-0000-0000-0000980C0000}"/>
    <cellStyle name="20% - Accent1 2 2 3 2 2 2 5 2 2" xfId="3410" xr:uid="{00000000-0005-0000-0000-0000990C0000}"/>
    <cellStyle name="20% - Accent1 2 2 3 2 2 2 5 2 2 2" xfId="3411" xr:uid="{00000000-0005-0000-0000-00009A0C0000}"/>
    <cellStyle name="20% - Accent1 2 2 3 2 2 2 5 2 3" xfId="3412" xr:uid="{00000000-0005-0000-0000-00009B0C0000}"/>
    <cellStyle name="20% - Accent1 2 2 3 2 2 2 5 3" xfId="3413" xr:uid="{00000000-0005-0000-0000-00009C0C0000}"/>
    <cellStyle name="20% - Accent1 2 2 3 2 2 2 5 3 2" xfId="3414" xr:uid="{00000000-0005-0000-0000-00009D0C0000}"/>
    <cellStyle name="20% - Accent1 2 2 3 2 2 2 5 4" xfId="3415" xr:uid="{00000000-0005-0000-0000-00009E0C0000}"/>
    <cellStyle name="20% - Accent1 2 2 3 2 2 2 6" xfId="3416" xr:uid="{00000000-0005-0000-0000-00009F0C0000}"/>
    <cellStyle name="20% - Accent1 2 2 3 2 2 2 6 2" xfId="3417" xr:uid="{00000000-0005-0000-0000-0000A00C0000}"/>
    <cellStyle name="20% - Accent1 2 2 3 2 2 2 6 2 2" xfId="3418" xr:uid="{00000000-0005-0000-0000-0000A10C0000}"/>
    <cellStyle name="20% - Accent1 2 2 3 2 2 2 6 2 2 2" xfId="3419" xr:uid="{00000000-0005-0000-0000-0000A20C0000}"/>
    <cellStyle name="20% - Accent1 2 2 3 2 2 2 6 2 3" xfId="3420" xr:uid="{00000000-0005-0000-0000-0000A30C0000}"/>
    <cellStyle name="20% - Accent1 2 2 3 2 2 2 6 3" xfId="3421" xr:uid="{00000000-0005-0000-0000-0000A40C0000}"/>
    <cellStyle name="20% - Accent1 2 2 3 2 2 2 6 3 2" xfId="3422" xr:uid="{00000000-0005-0000-0000-0000A50C0000}"/>
    <cellStyle name="20% - Accent1 2 2 3 2 2 2 6 4" xfId="3423" xr:uid="{00000000-0005-0000-0000-0000A60C0000}"/>
    <cellStyle name="20% - Accent1 2 2 3 2 2 2 7" xfId="3424" xr:uid="{00000000-0005-0000-0000-0000A70C0000}"/>
    <cellStyle name="20% - Accent1 2 2 3 2 2 2 7 2" xfId="3425" xr:uid="{00000000-0005-0000-0000-0000A80C0000}"/>
    <cellStyle name="20% - Accent1 2 2 3 2 2 2 7 2 2" xfId="3426" xr:uid="{00000000-0005-0000-0000-0000A90C0000}"/>
    <cellStyle name="20% - Accent1 2 2 3 2 2 2 7 3" xfId="3427" xr:uid="{00000000-0005-0000-0000-0000AA0C0000}"/>
    <cellStyle name="20% - Accent1 2 2 3 2 2 2 8" xfId="3428" xr:uid="{00000000-0005-0000-0000-0000AB0C0000}"/>
    <cellStyle name="20% - Accent1 2 2 3 2 2 2 8 2" xfId="3429" xr:uid="{00000000-0005-0000-0000-0000AC0C0000}"/>
    <cellStyle name="20% - Accent1 2 2 3 2 2 2 8 2 2" xfId="3430" xr:uid="{00000000-0005-0000-0000-0000AD0C0000}"/>
    <cellStyle name="20% - Accent1 2 2 3 2 2 2 8 3" xfId="3431" xr:uid="{00000000-0005-0000-0000-0000AE0C0000}"/>
    <cellStyle name="20% - Accent1 2 2 3 2 2 2 9" xfId="3432" xr:uid="{00000000-0005-0000-0000-0000AF0C0000}"/>
    <cellStyle name="20% - Accent1 2 2 3 2 2 2 9 2" xfId="3433" xr:uid="{00000000-0005-0000-0000-0000B00C0000}"/>
    <cellStyle name="20% - Accent1 2 2 3 2 2 3" xfId="3434" xr:uid="{00000000-0005-0000-0000-0000B10C0000}"/>
    <cellStyle name="20% - Accent1 2 2 3 2 2 3 10" xfId="3435" xr:uid="{00000000-0005-0000-0000-0000B20C0000}"/>
    <cellStyle name="20% - Accent1 2 2 3 2 2 3 10 2" xfId="3436" xr:uid="{00000000-0005-0000-0000-0000B30C0000}"/>
    <cellStyle name="20% - Accent1 2 2 3 2 2 3 11" xfId="3437" xr:uid="{00000000-0005-0000-0000-0000B40C0000}"/>
    <cellStyle name="20% - Accent1 2 2 3 2 2 3 2" xfId="3438" xr:uid="{00000000-0005-0000-0000-0000B50C0000}"/>
    <cellStyle name="20% - Accent1 2 2 3 2 2 3 2 2" xfId="3439" xr:uid="{00000000-0005-0000-0000-0000B60C0000}"/>
    <cellStyle name="20% - Accent1 2 2 3 2 2 3 2 2 2" xfId="3440" xr:uid="{00000000-0005-0000-0000-0000B70C0000}"/>
    <cellStyle name="20% - Accent1 2 2 3 2 2 3 2 2 2 2" xfId="3441" xr:uid="{00000000-0005-0000-0000-0000B80C0000}"/>
    <cellStyle name="20% - Accent1 2 2 3 2 2 3 2 2 2 2 2" xfId="3442" xr:uid="{00000000-0005-0000-0000-0000B90C0000}"/>
    <cellStyle name="20% - Accent1 2 2 3 2 2 3 2 2 2 3" xfId="3443" xr:uid="{00000000-0005-0000-0000-0000BA0C0000}"/>
    <cellStyle name="20% - Accent1 2 2 3 2 2 3 2 2 3" xfId="3444" xr:uid="{00000000-0005-0000-0000-0000BB0C0000}"/>
    <cellStyle name="20% - Accent1 2 2 3 2 2 3 2 2 3 2" xfId="3445" xr:uid="{00000000-0005-0000-0000-0000BC0C0000}"/>
    <cellStyle name="20% - Accent1 2 2 3 2 2 3 2 2 4" xfId="3446" xr:uid="{00000000-0005-0000-0000-0000BD0C0000}"/>
    <cellStyle name="20% - Accent1 2 2 3 2 2 3 2 3" xfId="3447" xr:uid="{00000000-0005-0000-0000-0000BE0C0000}"/>
    <cellStyle name="20% - Accent1 2 2 3 2 2 3 2 3 2" xfId="3448" xr:uid="{00000000-0005-0000-0000-0000BF0C0000}"/>
    <cellStyle name="20% - Accent1 2 2 3 2 2 3 2 3 2 2" xfId="3449" xr:uid="{00000000-0005-0000-0000-0000C00C0000}"/>
    <cellStyle name="20% - Accent1 2 2 3 2 2 3 2 3 2 2 2" xfId="3450" xr:uid="{00000000-0005-0000-0000-0000C10C0000}"/>
    <cellStyle name="20% - Accent1 2 2 3 2 2 3 2 3 2 3" xfId="3451" xr:uid="{00000000-0005-0000-0000-0000C20C0000}"/>
    <cellStyle name="20% - Accent1 2 2 3 2 2 3 2 3 3" xfId="3452" xr:uid="{00000000-0005-0000-0000-0000C30C0000}"/>
    <cellStyle name="20% - Accent1 2 2 3 2 2 3 2 3 3 2" xfId="3453" xr:uid="{00000000-0005-0000-0000-0000C40C0000}"/>
    <cellStyle name="20% - Accent1 2 2 3 2 2 3 2 3 4" xfId="3454" xr:uid="{00000000-0005-0000-0000-0000C50C0000}"/>
    <cellStyle name="20% - Accent1 2 2 3 2 2 3 2 4" xfId="3455" xr:uid="{00000000-0005-0000-0000-0000C60C0000}"/>
    <cellStyle name="20% - Accent1 2 2 3 2 2 3 2 4 2" xfId="3456" xr:uid="{00000000-0005-0000-0000-0000C70C0000}"/>
    <cellStyle name="20% - Accent1 2 2 3 2 2 3 2 4 2 2" xfId="3457" xr:uid="{00000000-0005-0000-0000-0000C80C0000}"/>
    <cellStyle name="20% - Accent1 2 2 3 2 2 3 2 4 2 2 2" xfId="3458" xr:uid="{00000000-0005-0000-0000-0000C90C0000}"/>
    <cellStyle name="20% - Accent1 2 2 3 2 2 3 2 4 2 3" xfId="3459" xr:uid="{00000000-0005-0000-0000-0000CA0C0000}"/>
    <cellStyle name="20% - Accent1 2 2 3 2 2 3 2 4 3" xfId="3460" xr:uid="{00000000-0005-0000-0000-0000CB0C0000}"/>
    <cellStyle name="20% - Accent1 2 2 3 2 2 3 2 4 3 2" xfId="3461" xr:uid="{00000000-0005-0000-0000-0000CC0C0000}"/>
    <cellStyle name="20% - Accent1 2 2 3 2 2 3 2 4 4" xfId="3462" xr:uid="{00000000-0005-0000-0000-0000CD0C0000}"/>
    <cellStyle name="20% - Accent1 2 2 3 2 2 3 2 5" xfId="3463" xr:uid="{00000000-0005-0000-0000-0000CE0C0000}"/>
    <cellStyle name="20% - Accent1 2 2 3 2 2 3 2 5 2" xfId="3464" xr:uid="{00000000-0005-0000-0000-0000CF0C0000}"/>
    <cellStyle name="20% - Accent1 2 2 3 2 2 3 2 5 2 2" xfId="3465" xr:uid="{00000000-0005-0000-0000-0000D00C0000}"/>
    <cellStyle name="20% - Accent1 2 2 3 2 2 3 2 5 3" xfId="3466" xr:uid="{00000000-0005-0000-0000-0000D10C0000}"/>
    <cellStyle name="20% - Accent1 2 2 3 2 2 3 2 6" xfId="3467" xr:uid="{00000000-0005-0000-0000-0000D20C0000}"/>
    <cellStyle name="20% - Accent1 2 2 3 2 2 3 2 6 2" xfId="3468" xr:uid="{00000000-0005-0000-0000-0000D30C0000}"/>
    <cellStyle name="20% - Accent1 2 2 3 2 2 3 2 6 2 2" xfId="3469" xr:uid="{00000000-0005-0000-0000-0000D40C0000}"/>
    <cellStyle name="20% - Accent1 2 2 3 2 2 3 2 6 3" xfId="3470" xr:uid="{00000000-0005-0000-0000-0000D50C0000}"/>
    <cellStyle name="20% - Accent1 2 2 3 2 2 3 2 7" xfId="3471" xr:uid="{00000000-0005-0000-0000-0000D60C0000}"/>
    <cellStyle name="20% - Accent1 2 2 3 2 2 3 2 7 2" xfId="3472" xr:uid="{00000000-0005-0000-0000-0000D70C0000}"/>
    <cellStyle name="20% - Accent1 2 2 3 2 2 3 2 8" xfId="3473" xr:uid="{00000000-0005-0000-0000-0000D80C0000}"/>
    <cellStyle name="20% - Accent1 2 2 3 2 2 3 2 8 2" xfId="3474" xr:uid="{00000000-0005-0000-0000-0000D90C0000}"/>
    <cellStyle name="20% - Accent1 2 2 3 2 2 3 2 9" xfId="3475" xr:uid="{00000000-0005-0000-0000-0000DA0C0000}"/>
    <cellStyle name="20% - Accent1 2 2 3 2 2 3 3" xfId="3476" xr:uid="{00000000-0005-0000-0000-0000DB0C0000}"/>
    <cellStyle name="20% - Accent1 2 2 3 2 2 3 3 2" xfId="3477" xr:uid="{00000000-0005-0000-0000-0000DC0C0000}"/>
    <cellStyle name="20% - Accent1 2 2 3 2 2 3 3 2 2" xfId="3478" xr:uid="{00000000-0005-0000-0000-0000DD0C0000}"/>
    <cellStyle name="20% - Accent1 2 2 3 2 2 3 3 2 2 2" xfId="3479" xr:uid="{00000000-0005-0000-0000-0000DE0C0000}"/>
    <cellStyle name="20% - Accent1 2 2 3 2 2 3 3 2 2 2 2" xfId="3480" xr:uid="{00000000-0005-0000-0000-0000DF0C0000}"/>
    <cellStyle name="20% - Accent1 2 2 3 2 2 3 3 2 2 3" xfId="3481" xr:uid="{00000000-0005-0000-0000-0000E00C0000}"/>
    <cellStyle name="20% - Accent1 2 2 3 2 2 3 3 2 3" xfId="3482" xr:uid="{00000000-0005-0000-0000-0000E10C0000}"/>
    <cellStyle name="20% - Accent1 2 2 3 2 2 3 3 2 3 2" xfId="3483" xr:uid="{00000000-0005-0000-0000-0000E20C0000}"/>
    <cellStyle name="20% - Accent1 2 2 3 2 2 3 3 2 4" xfId="3484" xr:uid="{00000000-0005-0000-0000-0000E30C0000}"/>
    <cellStyle name="20% - Accent1 2 2 3 2 2 3 3 3" xfId="3485" xr:uid="{00000000-0005-0000-0000-0000E40C0000}"/>
    <cellStyle name="20% - Accent1 2 2 3 2 2 3 3 3 2" xfId="3486" xr:uid="{00000000-0005-0000-0000-0000E50C0000}"/>
    <cellStyle name="20% - Accent1 2 2 3 2 2 3 3 3 2 2" xfId="3487" xr:uid="{00000000-0005-0000-0000-0000E60C0000}"/>
    <cellStyle name="20% - Accent1 2 2 3 2 2 3 3 3 2 2 2" xfId="3488" xr:uid="{00000000-0005-0000-0000-0000E70C0000}"/>
    <cellStyle name="20% - Accent1 2 2 3 2 2 3 3 3 2 3" xfId="3489" xr:uid="{00000000-0005-0000-0000-0000E80C0000}"/>
    <cellStyle name="20% - Accent1 2 2 3 2 2 3 3 3 3" xfId="3490" xr:uid="{00000000-0005-0000-0000-0000E90C0000}"/>
    <cellStyle name="20% - Accent1 2 2 3 2 2 3 3 3 3 2" xfId="3491" xr:uid="{00000000-0005-0000-0000-0000EA0C0000}"/>
    <cellStyle name="20% - Accent1 2 2 3 2 2 3 3 3 4" xfId="3492" xr:uid="{00000000-0005-0000-0000-0000EB0C0000}"/>
    <cellStyle name="20% - Accent1 2 2 3 2 2 3 3 4" xfId="3493" xr:uid="{00000000-0005-0000-0000-0000EC0C0000}"/>
    <cellStyle name="20% - Accent1 2 2 3 2 2 3 3 4 2" xfId="3494" xr:uid="{00000000-0005-0000-0000-0000ED0C0000}"/>
    <cellStyle name="20% - Accent1 2 2 3 2 2 3 3 4 2 2" xfId="3495" xr:uid="{00000000-0005-0000-0000-0000EE0C0000}"/>
    <cellStyle name="20% - Accent1 2 2 3 2 2 3 3 4 2 2 2" xfId="3496" xr:uid="{00000000-0005-0000-0000-0000EF0C0000}"/>
    <cellStyle name="20% - Accent1 2 2 3 2 2 3 3 4 2 3" xfId="3497" xr:uid="{00000000-0005-0000-0000-0000F00C0000}"/>
    <cellStyle name="20% - Accent1 2 2 3 2 2 3 3 4 3" xfId="3498" xr:uid="{00000000-0005-0000-0000-0000F10C0000}"/>
    <cellStyle name="20% - Accent1 2 2 3 2 2 3 3 4 3 2" xfId="3499" xr:uid="{00000000-0005-0000-0000-0000F20C0000}"/>
    <cellStyle name="20% - Accent1 2 2 3 2 2 3 3 4 4" xfId="3500" xr:uid="{00000000-0005-0000-0000-0000F30C0000}"/>
    <cellStyle name="20% - Accent1 2 2 3 2 2 3 3 5" xfId="3501" xr:uid="{00000000-0005-0000-0000-0000F40C0000}"/>
    <cellStyle name="20% - Accent1 2 2 3 2 2 3 3 5 2" xfId="3502" xr:uid="{00000000-0005-0000-0000-0000F50C0000}"/>
    <cellStyle name="20% - Accent1 2 2 3 2 2 3 3 5 2 2" xfId="3503" xr:uid="{00000000-0005-0000-0000-0000F60C0000}"/>
    <cellStyle name="20% - Accent1 2 2 3 2 2 3 3 5 3" xfId="3504" xr:uid="{00000000-0005-0000-0000-0000F70C0000}"/>
    <cellStyle name="20% - Accent1 2 2 3 2 2 3 3 6" xfId="3505" xr:uid="{00000000-0005-0000-0000-0000F80C0000}"/>
    <cellStyle name="20% - Accent1 2 2 3 2 2 3 3 6 2" xfId="3506" xr:uid="{00000000-0005-0000-0000-0000F90C0000}"/>
    <cellStyle name="20% - Accent1 2 2 3 2 2 3 3 6 2 2" xfId="3507" xr:uid="{00000000-0005-0000-0000-0000FA0C0000}"/>
    <cellStyle name="20% - Accent1 2 2 3 2 2 3 3 6 3" xfId="3508" xr:uid="{00000000-0005-0000-0000-0000FB0C0000}"/>
    <cellStyle name="20% - Accent1 2 2 3 2 2 3 3 7" xfId="3509" xr:uid="{00000000-0005-0000-0000-0000FC0C0000}"/>
    <cellStyle name="20% - Accent1 2 2 3 2 2 3 3 7 2" xfId="3510" xr:uid="{00000000-0005-0000-0000-0000FD0C0000}"/>
    <cellStyle name="20% - Accent1 2 2 3 2 2 3 3 8" xfId="3511" xr:uid="{00000000-0005-0000-0000-0000FE0C0000}"/>
    <cellStyle name="20% - Accent1 2 2 3 2 2 3 3 8 2" xfId="3512" xr:uid="{00000000-0005-0000-0000-0000FF0C0000}"/>
    <cellStyle name="20% - Accent1 2 2 3 2 2 3 3 9" xfId="3513" xr:uid="{00000000-0005-0000-0000-0000000D0000}"/>
    <cellStyle name="20% - Accent1 2 2 3 2 2 3 4" xfId="3514" xr:uid="{00000000-0005-0000-0000-0000010D0000}"/>
    <cellStyle name="20% - Accent1 2 2 3 2 2 3 4 2" xfId="3515" xr:uid="{00000000-0005-0000-0000-0000020D0000}"/>
    <cellStyle name="20% - Accent1 2 2 3 2 2 3 4 2 2" xfId="3516" xr:uid="{00000000-0005-0000-0000-0000030D0000}"/>
    <cellStyle name="20% - Accent1 2 2 3 2 2 3 4 2 2 2" xfId="3517" xr:uid="{00000000-0005-0000-0000-0000040D0000}"/>
    <cellStyle name="20% - Accent1 2 2 3 2 2 3 4 2 3" xfId="3518" xr:uid="{00000000-0005-0000-0000-0000050D0000}"/>
    <cellStyle name="20% - Accent1 2 2 3 2 2 3 4 3" xfId="3519" xr:uid="{00000000-0005-0000-0000-0000060D0000}"/>
    <cellStyle name="20% - Accent1 2 2 3 2 2 3 4 3 2" xfId="3520" xr:uid="{00000000-0005-0000-0000-0000070D0000}"/>
    <cellStyle name="20% - Accent1 2 2 3 2 2 3 4 4" xfId="3521" xr:uid="{00000000-0005-0000-0000-0000080D0000}"/>
    <cellStyle name="20% - Accent1 2 2 3 2 2 3 5" xfId="3522" xr:uid="{00000000-0005-0000-0000-0000090D0000}"/>
    <cellStyle name="20% - Accent1 2 2 3 2 2 3 5 2" xfId="3523" xr:uid="{00000000-0005-0000-0000-00000A0D0000}"/>
    <cellStyle name="20% - Accent1 2 2 3 2 2 3 5 2 2" xfId="3524" xr:uid="{00000000-0005-0000-0000-00000B0D0000}"/>
    <cellStyle name="20% - Accent1 2 2 3 2 2 3 5 2 2 2" xfId="3525" xr:uid="{00000000-0005-0000-0000-00000C0D0000}"/>
    <cellStyle name="20% - Accent1 2 2 3 2 2 3 5 2 3" xfId="3526" xr:uid="{00000000-0005-0000-0000-00000D0D0000}"/>
    <cellStyle name="20% - Accent1 2 2 3 2 2 3 5 3" xfId="3527" xr:uid="{00000000-0005-0000-0000-00000E0D0000}"/>
    <cellStyle name="20% - Accent1 2 2 3 2 2 3 5 3 2" xfId="3528" xr:uid="{00000000-0005-0000-0000-00000F0D0000}"/>
    <cellStyle name="20% - Accent1 2 2 3 2 2 3 5 4" xfId="3529" xr:uid="{00000000-0005-0000-0000-0000100D0000}"/>
    <cellStyle name="20% - Accent1 2 2 3 2 2 3 6" xfId="3530" xr:uid="{00000000-0005-0000-0000-0000110D0000}"/>
    <cellStyle name="20% - Accent1 2 2 3 2 2 3 6 2" xfId="3531" xr:uid="{00000000-0005-0000-0000-0000120D0000}"/>
    <cellStyle name="20% - Accent1 2 2 3 2 2 3 6 2 2" xfId="3532" xr:uid="{00000000-0005-0000-0000-0000130D0000}"/>
    <cellStyle name="20% - Accent1 2 2 3 2 2 3 6 2 2 2" xfId="3533" xr:uid="{00000000-0005-0000-0000-0000140D0000}"/>
    <cellStyle name="20% - Accent1 2 2 3 2 2 3 6 2 3" xfId="3534" xr:uid="{00000000-0005-0000-0000-0000150D0000}"/>
    <cellStyle name="20% - Accent1 2 2 3 2 2 3 6 3" xfId="3535" xr:uid="{00000000-0005-0000-0000-0000160D0000}"/>
    <cellStyle name="20% - Accent1 2 2 3 2 2 3 6 3 2" xfId="3536" xr:uid="{00000000-0005-0000-0000-0000170D0000}"/>
    <cellStyle name="20% - Accent1 2 2 3 2 2 3 6 4" xfId="3537" xr:uid="{00000000-0005-0000-0000-0000180D0000}"/>
    <cellStyle name="20% - Accent1 2 2 3 2 2 3 7" xfId="3538" xr:uid="{00000000-0005-0000-0000-0000190D0000}"/>
    <cellStyle name="20% - Accent1 2 2 3 2 2 3 7 2" xfId="3539" xr:uid="{00000000-0005-0000-0000-00001A0D0000}"/>
    <cellStyle name="20% - Accent1 2 2 3 2 2 3 7 2 2" xfId="3540" xr:uid="{00000000-0005-0000-0000-00001B0D0000}"/>
    <cellStyle name="20% - Accent1 2 2 3 2 2 3 7 3" xfId="3541" xr:uid="{00000000-0005-0000-0000-00001C0D0000}"/>
    <cellStyle name="20% - Accent1 2 2 3 2 2 3 8" xfId="3542" xr:uid="{00000000-0005-0000-0000-00001D0D0000}"/>
    <cellStyle name="20% - Accent1 2 2 3 2 2 3 8 2" xfId="3543" xr:uid="{00000000-0005-0000-0000-00001E0D0000}"/>
    <cellStyle name="20% - Accent1 2 2 3 2 2 3 8 2 2" xfId="3544" xr:uid="{00000000-0005-0000-0000-00001F0D0000}"/>
    <cellStyle name="20% - Accent1 2 2 3 2 2 3 8 3" xfId="3545" xr:uid="{00000000-0005-0000-0000-0000200D0000}"/>
    <cellStyle name="20% - Accent1 2 2 3 2 2 3 9" xfId="3546" xr:uid="{00000000-0005-0000-0000-0000210D0000}"/>
    <cellStyle name="20% - Accent1 2 2 3 2 2 3 9 2" xfId="3547" xr:uid="{00000000-0005-0000-0000-0000220D0000}"/>
    <cellStyle name="20% - Accent1 2 2 3 2 2 4" xfId="3548" xr:uid="{00000000-0005-0000-0000-0000230D0000}"/>
    <cellStyle name="20% - Accent1 2 2 3 2 2 4 10" xfId="3549" xr:uid="{00000000-0005-0000-0000-0000240D0000}"/>
    <cellStyle name="20% - Accent1 2 2 3 2 2 4 10 2" xfId="3550" xr:uid="{00000000-0005-0000-0000-0000250D0000}"/>
    <cellStyle name="20% - Accent1 2 2 3 2 2 4 11" xfId="3551" xr:uid="{00000000-0005-0000-0000-0000260D0000}"/>
    <cellStyle name="20% - Accent1 2 2 3 2 2 4 2" xfId="3552" xr:uid="{00000000-0005-0000-0000-0000270D0000}"/>
    <cellStyle name="20% - Accent1 2 2 3 2 2 4 2 2" xfId="3553" xr:uid="{00000000-0005-0000-0000-0000280D0000}"/>
    <cellStyle name="20% - Accent1 2 2 3 2 2 4 2 2 2" xfId="3554" xr:uid="{00000000-0005-0000-0000-0000290D0000}"/>
    <cellStyle name="20% - Accent1 2 2 3 2 2 4 2 2 2 2" xfId="3555" xr:uid="{00000000-0005-0000-0000-00002A0D0000}"/>
    <cellStyle name="20% - Accent1 2 2 3 2 2 4 2 2 2 2 2" xfId="3556" xr:uid="{00000000-0005-0000-0000-00002B0D0000}"/>
    <cellStyle name="20% - Accent1 2 2 3 2 2 4 2 2 2 3" xfId="3557" xr:uid="{00000000-0005-0000-0000-00002C0D0000}"/>
    <cellStyle name="20% - Accent1 2 2 3 2 2 4 2 2 3" xfId="3558" xr:uid="{00000000-0005-0000-0000-00002D0D0000}"/>
    <cellStyle name="20% - Accent1 2 2 3 2 2 4 2 2 3 2" xfId="3559" xr:uid="{00000000-0005-0000-0000-00002E0D0000}"/>
    <cellStyle name="20% - Accent1 2 2 3 2 2 4 2 2 4" xfId="3560" xr:uid="{00000000-0005-0000-0000-00002F0D0000}"/>
    <cellStyle name="20% - Accent1 2 2 3 2 2 4 2 3" xfId="3561" xr:uid="{00000000-0005-0000-0000-0000300D0000}"/>
    <cellStyle name="20% - Accent1 2 2 3 2 2 4 2 3 2" xfId="3562" xr:uid="{00000000-0005-0000-0000-0000310D0000}"/>
    <cellStyle name="20% - Accent1 2 2 3 2 2 4 2 3 2 2" xfId="3563" xr:uid="{00000000-0005-0000-0000-0000320D0000}"/>
    <cellStyle name="20% - Accent1 2 2 3 2 2 4 2 3 2 2 2" xfId="3564" xr:uid="{00000000-0005-0000-0000-0000330D0000}"/>
    <cellStyle name="20% - Accent1 2 2 3 2 2 4 2 3 2 3" xfId="3565" xr:uid="{00000000-0005-0000-0000-0000340D0000}"/>
    <cellStyle name="20% - Accent1 2 2 3 2 2 4 2 3 3" xfId="3566" xr:uid="{00000000-0005-0000-0000-0000350D0000}"/>
    <cellStyle name="20% - Accent1 2 2 3 2 2 4 2 3 3 2" xfId="3567" xr:uid="{00000000-0005-0000-0000-0000360D0000}"/>
    <cellStyle name="20% - Accent1 2 2 3 2 2 4 2 3 4" xfId="3568" xr:uid="{00000000-0005-0000-0000-0000370D0000}"/>
    <cellStyle name="20% - Accent1 2 2 3 2 2 4 2 4" xfId="3569" xr:uid="{00000000-0005-0000-0000-0000380D0000}"/>
    <cellStyle name="20% - Accent1 2 2 3 2 2 4 2 4 2" xfId="3570" xr:uid="{00000000-0005-0000-0000-0000390D0000}"/>
    <cellStyle name="20% - Accent1 2 2 3 2 2 4 2 4 2 2" xfId="3571" xr:uid="{00000000-0005-0000-0000-00003A0D0000}"/>
    <cellStyle name="20% - Accent1 2 2 3 2 2 4 2 4 2 2 2" xfId="3572" xr:uid="{00000000-0005-0000-0000-00003B0D0000}"/>
    <cellStyle name="20% - Accent1 2 2 3 2 2 4 2 4 2 3" xfId="3573" xr:uid="{00000000-0005-0000-0000-00003C0D0000}"/>
    <cellStyle name="20% - Accent1 2 2 3 2 2 4 2 4 3" xfId="3574" xr:uid="{00000000-0005-0000-0000-00003D0D0000}"/>
    <cellStyle name="20% - Accent1 2 2 3 2 2 4 2 4 3 2" xfId="3575" xr:uid="{00000000-0005-0000-0000-00003E0D0000}"/>
    <cellStyle name="20% - Accent1 2 2 3 2 2 4 2 4 4" xfId="3576" xr:uid="{00000000-0005-0000-0000-00003F0D0000}"/>
    <cellStyle name="20% - Accent1 2 2 3 2 2 4 2 5" xfId="3577" xr:uid="{00000000-0005-0000-0000-0000400D0000}"/>
    <cellStyle name="20% - Accent1 2 2 3 2 2 4 2 5 2" xfId="3578" xr:uid="{00000000-0005-0000-0000-0000410D0000}"/>
    <cellStyle name="20% - Accent1 2 2 3 2 2 4 2 5 2 2" xfId="3579" xr:uid="{00000000-0005-0000-0000-0000420D0000}"/>
    <cellStyle name="20% - Accent1 2 2 3 2 2 4 2 5 3" xfId="3580" xr:uid="{00000000-0005-0000-0000-0000430D0000}"/>
    <cellStyle name="20% - Accent1 2 2 3 2 2 4 2 6" xfId="3581" xr:uid="{00000000-0005-0000-0000-0000440D0000}"/>
    <cellStyle name="20% - Accent1 2 2 3 2 2 4 2 6 2" xfId="3582" xr:uid="{00000000-0005-0000-0000-0000450D0000}"/>
    <cellStyle name="20% - Accent1 2 2 3 2 2 4 2 6 2 2" xfId="3583" xr:uid="{00000000-0005-0000-0000-0000460D0000}"/>
    <cellStyle name="20% - Accent1 2 2 3 2 2 4 2 6 3" xfId="3584" xr:uid="{00000000-0005-0000-0000-0000470D0000}"/>
    <cellStyle name="20% - Accent1 2 2 3 2 2 4 2 7" xfId="3585" xr:uid="{00000000-0005-0000-0000-0000480D0000}"/>
    <cellStyle name="20% - Accent1 2 2 3 2 2 4 2 7 2" xfId="3586" xr:uid="{00000000-0005-0000-0000-0000490D0000}"/>
    <cellStyle name="20% - Accent1 2 2 3 2 2 4 2 8" xfId="3587" xr:uid="{00000000-0005-0000-0000-00004A0D0000}"/>
    <cellStyle name="20% - Accent1 2 2 3 2 2 4 2 8 2" xfId="3588" xr:uid="{00000000-0005-0000-0000-00004B0D0000}"/>
    <cellStyle name="20% - Accent1 2 2 3 2 2 4 2 9" xfId="3589" xr:uid="{00000000-0005-0000-0000-00004C0D0000}"/>
    <cellStyle name="20% - Accent1 2 2 3 2 2 4 3" xfId="3590" xr:uid="{00000000-0005-0000-0000-00004D0D0000}"/>
    <cellStyle name="20% - Accent1 2 2 3 2 2 4 3 2" xfId="3591" xr:uid="{00000000-0005-0000-0000-00004E0D0000}"/>
    <cellStyle name="20% - Accent1 2 2 3 2 2 4 3 2 2" xfId="3592" xr:uid="{00000000-0005-0000-0000-00004F0D0000}"/>
    <cellStyle name="20% - Accent1 2 2 3 2 2 4 3 2 2 2" xfId="3593" xr:uid="{00000000-0005-0000-0000-0000500D0000}"/>
    <cellStyle name="20% - Accent1 2 2 3 2 2 4 3 2 2 2 2" xfId="3594" xr:uid="{00000000-0005-0000-0000-0000510D0000}"/>
    <cellStyle name="20% - Accent1 2 2 3 2 2 4 3 2 2 3" xfId="3595" xr:uid="{00000000-0005-0000-0000-0000520D0000}"/>
    <cellStyle name="20% - Accent1 2 2 3 2 2 4 3 2 3" xfId="3596" xr:uid="{00000000-0005-0000-0000-0000530D0000}"/>
    <cellStyle name="20% - Accent1 2 2 3 2 2 4 3 2 3 2" xfId="3597" xr:uid="{00000000-0005-0000-0000-0000540D0000}"/>
    <cellStyle name="20% - Accent1 2 2 3 2 2 4 3 2 4" xfId="3598" xr:uid="{00000000-0005-0000-0000-0000550D0000}"/>
    <cellStyle name="20% - Accent1 2 2 3 2 2 4 3 3" xfId="3599" xr:uid="{00000000-0005-0000-0000-0000560D0000}"/>
    <cellStyle name="20% - Accent1 2 2 3 2 2 4 3 3 2" xfId="3600" xr:uid="{00000000-0005-0000-0000-0000570D0000}"/>
    <cellStyle name="20% - Accent1 2 2 3 2 2 4 3 3 2 2" xfId="3601" xr:uid="{00000000-0005-0000-0000-0000580D0000}"/>
    <cellStyle name="20% - Accent1 2 2 3 2 2 4 3 3 2 2 2" xfId="3602" xr:uid="{00000000-0005-0000-0000-0000590D0000}"/>
    <cellStyle name="20% - Accent1 2 2 3 2 2 4 3 3 2 3" xfId="3603" xr:uid="{00000000-0005-0000-0000-00005A0D0000}"/>
    <cellStyle name="20% - Accent1 2 2 3 2 2 4 3 3 3" xfId="3604" xr:uid="{00000000-0005-0000-0000-00005B0D0000}"/>
    <cellStyle name="20% - Accent1 2 2 3 2 2 4 3 3 3 2" xfId="3605" xr:uid="{00000000-0005-0000-0000-00005C0D0000}"/>
    <cellStyle name="20% - Accent1 2 2 3 2 2 4 3 3 4" xfId="3606" xr:uid="{00000000-0005-0000-0000-00005D0D0000}"/>
    <cellStyle name="20% - Accent1 2 2 3 2 2 4 3 4" xfId="3607" xr:uid="{00000000-0005-0000-0000-00005E0D0000}"/>
    <cellStyle name="20% - Accent1 2 2 3 2 2 4 3 4 2" xfId="3608" xr:uid="{00000000-0005-0000-0000-00005F0D0000}"/>
    <cellStyle name="20% - Accent1 2 2 3 2 2 4 3 4 2 2" xfId="3609" xr:uid="{00000000-0005-0000-0000-0000600D0000}"/>
    <cellStyle name="20% - Accent1 2 2 3 2 2 4 3 4 2 2 2" xfId="3610" xr:uid="{00000000-0005-0000-0000-0000610D0000}"/>
    <cellStyle name="20% - Accent1 2 2 3 2 2 4 3 4 2 3" xfId="3611" xr:uid="{00000000-0005-0000-0000-0000620D0000}"/>
    <cellStyle name="20% - Accent1 2 2 3 2 2 4 3 4 3" xfId="3612" xr:uid="{00000000-0005-0000-0000-0000630D0000}"/>
    <cellStyle name="20% - Accent1 2 2 3 2 2 4 3 4 3 2" xfId="3613" xr:uid="{00000000-0005-0000-0000-0000640D0000}"/>
    <cellStyle name="20% - Accent1 2 2 3 2 2 4 3 4 4" xfId="3614" xr:uid="{00000000-0005-0000-0000-0000650D0000}"/>
    <cellStyle name="20% - Accent1 2 2 3 2 2 4 3 5" xfId="3615" xr:uid="{00000000-0005-0000-0000-0000660D0000}"/>
    <cellStyle name="20% - Accent1 2 2 3 2 2 4 3 5 2" xfId="3616" xr:uid="{00000000-0005-0000-0000-0000670D0000}"/>
    <cellStyle name="20% - Accent1 2 2 3 2 2 4 3 5 2 2" xfId="3617" xr:uid="{00000000-0005-0000-0000-0000680D0000}"/>
    <cellStyle name="20% - Accent1 2 2 3 2 2 4 3 5 3" xfId="3618" xr:uid="{00000000-0005-0000-0000-0000690D0000}"/>
    <cellStyle name="20% - Accent1 2 2 3 2 2 4 3 6" xfId="3619" xr:uid="{00000000-0005-0000-0000-00006A0D0000}"/>
    <cellStyle name="20% - Accent1 2 2 3 2 2 4 3 6 2" xfId="3620" xr:uid="{00000000-0005-0000-0000-00006B0D0000}"/>
    <cellStyle name="20% - Accent1 2 2 3 2 2 4 3 6 2 2" xfId="3621" xr:uid="{00000000-0005-0000-0000-00006C0D0000}"/>
    <cellStyle name="20% - Accent1 2 2 3 2 2 4 3 6 3" xfId="3622" xr:uid="{00000000-0005-0000-0000-00006D0D0000}"/>
    <cellStyle name="20% - Accent1 2 2 3 2 2 4 3 7" xfId="3623" xr:uid="{00000000-0005-0000-0000-00006E0D0000}"/>
    <cellStyle name="20% - Accent1 2 2 3 2 2 4 3 7 2" xfId="3624" xr:uid="{00000000-0005-0000-0000-00006F0D0000}"/>
    <cellStyle name="20% - Accent1 2 2 3 2 2 4 3 8" xfId="3625" xr:uid="{00000000-0005-0000-0000-0000700D0000}"/>
    <cellStyle name="20% - Accent1 2 2 3 2 2 4 3 8 2" xfId="3626" xr:uid="{00000000-0005-0000-0000-0000710D0000}"/>
    <cellStyle name="20% - Accent1 2 2 3 2 2 4 3 9" xfId="3627" xr:uid="{00000000-0005-0000-0000-0000720D0000}"/>
    <cellStyle name="20% - Accent1 2 2 3 2 2 4 4" xfId="3628" xr:uid="{00000000-0005-0000-0000-0000730D0000}"/>
    <cellStyle name="20% - Accent1 2 2 3 2 2 4 4 2" xfId="3629" xr:uid="{00000000-0005-0000-0000-0000740D0000}"/>
    <cellStyle name="20% - Accent1 2 2 3 2 2 4 4 2 2" xfId="3630" xr:uid="{00000000-0005-0000-0000-0000750D0000}"/>
    <cellStyle name="20% - Accent1 2 2 3 2 2 4 4 2 2 2" xfId="3631" xr:uid="{00000000-0005-0000-0000-0000760D0000}"/>
    <cellStyle name="20% - Accent1 2 2 3 2 2 4 4 2 3" xfId="3632" xr:uid="{00000000-0005-0000-0000-0000770D0000}"/>
    <cellStyle name="20% - Accent1 2 2 3 2 2 4 4 3" xfId="3633" xr:uid="{00000000-0005-0000-0000-0000780D0000}"/>
    <cellStyle name="20% - Accent1 2 2 3 2 2 4 4 3 2" xfId="3634" xr:uid="{00000000-0005-0000-0000-0000790D0000}"/>
    <cellStyle name="20% - Accent1 2 2 3 2 2 4 4 4" xfId="3635" xr:uid="{00000000-0005-0000-0000-00007A0D0000}"/>
    <cellStyle name="20% - Accent1 2 2 3 2 2 4 5" xfId="3636" xr:uid="{00000000-0005-0000-0000-00007B0D0000}"/>
    <cellStyle name="20% - Accent1 2 2 3 2 2 4 5 2" xfId="3637" xr:uid="{00000000-0005-0000-0000-00007C0D0000}"/>
    <cellStyle name="20% - Accent1 2 2 3 2 2 4 5 2 2" xfId="3638" xr:uid="{00000000-0005-0000-0000-00007D0D0000}"/>
    <cellStyle name="20% - Accent1 2 2 3 2 2 4 5 2 2 2" xfId="3639" xr:uid="{00000000-0005-0000-0000-00007E0D0000}"/>
    <cellStyle name="20% - Accent1 2 2 3 2 2 4 5 2 3" xfId="3640" xr:uid="{00000000-0005-0000-0000-00007F0D0000}"/>
    <cellStyle name="20% - Accent1 2 2 3 2 2 4 5 3" xfId="3641" xr:uid="{00000000-0005-0000-0000-0000800D0000}"/>
    <cellStyle name="20% - Accent1 2 2 3 2 2 4 5 3 2" xfId="3642" xr:uid="{00000000-0005-0000-0000-0000810D0000}"/>
    <cellStyle name="20% - Accent1 2 2 3 2 2 4 5 4" xfId="3643" xr:uid="{00000000-0005-0000-0000-0000820D0000}"/>
    <cellStyle name="20% - Accent1 2 2 3 2 2 4 6" xfId="3644" xr:uid="{00000000-0005-0000-0000-0000830D0000}"/>
    <cellStyle name="20% - Accent1 2 2 3 2 2 4 6 2" xfId="3645" xr:uid="{00000000-0005-0000-0000-0000840D0000}"/>
    <cellStyle name="20% - Accent1 2 2 3 2 2 4 6 2 2" xfId="3646" xr:uid="{00000000-0005-0000-0000-0000850D0000}"/>
    <cellStyle name="20% - Accent1 2 2 3 2 2 4 6 2 2 2" xfId="3647" xr:uid="{00000000-0005-0000-0000-0000860D0000}"/>
    <cellStyle name="20% - Accent1 2 2 3 2 2 4 6 2 3" xfId="3648" xr:uid="{00000000-0005-0000-0000-0000870D0000}"/>
    <cellStyle name="20% - Accent1 2 2 3 2 2 4 6 3" xfId="3649" xr:uid="{00000000-0005-0000-0000-0000880D0000}"/>
    <cellStyle name="20% - Accent1 2 2 3 2 2 4 6 3 2" xfId="3650" xr:uid="{00000000-0005-0000-0000-0000890D0000}"/>
    <cellStyle name="20% - Accent1 2 2 3 2 2 4 6 4" xfId="3651" xr:uid="{00000000-0005-0000-0000-00008A0D0000}"/>
    <cellStyle name="20% - Accent1 2 2 3 2 2 4 7" xfId="3652" xr:uid="{00000000-0005-0000-0000-00008B0D0000}"/>
    <cellStyle name="20% - Accent1 2 2 3 2 2 4 7 2" xfId="3653" xr:uid="{00000000-0005-0000-0000-00008C0D0000}"/>
    <cellStyle name="20% - Accent1 2 2 3 2 2 4 7 2 2" xfId="3654" xr:uid="{00000000-0005-0000-0000-00008D0D0000}"/>
    <cellStyle name="20% - Accent1 2 2 3 2 2 4 7 3" xfId="3655" xr:uid="{00000000-0005-0000-0000-00008E0D0000}"/>
    <cellStyle name="20% - Accent1 2 2 3 2 2 4 8" xfId="3656" xr:uid="{00000000-0005-0000-0000-00008F0D0000}"/>
    <cellStyle name="20% - Accent1 2 2 3 2 2 4 8 2" xfId="3657" xr:uid="{00000000-0005-0000-0000-0000900D0000}"/>
    <cellStyle name="20% - Accent1 2 2 3 2 2 4 8 2 2" xfId="3658" xr:uid="{00000000-0005-0000-0000-0000910D0000}"/>
    <cellStyle name="20% - Accent1 2 2 3 2 2 4 8 3" xfId="3659" xr:uid="{00000000-0005-0000-0000-0000920D0000}"/>
    <cellStyle name="20% - Accent1 2 2 3 2 2 4 9" xfId="3660" xr:uid="{00000000-0005-0000-0000-0000930D0000}"/>
    <cellStyle name="20% - Accent1 2 2 3 2 2 4 9 2" xfId="3661" xr:uid="{00000000-0005-0000-0000-0000940D0000}"/>
    <cellStyle name="20% - Accent1 2 2 3 2 2 5" xfId="3662" xr:uid="{00000000-0005-0000-0000-0000950D0000}"/>
    <cellStyle name="20% - Accent1 2 2 3 2 2 5 2" xfId="3663" xr:uid="{00000000-0005-0000-0000-0000960D0000}"/>
    <cellStyle name="20% - Accent1 2 2 3 2 2 5 2 2" xfId="3664" xr:uid="{00000000-0005-0000-0000-0000970D0000}"/>
    <cellStyle name="20% - Accent1 2 2 3 2 2 5 2 2 2" xfId="3665" xr:uid="{00000000-0005-0000-0000-0000980D0000}"/>
    <cellStyle name="20% - Accent1 2 2 3 2 2 5 2 2 2 2" xfId="3666" xr:uid="{00000000-0005-0000-0000-0000990D0000}"/>
    <cellStyle name="20% - Accent1 2 2 3 2 2 5 2 2 3" xfId="3667" xr:uid="{00000000-0005-0000-0000-00009A0D0000}"/>
    <cellStyle name="20% - Accent1 2 2 3 2 2 5 2 3" xfId="3668" xr:uid="{00000000-0005-0000-0000-00009B0D0000}"/>
    <cellStyle name="20% - Accent1 2 2 3 2 2 5 2 3 2" xfId="3669" xr:uid="{00000000-0005-0000-0000-00009C0D0000}"/>
    <cellStyle name="20% - Accent1 2 2 3 2 2 5 2 4" xfId="3670" xr:uid="{00000000-0005-0000-0000-00009D0D0000}"/>
    <cellStyle name="20% - Accent1 2 2 3 2 2 5 3" xfId="3671" xr:uid="{00000000-0005-0000-0000-00009E0D0000}"/>
    <cellStyle name="20% - Accent1 2 2 3 2 2 5 3 2" xfId="3672" xr:uid="{00000000-0005-0000-0000-00009F0D0000}"/>
    <cellStyle name="20% - Accent1 2 2 3 2 2 5 3 2 2" xfId="3673" xr:uid="{00000000-0005-0000-0000-0000A00D0000}"/>
    <cellStyle name="20% - Accent1 2 2 3 2 2 5 3 2 2 2" xfId="3674" xr:uid="{00000000-0005-0000-0000-0000A10D0000}"/>
    <cellStyle name="20% - Accent1 2 2 3 2 2 5 3 2 3" xfId="3675" xr:uid="{00000000-0005-0000-0000-0000A20D0000}"/>
    <cellStyle name="20% - Accent1 2 2 3 2 2 5 3 3" xfId="3676" xr:uid="{00000000-0005-0000-0000-0000A30D0000}"/>
    <cellStyle name="20% - Accent1 2 2 3 2 2 5 3 3 2" xfId="3677" xr:uid="{00000000-0005-0000-0000-0000A40D0000}"/>
    <cellStyle name="20% - Accent1 2 2 3 2 2 5 3 4" xfId="3678" xr:uid="{00000000-0005-0000-0000-0000A50D0000}"/>
    <cellStyle name="20% - Accent1 2 2 3 2 2 5 4" xfId="3679" xr:uid="{00000000-0005-0000-0000-0000A60D0000}"/>
    <cellStyle name="20% - Accent1 2 2 3 2 2 5 4 2" xfId="3680" xr:uid="{00000000-0005-0000-0000-0000A70D0000}"/>
    <cellStyle name="20% - Accent1 2 2 3 2 2 5 4 2 2" xfId="3681" xr:uid="{00000000-0005-0000-0000-0000A80D0000}"/>
    <cellStyle name="20% - Accent1 2 2 3 2 2 5 4 2 2 2" xfId="3682" xr:uid="{00000000-0005-0000-0000-0000A90D0000}"/>
    <cellStyle name="20% - Accent1 2 2 3 2 2 5 4 2 3" xfId="3683" xr:uid="{00000000-0005-0000-0000-0000AA0D0000}"/>
    <cellStyle name="20% - Accent1 2 2 3 2 2 5 4 3" xfId="3684" xr:uid="{00000000-0005-0000-0000-0000AB0D0000}"/>
    <cellStyle name="20% - Accent1 2 2 3 2 2 5 4 3 2" xfId="3685" xr:uid="{00000000-0005-0000-0000-0000AC0D0000}"/>
    <cellStyle name="20% - Accent1 2 2 3 2 2 5 4 4" xfId="3686" xr:uid="{00000000-0005-0000-0000-0000AD0D0000}"/>
    <cellStyle name="20% - Accent1 2 2 3 2 2 5 5" xfId="3687" xr:uid="{00000000-0005-0000-0000-0000AE0D0000}"/>
    <cellStyle name="20% - Accent1 2 2 3 2 2 5 5 2" xfId="3688" xr:uid="{00000000-0005-0000-0000-0000AF0D0000}"/>
    <cellStyle name="20% - Accent1 2 2 3 2 2 5 5 2 2" xfId="3689" xr:uid="{00000000-0005-0000-0000-0000B00D0000}"/>
    <cellStyle name="20% - Accent1 2 2 3 2 2 5 5 3" xfId="3690" xr:uid="{00000000-0005-0000-0000-0000B10D0000}"/>
    <cellStyle name="20% - Accent1 2 2 3 2 2 5 6" xfId="3691" xr:uid="{00000000-0005-0000-0000-0000B20D0000}"/>
    <cellStyle name="20% - Accent1 2 2 3 2 2 5 6 2" xfId="3692" xr:uid="{00000000-0005-0000-0000-0000B30D0000}"/>
    <cellStyle name="20% - Accent1 2 2 3 2 2 5 6 2 2" xfId="3693" xr:uid="{00000000-0005-0000-0000-0000B40D0000}"/>
    <cellStyle name="20% - Accent1 2 2 3 2 2 5 6 3" xfId="3694" xr:uid="{00000000-0005-0000-0000-0000B50D0000}"/>
    <cellStyle name="20% - Accent1 2 2 3 2 2 5 7" xfId="3695" xr:uid="{00000000-0005-0000-0000-0000B60D0000}"/>
    <cellStyle name="20% - Accent1 2 2 3 2 2 5 7 2" xfId="3696" xr:uid="{00000000-0005-0000-0000-0000B70D0000}"/>
    <cellStyle name="20% - Accent1 2 2 3 2 2 5 8" xfId="3697" xr:uid="{00000000-0005-0000-0000-0000B80D0000}"/>
    <cellStyle name="20% - Accent1 2 2 3 2 2 5 8 2" xfId="3698" xr:uid="{00000000-0005-0000-0000-0000B90D0000}"/>
    <cellStyle name="20% - Accent1 2 2 3 2 2 5 9" xfId="3699" xr:uid="{00000000-0005-0000-0000-0000BA0D0000}"/>
    <cellStyle name="20% - Accent1 2 2 3 2 2 6" xfId="3700" xr:uid="{00000000-0005-0000-0000-0000BB0D0000}"/>
    <cellStyle name="20% - Accent1 2 2 3 2 2 6 2" xfId="3701" xr:uid="{00000000-0005-0000-0000-0000BC0D0000}"/>
    <cellStyle name="20% - Accent1 2 2 3 2 2 6 2 2" xfId="3702" xr:uid="{00000000-0005-0000-0000-0000BD0D0000}"/>
    <cellStyle name="20% - Accent1 2 2 3 2 2 6 2 2 2" xfId="3703" xr:uid="{00000000-0005-0000-0000-0000BE0D0000}"/>
    <cellStyle name="20% - Accent1 2 2 3 2 2 6 2 2 2 2" xfId="3704" xr:uid="{00000000-0005-0000-0000-0000BF0D0000}"/>
    <cellStyle name="20% - Accent1 2 2 3 2 2 6 2 2 3" xfId="3705" xr:uid="{00000000-0005-0000-0000-0000C00D0000}"/>
    <cellStyle name="20% - Accent1 2 2 3 2 2 6 2 3" xfId="3706" xr:uid="{00000000-0005-0000-0000-0000C10D0000}"/>
    <cellStyle name="20% - Accent1 2 2 3 2 2 6 2 3 2" xfId="3707" xr:uid="{00000000-0005-0000-0000-0000C20D0000}"/>
    <cellStyle name="20% - Accent1 2 2 3 2 2 6 2 4" xfId="3708" xr:uid="{00000000-0005-0000-0000-0000C30D0000}"/>
    <cellStyle name="20% - Accent1 2 2 3 2 2 6 3" xfId="3709" xr:uid="{00000000-0005-0000-0000-0000C40D0000}"/>
    <cellStyle name="20% - Accent1 2 2 3 2 2 6 3 2" xfId="3710" xr:uid="{00000000-0005-0000-0000-0000C50D0000}"/>
    <cellStyle name="20% - Accent1 2 2 3 2 2 6 3 2 2" xfId="3711" xr:uid="{00000000-0005-0000-0000-0000C60D0000}"/>
    <cellStyle name="20% - Accent1 2 2 3 2 2 6 3 2 2 2" xfId="3712" xr:uid="{00000000-0005-0000-0000-0000C70D0000}"/>
    <cellStyle name="20% - Accent1 2 2 3 2 2 6 3 2 3" xfId="3713" xr:uid="{00000000-0005-0000-0000-0000C80D0000}"/>
    <cellStyle name="20% - Accent1 2 2 3 2 2 6 3 3" xfId="3714" xr:uid="{00000000-0005-0000-0000-0000C90D0000}"/>
    <cellStyle name="20% - Accent1 2 2 3 2 2 6 3 3 2" xfId="3715" xr:uid="{00000000-0005-0000-0000-0000CA0D0000}"/>
    <cellStyle name="20% - Accent1 2 2 3 2 2 6 3 4" xfId="3716" xr:uid="{00000000-0005-0000-0000-0000CB0D0000}"/>
    <cellStyle name="20% - Accent1 2 2 3 2 2 6 4" xfId="3717" xr:uid="{00000000-0005-0000-0000-0000CC0D0000}"/>
    <cellStyle name="20% - Accent1 2 2 3 2 2 6 4 2" xfId="3718" xr:uid="{00000000-0005-0000-0000-0000CD0D0000}"/>
    <cellStyle name="20% - Accent1 2 2 3 2 2 6 4 2 2" xfId="3719" xr:uid="{00000000-0005-0000-0000-0000CE0D0000}"/>
    <cellStyle name="20% - Accent1 2 2 3 2 2 6 4 2 2 2" xfId="3720" xr:uid="{00000000-0005-0000-0000-0000CF0D0000}"/>
    <cellStyle name="20% - Accent1 2 2 3 2 2 6 4 2 3" xfId="3721" xr:uid="{00000000-0005-0000-0000-0000D00D0000}"/>
    <cellStyle name="20% - Accent1 2 2 3 2 2 6 4 3" xfId="3722" xr:uid="{00000000-0005-0000-0000-0000D10D0000}"/>
    <cellStyle name="20% - Accent1 2 2 3 2 2 6 4 3 2" xfId="3723" xr:uid="{00000000-0005-0000-0000-0000D20D0000}"/>
    <cellStyle name="20% - Accent1 2 2 3 2 2 6 4 4" xfId="3724" xr:uid="{00000000-0005-0000-0000-0000D30D0000}"/>
    <cellStyle name="20% - Accent1 2 2 3 2 2 6 5" xfId="3725" xr:uid="{00000000-0005-0000-0000-0000D40D0000}"/>
    <cellStyle name="20% - Accent1 2 2 3 2 2 6 5 2" xfId="3726" xr:uid="{00000000-0005-0000-0000-0000D50D0000}"/>
    <cellStyle name="20% - Accent1 2 2 3 2 2 6 5 2 2" xfId="3727" xr:uid="{00000000-0005-0000-0000-0000D60D0000}"/>
    <cellStyle name="20% - Accent1 2 2 3 2 2 6 5 3" xfId="3728" xr:uid="{00000000-0005-0000-0000-0000D70D0000}"/>
    <cellStyle name="20% - Accent1 2 2 3 2 2 6 6" xfId="3729" xr:uid="{00000000-0005-0000-0000-0000D80D0000}"/>
    <cellStyle name="20% - Accent1 2 2 3 2 2 6 6 2" xfId="3730" xr:uid="{00000000-0005-0000-0000-0000D90D0000}"/>
    <cellStyle name="20% - Accent1 2 2 3 2 2 6 6 2 2" xfId="3731" xr:uid="{00000000-0005-0000-0000-0000DA0D0000}"/>
    <cellStyle name="20% - Accent1 2 2 3 2 2 6 6 3" xfId="3732" xr:uid="{00000000-0005-0000-0000-0000DB0D0000}"/>
    <cellStyle name="20% - Accent1 2 2 3 2 2 6 7" xfId="3733" xr:uid="{00000000-0005-0000-0000-0000DC0D0000}"/>
    <cellStyle name="20% - Accent1 2 2 3 2 2 6 7 2" xfId="3734" xr:uid="{00000000-0005-0000-0000-0000DD0D0000}"/>
    <cellStyle name="20% - Accent1 2 2 3 2 2 6 8" xfId="3735" xr:uid="{00000000-0005-0000-0000-0000DE0D0000}"/>
    <cellStyle name="20% - Accent1 2 2 3 2 2 6 8 2" xfId="3736" xr:uid="{00000000-0005-0000-0000-0000DF0D0000}"/>
    <cellStyle name="20% - Accent1 2 2 3 2 2 6 9" xfId="3737" xr:uid="{00000000-0005-0000-0000-0000E00D0000}"/>
    <cellStyle name="20% - Accent1 2 2 3 2 2 7" xfId="3738" xr:uid="{00000000-0005-0000-0000-0000E10D0000}"/>
    <cellStyle name="20% - Accent1 2 2 3 2 2 7 2" xfId="3739" xr:uid="{00000000-0005-0000-0000-0000E20D0000}"/>
    <cellStyle name="20% - Accent1 2 2 3 2 2 7 2 2" xfId="3740" xr:uid="{00000000-0005-0000-0000-0000E30D0000}"/>
    <cellStyle name="20% - Accent1 2 2 3 2 2 7 2 2 2" xfId="3741" xr:uid="{00000000-0005-0000-0000-0000E40D0000}"/>
    <cellStyle name="20% - Accent1 2 2 3 2 2 7 2 3" xfId="3742" xr:uid="{00000000-0005-0000-0000-0000E50D0000}"/>
    <cellStyle name="20% - Accent1 2 2 3 2 2 7 3" xfId="3743" xr:uid="{00000000-0005-0000-0000-0000E60D0000}"/>
    <cellStyle name="20% - Accent1 2 2 3 2 2 7 3 2" xfId="3744" xr:uid="{00000000-0005-0000-0000-0000E70D0000}"/>
    <cellStyle name="20% - Accent1 2 2 3 2 2 7 4" xfId="3745" xr:uid="{00000000-0005-0000-0000-0000E80D0000}"/>
    <cellStyle name="20% - Accent1 2 2 3 2 2 8" xfId="3746" xr:uid="{00000000-0005-0000-0000-0000E90D0000}"/>
    <cellStyle name="20% - Accent1 2 2 3 2 2 8 2" xfId="3747" xr:uid="{00000000-0005-0000-0000-0000EA0D0000}"/>
    <cellStyle name="20% - Accent1 2 2 3 2 2 8 2 2" xfId="3748" xr:uid="{00000000-0005-0000-0000-0000EB0D0000}"/>
    <cellStyle name="20% - Accent1 2 2 3 2 2 8 2 2 2" xfId="3749" xr:uid="{00000000-0005-0000-0000-0000EC0D0000}"/>
    <cellStyle name="20% - Accent1 2 2 3 2 2 8 2 3" xfId="3750" xr:uid="{00000000-0005-0000-0000-0000ED0D0000}"/>
    <cellStyle name="20% - Accent1 2 2 3 2 2 8 3" xfId="3751" xr:uid="{00000000-0005-0000-0000-0000EE0D0000}"/>
    <cellStyle name="20% - Accent1 2 2 3 2 2 8 3 2" xfId="3752" xr:uid="{00000000-0005-0000-0000-0000EF0D0000}"/>
    <cellStyle name="20% - Accent1 2 2 3 2 2 8 4" xfId="3753" xr:uid="{00000000-0005-0000-0000-0000F00D0000}"/>
    <cellStyle name="20% - Accent1 2 2 3 2 2 9" xfId="3754" xr:uid="{00000000-0005-0000-0000-0000F10D0000}"/>
    <cellStyle name="20% - Accent1 2 2 3 2 2 9 2" xfId="3755" xr:uid="{00000000-0005-0000-0000-0000F20D0000}"/>
    <cellStyle name="20% - Accent1 2 2 3 2 2 9 2 2" xfId="3756" xr:uid="{00000000-0005-0000-0000-0000F30D0000}"/>
    <cellStyle name="20% - Accent1 2 2 3 2 2 9 2 2 2" xfId="3757" xr:uid="{00000000-0005-0000-0000-0000F40D0000}"/>
    <cellStyle name="20% - Accent1 2 2 3 2 2 9 2 3" xfId="3758" xr:uid="{00000000-0005-0000-0000-0000F50D0000}"/>
    <cellStyle name="20% - Accent1 2 2 3 2 2 9 3" xfId="3759" xr:uid="{00000000-0005-0000-0000-0000F60D0000}"/>
    <cellStyle name="20% - Accent1 2 2 3 2 2 9 3 2" xfId="3760" xr:uid="{00000000-0005-0000-0000-0000F70D0000}"/>
    <cellStyle name="20% - Accent1 2 2 3 2 2 9 4" xfId="3761" xr:uid="{00000000-0005-0000-0000-0000F80D0000}"/>
    <cellStyle name="20% - Accent1 2 2 3 2 3" xfId="3762" xr:uid="{00000000-0005-0000-0000-0000F90D0000}"/>
    <cellStyle name="20% - Accent1 2 2 3 2 3 10" xfId="3763" xr:uid="{00000000-0005-0000-0000-0000FA0D0000}"/>
    <cellStyle name="20% - Accent1 2 2 3 2 3 10 2" xfId="3764" xr:uid="{00000000-0005-0000-0000-0000FB0D0000}"/>
    <cellStyle name="20% - Accent1 2 2 3 2 3 11" xfId="3765" xr:uid="{00000000-0005-0000-0000-0000FC0D0000}"/>
    <cellStyle name="20% - Accent1 2 2 3 2 3 2" xfId="3766" xr:uid="{00000000-0005-0000-0000-0000FD0D0000}"/>
    <cellStyle name="20% - Accent1 2 2 3 2 3 2 2" xfId="3767" xr:uid="{00000000-0005-0000-0000-0000FE0D0000}"/>
    <cellStyle name="20% - Accent1 2 2 3 2 3 2 2 2" xfId="3768" xr:uid="{00000000-0005-0000-0000-0000FF0D0000}"/>
    <cellStyle name="20% - Accent1 2 2 3 2 3 2 2 2 2" xfId="3769" xr:uid="{00000000-0005-0000-0000-0000000E0000}"/>
    <cellStyle name="20% - Accent1 2 2 3 2 3 2 2 2 2 2" xfId="3770" xr:uid="{00000000-0005-0000-0000-0000010E0000}"/>
    <cellStyle name="20% - Accent1 2 2 3 2 3 2 2 2 3" xfId="3771" xr:uid="{00000000-0005-0000-0000-0000020E0000}"/>
    <cellStyle name="20% - Accent1 2 2 3 2 3 2 2 3" xfId="3772" xr:uid="{00000000-0005-0000-0000-0000030E0000}"/>
    <cellStyle name="20% - Accent1 2 2 3 2 3 2 2 3 2" xfId="3773" xr:uid="{00000000-0005-0000-0000-0000040E0000}"/>
    <cellStyle name="20% - Accent1 2 2 3 2 3 2 2 4" xfId="3774" xr:uid="{00000000-0005-0000-0000-0000050E0000}"/>
    <cellStyle name="20% - Accent1 2 2 3 2 3 2 3" xfId="3775" xr:uid="{00000000-0005-0000-0000-0000060E0000}"/>
    <cellStyle name="20% - Accent1 2 2 3 2 3 2 3 2" xfId="3776" xr:uid="{00000000-0005-0000-0000-0000070E0000}"/>
    <cellStyle name="20% - Accent1 2 2 3 2 3 2 3 2 2" xfId="3777" xr:uid="{00000000-0005-0000-0000-0000080E0000}"/>
    <cellStyle name="20% - Accent1 2 2 3 2 3 2 3 2 2 2" xfId="3778" xr:uid="{00000000-0005-0000-0000-0000090E0000}"/>
    <cellStyle name="20% - Accent1 2 2 3 2 3 2 3 2 3" xfId="3779" xr:uid="{00000000-0005-0000-0000-00000A0E0000}"/>
    <cellStyle name="20% - Accent1 2 2 3 2 3 2 3 3" xfId="3780" xr:uid="{00000000-0005-0000-0000-00000B0E0000}"/>
    <cellStyle name="20% - Accent1 2 2 3 2 3 2 3 3 2" xfId="3781" xr:uid="{00000000-0005-0000-0000-00000C0E0000}"/>
    <cellStyle name="20% - Accent1 2 2 3 2 3 2 3 4" xfId="3782" xr:uid="{00000000-0005-0000-0000-00000D0E0000}"/>
    <cellStyle name="20% - Accent1 2 2 3 2 3 2 4" xfId="3783" xr:uid="{00000000-0005-0000-0000-00000E0E0000}"/>
    <cellStyle name="20% - Accent1 2 2 3 2 3 2 4 2" xfId="3784" xr:uid="{00000000-0005-0000-0000-00000F0E0000}"/>
    <cellStyle name="20% - Accent1 2 2 3 2 3 2 4 2 2" xfId="3785" xr:uid="{00000000-0005-0000-0000-0000100E0000}"/>
    <cellStyle name="20% - Accent1 2 2 3 2 3 2 4 2 2 2" xfId="3786" xr:uid="{00000000-0005-0000-0000-0000110E0000}"/>
    <cellStyle name="20% - Accent1 2 2 3 2 3 2 4 2 3" xfId="3787" xr:uid="{00000000-0005-0000-0000-0000120E0000}"/>
    <cellStyle name="20% - Accent1 2 2 3 2 3 2 4 3" xfId="3788" xr:uid="{00000000-0005-0000-0000-0000130E0000}"/>
    <cellStyle name="20% - Accent1 2 2 3 2 3 2 4 3 2" xfId="3789" xr:uid="{00000000-0005-0000-0000-0000140E0000}"/>
    <cellStyle name="20% - Accent1 2 2 3 2 3 2 4 4" xfId="3790" xr:uid="{00000000-0005-0000-0000-0000150E0000}"/>
    <cellStyle name="20% - Accent1 2 2 3 2 3 2 5" xfId="3791" xr:uid="{00000000-0005-0000-0000-0000160E0000}"/>
    <cellStyle name="20% - Accent1 2 2 3 2 3 2 5 2" xfId="3792" xr:uid="{00000000-0005-0000-0000-0000170E0000}"/>
    <cellStyle name="20% - Accent1 2 2 3 2 3 2 5 2 2" xfId="3793" xr:uid="{00000000-0005-0000-0000-0000180E0000}"/>
    <cellStyle name="20% - Accent1 2 2 3 2 3 2 5 3" xfId="3794" xr:uid="{00000000-0005-0000-0000-0000190E0000}"/>
    <cellStyle name="20% - Accent1 2 2 3 2 3 2 6" xfId="3795" xr:uid="{00000000-0005-0000-0000-00001A0E0000}"/>
    <cellStyle name="20% - Accent1 2 2 3 2 3 2 6 2" xfId="3796" xr:uid="{00000000-0005-0000-0000-00001B0E0000}"/>
    <cellStyle name="20% - Accent1 2 2 3 2 3 2 6 2 2" xfId="3797" xr:uid="{00000000-0005-0000-0000-00001C0E0000}"/>
    <cellStyle name="20% - Accent1 2 2 3 2 3 2 6 3" xfId="3798" xr:uid="{00000000-0005-0000-0000-00001D0E0000}"/>
    <cellStyle name="20% - Accent1 2 2 3 2 3 2 7" xfId="3799" xr:uid="{00000000-0005-0000-0000-00001E0E0000}"/>
    <cellStyle name="20% - Accent1 2 2 3 2 3 2 7 2" xfId="3800" xr:uid="{00000000-0005-0000-0000-00001F0E0000}"/>
    <cellStyle name="20% - Accent1 2 2 3 2 3 2 8" xfId="3801" xr:uid="{00000000-0005-0000-0000-0000200E0000}"/>
    <cellStyle name="20% - Accent1 2 2 3 2 3 2 8 2" xfId="3802" xr:uid="{00000000-0005-0000-0000-0000210E0000}"/>
    <cellStyle name="20% - Accent1 2 2 3 2 3 2 9" xfId="3803" xr:uid="{00000000-0005-0000-0000-0000220E0000}"/>
    <cellStyle name="20% - Accent1 2 2 3 2 3 3" xfId="3804" xr:uid="{00000000-0005-0000-0000-0000230E0000}"/>
    <cellStyle name="20% - Accent1 2 2 3 2 3 3 2" xfId="3805" xr:uid="{00000000-0005-0000-0000-0000240E0000}"/>
    <cellStyle name="20% - Accent1 2 2 3 2 3 3 2 2" xfId="3806" xr:uid="{00000000-0005-0000-0000-0000250E0000}"/>
    <cellStyle name="20% - Accent1 2 2 3 2 3 3 2 2 2" xfId="3807" xr:uid="{00000000-0005-0000-0000-0000260E0000}"/>
    <cellStyle name="20% - Accent1 2 2 3 2 3 3 2 2 2 2" xfId="3808" xr:uid="{00000000-0005-0000-0000-0000270E0000}"/>
    <cellStyle name="20% - Accent1 2 2 3 2 3 3 2 2 3" xfId="3809" xr:uid="{00000000-0005-0000-0000-0000280E0000}"/>
    <cellStyle name="20% - Accent1 2 2 3 2 3 3 2 3" xfId="3810" xr:uid="{00000000-0005-0000-0000-0000290E0000}"/>
    <cellStyle name="20% - Accent1 2 2 3 2 3 3 2 3 2" xfId="3811" xr:uid="{00000000-0005-0000-0000-00002A0E0000}"/>
    <cellStyle name="20% - Accent1 2 2 3 2 3 3 2 4" xfId="3812" xr:uid="{00000000-0005-0000-0000-00002B0E0000}"/>
    <cellStyle name="20% - Accent1 2 2 3 2 3 3 3" xfId="3813" xr:uid="{00000000-0005-0000-0000-00002C0E0000}"/>
    <cellStyle name="20% - Accent1 2 2 3 2 3 3 3 2" xfId="3814" xr:uid="{00000000-0005-0000-0000-00002D0E0000}"/>
    <cellStyle name="20% - Accent1 2 2 3 2 3 3 3 2 2" xfId="3815" xr:uid="{00000000-0005-0000-0000-00002E0E0000}"/>
    <cellStyle name="20% - Accent1 2 2 3 2 3 3 3 2 2 2" xfId="3816" xr:uid="{00000000-0005-0000-0000-00002F0E0000}"/>
    <cellStyle name="20% - Accent1 2 2 3 2 3 3 3 2 3" xfId="3817" xr:uid="{00000000-0005-0000-0000-0000300E0000}"/>
    <cellStyle name="20% - Accent1 2 2 3 2 3 3 3 3" xfId="3818" xr:uid="{00000000-0005-0000-0000-0000310E0000}"/>
    <cellStyle name="20% - Accent1 2 2 3 2 3 3 3 3 2" xfId="3819" xr:uid="{00000000-0005-0000-0000-0000320E0000}"/>
    <cellStyle name="20% - Accent1 2 2 3 2 3 3 3 4" xfId="3820" xr:uid="{00000000-0005-0000-0000-0000330E0000}"/>
    <cellStyle name="20% - Accent1 2 2 3 2 3 3 4" xfId="3821" xr:uid="{00000000-0005-0000-0000-0000340E0000}"/>
    <cellStyle name="20% - Accent1 2 2 3 2 3 3 4 2" xfId="3822" xr:uid="{00000000-0005-0000-0000-0000350E0000}"/>
    <cellStyle name="20% - Accent1 2 2 3 2 3 3 4 2 2" xfId="3823" xr:uid="{00000000-0005-0000-0000-0000360E0000}"/>
    <cellStyle name="20% - Accent1 2 2 3 2 3 3 4 2 2 2" xfId="3824" xr:uid="{00000000-0005-0000-0000-0000370E0000}"/>
    <cellStyle name="20% - Accent1 2 2 3 2 3 3 4 2 3" xfId="3825" xr:uid="{00000000-0005-0000-0000-0000380E0000}"/>
    <cellStyle name="20% - Accent1 2 2 3 2 3 3 4 3" xfId="3826" xr:uid="{00000000-0005-0000-0000-0000390E0000}"/>
    <cellStyle name="20% - Accent1 2 2 3 2 3 3 4 3 2" xfId="3827" xr:uid="{00000000-0005-0000-0000-00003A0E0000}"/>
    <cellStyle name="20% - Accent1 2 2 3 2 3 3 4 4" xfId="3828" xr:uid="{00000000-0005-0000-0000-00003B0E0000}"/>
    <cellStyle name="20% - Accent1 2 2 3 2 3 3 5" xfId="3829" xr:uid="{00000000-0005-0000-0000-00003C0E0000}"/>
    <cellStyle name="20% - Accent1 2 2 3 2 3 3 5 2" xfId="3830" xr:uid="{00000000-0005-0000-0000-00003D0E0000}"/>
    <cellStyle name="20% - Accent1 2 2 3 2 3 3 5 2 2" xfId="3831" xr:uid="{00000000-0005-0000-0000-00003E0E0000}"/>
    <cellStyle name="20% - Accent1 2 2 3 2 3 3 5 3" xfId="3832" xr:uid="{00000000-0005-0000-0000-00003F0E0000}"/>
    <cellStyle name="20% - Accent1 2 2 3 2 3 3 6" xfId="3833" xr:uid="{00000000-0005-0000-0000-0000400E0000}"/>
    <cellStyle name="20% - Accent1 2 2 3 2 3 3 6 2" xfId="3834" xr:uid="{00000000-0005-0000-0000-0000410E0000}"/>
    <cellStyle name="20% - Accent1 2 2 3 2 3 3 6 2 2" xfId="3835" xr:uid="{00000000-0005-0000-0000-0000420E0000}"/>
    <cellStyle name="20% - Accent1 2 2 3 2 3 3 6 3" xfId="3836" xr:uid="{00000000-0005-0000-0000-0000430E0000}"/>
    <cellStyle name="20% - Accent1 2 2 3 2 3 3 7" xfId="3837" xr:uid="{00000000-0005-0000-0000-0000440E0000}"/>
    <cellStyle name="20% - Accent1 2 2 3 2 3 3 7 2" xfId="3838" xr:uid="{00000000-0005-0000-0000-0000450E0000}"/>
    <cellStyle name="20% - Accent1 2 2 3 2 3 3 8" xfId="3839" xr:uid="{00000000-0005-0000-0000-0000460E0000}"/>
    <cellStyle name="20% - Accent1 2 2 3 2 3 3 8 2" xfId="3840" xr:uid="{00000000-0005-0000-0000-0000470E0000}"/>
    <cellStyle name="20% - Accent1 2 2 3 2 3 3 9" xfId="3841" xr:uid="{00000000-0005-0000-0000-0000480E0000}"/>
    <cellStyle name="20% - Accent1 2 2 3 2 3 4" xfId="3842" xr:uid="{00000000-0005-0000-0000-0000490E0000}"/>
    <cellStyle name="20% - Accent1 2 2 3 2 3 4 2" xfId="3843" xr:uid="{00000000-0005-0000-0000-00004A0E0000}"/>
    <cellStyle name="20% - Accent1 2 2 3 2 3 4 2 2" xfId="3844" xr:uid="{00000000-0005-0000-0000-00004B0E0000}"/>
    <cellStyle name="20% - Accent1 2 2 3 2 3 4 2 2 2" xfId="3845" xr:uid="{00000000-0005-0000-0000-00004C0E0000}"/>
    <cellStyle name="20% - Accent1 2 2 3 2 3 4 2 3" xfId="3846" xr:uid="{00000000-0005-0000-0000-00004D0E0000}"/>
    <cellStyle name="20% - Accent1 2 2 3 2 3 4 3" xfId="3847" xr:uid="{00000000-0005-0000-0000-00004E0E0000}"/>
    <cellStyle name="20% - Accent1 2 2 3 2 3 4 3 2" xfId="3848" xr:uid="{00000000-0005-0000-0000-00004F0E0000}"/>
    <cellStyle name="20% - Accent1 2 2 3 2 3 4 4" xfId="3849" xr:uid="{00000000-0005-0000-0000-0000500E0000}"/>
    <cellStyle name="20% - Accent1 2 2 3 2 3 5" xfId="3850" xr:uid="{00000000-0005-0000-0000-0000510E0000}"/>
    <cellStyle name="20% - Accent1 2 2 3 2 3 5 2" xfId="3851" xr:uid="{00000000-0005-0000-0000-0000520E0000}"/>
    <cellStyle name="20% - Accent1 2 2 3 2 3 5 2 2" xfId="3852" xr:uid="{00000000-0005-0000-0000-0000530E0000}"/>
    <cellStyle name="20% - Accent1 2 2 3 2 3 5 2 2 2" xfId="3853" xr:uid="{00000000-0005-0000-0000-0000540E0000}"/>
    <cellStyle name="20% - Accent1 2 2 3 2 3 5 2 3" xfId="3854" xr:uid="{00000000-0005-0000-0000-0000550E0000}"/>
    <cellStyle name="20% - Accent1 2 2 3 2 3 5 3" xfId="3855" xr:uid="{00000000-0005-0000-0000-0000560E0000}"/>
    <cellStyle name="20% - Accent1 2 2 3 2 3 5 3 2" xfId="3856" xr:uid="{00000000-0005-0000-0000-0000570E0000}"/>
    <cellStyle name="20% - Accent1 2 2 3 2 3 5 4" xfId="3857" xr:uid="{00000000-0005-0000-0000-0000580E0000}"/>
    <cellStyle name="20% - Accent1 2 2 3 2 3 6" xfId="3858" xr:uid="{00000000-0005-0000-0000-0000590E0000}"/>
    <cellStyle name="20% - Accent1 2 2 3 2 3 6 2" xfId="3859" xr:uid="{00000000-0005-0000-0000-00005A0E0000}"/>
    <cellStyle name="20% - Accent1 2 2 3 2 3 6 2 2" xfId="3860" xr:uid="{00000000-0005-0000-0000-00005B0E0000}"/>
    <cellStyle name="20% - Accent1 2 2 3 2 3 6 2 2 2" xfId="3861" xr:uid="{00000000-0005-0000-0000-00005C0E0000}"/>
    <cellStyle name="20% - Accent1 2 2 3 2 3 6 2 3" xfId="3862" xr:uid="{00000000-0005-0000-0000-00005D0E0000}"/>
    <cellStyle name="20% - Accent1 2 2 3 2 3 6 3" xfId="3863" xr:uid="{00000000-0005-0000-0000-00005E0E0000}"/>
    <cellStyle name="20% - Accent1 2 2 3 2 3 6 3 2" xfId="3864" xr:uid="{00000000-0005-0000-0000-00005F0E0000}"/>
    <cellStyle name="20% - Accent1 2 2 3 2 3 6 4" xfId="3865" xr:uid="{00000000-0005-0000-0000-0000600E0000}"/>
    <cellStyle name="20% - Accent1 2 2 3 2 3 7" xfId="3866" xr:uid="{00000000-0005-0000-0000-0000610E0000}"/>
    <cellStyle name="20% - Accent1 2 2 3 2 3 7 2" xfId="3867" xr:uid="{00000000-0005-0000-0000-0000620E0000}"/>
    <cellStyle name="20% - Accent1 2 2 3 2 3 7 2 2" xfId="3868" xr:uid="{00000000-0005-0000-0000-0000630E0000}"/>
    <cellStyle name="20% - Accent1 2 2 3 2 3 7 3" xfId="3869" xr:uid="{00000000-0005-0000-0000-0000640E0000}"/>
    <cellStyle name="20% - Accent1 2 2 3 2 3 8" xfId="3870" xr:uid="{00000000-0005-0000-0000-0000650E0000}"/>
    <cellStyle name="20% - Accent1 2 2 3 2 3 8 2" xfId="3871" xr:uid="{00000000-0005-0000-0000-0000660E0000}"/>
    <cellStyle name="20% - Accent1 2 2 3 2 3 8 2 2" xfId="3872" xr:uid="{00000000-0005-0000-0000-0000670E0000}"/>
    <cellStyle name="20% - Accent1 2 2 3 2 3 8 3" xfId="3873" xr:uid="{00000000-0005-0000-0000-0000680E0000}"/>
    <cellStyle name="20% - Accent1 2 2 3 2 3 9" xfId="3874" xr:uid="{00000000-0005-0000-0000-0000690E0000}"/>
    <cellStyle name="20% - Accent1 2 2 3 2 3 9 2" xfId="3875" xr:uid="{00000000-0005-0000-0000-00006A0E0000}"/>
    <cellStyle name="20% - Accent1 2 2 3 2 4" xfId="3876" xr:uid="{00000000-0005-0000-0000-00006B0E0000}"/>
    <cellStyle name="20% - Accent1 2 2 3 2 4 10" xfId="3877" xr:uid="{00000000-0005-0000-0000-00006C0E0000}"/>
    <cellStyle name="20% - Accent1 2 2 3 2 4 10 2" xfId="3878" xr:uid="{00000000-0005-0000-0000-00006D0E0000}"/>
    <cellStyle name="20% - Accent1 2 2 3 2 4 11" xfId="3879" xr:uid="{00000000-0005-0000-0000-00006E0E0000}"/>
    <cellStyle name="20% - Accent1 2 2 3 2 4 2" xfId="3880" xr:uid="{00000000-0005-0000-0000-00006F0E0000}"/>
    <cellStyle name="20% - Accent1 2 2 3 2 4 2 2" xfId="3881" xr:uid="{00000000-0005-0000-0000-0000700E0000}"/>
    <cellStyle name="20% - Accent1 2 2 3 2 4 2 2 2" xfId="3882" xr:uid="{00000000-0005-0000-0000-0000710E0000}"/>
    <cellStyle name="20% - Accent1 2 2 3 2 4 2 2 2 2" xfId="3883" xr:uid="{00000000-0005-0000-0000-0000720E0000}"/>
    <cellStyle name="20% - Accent1 2 2 3 2 4 2 2 2 2 2" xfId="3884" xr:uid="{00000000-0005-0000-0000-0000730E0000}"/>
    <cellStyle name="20% - Accent1 2 2 3 2 4 2 2 2 3" xfId="3885" xr:uid="{00000000-0005-0000-0000-0000740E0000}"/>
    <cellStyle name="20% - Accent1 2 2 3 2 4 2 2 3" xfId="3886" xr:uid="{00000000-0005-0000-0000-0000750E0000}"/>
    <cellStyle name="20% - Accent1 2 2 3 2 4 2 2 3 2" xfId="3887" xr:uid="{00000000-0005-0000-0000-0000760E0000}"/>
    <cellStyle name="20% - Accent1 2 2 3 2 4 2 2 4" xfId="3888" xr:uid="{00000000-0005-0000-0000-0000770E0000}"/>
    <cellStyle name="20% - Accent1 2 2 3 2 4 2 3" xfId="3889" xr:uid="{00000000-0005-0000-0000-0000780E0000}"/>
    <cellStyle name="20% - Accent1 2 2 3 2 4 2 3 2" xfId="3890" xr:uid="{00000000-0005-0000-0000-0000790E0000}"/>
    <cellStyle name="20% - Accent1 2 2 3 2 4 2 3 2 2" xfId="3891" xr:uid="{00000000-0005-0000-0000-00007A0E0000}"/>
    <cellStyle name="20% - Accent1 2 2 3 2 4 2 3 2 2 2" xfId="3892" xr:uid="{00000000-0005-0000-0000-00007B0E0000}"/>
    <cellStyle name="20% - Accent1 2 2 3 2 4 2 3 2 3" xfId="3893" xr:uid="{00000000-0005-0000-0000-00007C0E0000}"/>
    <cellStyle name="20% - Accent1 2 2 3 2 4 2 3 3" xfId="3894" xr:uid="{00000000-0005-0000-0000-00007D0E0000}"/>
    <cellStyle name="20% - Accent1 2 2 3 2 4 2 3 3 2" xfId="3895" xr:uid="{00000000-0005-0000-0000-00007E0E0000}"/>
    <cellStyle name="20% - Accent1 2 2 3 2 4 2 3 4" xfId="3896" xr:uid="{00000000-0005-0000-0000-00007F0E0000}"/>
    <cellStyle name="20% - Accent1 2 2 3 2 4 2 4" xfId="3897" xr:uid="{00000000-0005-0000-0000-0000800E0000}"/>
    <cellStyle name="20% - Accent1 2 2 3 2 4 2 4 2" xfId="3898" xr:uid="{00000000-0005-0000-0000-0000810E0000}"/>
    <cellStyle name="20% - Accent1 2 2 3 2 4 2 4 2 2" xfId="3899" xr:uid="{00000000-0005-0000-0000-0000820E0000}"/>
    <cellStyle name="20% - Accent1 2 2 3 2 4 2 4 2 2 2" xfId="3900" xr:uid="{00000000-0005-0000-0000-0000830E0000}"/>
    <cellStyle name="20% - Accent1 2 2 3 2 4 2 4 2 3" xfId="3901" xr:uid="{00000000-0005-0000-0000-0000840E0000}"/>
    <cellStyle name="20% - Accent1 2 2 3 2 4 2 4 3" xfId="3902" xr:uid="{00000000-0005-0000-0000-0000850E0000}"/>
    <cellStyle name="20% - Accent1 2 2 3 2 4 2 4 3 2" xfId="3903" xr:uid="{00000000-0005-0000-0000-0000860E0000}"/>
    <cellStyle name="20% - Accent1 2 2 3 2 4 2 4 4" xfId="3904" xr:uid="{00000000-0005-0000-0000-0000870E0000}"/>
    <cellStyle name="20% - Accent1 2 2 3 2 4 2 5" xfId="3905" xr:uid="{00000000-0005-0000-0000-0000880E0000}"/>
    <cellStyle name="20% - Accent1 2 2 3 2 4 2 5 2" xfId="3906" xr:uid="{00000000-0005-0000-0000-0000890E0000}"/>
    <cellStyle name="20% - Accent1 2 2 3 2 4 2 5 2 2" xfId="3907" xr:uid="{00000000-0005-0000-0000-00008A0E0000}"/>
    <cellStyle name="20% - Accent1 2 2 3 2 4 2 5 3" xfId="3908" xr:uid="{00000000-0005-0000-0000-00008B0E0000}"/>
    <cellStyle name="20% - Accent1 2 2 3 2 4 2 6" xfId="3909" xr:uid="{00000000-0005-0000-0000-00008C0E0000}"/>
    <cellStyle name="20% - Accent1 2 2 3 2 4 2 6 2" xfId="3910" xr:uid="{00000000-0005-0000-0000-00008D0E0000}"/>
    <cellStyle name="20% - Accent1 2 2 3 2 4 2 6 2 2" xfId="3911" xr:uid="{00000000-0005-0000-0000-00008E0E0000}"/>
    <cellStyle name="20% - Accent1 2 2 3 2 4 2 6 3" xfId="3912" xr:uid="{00000000-0005-0000-0000-00008F0E0000}"/>
    <cellStyle name="20% - Accent1 2 2 3 2 4 2 7" xfId="3913" xr:uid="{00000000-0005-0000-0000-0000900E0000}"/>
    <cellStyle name="20% - Accent1 2 2 3 2 4 2 7 2" xfId="3914" xr:uid="{00000000-0005-0000-0000-0000910E0000}"/>
    <cellStyle name="20% - Accent1 2 2 3 2 4 2 8" xfId="3915" xr:uid="{00000000-0005-0000-0000-0000920E0000}"/>
    <cellStyle name="20% - Accent1 2 2 3 2 4 2 8 2" xfId="3916" xr:uid="{00000000-0005-0000-0000-0000930E0000}"/>
    <cellStyle name="20% - Accent1 2 2 3 2 4 2 9" xfId="3917" xr:uid="{00000000-0005-0000-0000-0000940E0000}"/>
    <cellStyle name="20% - Accent1 2 2 3 2 4 3" xfId="3918" xr:uid="{00000000-0005-0000-0000-0000950E0000}"/>
    <cellStyle name="20% - Accent1 2 2 3 2 4 3 2" xfId="3919" xr:uid="{00000000-0005-0000-0000-0000960E0000}"/>
    <cellStyle name="20% - Accent1 2 2 3 2 4 3 2 2" xfId="3920" xr:uid="{00000000-0005-0000-0000-0000970E0000}"/>
    <cellStyle name="20% - Accent1 2 2 3 2 4 3 2 2 2" xfId="3921" xr:uid="{00000000-0005-0000-0000-0000980E0000}"/>
    <cellStyle name="20% - Accent1 2 2 3 2 4 3 2 2 2 2" xfId="3922" xr:uid="{00000000-0005-0000-0000-0000990E0000}"/>
    <cellStyle name="20% - Accent1 2 2 3 2 4 3 2 2 3" xfId="3923" xr:uid="{00000000-0005-0000-0000-00009A0E0000}"/>
    <cellStyle name="20% - Accent1 2 2 3 2 4 3 2 3" xfId="3924" xr:uid="{00000000-0005-0000-0000-00009B0E0000}"/>
    <cellStyle name="20% - Accent1 2 2 3 2 4 3 2 3 2" xfId="3925" xr:uid="{00000000-0005-0000-0000-00009C0E0000}"/>
    <cellStyle name="20% - Accent1 2 2 3 2 4 3 2 4" xfId="3926" xr:uid="{00000000-0005-0000-0000-00009D0E0000}"/>
    <cellStyle name="20% - Accent1 2 2 3 2 4 3 3" xfId="3927" xr:uid="{00000000-0005-0000-0000-00009E0E0000}"/>
    <cellStyle name="20% - Accent1 2 2 3 2 4 3 3 2" xfId="3928" xr:uid="{00000000-0005-0000-0000-00009F0E0000}"/>
    <cellStyle name="20% - Accent1 2 2 3 2 4 3 3 2 2" xfId="3929" xr:uid="{00000000-0005-0000-0000-0000A00E0000}"/>
    <cellStyle name="20% - Accent1 2 2 3 2 4 3 3 2 2 2" xfId="3930" xr:uid="{00000000-0005-0000-0000-0000A10E0000}"/>
    <cellStyle name="20% - Accent1 2 2 3 2 4 3 3 2 3" xfId="3931" xr:uid="{00000000-0005-0000-0000-0000A20E0000}"/>
    <cellStyle name="20% - Accent1 2 2 3 2 4 3 3 3" xfId="3932" xr:uid="{00000000-0005-0000-0000-0000A30E0000}"/>
    <cellStyle name="20% - Accent1 2 2 3 2 4 3 3 3 2" xfId="3933" xr:uid="{00000000-0005-0000-0000-0000A40E0000}"/>
    <cellStyle name="20% - Accent1 2 2 3 2 4 3 3 4" xfId="3934" xr:uid="{00000000-0005-0000-0000-0000A50E0000}"/>
    <cellStyle name="20% - Accent1 2 2 3 2 4 3 4" xfId="3935" xr:uid="{00000000-0005-0000-0000-0000A60E0000}"/>
    <cellStyle name="20% - Accent1 2 2 3 2 4 3 4 2" xfId="3936" xr:uid="{00000000-0005-0000-0000-0000A70E0000}"/>
    <cellStyle name="20% - Accent1 2 2 3 2 4 3 4 2 2" xfId="3937" xr:uid="{00000000-0005-0000-0000-0000A80E0000}"/>
    <cellStyle name="20% - Accent1 2 2 3 2 4 3 4 2 2 2" xfId="3938" xr:uid="{00000000-0005-0000-0000-0000A90E0000}"/>
    <cellStyle name="20% - Accent1 2 2 3 2 4 3 4 2 3" xfId="3939" xr:uid="{00000000-0005-0000-0000-0000AA0E0000}"/>
    <cellStyle name="20% - Accent1 2 2 3 2 4 3 4 3" xfId="3940" xr:uid="{00000000-0005-0000-0000-0000AB0E0000}"/>
    <cellStyle name="20% - Accent1 2 2 3 2 4 3 4 3 2" xfId="3941" xr:uid="{00000000-0005-0000-0000-0000AC0E0000}"/>
    <cellStyle name="20% - Accent1 2 2 3 2 4 3 4 4" xfId="3942" xr:uid="{00000000-0005-0000-0000-0000AD0E0000}"/>
    <cellStyle name="20% - Accent1 2 2 3 2 4 3 5" xfId="3943" xr:uid="{00000000-0005-0000-0000-0000AE0E0000}"/>
    <cellStyle name="20% - Accent1 2 2 3 2 4 3 5 2" xfId="3944" xr:uid="{00000000-0005-0000-0000-0000AF0E0000}"/>
    <cellStyle name="20% - Accent1 2 2 3 2 4 3 5 2 2" xfId="3945" xr:uid="{00000000-0005-0000-0000-0000B00E0000}"/>
    <cellStyle name="20% - Accent1 2 2 3 2 4 3 5 3" xfId="3946" xr:uid="{00000000-0005-0000-0000-0000B10E0000}"/>
    <cellStyle name="20% - Accent1 2 2 3 2 4 3 6" xfId="3947" xr:uid="{00000000-0005-0000-0000-0000B20E0000}"/>
    <cellStyle name="20% - Accent1 2 2 3 2 4 3 6 2" xfId="3948" xr:uid="{00000000-0005-0000-0000-0000B30E0000}"/>
    <cellStyle name="20% - Accent1 2 2 3 2 4 3 6 2 2" xfId="3949" xr:uid="{00000000-0005-0000-0000-0000B40E0000}"/>
    <cellStyle name="20% - Accent1 2 2 3 2 4 3 6 3" xfId="3950" xr:uid="{00000000-0005-0000-0000-0000B50E0000}"/>
    <cellStyle name="20% - Accent1 2 2 3 2 4 3 7" xfId="3951" xr:uid="{00000000-0005-0000-0000-0000B60E0000}"/>
    <cellStyle name="20% - Accent1 2 2 3 2 4 3 7 2" xfId="3952" xr:uid="{00000000-0005-0000-0000-0000B70E0000}"/>
    <cellStyle name="20% - Accent1 2 2 3 2 4 3 8" xfId="3953" xr:uid="{00000000-0005-0000-0000-0000B80E0000}"/>
    <cellStyle name="20% - Accent1 2 2 3 2 4 3 8 2" xfId="3954" xr:uid="{00000000-0005-0000-0000-0000B90E0000}"/>
    <cellStyle name="20% - Accent1 2 2 3 2 4 3 9" xfId="3955" xr:uid="{00000000-0005-0000-0000-0000BA0E0000}"/>
    <cellStyle name="20% - Accent1 2 2 3 2 4 4" xfId="3956" xr:uid="{00000000-0005-0000-0000-0000BB0E0000}"/>
    <cellStyle name="20% - Accent1 2 2 3 2 4 4 2" xfId="3957" xr:uid="{00000000-0005-0000-0000-0000BC0E0000}"/>
    <cellStyle name="20% - Accent1 2 2 3 2 4 4 2 2" xfId="3958" xr:uid="{00000000-0005-0000-0000-0000BD0E0000}"/>
    <cellStyle name="20% - Accent1 2 2 3 2 4 4 2 2 2" xfId="3959" xr:uid="{00000000-0005-0000-0000-0000BE0E0000}"/>
    <cellStyle name="20% - Accent1 2 2 3 2 4 4 2 3" xfId="3960" xr:uid="{00000000-0005-0000-0000-0000BF0E0000}"/>
    <cellStyle name="20% - Accent1 2 2 3 2 4 4 3" xfId="3961" xr:uid="{00000000-0005-0000-0000-0000C00E0000}"/>
    <cellStyle name="20% - Accent1 2 2 3 2 4 4 3 2" xfId="3962" xr:uid="{00000000-0005-0000-0000-0000C10E0000}"/>
    <cellStyle name="20% - Accent1 2 2 3 2 4 4 4" xfId="3963" xr:uid="{00000000-0005-0000-0000-0000C20E0000}"/>
    <cellStyle name="20% - Accent1 2 2 3 2 4 5" xfId="3964" xr:uid="{00000000-0005-0000-0000-0000C30E0000}"/>
    <cellStyle name="20% - Accent1 2 2 3 2 4 5 2" xfId="3965" xr:uid="{00000000-0005-0000-0000-0000C40E0000}"/>
    <cellStyle name="20% - Accent1 2 2 3 2 4 5 2 2" xfId="3966" xr:uid="{00000000-0005-0000-0000-0000C50E0000}"/>
    <cellStyle name="20% - Accent1 2 2 3 2 4 5 2 2 2" xfId="3967" xr:uid="{00000000-0005-0000-0000-0000C60E0000}"/>
    <cellStyle name="20% - Accent1 2 2 3 2 4 5 2 3" xfId="3968" xr:uid="{00000000-0005-0000-0000-0000C70E0000}"/>
    <cellStyle name="20% - Accent1 2 2 3 2 4 5 3" xfId="3969" xr:uid="{00000000-0005-0000-0000-0000C80E0000}"/>
    <cellStyle name="20% - Accent1 2 2 3 2 4 5 3 2" xfId="3970" xr:uid="{00000000-0005-0000-0000-0000C90E0000}"/>
    <cellStyle name="20% - Accent1 2 2 3 2 4 5 4" xfId="3971" xr:uid="{00000000-0005-0000-0000-0000CA0E0000}"/>
    <cellStyle name="20% - Accent1 2 2 3 2 4 6" xfId="3972" xr:uid="{00000000-0005-0000-0000-0000CB0E0000}"/>
    <cellStyle name="20% - Accent1 2 2 3 2 4 6 2" xfId="3973" xr:uid="{00000000-0005-0000-0000-0000CC0E0000}"/>
    <cellStyle name="20% - Accent1 2 2 3 2 4 6 2 2" xfId="3974" xr:uid="{00000000-0005-0000-0000-0000CD0E0000}"/>
    <cellStyle name="20% - Accent1 2 2 3 2 4 6 2 2 2" xfId="3975" xr:uid="{00000000-0005-0000-0000-0000CE0E0000}"/>
    <cellStyle name="20% - Accent1 2 2 3 2 4 6 2 3" xfId="3976" xr:uid="{00000000-0005-0000-0000-0000CF0E0000}"/>
    <cellStyle name="20% - Accent1 2 2 3 2 4 6 3" xfId="3977" xr:uid="{00000000-0005-0000-0000-0000D00E0000}"/>
    <cellStyle name="20% - Accent1 2 2 3 2 4 6 3 2" xfId="3978" xr:uid="{00000000-0005-0000-0000-0000D10E0000}"/>
    <cellStyle name="20% - Accent1 2 2 3 2 4 6 4" xfId="3979" xr:uid="{00000000-0005-0000-0000-0000D20E0000}"/>
    <cellStyle name="20% - Accent1 2 2 3 2 4 7" xfId="3980" xr:uid="{00000000-0005-0000-0000-0000D30E0000}"/>
    <cellStyle name="20% - Accent1 2 2 3 2 4 7 2" xfId="3981" xr:uid="{00000000-0005-0000-0000-0000D40E0000}"/>
    <cellStyle name="20% - Accent1 2 2 3 2 4 7 2 2" xfId="3982" xr:uid="{00000000-0005-0000-0000-0000D50E0000}"/>
    <cellStyle name="20% - Accent1 2 2 3 2 4 7 3" xfId="3983" xr:uid="{00000000-0005-0000-0000-0000D60E0000}"/>
    <cellStyle name="20% - Accent1 2 2 3 2 4 8" xfId="3984" xr:uid="{00000000-0005-0000-0000-0000D70E0000}"/>
    <cellStyle name="20% - Accent1 2 2 3 2 4 8 2" xfId="3985" xr:uid="{00000000-0005-0000-0000-0000D80E0000}"/>
    <cellStyle name="20% - Accent1 2 2 3 2 4 8 2 2" xfId="3986" xr:uid="{00000000-0005-0000-0000-0000D90E0000}"/>
    <cellStyle name="20% - Accent1 2 2 3 2 4 8 3" xfId="3987" xr:uid="{00000000-0005-0000-0000-0000DA0E0000}"/>
    <cellStyle name="20% - Accent1 2 2 3 2 4 9" xfId="3988" xr:uid="{00000000-0005-0000-0000-0000DB0E0000}"/>
    <cellStyle name="20% - Accent1 2 2 3 2 4 9 2" xfId="3989" xr:uid="{00000000-0005-0000-0000-0000DC0E0000}"/>
    <cellStyle name="20% - Accent1 2 2 3 2 5" xfId="3990" xr:uid="{00000000-0005-0000-0000-0000DD0E0000}"/>
    <cellStyle name="20% - Accent1 2 2 3 2 5 10" xfId="3991" xr:uid="{00000000-0005-0000-0000-0000DE0E0000}"/>
    <cellStyle name="20% - Accent1 2 2 3 2 5 10 2" xfId="3992" xr:uid="{00000000-0005-0000-0000-0000DF0E0000}"/>
    <cellStyle name="20% - Accent1 2 2 3 2 5 11" xfId="3993" xr:uid="{00000000-0005-0000-0000-0000E00E0000}"/>
    <cellStyle name="20% - Accent1 2 2 3 2 5 2" xfId="3994" xr:uid="{00000000-0005-0000-0000-0000E10E0000}"/>
    <cellStyle name="20% - Accent1 2 2 3 2 5 2 2" xfId="3995" xr:uid="{00000000-0005-0000-0000-0000E20E0000}"/>
    <cellStyle name="20% - Accent1 2 2 3 2 5 2 2 2" xfId="3996" xr:uid="{00000000-0005-0000-0000-0000E30E0000}"/>
    <cellStyle name="20% - Accent1 2 2 3 2 5 2 2 2 2" xfId="3997" xr:uid="{00000000-0005-0000-0000-0000E40E0000}"/>
    <cellStyle name="20% - Accent1 2 2 3 2 5 2 2 2 2 2" xfId="3998" xr:uid="{00000000-0005-0000-0000-0000E50E0000}"/>
    <cellStyle name="20% - Accent1 2 2 3 2 5 2 2 2 3" xfId="3999" xr:uid="{00000000-0005-0000-0000-0000E60E0000}"/>
    <cellStyle name="20% - Accent1 2 2 3 2 5 2 2 3" xfId="4000" xr:uid="{00000000-0005-0000-0000-0000E70E0000}"/>
    <cellStyle name="20% - Accent1 2 2 3 2 5 2 2 3 2" xfId="4001" xr:uid="{00000000-0005-0000-0000-0000E80E0000}"/>
    <cellStyle name="20% - Accent1 2 2 3 2 5 2 2 4" xfId="4002" xr:uid="{00000000-0005-0000-0000-0000E90E0000}"/>
    <cellStyle name="20% - Accent1 2 2 3 2 5 2 3" xfId="4003" xr:uid="{00000000-0005-0000-0000-0000EA0E0000}"/>
    <cellStyle name="20% - Accent1 2 2 3 2 5 2 3 2" xfId="4004" xr:uid="{00000000-0005-0000-0000-0000EB0E0000}"/>
    <cellStyle name="20% - Accent1 2 2 3 2 5 2 3 2 2" xfId="4005" xr:uid="{00000000-0005-0000-0000-0000EC0E0000}"/>
    <cellStyle name="20% - Accent1 2 2 3 2 5 2 3 2 2 2" xfId="4006" xr:uid="{00000000-0005-0000-0000-0000ED0E0000}"/>
    <cellStyle name="20% - Accent1 2 2 3 2 5 2 3 2 3" xfId="4007" xr:uid="{00000000-0005-0000-0000-0000EE0E0000}"/>
    <cellStyle name="20% - Accent1 2 2 3 2 5 2 3 3" xfId="4008" xr:uid="{00000000-0005-0000-0000-0000EF0E0000}"/>
    <cellStyle name="20% - Accent1 2 2 3 2 5 2 3 3 2" xfId="4009" xr:uid="{00000000-0005-0000-0000-0000F00E0000}"/>
    <cellStyle name="20% - Accent1 2 2 3 2 5 2 3 4" xfId="4010" xr:uid="{00000000-0005-0000-0000-0000F10E0000}"/>
    <cellStyle name="20% - Accent1 2 2 3 2 5 2 4" xfId="4011" xr:uid="{00000000-0005-0000-0000-0000F20E0000}"/>
    <cellStyle name="20% - Accent1 2 2 3 2 5 2 4 2" xfId="4012" xr:uid="{00000000-0005-0000-0000-0000F30E0000}"/>
    <cellStyle name="20% - Accent1 2 2 3 2 5 2 4 2 2" xfId="4013" xr:uid="{00000000-0005-0000-0000-0000F40E0000}"/>
    <cellStyle name="20% - Accent1 2 2 3 2 5 2 4 2 2 2" xfId="4014" xr:uid="{00000000-0005-0000-0000-0000F50E0000}"/>
    <cellStyle name="20% - Accent1 2 2 3 2 5 2 4 2 3" xfId="4015" xr:uid="{00000000-0005-0000-0000-0000F60E0000}"/>
    <cellStyle name="20% - Accent1 2 2 3 2 5 2 4 3" xfId="4016" xr:uid="{00000000-0005-0000-0000-0000F70E0000}"/>
    <cellStyle name="20% - Accent1 2 2 3 2 5 2 4 3 2" xfId="4017" xr:uid="{00000000-0005-0000-0000-0000F80E0000}"/>
    <cellStyle name="20% - Accent1 2 2 3 2 5 2 4 4" xfId="4018" xr:uid="{00000000-0005-0000-0000-0000F90E0000}"/>
    <cellStyle name="20% - Accent1 2 2 3 2 5 2 5" xfId="4019" xr:uid="{00000000-0005-0000-0000-0000FA0E0000}"/>
    <cellStyle name="20% - Accent1 2 2 3 2 5 2 5 2" xfId="4020" xr:uid="{00000000-0005-0000-0000-0000FB0E0000}"/>
    <cellStyle name="20% - Accent1 2 2 3 2 5 2 5 2 2" xfId="4021" xr:uid="{00000000-0005-0000-0000-0000FC0E0000}"/>
    <cellStyle name="20% - Accent1 2 2 3 2 5 2 5 3" xfId="4022" xr:uid="{00000000-0005-0000-0000-0000FD0E0000}"/>
    <cellStyle name="20% - Accent1 2 2 3 2 5 2 6" xfId="4023" xr:uid="{00000000-0005-0000-0000-0000FE0E0000}"/>
    <cellStyle name="20% - Accent1 2 2 3 2 5 2 6 2" xfId="4024" xr:uid="{00000000-0005-0000-0000-0000FF0E0000}"/>
    <cellStyle name="20% - Accent1 2 2 3 2 5 2 6 2 2" xfId="4025" xr:uid="{00000000-0005-0000-0000-0000000F0000}"/>
    <cellStyle name="20% - Accent1 2 2 3 2 5 2 6 3" xfId="4026" xr:uid="{00000000-0005-0000-0000-0000010F0000}"/>
    <cellStyle name="20% - Accent1 2 2 3 2 5 2 7" xfId="4027" xr:uid="{00000000-0005-0000-0000-0000020F0000}"/>
    <cellStyle name="20% - Accent1 2 2 3 2 5 2 7 2" xfId="4028" xr:uid="{00000000-0005-0000-0000-0000030F0000}"/>
    <cellStyle name="20% - Accent1 2 2 3 2 5 2 8" xfId="4029" xr:uid="{00000000-0005-0000-0000-0000040F0000}"/>
    <cellStyle name="20% - Accent1 2 2 3 2 5 2 8 2" xfId="4030" xr:uid="{00000000-0005-0000-0000-0000050F0000}"/>
    <cellStyle name="20% - Accent1 2 2 3 2 5 2 9" xfId="4031" xr:uid="{00000000-0005-0000-0000-0000060F0000}"/>
    <cellStyle name="20% - Accent1 2 2 3 2 5 3" xfId="4032" xr:uid="{00000000-0005-0000-0000-0000070F0000}"/>
    <cellStyle name="20% - Accent1 2 2 3 2 5 3 2" xfId="4033" xr:uid="{00000000-0005-0000-0000-0000080F0000}"/>
    <cellStyle name="20% - Accent1 2 2 3 2 5 3 2 2" xfId="4034" xr:uid="{00000000-0005-0000-0000-0000090F0000}"/>
    <cellStyle name="20% - Accent1 2 2 3 2 5 3 2 2 2" xfId="4035" xr:uid="{00000000-0005-0000-0000-00000A0F0000}"/>
    <cellStyle name="20% - Accent1 2 2 3 2 5 3 2 2 2 2" xfId="4036" xr:uid="{00000000-0005-0000-0000-00000B0F0000}"/>
    <cellStyle name="20% - Accent1 2 2 3 2 5 3 2 2 3" xfId="4037" xr:uid="{00000000-0005-0000-0000-00000C0F0000}"/>
    <cellStyle name="20% - Accent1 2 2 3 2 5 3 2 3" xfId="4038" xr:uid="{00000000-0005-0000-0000-00000D0F0000}"/>
    <cellStyle name="20% - Accent1 2 2 3 2 5 3 2 3 2" xfId="4039" xr:uid="{00000000-0005-0000-0000-00000E0F0000}"/>
    <cellStyle name="20% - Accent1 2 2 3 2 5 3 2 4" xfId="4040" xr:uid="{00000000-0005-0000-0000-00000F0F0000}"/>
    <cellStyle name="20% - Accent1 2 2 3 2 5 3 3" xfId="4041" xr:uid="{00000000-0005-0000-0000-0000100F0000}"/>
    <cellStyle name="20% - Accent1 2 2 3 2 5 3 3 2" xfId="4042" xr:uid="{00000000-0005-0000-0000-0000110F0000}"/>
    <cellStyle name="20% - Accent1 2 2 3 2 5 3 3 2 2" xfId="4043" xr:uid="{00000000-0005-0000-0000-0000120F0000}"/>
    <cellStyle name="20% - Accent1 2 2 3 2 5 3 3 2 2 2" xfId="4044" xr:uid="{00000000-0005-0000-0000-0000130F0000}"/>
    <cellStyle name="20% - Accent1 2 2 3 2 5 3 3 2 3" xfId="4045" xr:uid="{00000000-0005-0000-0000-0000140F0000}"/>
    <cellStyle name="20% - Accent1 2 2 3 2 5 3 3 3" xfId="4046" xr:uid="{00000000-0005-0000-0000-0000150F0000}"/>
    <cellStyle name="20% - Accent1 2 2 3 2 5 3 3 3 2" xfId="4047" xr:uid="{00000000-0005-0000-0000-0000160F0000}"/>
    <cellStyle name="20% - Accent1 2 2 3 2 5 3 3 4" xfId="4048" xr:uid="{00000000-0005-0000-0000-0000170F0000}"/>
    <cellStyle name="20% - Accent1 2 2 3 2 5 3 4" xfId="4049" xr:uid="{00000000-0005-0000-0000-0000180F0000}"/>
    <cellStyle name="20% - Accent1 2 2 3 2 5 3 4 2" xfId="4050" xr:uid="{00000000-0005-0000-0000-0000190F0000}"/>
    <cellStyle name="20% - Accent1 2 2 3 2 5 3 4 2 2" xfId="4051" xr:uid="{00000000-0005-0000-0000-00001A0F0000}"/>
    <cellStyle name="20% - Accent1 2 2 3 2 5 3 4 2 2 2" xfId="4052" xr:uid="{00000000-0005-0000-0000-00001B0F0000}"/>
    <cellStyle name="20% - Accent1 2 2 3 2 5 3 4 2 3" xfId="4053" xr:uid="{00000000-0005-0000-0000-00001C0F0000}"/>
    <cellStyle name="20% - Accent1 2 2 3 2 5 3 4 3" xfId="4054" xr:uid="{00000000-0005-0000-0000-00001D0F0000}"/>
    <cellStyle name="20% - Accent1 2 2 3 2 5 3 4 3 2" xfId="4055" xr:uid="{00000000-0005-0000-0000-00001E0F0000}"/>
    <cellStyle name="20% - Accent1 2 2 3 2 5 3 4 4" xfId="4056" xr:uid="{00000000-0005-0000-0000-00001F0F0000}"/>
    <cellStyle name="20% - Accent1 2 2 3 2 5 3 5" xfId="4057" xr:uid="{00000000-0005-0000-0000-0000200F0000}"/>
    <cellStyle name="20% - Accent1 2 2 3 2 5 3 5 2" xfId="4058" xr:uid="{00000000-0005-0000-0000-0000210F0000}"/>
    <cellStyle name="20% - Accent1 2 2 3 2 5 3 5 2 2" xfId="4059" xr:uid="{00000000-0005-0000-0000-0000220F0000}"/>
    <cellStyle name="20% - Accent1 2 2 3 2 5 3 5 3" xfId="4060" xr:uid="{00000000-0005-0000-0000-0000230F0000}"/>
    <cellStyle name="20% - Accent1 2 2 3 2 5 3 6" xfId="4061" xr:uid="{00000000-0005-0000-0000-0000240F0000}"/>
    <cellStyle name="20% - Accent1 2 2 3 2 5 3 6 2" xfId="4062" xr:uid="{00000000-0005-0000-0000-0000250F0000}"/>
    <cellStyle name="20% - Accent1 2 2 3 2 5 3 6 2 2" xfId="4063" xr:uid="{00000000-0005-0000-0000-0000260F0000}"/>
    <cellStyle name="20% - Accent1 2 2 3 2 5 3 6 3" xfId="4064" xr:uid="{00000000-0005-0000-0000-0000270F0000}"/>
    <cellStyle name="20% - Accent1 2 2 3 2 5 3 7" xfId="4065" xr:uid="{00000000-0005-0000-0000-0000280F0000}"/>
    <cellStyle name="20% - Accent1 2 2 3 2 5 3 7 2" xfId="4066" xr:uid="{00000000-0005-0000-0000-0000290F0000}"/>
    <cellStyle name="20% - Accent1 2 2 3 2 5 3 8" xfId="4067" xr:uid="{00000000-0005-0000-0000-00002A0F0000}"/>
    <cellStyle name="20% - Accent1 2 2 3 2 5 3 8 2" xfId="4068" xr:uid="{00000000-0005-0000-0000-00002B0F0000}"/>
    <cellStyle name="20% - Accent1 2 2 3 2 5 3 9" xfId="4069" xr:uid="{00000000-0005-0000-0000-00002C0F0000}"/>
    <cellStyle name="20% - Accent1 2 2 3 2 5 4" xfId="4070" xr:uid="{00000000-0005-0000-0000-00002D0F0000}"/>
    <cellStyle name="20% - Accent1 2 2 3 2 5 4 2" xfId="4071" xr:uid="{00000000-0005-0000-0000-00002E0F0000}"/>
    <cellStyle name="20% - Accent1 2 2 3 2 5 4 2 2" xfId="4072" xr:uid="{00000000-0005-0000-0000-00002F0F0000}"/>
    <cellStyle name="20% - Accent1 2 2 3 2 5 4 2 2 2" xfId="4073" xr:uid="{00000000-0005-0000-0000-0000300F0000}"/>
    <cellStyle name="20% - Accent1 2 2 3 2 5 4 2 3" xfId="4074" xr:uid="{00000000-0005-0000-0000-0000310F0000}"/>
    <cellStyle name="20% - Accent1 2 2 3 2 5 4 3" xfId="4075" xr:uid="{00000000-0005-0000-0000-0000320F0000}"/>
    <cellStyle name="20% - Accent1 2 2 3 2 5 4 3 2" xfId="4076" xr:uid="{00000000-0005-0000-0000-0000330F0000}"/>
    <cellStyle name="20% - Accent1 2 2 3 2 5 4 4" xfId="4077" xr:uid="{00000000-0005-0000-0000-0000340F0000}"/>
    <cellStyle name="20% - Accent1 2 2 3 2 5 5" xfId="4078" xr:uid="{00000000-0005-0000-0000-0000350F0000}"/>
    <cellStyle name="20% - Accent1 2 2 3 2 5 5 2" xfId="4079" xr:uid="{00000000-0005-0000-0000-0000360F0000}"/>
    <cellStyle name="20% - Accent1 2 2 3 2 5 5 2 2" xfId="4080" xr:uid="{00000000-0005-0000-0000-0000370F0000}"/>
    <cellStyle name="20% - Accent1 2 2 3 2 5 5 2 2 2" xfId="4081" xr:uid="{00000000-0005-0000-0000-0000380F0000}"/>
    <cellStyle name="20% - Accent1 2 2 3 2 5 5 2 3" xfId="4082" xr:uid="{00000000-0005-0000-0000-0000390F0000}"/>
    <cellStyle name="20% - Accent1 2 2 3 2 5 5 3" xfId="4083" xr:uid="{00000000-0005-0000-0000-00003A0F0000}"/>
    <cellStyle name="20% - Accent1 2 2 3 2 5 5 3 2" xfId="4084" xr:uid="{00000000-0005-0000-0000-00003B0F0000}"/>
    <cellStyle name="20% - Accent1 2 2 3 2 5 5 4" xfId="4085" xr:uid="{00000000-0005-0000-0000-00003C0F0000}"/>
    <cellStyle name="20% - Accent1 2 2 3 2 5 6" xfId="4086" xr:uid="{00000000-0005-0000-0000-00003D0F0000}"/>
    <cellStyle name="20% - Accent1 2 2 3 2 5 6 2" xfId="4087" xr:uid="{00000000-0005-0000-0000-00003E0F0000}"/>
    <cellStyle name="20% - Accent1 2 2 3 2 5 6 2 2" xfId="4088" xr:uid="{00000000-0005-0000-0000-00003F0F0000}"/>
    <cellStyle name="20% - Accent1 2 2 3 2 5 6 2 2 2" xfId="4089" xr:uid="{00000000-0005-0000-0000-0000400F0000}"/>
    <cellStyle name="20% - Accent1 2 2 3 2 5 6 2 3" xfId="4090" xr:uid="{00000000-0005-0000-0000-0000410F0000}"/>
    <cellStyle name="20% - Accent1 2 2 3 2 5 6 3" xfId="4091" xr:uid="{00000000-0005-0000-0000-0000420F0000}"/>
    <cellStyle name="20% - Accent1 2 2 3 2 5 6 3 2" xfId="4092" xr:uid="{00000000-0005-0000-0000-0000430F0000}"/>
    <cellStyle name="20% - Accent1 2 2 3 2 5 6 4" xfId="4093" xr:uid="{00000000-0005-0000-0000-0000440F0000}"/>
    <cellStyle name="20% - Accent1 2 2 3 2 5 7" xfId="4094" xr:uid="{00000000-0005-0000-0000-0000450F0000}"/>
    <cellStyle name="20% - Accent1 2 2 3 2 5 7 2" xfId="4095" xr:uid="{00000000-0005-0000-0000-0000460F0000}"/>
    <cellStyle name="20% - Accent1 2 2 3 2 5 7 2 2" xfId="4096" xr:uid="{00000000-0005-0000-0000-0000470F0000}"/>
    <cellStyle name="20% - Accent1 2 2 3 2 5 7 3" xfId="4097" xr:uid="{00000000-0005-0000-0000-0000480F0000}"/>
    <cellStyle name="20% - Accent1 2 2 3 2 5 8" xfId="4098" xr:uid="{00000000-0005-0000-0000-0000490F0000}"/>
    <cellStyle name="20% - Accent1 2 2 3 2 5 8 2" xfId="4099" xr:uid="{00000000-0005-0000-0000-00004A0F0000}"/>
    <cellStyle name="20% - Accent1 2 2 3 2 5 8 2 2" xfId="4100" xr:uid="{00000000-0005-0000-0000-00004B0F0000}"/>
    <cellStyle name="20% - Accent1 2 2 3 2 5 8 3" xfId="4101" xr:uid="{00000000-0005-0000-0000-00004C0F0000}"/>
    <cellStyle name="20% - Accent1 2 2 3 2 5 9" xfId="4102" xr:uid="{00000000-0005-0000-0000-00004D0F0000}"/>
    <cellStyle name="20% - Accent1 2 2 3 2 5 9 2" xfId="4103" xr:uid="{00000000-0005-0000-0000-00004E0F0000}"/>
    <cellStyle name="20% - Accent1 2 2 3 2 6" xfId="4104" xr:uid="{00000000-0005-0000-0000-00004F0F0000}"/>
    <cellStyle name="20% - Accent1 2 2 3 2 6 2" xfId="4105" xr:uid="{00000000-0005-0000-0000-0000500F0000}"/>
    <cellStyle name="20% - Accent1 2 2 3 2 6 2 2" xfId="4106" xr:uid="{00000000-0005-0000-0000-0000510F0000}"/>
    <cellStyle name="20% - Accent1 2 2 3 2 6 2 2 2" xfId="4107" xr:uid="{00000000-0005-0000-0000-0000520F0000}"/>
    <cellStyle name="20% - Accent1 2 2 3 2 6 2 2 2 2" xfId="4108" xr:uid="{00000000-0005-0000-0000-0000530F0000}"/>
    <cellStyle name="20% - Accent1 2 2 3 2 6 2 2 3" xfId="4109" xr:uid="{00000000-0005-0000-0000-0000540F0000}"/>
    <cellStyle name="20% - Accent1 2 2 3 2 6 2 3" xfId="4110" xr:uid="{00000000-0005-0000-0000-0000550F0000}"/>
    <cellStyle name="20% - Accent1 2 2 3 2 6 2 3 2" xfId="4111" xr:uid="{00000000-0005-0000-0000-0000560F0000}"/>
    <cellStyle name="20% - Accent1 2 2 3 2 6 2 4" xfId="4112" xr:uid="{00000000-0005-0000-0000-0000570F0000}"/>
    <cellStyle name="20% - Accent1 2 2 3 2 6 3" xfId="4113" xr:uid="{00000000-0005-0000-0000-0000580F0000}"/>
    <cellStyle name="20% - Accent1 2 2 3 2 6 3 2" xfId="4114" xr:uid="{00000000-0005-0000-0000-0000590F0000}"/>
    <cellStyle name="20% - Accent1 2 2 3 2 6 3 2 2" xfId="4115" xr:uid="{00000000-0005-0000-0000-00005A0F0000}"/>
    <cellStyle name="20% - Accent1 2 2 3 2 6 3 2 2 2" xfId="4116" xr:uid="{00000000-0005-0000-0000-00005B0F0000}"/>
    <cellStyle name="20% - Accent1 2 2 3 2 6 3 2 3" xfId="4117" xr:uid="{00000000-0005-0000-0000-00005C0F0000}"/>
    <cellStyle name="20% - Accent1 2 2 3 2 6 3 3" xfId="4118" xr:uid="{00000000-0005-0000-0000-00005D0F0000}"/>
    <cellStyle name="20% - Accent1 2 2 3 2 6 3 3 2" xfId="4119" xr:uid="{00000000-0005-0000-0000-00005E0F0000}"/>
    <cellStyle name="20% - Accent1 2 2 3 2 6 3 4" xfId="4120" xr:uid="{00000000-0005-0000-0000-00005F0F0000}"/>
    <cellStyle name="20% - Accent1 2 2 3 2 6 4" xfId="4121" xr:uid="{00000000-0005-0000-0000-0000600F0000}"/>
    <cellStyle name="20% - Accent1 2 2 3 2 6 4 2" xfId="4122" xr:uid="{00000000-0005-0000-0000-0000610F0000}"/>
    <cellStyle name="20% - Accent1 2 2 3 2 6 4 2 2" xfId="4123" xr:uid="{00000000-0005-0000-0000-0000620F0000}"/>
    <cellStyle name="20% - Accent1 2 2 3 2 6 4 2 2 2" xfId="4124" xr:uid="{00000000-0005-0000-0000-0000630F0000}"/>
    <cellStyle name="20% - Accent1 2 2 3 2 6 4 2 3" xfId="4125" xr:uid="{00000000-0005-0000-0000-0000640F0000}"/>
    <cellStyle name="20% - Accent1 2 2 3 2 6 4 3" xfId="4126" xr:uid="{00000000-0005-0000-0000-0000650F0000}"/>
    <cellStyle name="20% - Accent1 2 2 3 2 6 4 3 2" xfId="4127" xr:uid="{00000000-0005-0000-0000-0000660F0000}"/>
    <cellStyle name="20% - Accent1 2 2 3 2 6 4 4" xfId="4128" xr:uid="{00000000-0005-0000-0000-0000670F0000}"/>
    <cellStyle name="20% - Accent1 2 2 3 2 6 5" xfId="4129" xr:uid="{00000000-0005-0000-0000-0000680F0000}"/>
    <cellStyle name="20% - Accent1 2 2 3 2 6 5 2" xfId="4130" xr:uid="{00000000-0005-0000-0000-0000690F0000}"/>
    <cellStyle name="20% - Accent1 2 2 3 2 6 5 2 2" xfId="4131" xr:uid="{00000000-0005-0000-0000-00006A0F0000}"/>
    <cellStyle name="20% - Accent1 2 2 3 2 6 5 3" xfId="4132" xr:uid="{00000000-0005-0000-0000-00006B0F0000}"/>
    <cellStyle name="20% - Accent1 2 2 3 2 6 6" xfId="4133" xr:uid="{00000000-0005-0000-0000-00006C0F0000}"/>
    <cellStyle name="20% - Accent1 2 2 3 2 6 6 2" xfId="4134" xr:uid="{00000000-0005-0000-0000-00006D0F0000}"/>
    <cellStyle name="20% - Accent1 2 2 3 2 6 6 2 2" xfId="4135" xr:uid="{00000000-0005-0000-0000-00006E0F0000}"/>
    <cellStyle name="20% - Accent1 2 2 3 2 6 6 3" xfId="4136" xr:uid="{00000000-0005-0000-0000-00006F0F0000}"/>
    <cellStyle name="20% - Accent1 2 2 3 2 6 7" xfId="4137" xr:uid="{00000000-0005-0000-0000-0000700F0000}"/>
    <cellStyle name="20% - Accent1 2 2 3 2 6 7 2" xfId="4138" xr:uid="{00000000-0005-0000-0000-0000710F0000}"/>
    <cellStyle name="20% - Accent1 2 2 3 2 6 8" xfId="4139" xr:uid="{00000000-0005-0000-0000-0000720F0000}"/>
    <cellStyle name="20% - Accent1 2 2 3 2 6 8 2" xfId="4140" xr:uid="{00000000-0005-0000-0000-0000730F0000}"/>
    <cellStyle name="20% - Accent1 2 2 3 2 6 9" xfId="4141" xr:uid="{00000000-0005-0000-0000-0000740F0000}"/>
    <cellStyle name="20% - Accent1 2 2 3 2 7" xfId="4142" xr:uid="{00000000-0005-0000-0000-0000750F0000}"/>
    <cellStyle name="20% - Accent1 2 2 3 2 7 2" xfId="4143" xr:uid="{00000000-0005-0000-0000-0000760F0000}"/>
    <cellStyle name="20% - Accent1 2 2 3 2 7 2 2" xfId="4144" xr:uid="{00000000-0005-0000-0000-0000770F0000}"/>
    <cellStyle name="20% - Accent1 2 2 3 2 7 2 2 2" xfId="4145" xr:uid="{00000000-0005-0000-0000-0000780F0000}"/>
    <cellStyle name="20% - Accent1 2 2 3 2 7 2 2 2 2" xfId="4146" xr:uid="{00000000-0005-0000-0000-0000790F0000}"/>
    <cellStyle name="20% - Accent1 2 2 3 2 7 2 2 3" xfId="4147" xr:uid="{00000000-0005-0000-0000-00007A0F0000}"/>
    <cellStyle name="20% - Accent1 2 2 3 2 7 2 3" xfId="4148" xr:uid="{00000000-0005-0000-0000-00007B0F0000}"/>
    <cellStyle name="20% - Accent1 2 2 3 2 7 2 3 2" xfId="4149" xr:uid="{00000000-0005-0000-0000-00007C0F0000}"/>
    <cellStyle name="20% - Accent1 2 2 3 2 7 2 4" xfId="4150" xr:uid="{00000000-0005-0000-0000-00007D0F0000}"/>
    <cellStyle name="20% - Accent1 2 2 3 2 7 3" xfId="4151" xr:uid="{00000000-0005-0000-0000-00007E0F0000}"/>
    <cellStyle name="20% - Accent1 2 2 3 2 7 3 2" xfId="4152" xr:uid="{00000000-0005-0000-0000-00007F0F0000}"/>
    <cellStyle name="20% - Accent1 2 2 3 2 7 3 2 2" xfId="4153" xr:uid="{00000000-0005-0000-0000-0000800F0000}"/>
    <cellStyle name="20% - Accent1 2 2 3 2 7 3 2 2 2" xfId="4154" xr:uid="{00000000-0005-0000-0000-0000810F0000}"/>
    <cellStyle name="20% - Accent1 2 2 3 2 7 3 2 3" xfId="4155" xr:uid="{00000000-0005-0000-0000-0000820F0000}"/>
    <cellStyle name="20% - Accent1 2 2 3 2 7 3 3" xfId="4156" xr:uid="{00000000-0005-0000-0000-0000830F0000}"/>
    <cellStyle name="20% - Accent1 2 2 3 2 7 3 3 2" xfId="4157" xr:uid="{00000000-0005-0000-0000-0000840F0000}"/>
    <cellStyle name="20% - Accent1 2 2 3 2 7 3 4" xfId="4158" xr:uid="{00000000-0005-0000-0000-0000850F0000}"/>
    <cellStyle name="20% - Accent1 2 2 3 2 7 4" xfId="4159" xr:uid="{00000000-0005-0000-0000-0000860F0000}"/>
    <cellStyle name="20% - Accent1 2 2 3 2 7 4 2" xfId="4160" xr:uid="{00000000-0005-0000-0000-0000870F0000}"/>
    <cellStyle name="20% - Accent1 2 2 3 2 7 4 2 2" xfId="4161" xr:uid="{00000000-0005-0000-0000-0000880F0000}"/>
    <cellStyle name="20% - Accent1 2 2 3 2 7 4 2 2 2" xfId="4162" xr:uid="{00000000-0005-0000-0000-0000890F0000}"/>
    <cellStyle name="20% - Accent1 2 2 3 2 7 4 2 3" xfId="4163" xr:uid="{00000000-0005-0000-0000-00008A0F0000}"/>
    <cellStyle name="20% - Accent1 2 2 3 2 7 4 3" xfId="4164" xr:uid="{00000000-0005-0000-0000-00008B0F0000}"/>
    <cellStyle name="20% - Accent1 2 2 3 2 7 4 3 2" xfId="4165" xr:uid="{00000000-0005-0000-0000-00008C0F0000}"/>
    <cellStyle name="20% - Accent1 2 2 3 2 7 4 4" xfId="4166" xr:uid="{00000000-0005-0000-0000-00008D0F0000}"/>
    <cellStyle name="20% - Accent1 2 2 3 2 7 5" xfId="4167" xr:uid="{00000000-0005-0000-0000-00008E0F0000}"/>
    <cellStyle name="20% - Accent1 2 2 3 2 7 5 2" xfId="4168" xr:uid="{00000000-0005-0000-0000-00008F0F0000}"/>
    <cellStyle name="20% - Accent1 2 2 3 2 7 5 2 2" xfId="4169" xr:uid="{00000000-0005-0000-0000-0000900F0000}"/>
    <cellStyle name="20% - Accent1 2 2 3 2 7 5 3" xfId="4170" xr:uid="{00000000-0005-0000-0000-0000910F0000}"/>
    <cellStyle name="20% - Accent1 2 2 3 2 7 6" xfId="4171" xr:uid="{00000000-0005-0000-0000-0000920F0000}"/>
    <cellStyle name="20% - Accent1 2 2 3 2 7 6 2" xfId="4172" xr:uid="{00000000-0005-0000-0000-0000930F0000}"/>
    <cellStyle name="20% - Accent1 2 2 3 2 7 6 2 2" xfId="4173" xr:uid="{00000000-0005-0000-0000-0000940F0000}"/>
    <cellStyle name="20% - Accent1 2 2 3 2 7 6 3" xfId="4174" xr:uid="{00000000-0005-0000-0000-0000950F0000}"/>
    <cellStyle name="20% - Accent1 2 2 3 2 7 7" xfId="4175" xr:uid="{00000000-0005-0000-0000-0000960F0000}"/>
    <cellStyle name="20% - Accent1 2 2 3 2 7 7 2" xfId="4176" xr:uid="{00000000-0005-0000-0000-0000970F0000}"/>
    <cellStyle name="20% - Accent1 2 2 3 2 7 8" xfId="4177" xr:uid="{00000000-0005-0000-0000-0000980F0000}"/>
    <cellStyle name="20% - Accent1 2 2 3 2 7 8 2" xfId="4178" xr:uid="{00000000-0005-0000-0000-0000990F0000}"/>
    <cellStyle name="20% - Accent1 2 2 3 2 7 9" xfId="4179" xr:uid="{00000000-0005-0000-0000-00009A0F0000}"/>
    <cellStyle name="20% - Accent1 2 2 3 2 8" xfId="4180" xr:uid="{00000000-0005-0000-0000-00009B0F0000}"/>
    <cellStyle name="20% - Accent1 2 2 3 2 8 2" xfId="4181" xr:uid="{00000000-0005-0000-0000-00009C0F0000}"/>
    <cellStyle name="20% - Accent1 2 2 3 2 8 2 2" xfId="4182" xr:uid="{00000000-0005-0000-0000-00009D0F0000}"/>
    <cellStyle name="20% - Accent1 2 2 3 2 8 2 2 2" xfId="4183" xr:uid="{00000000-0005-0000-0000-00009E0F0000}"/>
    <cellStyle name="20% - Accent1 2 2 3 2 8 2 3" xfId="4184" xr:uid="{00000000-0005-0000-0000-00009F0F0000}"/>
    <cellStyle name="20% - Accent1 2 2 3 2 8 3" xfId="4185" xr:uid="{00000000-0005-0000-0000-0000A00F0000}"/>
    <cellStyle name="20% - Accent1 2 2 3 2 8 3 2" xfId="4186" xr:uid="{00000000-0005-0000-0000-0000A10F0000}"/>
    <cellStyle name="20% - Accent1 2 2 3 2 8 4" xfId="4187" xr:uid="{00000000-0005-0000-0000-0000A20F0000}"/>
    <cellStyle name="20% - Accent1 2 2 3 2 9" xfId="4188" xr:uid="{00000000-0005-0000-0000-0000A30F0000}"/>
    <cellStyle name="20% - Accent1 2 2 3 2 9 2" xfId="4189" xr:uid="{00000000-0005-0000-0000-0000A40F0000}"/>
    <cellStyle name="20% - Accent1 2 2 3 2 9 2 2" xfId="4190" xr:uid="{00000000-0005-0000-0000-0000A50F0000}"/>
    <cellStyle name="20% - Accent1 2 2 3 2 9 2 2 2" xfId="4191" xr:uid="{00000000-0005-0000-0000-0000A60F0000}"/>
    <cellStyle name="20% - Accent1 2 2 3 2 9 2 3" xfId="4192" xr:uid="{00000000-0005-0000-0000-0000A70F0000}"/>
    <cellStyle name="20% - Accent1 2 2 3 2 9 3" xfId="4193" xr:uid="{00000000-0005-0000-0000-0000A80F0000}"/>
    <cellStyle name="20% - Accent1 2 2 3 2 9 3 2" xfId="4194" xr:uid="{00000000-0005-0000-0000-0000A90F0000}"/>
    <cellStyle name="20% - Accent1 2 2 3 2 9 4" xfId="4195" xr:uid="{00000000-0005-0000-0000-0000AA0F0000}"/>
    <cellStyle name="20% - Accent1 2 2 3 3" xfId="4196" xr:uid="{00000000-0005-0000-0000-0000AB0F0000}"/>
    <cellStyle name="20% - Accent1 2 2 3 3 10" xfId="4197" xr:uid="{00000000-0005-0000-0000-0000AC0F0000}"/>
    <cellStyle name="20% - Accent1 2 2 3 3 10 2" xfId="4198" xr:uid="{00000000-0005-0000-0000-0000AD0F0000}"/>
    <cellStyle name="20% - Accent1 2 2 3 3 10 2 2" xfId="4199" xr:uid="{00000000-0005-0000-0000-0000AE0F0000}"/>
    <cellStyle name="20% - Accent1 2 2 3 3 10 3" xfId="4200" xr:uid="{00000000-0005-0000-0000-0000AF0F0000}"/>
    <cellStyle name="20% - Accent1 2 2 3 3 11" xfId="4201" xr:uid="{00000000-0005-0000-0000-0000B00F0000}"/>
    <cellStyle name="20% - Accent1 2 2 3 3 11 2" xfId="4202" xr:uid="{00000000-0005-0000-0000-0000B10F0000}"/>
    <cellStyle name="20% - Accent1 2 2 3 3 11 2 2" xfId="4203" xr:uid="{00000000-0005-0000-0000-0000B20F0000}"/>
    <cellStyle name="20% - Accent1 2 2 3 3 11 3" xfId="4204" xr:uid="{00000000-0005-0000-0000-0000B30F0000}"/>
    <cellStyle name="20% - Accent1 2 2 3 3 12" xfId="4205" xr:uid="{00000000-0005-0000-0000-0000B40F0000}"/>
    <cellStyle name="20% - Accent1 2 2 3 3 12 2" xfId="4206" xr:uid="{00000000-0005-0000-0000-0000B50F0000}"/>
    <cellStyle name="20% - Accent1 2 2 3 3 13" xfId="4207" xr:uid="{00000000-0005-0000-0000-0000B60F0000}"/>
    <cellStyle name="20% - Accent1 2 2 3 3 13 2" xfId="4208" xr:uid="{00000000-0005-0000-0000-0000B70F0000}"/>
    <cellStyle name="20% - Accent1 2 2 3 3 14" xfId="4209" xr:uid="{00000000-0005-0000-0000-0000B80F0000}"/>
    <cellStyle name="20% - Accent1 2 2 3 3 2" xfId="4210" xr:uid="{00000000-0005-0000-0000-0000B90F0000}"/>
    <cellStyle name="20% - Accent1 2 2 3 3 2 10" xfId="4211" xr:uid="{00000000-0005-0000-0000-0000BA0F0000}"/>
    <cellStyle name="20% - Accent1 2 2 3 3 2 10 2" xfId="4212" xr:uid="{00000000-0005-0000-0000-0000BB0F0000}"/>
    <cellStyle name="20% - Accent1 2 2 3 3 2 11" xfId="4213" xr:uid="{00000000-0005-0000-0000-0000BC0F0000}"/>
    <cellStyle name="20% - Accent1 2 2 3 3 2 2" xfId="4214" xr:uid="{00000000-0005-0000-0000-0000BD0F0000}"/>
    <cellStyle name="20% - Accent1 2 2 3 3 2 2 2" xfId="4215" xr:uid="{00000000-0005-0000-0000-0000BE0F0000}"/>
    <cellStyle name="20% - Accent1 2 2 3 3 2 2 2 2" xfId="4216" xr:uid="{00000000-0005-0000-0000-0000BF0F0000}"/>
    <cellStyle name="20% - Accent1 2 2 3 3 2 2 2 2 2" xfId="4217" xr:uid="{00000000-0005-0000-0000-0000C00F0000}"/>
    <cellStyle name="20% - Accent1 2 2 3 3 2 2 2 2 2 2" xfId="4218" xr:uid="{00000000-0005-0000-0000-0000C10F0000}"/>
    <cellStyle name="20% - Accent1 2 2 3 3 2 2 2 2 3" xfId="4219" xr:uid="{00000000-0005-0000-0000-0000C20F0000}"/>
    <cellStyle name="20% - Accent1 2 2 3 3 2 2 2 3" xfId="4220" xr:uid="{00000000-0005-0000-0000-0000C30F0000}"/>
    <cellStyle name="20% - Accent1 2 2 3 3 2 2 2 3 2" xfId="4221" xr:uid="{00000000-0005-0000-0000-0000C40F0000}"/>
    <cellStyle name="20% - Accent1 2 2 3 3 2 2 2 4" xfId="4222" xr:uid="{00000000-0005-0000-0000-0000C50F0000}"/>
    <cellStyle name="20% - Accent1 2 2 3 3 2 2 3" xfId="4223" xr:uid="{00000000-0005-0000-0000-0000C60F0000}"/>
    <cellStyle name="20% - Accent1 2 2 3 3 2 2 3 2" xfId="4224" xr:uid="{00000000-0005-0000-0000-0000C70F0000}"/>
    <cellStyle name="20% - Accent1 2 2 3 3 2 2 3 2 2" xfId="4225" xr:uid="{00000000-0005-0000-0000-0000C80F0000}"/>
    <cellStyle name="20% - Accent1 2 2 3 3 2 2 3 2 2 2" xfId="4226" xr:uid="{00000000-0005-0000-0000-0000C90F0000}"/>
    <cellStyle name="20% - Accent1 2 2 3 3 2 2 3 2 3" xfId="4227" xr:uid="{00000000-0005-0000-0000-0000CA0F0000}"/>
    <cellStyle name="20% - Accent1 2 2 3 3 2 2 3 3" xfId="4228" xr:uid="{00000000-0005-0000-0000-0000CB0F0000}"/>
    <cellStyle name="20% - Accent1 2 2 3 3 2 2 3 3 2" xfId="4229" xr:uid="{00000000-0005-0000-0000-0000CC0F0000}"/>
    <cellStyle name="20% - Accent1 2 2 3 3 2 2 3 4" xfId="4230" xr:uid="{00000000-0005-0000-0000-0000CD0F0000}"/>
    <cellStyle name="20% - Accent1 2 2 3 3 2 2 4" xfId="4231" xr:uid="{00000000-0005-0000-0000-0000CE0F0000}"/>
    <cellStyle name="20% - Accent1 2 2 3 3 2 2 4 2" xfId="4232" xr:uid="{00000000-0005-0000-0000-0000CF0F0000}"/>
    <cellStyle name="20% - Accent1 2 2 3 3 2 2 4 2 2" xfId="4233" xr:uid="{00000000-0005-0000-0000-0000D00F0000}"/>
    <cellStyle name="20% - Accent1 2 2 3 3 2 2 4 2 2 2" xfId="4234" xr:uid="{00000000-0005-0000-0000-0000D10F0000}"/>
    <cellStyle name="20% - Accent1 2 2 3 3 2 2 4 2 3" xfId="4235" xr:uid="{00000000-0005-0000-0000-0000D20F0000}"/>
    <cellStyle name="20% - Accent1 2 2 3 3 2 2 4 3" xfId="4236" xr:uid="{00000000-0005-0000-0000-0000D30F0000}"/>
    <cellStyle name="20% - Accent1 2 2 3 3 2 2 4 3 2" xfId="4237" xr:uid="{00000000-0005-0000-0000-0000D40F0000}"/>
    <cellStyle name="20% - Accent1 2 2 3 3 2 2 4 4" xfId="4238" xr:uid="{00000000-0005-0000-0000-0000D50F0000}"/>
    <cellStyle name="20% - Accent1 2 2 3 3 2 2 5" xfId="4239" xr:uid="{00000000-0005-0000-0000-0000D60F0000}"/>
    <cellStyle name="20% - Accent1 2 2 3 3 2 2 5 2" xfId="4240" xr:uid="{00000000-0005-0000-0000-0000D70F0000}"/>
    <cellStyle name="20% - Accent1 2 2 3 3 2 2 5 2 2" xfId="4241" xr:uid="{00000000-0005-0000-0000-0000D80F0000}"/>
    <cellStyle name="20% - Accent1 2 2 3 3 2 2 5 3" xfId="4242" xr:uid="{00000000-0005-0000-0000-0000D90F0000}"/>
    <cellStyle name="20% - Accent1 2 2 3 3 2 2 6" xfId="4243" xr:uid="{00000000-0005-0000-0000-0000DA0F0000}"/>
    <cellStyle name="20% - Accent1 2 2 3 3 2 2 6 2" xfId="4244" xr:uid="{00000000-0005-0000-0000-0000DB0F0000}"/>
    <cellStyle name="20% - Accent1 2 2 3 3 2 2 6 2 2" xfId="4245" xr:uid="{00000000-0005-0000-0000-0000DC0F0000}"/>
    <cellStyle name="20% - Accent1 2 2 3 3 2 2 6 3" xfId="4246" xr:uid="{00000000-0005-0000-0000-0000DD0F0000}"/>
    <cellStyle name="20% - Accent1 2 2 3 3 2 2 7" xfId="4247" xr:uid="{00000000-0005-0000-0000-0000DE0F0000}"/>
    <cellStyle name="20% - Accent1 2 2 3 3 2 2 7 2" xfId="4248" xr:uid="{00000000-0005-0000-0000-0000DF0F0000}"/>
    <cellStyle name="20% - Accent1 2 2 3 3 2 2 8" xfId="4249" xr:uid="{00000000-0005-0000-0000-0000E00F0000}"/>
    <cellStyle name="20% - Accent1 2 2 3 3 2 2 8 2" xfId="4250" xr:uid="{00000000-0005-0000-0000-0000E10F0000}"/>
    <cellStyle name="20% - Accent1 2 2 3 3 2 2 9" xfId="4251" xr:uid="{00000000-0005-0000-0000-0000E20F0000}"/>
    <cellStyle name="20% - Accent1 2 2 3 3 2 3" xfId="4252" xr:uid="{00000000-0005-0000-0000-0000E30F0000}"/>
    <cellStyle name="20% - Accent1 2 2 3 3 2 3 2" xfId="4253" xr:uid="{00000000-0005-0000-0000-0000E40F0000}"/>
    <cellStyle name="20% - Accent1 2 2 3 3 2 3 2 2" xfId="4254" xr:uid="{00000000-0005-0000-0000-0000E50F0000}"/>
    <cellStyle name="20% - Accent1 2 2 3 3 2 3 2 2 2" xfId="4255" xr:uid="{00000000-0005-0000-0000-0000E60F0000}"/>
    <cellStyle name="20% - Accent1 2 2 3 3 2 3 2 2 2 2" xfId="4256" xr:uid="{00000000-0005-0000-0000-0000E70F0000}"/>
    <cellStyle name="20% - Accent1 2 2 3 3 2 3 2 2 3" xfId="4257" xr:uid="{00000000-0005-0000-0000-0000E80F0000}"/>
    <cellStyle name="20% - Accent1 2 2 3 3 2 3 2 3" xfId="4258" xr:uid="{00000000-0005-0000-0000-0000E90F0000}"/>
    <cellStyle name="20% - Accent1 2 2 3 3 2 3 2 3 2" xfId="4259" xr:uid="{00000000-0005-0000-0000-0000EA0F0000}"/>
    <cellStyle name="20% - Accent1 2 2 3 3 2 3 2 4" xfId="4260" xr:uid="{00000000-0005-0000-0000-0000EB0F0000}"/>
    <cellStyle name="20% - Accent1 2 2 3 3 2 3 3" xfId="4261" xr:uid="{00000000-0005-0000-0000-0000EC0F0000}"/>
    <cellStyle name="20% - Accent1 2 2 3 3 2 3 3 2" xfId="4262" xr:uid="{00000000-0005-0000-0000-0000ED0F0000}"/>
    <cellStyle name="20% - Accent1 2 2 3 3 2 3 3 2 2" xfId="4263" xr:uid="{00000000-0005-0000-0000-0000EE0F0000}"/>
    <cellStyle name="20% - Accent1 2 2 3 3 2 3 3 2 2 2" xfId="4264" xr:uid="{00000000-0005-0000-0000-0000EF0F0000}"/>
    <cellStyle name="20% - Accent1 2 2 3 3 2 3 3 2 3" xfId="4265" xr:uid="{00000000-0005-0000-0000-0000F00F0000}"/>
    <cellStyle name="20% - Accent1 2 2 3 3 2 3 3 3" xfId="4266" xr:uid="{00000000-0005-0000-0000-0000F10F0000}"/>
    <cellStyle name="20% - Accent1 2 2 3 3 2 3 3 3 2" xfId="4267" xr:uid="{00000000-0005-0000-0000-0000F20F0000}"/>
    <cellStyle name="20% - Accent1 2 2 3 3 2 3 3 4" xfId="4268" xr:uid="{00000000-0005-0000-0000-0000F30F0000}"/>
    <cellStyle name="20% - Accent1 2 2 3 3 2 3 4" xfId="4269" xr:uid="{00000000-0005-0000-0000-0000F40F0000}"/>
    <cellStyle name="20% - Accent1 2 2 3 3 2 3 4 2" xfId="4270" xr:uid="{00000000-0005-0000-0000-0000F50F0000}"/>
    <cellStyle name="20% - Accent1 2 2 3 3 2 3 4 2 2" xfId="4271" xr:uid="{00000000-0005-0000-0000-0000F60F0000}"/>
    <cellStyle name="20% - Accent1 2 2 3 3 2 3 4 2 2 2" xfId="4272" xr:uid="{00000000-0005-0000-0000-0000F70F0000}"/>
    <cellStyle name="20% - Accent1 2 2 3 3 2 3 4 2 3" xfId="4273" xr:uid="{00000000-0005-0000-0000-0000F80F0000}"/>
    <cellStyle name="20% - Accent1 2 2 3 3 2 3 4 3" xfId="4274" xr:uid="{00000000-0005-0000-0000-0000F90F0000}"/>
    <cellStyle name="20% - Accent1 2 2 3 3 2 3 4 3 2" xfId="4275" xr:uid="{00000000-0005-0000-0000-0000FA0F0000}"/>
    <cellStyle name="20% - Accent1 2 2 3 3 2 3 4 4" xfId="4276" xr:uid="{00000000-0005-0000-0000-0000FB0F0000}"/>
    <cellStyle name="20% - Accent1 2 2 3 3 2 3 5" xfId="4277" xr:uid="{00000000-0005-0000-0000-0000FC0F0000}"/>
    <cellStyle name="20% - Accent1 2 2 3 3 2 3 5 2" xfId="4278" xr:uid="{00000000-0005-0000-0000-0000FD0F0000}"/>
    <cellStyle name="20% - Accent1 2 2 3 3 2 3 5 2 2" xfId="4279" xr:uid="{00000000-0005-0000-0000-0000FE0F0000}"/>
    <cellStyle name="20% - Accent1 2 2 3 3 2 3 5 3" xfId="4280" xr:uid="{00000000-0005-0000-0000-0000FF0F0000}"/>
    <cellStyle name="20% - Accent1 2 2 3 3 2 3 6" xfId="4281" xr:uid="{00000000-0005-0000-0000-000000100000}"/>
    <cellStyle name="20% - Accent1 2 2 3 3 2 3 6 2" xfId="4282" xr:uid="{00000000-0005-0000-0000-000001100000}"/>
    <cellStyle name="20% - Accent1 2 2 3 3 2 3 6 2 2" xfId="4283" xr:uid="{00000000-0005-0000-0000-000002100000}"/>
    <cellStyle name="20% - Accent1 2 2 3 3 2 3 6 3" xfId="4284" xr:uid="{00000000-0005-0000-0000-000003100000}"/>
    <cellStyle name="20% - Accent1 2 2 3 3 2 3 7" xfId="4285" xr:uid="{00000000-0005-0000-0000-000004100000}"/>
    <cellStyle name="20% - Accent1 2 2 3 3 2 3 7 2" xfId="4286" xr:uid="{00000000-0005-0000-0000-000005100000}"/>
    <cellStyle name="20% - Accent1 2 2 3 3 2 3 8" xfId="4287" xr:uid="{00000000-0005-0000-0000-000006100000}"/>
    <cellStyle name="20% - Accent1 2 2 3 3 2 3 8 2" xfId="4288" xr:uid="{00000000-0005-0000-0000-000007100000}"/>
    <cellStyle name="20% - Accent1 2 2 3 3 2 3 9" xfId="4289" xr:uid="{00000000-0005-0000-0000-000008100000}"/>
    <cellStyle name="20% - Accent1 2 2 3 3 2 4" xfId="4290" xr:uid="{00000000-0005-0000-0000-000009100000}"/>
    <cellStyle name="20% - Accent1 2 2 3 3 2 4 2" xfId="4291" xr:uid="{00000000-0005-0000-0000-00000A100000}"/>
    <cellStyle name="20% - Accent1 2 2 3 3 2 4 2 2" xfId="4292" xr:uid="{00000000-0005-0000-0000-00000B100000}"/>
    <cellStyle name="20% - Accent1 2 2 3 3 2 4 2 2 2" xfId="4293" xr:uid="{00000000-0005-0000-0000-00000C100000}"/>
    <cellStyle name="20% - Accent1 2 2 3 3 2 4 2 3" xfId="4294" xr:uid="{00000000-0005-0000-0000-00000D100000}"/>
    <cellStyle name="20% - Accent1 2 2 3 3 2 4 3" xfId="4295" xr:uid="{00000000-0005-0000-0000-00000E100000}"/>
    <cellStyle name="20% - Accent1 2 2 3 3 2 4 3 2" xfId="4296" xr:uid="{00000000-0005-0000-0000-00000F100000}"/>
    <cellStyle name="20% - Accent1 2 2 3 3 2 4 4" xfId="4297" xr:uid="{00000000-0005-0000-0000-000010100000}"/>
    <cellStyle name="20% - Accent1 2 2 3 3 2 5" xfId="4298" xr:uid="{00000000-0005-0000-0000-000011100000}"/>
    <cellStyle name="20% - Accent1 2 2 3 3 2 5 2" xfId="4299" xr:uid="{00000000-0005-0000-0000-000012100000}"/>
    <cellStyle name="20% - Accent1 2 2 3 3 2 5 2 2" xfId="4300" xr:uid="{00000000-0005-0000-0000-000013100000}"/>
    <cellStyle name="20% - Accent1 2 2 3 3 2 5 2 2 2" xfId="4301" xr:uid="{00000000-0005-0000-0000-000014100000}"/>
    <cellStyle name="20% - Accent1 2 2 3 3 2 5 2 3" xfId="4302" xr:uid="{00000000-0005-0000-0000-000015100000}"/>
    <cellStyle name="20% - Accent1 2 2 3 3 2 5 3" xfId="4303" xr:uid="{00000000-0005-0000-0000-000016100000}"/>
    <cellStyle name="20% - Accent1 2 2 3 3 2 5 3 2" xfId="4304" xr:uid="{00000000-0005-0000-0000-000017100000}"/>
    <cellStyle name="20% - Accent1 2 2 3 3 2 5 4" xfId="4305" xr:uid="{00000000-0005-0000-0000-000018100000}"/>
    <cellStyle name="20% - Accent1 2 2 3 3 2 6" xfId="4306" xr:uid="{00000000-0005-0000-0000-000019100000}"/>
    <cellStyle name="20% - Accent1 2 2 3 3 2 6 2" xfId="4307" xr:uid="{00000000-0005-0000-0000-00001A100000}"/>
    <cellStyle name="20% - Accent1 2 2 3 3 2 6 2 2" xfId="4308" xr:uid="{00000000-0005-0000-0000-00001B100000}"/>
    <cellStyle name="20% - Accent1 2 2 3 3 2 6 2 2 2" xfId="4309" xr:uid="{00000000-0005-0000-0000-00001C100000}"/>
    <cellStyle name="20% - Accent1 2 2 3 3 2 6 2 3" xfId="4310" xr:uid="{00000000-0005-0000-0000-00001D100000}"/>
    <cellStyle name="20% - Accent1 2 2 3 3 2 6 3" xfId="4311" xr:uid="{00000000-0005-0000-0000-00001E100000}"/>
    <cellStyle name="20% - Accent1 2 2 3 3 2 6 3 2" xfId="4312" xr:uid="{00000000-0005-0000-0000-00001F100000}"/>
    <cellStyle name="20% - Accent1 2 2 3 3 2 6 4" xfId="4313" xr:uid="{00000000-0005-0000-0000-000020100000}"/>
    <cellStyle name="20% - Accent1 2 2 3 3 2 7" xfId="4314" xr:uid="{00000000-0005-0000-0000-000021100000}"/>
    <cellStyle name="20% - Accent1 2 2 3 3 2 7 2" xfId="4315" xr:uid="{00000000-0005-0000-0000-000022100000}"/>
    <cellStyle name="20% - Accent1 2 2 3 3 2 7 2 2" xfId="4316" xr:uid="{00000000-0005-0000-0000-000023100000}"/>
    <cellStyle name="20% - Accent1 2 2 3 3 2 7 3" xfId="4317" xr:uid="{00000000-0005-0000-0000-000024100000}"/>
    <cellStyle name="20% - Accent1 2 2 3 3 2 8" xfId="4318" xr:uid="{00000000-0005-0000-0000-000025100000}"/>
    <cellStyle name="20% - Accent1 2 2 3 3 2 8 2" xfId="4319" xr:uid="{00000000-0005-0000-0000-000026100000}"/>
    <cellStyle name="20% - Accent1 2 2 3 3 2 8 2 2" xfId="4320" xr:uid="{00000000-0005-0000-0000-000027100000}"/>
    <cellStyle name="20% - Accent1 2 2 3 3 2 8 3" xfId="4321" xr:uid="{00000000-0005-0000-0000-000028100000}"/>
    <cellStyle name="20% - Accent1 2 2 3 3 2 9" xfId="4322" xr:uid="{00000000-0005-0000-0000-000029100000}"/>
    <cellStyle name="20% - Accent1 2 2 3 3 2 9 2" xfId="4323" xr:uid="{00000000-0005-0000-0000-00002A100000}"/>
    <cellStyle name="20% - Accent1 2 2 3 3 3" xfId="4324" xr:uid="{00000000-0005-0000-0000-00002B100000}"/>
    <cellStyle name="20% - Accent1 2 2 3 3 3 10" xfId="4325" xr:uid="{00000000-0005-0000-0000-00002C100000}"/>
    <cellStyle name="20% - Accent1 2 2 3 3 3 10 2" xfId="4326" xr:uid="{00000000-0005-0000-0000-00002D100000}"/>
    <cellStyle name="20% - Accent1 2 2 3 3 3 11" xfId="4327" xr:uid="{00000000-0005-0000-0000-00002E100000}"/>
    <cellStyle name="20% - Accent1 2 2 3 3 3 2" xfId="4328" xr:uid="{00000000-0005-0000-0000-00002F100000}"/>
    <cellStyle name="20% - Accent1 2 2 3 3 3 2 2" xfId="4329" xr:uid="{00000000-0005-0000-0000-000030100000}"/>
    <cellStyle name="20% - Accent1 2 2 3 3 3 2 2 2" xfId="4330" xr:uid="{00000000-0005-0000-0000-000031100000}"/>
    <cellStyle name="20% - Accent1 2 2 3 3 3 2 2 2 2" xfId="4331" xr:uid="{00000000-0005-0000-0000-000032100000}"/>
    <cellStyle name="20% - Accent1 2 2 3 3 3 2 2 2 2 2" xfId="4332" xr:uid="{00000000-0005-0000-0000-000033100000}"/>
    <cellStyle name="20% - Accent1 2 2 3 3 3 2 2 2 3" xfId="4333" xr:uid="{00000000-0005-0000-0000-000034100000}"/>
    <cellStyle name="20% - Accent1 2 2 3 3 3 2 2 3" xfId="4334" xr:uid="{00000000-0005-0000-0000-000035100000}"/>
    <cellStyle name="20% - Accent1 2 2 3 3 3 2 2 3 2" xfId="4335" xr:uid="{00000000-0005-0000-0000-000036100000}"/>
    <cellStyle name="20% - Accent1 2 2 3 3 3 2 2 4" xfId="4336" xr:uid="{00000000-0005-0000-0000-000037100000}"/>
    <cellStyle name="20% - Accent1 2 2 3 3 3 2 3" xfId="4337" xr:uid="{00000000-0005-0000-0000-000038100000}"/>
    <cellStyle name="20% - Accent1 2 2 3 3 3 2 3 2" xfId="4338" xr:uid="{00000000-0005-0000-0000-000039100000}"/>
    <cellStyle name="20% - Accent1 2 2 3 3 3 2 3 2 2" xfId="4339" xr:uid="{00000000-0005-0000-0000-00003A100000}"/>
    <cellStyle name="20% - Accent1 2 2 3 3 3 2 3 2 2 2" xfId="4340" xr:uid="{00000000-0005-0000-0000-00003B100000}"/>
    <cellStyle name="20% - Accent1 2 2 3 3 3 2 3 2 3" xfId="4341" xr:uid="{00000000-0005-0000-0000-00003C100000}"/>
    <cellStyle name="20% - Accent1 2 2 3 3 3 2 3 3" xfId="4342" xr:uid="{00000000-0005-0000-0000-00003D100000}"/>
    <cellStyle name="20% - Accent1 2 2 3 3 3 2 3 3 2" xfId="4343" xr:uid="{00000000-0005-0000-0000-00003E100000}"/>
    <cellStyle name="20% - Accent1 2 2 3 3 3 2 3 4" xfId="4344" xr:uid="{00000000-0005-0000-0000-00003F100000}"/>
    <cellStyle name="20% - Accent1 2 2 3 3 3 2 4" xfId="4345" xr:uid="{00000000-0005-0000-0000-000040100000}"/>
    <cellStyle name="20% - Accent1 2 2 3 3 3 2 4 2" xfId="4346" xr:uid="{00000000-0005-0000-0000-000041100000}"/>
    <cellStyle name="20% - Accent1 2 2 3 3 3 2 4 2 2" xfId="4347" xr:uid="{00000000-0005-0000-0000-000042100000}"/>
    <cellStyle name="20% - Accent1 2 2 3 3 3 2 4 2 2 2" xfId="4348" xr:uid="{00000000-0005-0000-0000-000043100000}"/>
    <cellStyle name="20% - Accent1 2 2 3 3 3 2 4 2 3" xfId="4349" xr:uid="{00000000-0005-0000-0000-000044100000}"/>
    <cellStyle name="20% - Accent1 2 2 3 3 3 2 4 3" xfId="4350" xr:uid="{00000000-0005-0000-0000-000045100000}"/>
    <cellStyle name="20% - Accent1 2 2 3 3 3 2 4 3 2" xfId="4351" xr:uid="{00000000-0005-0000-0000-000046100000}"/>
    <cellStyle name="20% - Accent1 2 2 3 3 3 2 4 4" xfId="4352" xr:uid="{00000000-0005-0000-0000-000047100000}"/>
    <cellStyle name="20% - Accent1 2 2 3 3 3 2 5" xfId="4353" xr:uid="{00000000-0005-0000-0000-000048100000}"/>
    <cellStyle name="20% - Accent1 2 2 3 3 3 2 5 2" xfId="4354" xr:uid="{00000000-0005-0000-0000-000049100000}"/>
    <cellStyle name="20% - Accent1 2 2 3 3 3 2 5 2 2" xfId="4355" xr:uid="{00000000-0005-0000-0000-00004A100000}"/>
    <cellStyle name="20% - Accent1 2 2 3 3 3 2 5 3" xfId="4356" xr:uid="{00000000-0005-0000-0000-00004B100000}"/>
    <cellStyle name="20% - Accent1 2 2 3 3 3 2 6" xfId="4357" xr:uid="{00000000-0005-0000-0000-00004C100000}"/>
    <cellStyle name="20% - Accent1 2 2 3 3 3 2 6 2" xfId="4358" xr:uid="{00000000-0005-0000-0000-00004D100000}"/>
    <cellStyle name="20% - Accent1 2 2 3 3 3 2 6 2 2" xfId="4359" xr:uid="{00000000-0005-0000-0000-00004E100000}"/>
    <cellStyle name="20% - Accent1 2 2 3 3 3 2 6 3" xfId="4360" xr:uid="{00000000-0005-0000-0000-00004F100000}"/>
    <cellStyle name="20% - Accent1 2 2 3 3 3 2 7" xfId="4361" xr:uid="{00000000-0005-0000-0000-000050100000}"/>
    <cellStyle name="20% - Accent1 2 2 3 3 3 2 7 2" xfId="4362" xr:uid="{00000000-0005-0000-0000-000051100000}"/>
    <cellStyle name="20% - Accent1 2 2 3 3 3 2 8" xfId="4363" xr:uid="{00000000-0005-0000-0000-000052100000}"/>
    <cellStyle name="20% - Accent1 2 2 3 3 3 2 8 2" xfId="4364" xr:uid="{00000000-0005-0000-0000-000053100000}"/>
    <cellStyle name="20% - Accent1 2 2 3 3 3 2 9" xfId="4365" xr:uid="{00000000-0005-0000-0000-000054100000}"/>
    <cellStyle name="20% - Accent1 2 2 3 3 3 3" xfId="4366" xr:uid="{00000000-0005-0000-0000-000055100000}"/>
    <cellStyle name="20% - Accent1 2 2 3 3 3 3 2" xfId="4367" xr:uid="{00000000-0005-0000-0000-000056100000}"/>
    <cellStyle name="20% - Accent1 2 2 3 3 3 3 2 2" xfId="4368" xr:uid="{00000000-0005-0000-0000-000057100000}"/>
    <cellStyle name="20% - Accent1 2 2 3 3 3 3 2 2 2" xfId="4369" xr:uid="{00000000-0005-0000-0000-000058100000}"/>
    <cellStyle name="20% - Accent1 2 2 3 3 3 3 2 2 2 2" xfId="4370" xr:uid="{00000000-0005-0000-0000-000059100000}"/>
    <cellStyle name="20% - Accent1 2 2 3 3 3 3 2 2 3" xfId="4371" xr:uid="{00000000-0005-0000-0000-00005A100000}"/>
    <cellStyle name="20% - Accent1 2 2 3 3 3 3 2 3" xfId="4372" xr:uid="{00000000-0005-0000-0000-00005B100000}"/>
    <cellStyle name="20% - Accent1 2 2 3 3 3 3 2 3 2" xfId="4373" xr:uid="{00000000-0005-0000-0000-00005C100000}"/>
    <cellStyle name="20% - Accent1 2 2 3 3 3 3 2 4" xfId="4374" xr:uid="{00000000-0005-0000-0000-00005D100000}"/>
    <cellStyle name="20% - Accent1 2 2 3 3 3 3 3" xfId="4375" xr:uid="{00000000-0005-0000-0000-00005E100000}"/>
    <cellStyle name="20% - Accent1 2 2 3 3 3 3 3 2" xfId="4376" xr:uid="{00000000-0005-0000-0000-00005F100000}"/>
    <cellStyle name="20% - Accent1 2 2 3 3 3 3 3 2 2" xfId="4377" xr:uid="{00000000-0005-0000-0000-000060100000}"/>
    <cellStyle name="20% - Accent1 2 2 3 3 3 3 3 2 2 2" xfId="4378" xr:uid="{00000000-0005-0000-0000-000061100000}"/>
    <cellStyle name="20% - Accent1 2 2 3 3 3 3 3 2 3" xfId="4379" xr:uid="{00000000-0005-0000-0000-000062100000}"/>
    <cellStyle name="20% - Accent1 2 2 3 3 3 3 3 3" xfId="4380" xr:uid="{00000000-0005-0000-0000-000063100000}"/>
    <cellStyle name="20% - Accent1 2 2 3 3 3 3 3 3 2" xfId="4381" xr:uid="{00000000-0005-0000-0000-000064100000}"/>
    <cellStyle name="20% - Accent1 2 2 3 3 3 3 3 4" xfId="4382" xr:uid="{00000000-0005-0000-0000-000065100000}"/>
    <cellStyle name="20% - Accent1 2 2 3 3 3 3 4" xfId="4383" xr:uid="{00000000-0005-0000-0000-000066100000}"/>
    <cellStyle name="20% - Accent1 2 2 3 3 3 3 4 2" xfId="4384" xr:uid="{00000000-0005-0000-0000-000067100000}"/>
    <cellStyle name="20% - Accent1 2 2 3 3 3 3 4 2 2" xfId="4385" xr:uid="{00000000-0005-0000-0000-000068100000}"/>
    <cellStyle name="20% - Accent1 2 2 3 3 3 3 4 2 2 2" xfId="4386" xr:uid="{00000000-0005-0000-0000-000069100000}"/>
    <cellStyle name="20% - Accent1 2 2 3 3 3 3 4 2 3" xfId="4387" xr:uid="{00000000-0005-0000-0000-00006A100000}"/>
    <cellStyle name="20% - Accent1 2 2 3 3 3 3 4 3" xfId="4388" xr:uid="{00000000-0005-0000-0000-00006B100000}"/>
    <cellStyle name="20% - Accent1 2 2 3 3 3 3 4 3 2" xfId="4389" xr:uid="{00000000-0005-0000-0000-00006C100000}"/>
    <cellStyle name="20% - Accent1 2 2 3 3 3 3 4 4" xfId="4390" xr:uid="{00000000-0005-0000-0000-00006D100000}"/>
    <cellStyle name="20% - Accent1 2 2 3 3 3 3 5" xfId="4391" xr:uid="{00000000-0005-0000-0000-00006E100000}"/>
    <cellStyle name="20% - Accent1 2 2 3 3 3 3 5 2" xfId="4392" xr:uid="{00000000-0005-0000-0000-00006F100000}"/>
    <cellStyle name="20% - Accent1 2 2 3 3 3 3 5 2 2" xfId="4393" xr:uid="{00000000-0005-0000-0000-000070100000}"/>
    <cellStyle name="20% - Accent1 2 2 3 3 3 3 5 3" xfId="4394" xr:uid="{00000000-0005-0000-0000-000071100000}"/>
    <cellStyle name="20% - Accent1 2 2 3 3 3 3 6" xfId="4395" xr:uid="{00000000-0005-0000-0000-000072100000}"/>
    <cellStyle name="20% - Accent1 2 2 3 3 3 3 6 2" xfId="4396" xr:uid="{00000000-0005-0000-0000-000073100000}"/>
    <cellStyle name="20% - Accent1 2 2 3 3 3 3 6 2 2" xfId="4397" xr:uid="{00000000-0005-0000-0000-000074100000}"/>
    <cellStyle name="20% - Accent1 2 2 3 3 3 3 6 3" xfId="4398" xr:uid="{00000000-0005-0000-0000-000075100000}"/>
    <cellStyle name="20% - Accent1 2 2 3 3 3 3 7" xfId="4399" xr:uid="{00000000-0005-0000-0000-000076100000}"/>
    <cellStyle name="20% - Accent1 2 2 3 3 3 3 7 2" xfId="4400" xr:uid="{00000000-0005-0000-0000-000077100000}"/>
    <cellStyle name="20% - Accent1 2 2 3 3 3 3 8" xfId="4401" xr:uid="{00000000-0005-0000-0000-000078100000}"/>
    <cellStyle name="20% - Accent1 2 2 3 3 3 3 8 2" xfId="4402" xr:uid="{00000000-0005-0000-0000-000079100000}"/>
    <cellStyle name="20% - Accent1 2 2 3 3 3 3 9" xfId="4403" xr:uid="{00000000-0005-0000-0000-00007A100000}"/>
    <cellStyle name="20% - Accent1 2 2 3 3 3 4" xfId="4404" xr:uid="{00000000-0005-0000-0000-00007B100000}"/>
    <cellStyle name="20% - Accent1 2 2 3 3 3 4 2" xfId="4405" xr:uid="{00000000-0005-0000-0000-00007C100000}"/>
    <cellStyle name="20% - Accent1 2 2 3 3 3 4 2 2" xfId="4406" xr:uid="{00000000-0005-0000-0000-00007D100000}"/>
    <cellStyle name="20% - Accent1 2 2 3 3 3 4 2 2 2" xfId="4407" xr:uid="{00000000-0005-0000-0000-00007E100000}"/>
    <cellStyle name="20% - Accent1 2 2 3 3 3 4 2 3" xfId="4408" xr:uid="{00000000-0005-0000-0000-00007F100000}"/>
    <cellStyle name="20% - Accent1 2 2 3 3 3 4 3" xfId="4409" xr:uid="{00000000-0005-0000-0000-000080100000}"/>
    <cellStyle name="20% - Accent1 2 2 3 3 3 4 3 2" xfId="4410" xr:uid="{00000000-0005-0000-0000-000081100000}"/>
    <cellStyle name="20% - Accent1 2 2 3 3 3 4 4" xfId="4411" xr:uid="{00000000-0005-0000-0000-000082100000}"/>
    <cellStyle name="20% - Accent1 2 2 3 3 3 5" xfId="4412" xr:uid="{00000000-0005-0000-0000-000083100000}"/>
    <cellStyle name="20% - Accent1 2 2 3 3 3 5 2" xfId="4413" xr:uid="{00000000-0005-0000-0000-000084100000}"/>
    <cellStyle name="20% - Accent1 2 2 3 3 3 5 2 2" xfId="4414" xr:uid="{00000000-0005-0000-0000-000085100000}"/>
    <cellStyle name="20% - Accent1 2 2 3 3 3 5 2 2 2" xfId="4415" xr:uid="{00000000-0005-0000-0000-000086100000}"/>
    <cellStyle name="20% - Accent1 2 2 3 3 3 5 2 3" xfId="4416" xr:uid="{00000000-0005-0000-0000-000087100000}"/>
    <cellStyle name="20% - Accent1 2 2 3 3 3 5 3" xfId="4417" xr:uid="{00000000-0005-0000-0000-000088100000}"/>
    <cellStyle name="20% - Accent1 2 2 3 3 3 5 3 2" xfId="4418" xr:uid="{00000000-0005-0000-0000-000089100000}"/>
    <cellStyle name="20% - Accent1 2 2 3 3 3 5 4" xfId="4419" xr:uid="{00000000-0005-0000-0000-00008A100000}"/>
    <cellStyle name="20% - Accent1 2 2 3 3 3 6" xfId="4420" xr:uid="{00000000-0005-0000-0000-00008B100000}"/>
    <cellStyle name="20% - Accent1 2 2 3 3 3 6 2" xfId="4421" xr:uid="{00000000-0005-0000-0000-00008C100000}"/>
    <cellStyle name="20% - Accent1 2 2 3 3 3 6 2 2" xfId="4422" xr:uid="{00000000-0005-0000-0000-00008D100000}"/>
    <cellStyle name="20% - Accent1 2 2 3 3 3 6 2 2 2" xfId="4423" xr:uid="{00000000-0005-0000-0000-00008E100000}"/>
    <cellStyle name="20% - Accent1 2 2 3 3 3 6 2 3" xfId="4424" xr:uid="{00000000-0005-0000-0000-00008F100000}"/>
    <cellStyle name="20% - Accent1 2 2 3 3 3 6 3" xfId="4425" xr:uid="{00000000-0005-0000-0000-000090100000}"/>
    <cellStyle name="20% - Accent1 2 2 3 3 3 6 3 2" xfId="4426" xr:uid="{00000000-0005-0000-0000-000091100000}"/>
    <cellStyle name="20% - Accent1 2 2 3 3 3 6 4" xfId="4427" xr:uid="{00000000-0005-0000-0000-000092100000}"/>
    <cellStyle name="20% - Accent1 2 2 3 3 3 7" xfId="4428" xr:uid="{00000000-0005-0000-0000-000093100000}"/>
    <cellStyle name="20% - Accent1 2 2 3 3 3 7 2" xfId="4429" xr:uid="{00000000-0005-0000-0000-000094100000}"/>
    <cellStyle name="20% - Accent1 2 2 3 3 3 7 2 2" xfId="4430" xr:uid="{00000000-0005-0000-0000-000095100000}"/>
    <cellStyle name="20% - Accent1 2 2 3 3 3 7 3" xfId="4431" xr:uid="{00000000-0005-0000-0000-000096100000}"/>
    <cellStyle name="20% - Accent1 2 2 3 3 3 8" xfId="4432" xr:uid="{00000000-0005-0000-0000-000097100000}"/>
    <cellStyle name="20% - Accent1 2 2 3 3 3 8 2" xfId="4433" xr:uid="{00000000-0005-0000-0000-000098100000}"/>
    <cellStyle name="20% - Accent1 2 2 3 3 3 8 2 2" xfId="4434" xr:uid="{00000000-0005-0000-0000-000099100000}"/>
    <cellStyle name="20% - Accent1 2 2 3 3 3 8 3" xfId="4435" xr:uid="{00000000-0005-0000-0000-00009A100000}"/>
    <cellStyle name="20% - Accent1 2 2 3 3 3 9" xfId="4436" xr:uid="{00000000-0005-0000-0000-00009B100000}"/>
    <cellStyle name="20% - Accent1 2 2 3 3 3 9 2" xfId="4437" xr:uid="{00000000-0005-0000-0000-00009C100000}"/>
    <cellStyle name="20% - Accent1 2 2 3 3 4" xfId="4438" xr:uid="{00000000-0005-0000-0000-00009D100000}"/>
    <cellStyle name="20% - Accent1 2 2 3 3 4 10" xfId="4439" xr:uid="{00000000-0005-0000-0000-00009E100000}"/>
    <cellStyle name="20% - Accent1 2 2 3 3 4 10 2" xfId="4440" xr:uid="{00000000-0005-0000-0000-00009F100000}"/>
    <cellStyle name="20% - Accent1 2 2 3 3 4 11" xfId="4441" xr:uid="{00000000-0005-0000-0000-0000A0100000}"/>
    <cellStyle name="20% - Accent1 2 2 3 3 4 2" xfId="4442" xr:uid="{00000000-0005-0000-0000-0000A1100000}"/>
    <cellStyle name="20% - Accent1 2 2 3 3 4 2 2" xfId="4443" xr:uid="{00000000-0005-0000-0000-0000A2100000}"/>
    <cellStyle name="20% - Accent1 2 2 3 3 4 2 2 2" xfId="4444" xr:uid="{00000000-0005-0000-0000-0000A3100000}"/>
    <cellStyle name="20% - Accent1 2 2 3 3 4 2 2 2 2" xfId="4445" xr:uid="{00000000-0005-0000-0000-0000A4100000}"/>
    <cellStyle name="20% - Accent1 2 2 3 3 4 2 2 2 2 2" xfId="4446" xr:uid="{00000000-0005-0000-0000-0000A5100000}"/>
    <cellStyle name="20% - Accent1 2 2 3 3 4 2 2 2 3" xfId="4447" xr:uid="{00000000-0005-0000-0000-0000A6100000}"/>
    <cellStyle name="20% - Accent1 2 2 3 3 4 2 2 3" xfId="4448" xr:uid="{00000000-0005-0000-0000-0000A7100000}"/>
    <cellStyle name="20% - Accent1 2 2 3 3 4 2 2 3 2" xfId="4449" xr:uid="{00000000-0005-0000-0000-0000A8100000}"/>
    <cellStyle name="20% - Accent1 2 2 3 3 4 2 2 4" xfId="4450" xr:uid="{00000000-0005-0000-0000-0000A9100000}"/>
    <cellStyle name="20% - Accent1 2 2 3 3 4 2 3" xfId="4451" xr:uid="{00000000-0005-0000-0000-0000AA100000}"/>
    <cellStyle name="20% - Accent1 2 2 3 3 4 2 3 2" xfId="4452" xr:uid="{00000000-0005-0000-0000-0000AB100000}"/>
    <cellStyle name="20% - Accent1 2 2 3 3 4 2 3 2 2" xfId="4453" xr:uid="{00000000-0005-0000-0000-0000AC100000}"/>
    <cellStyle name="20% - Accent1 2 2 3 3 4 2 3 2 2 2" xfId="4454" xr:uid="{00000000-0005-0000-0000-0000AD100000}"/>
    <cellStyle name="20% - Accent1 2 2 3 3 4 2 3 2 3" xfId="4455" xr:uid="{00000000-0005-0000-0000-0000AE100000}"/>
    <cellStyle name="20% - Accent1 2 2 3 3 4 2 3 3" xfId="4456" xr:uid="{00000000-0005-0000-0000-0000AF100000}"/>
    <cellStyle name="20% - Accent1 2 2 3 3 4 2 3 3 2" xfId="4457" xr:uid="{00000000-0005-0000-0000-0000B0100000}"/>
    <cellStyle name="20% - Accent1 2 2 3 3 4 2 3 4" xfId="4458" xr:uid="{00000000-0005-0000-0000-0000B1100000}"/>
    <cellStyle name="20% - Accent1 2 2 3 3 4 2 4" xfId="4459" xr:uid="{00000000-0005-0000-0000-0000B2100000}"/>
    <cellStyle name="20% - Accent1 2 2 3 3 4 2 4 2" xfId="4460" xr:uid="{00000000-0005-0000-0000-0000B3100000}"/>
    <cellStyle name="20% - Accent1 2 2 3 3 4 2 4 2 2" xfId="4461" xr:uid="{00000000-0005-0000-0000-0000B4100000}"/>
    <cellStyle name="20% - Accent1 2 2 3 3 4 2 4 2 2 2" xfId="4462" xr:uid="{00000000-0005-0000-0000-0000B5100000}"/>
    <cellStyle name="20% - Accent1 2 2 3 3 4 2 4 2 3" xfId="4463" xr:uid="{00000000-0005-0000-0000-0000B6100000}"/>
    <cellStyle name="20% - Accent1 2 2 3 3 4 2 4 3" xfId="4464" xr:uid="{00000000-0005-0000-0000-0000B7100000}"/>
    <cellStyle name="20% - Accent1 2 2 3 3 4 2 4 3 2" xfId="4465" xr:uid="{00000000-0005-0000-0000-0000B8100000}"/>
    <cellStyle name="20% - Accent1 2 2 3 3 4 2 4 4" xfId="4466" xr:uid="{00000000-0005-0000-0000-0000B9100000}"/>
    <cellStyle name="20% - Accent1 2 2 3 3 4 2 5" xfId="4467" xr:uid="{00000000-0005-0000-0000-0000BA100000}"/>
    <cellStyle name="20% - Accent1 2 2 3 3 4 2 5 2" xfId="4468" xr:uid="{00000000-0005-0000-0000-0000BB100000}"/>
    <cellStyle name="20% - Accent1 2 2 3 3 4 2 5 2 2" xfId="4469" xr:uid="{00000000-0005-0000-0000-0000BC100000}"/>
    <cellStyle name="20% - Accent1 2 2 3 3 4 2 5 3" xfId="4470" xr:uid="{00000000-0005-0000-0000-0000BD100000}"/>
    <cellStyle name="20% - Accent1 2 2 3 3 4 2 6" xfId="4471" xr:uid="{00000000-0005-0000-0000-0000BE100000}"/>
    <cellStyle name="20% - Accent1 2 2 3 3 4 2 6 2" xfId="4472" xr:uid="{00000000-0005-0000-0000-0000BF100000}"/>
    <cellStyle name="20% - Accent1 2 2 3 3 4 2 6 2 2" xfId="4473" xr:uid="{00000000-0005-0000-0000-0000C0100000}"/>
    <cellStyle name="20% - Accent1 2 2 3 3 4 2 6 3" xfId="4474" xr:uid="{00000000-0005-0000-0000-0000C1100000}"/>
    <cellStyle name="20% - Accent1 2 2 3 3 4 2 7" xfId="4475" xr:uid="{00000000-0005-0000-0000-0000C2100000}"/>
    <cellStyle name="20% - Accent1 2 2 3 3 4 2 7 2" xfId="4476" xr:uid="{00000000-0005-0000-0000-0000C3100000}"/>
    <cellStyle name="20% - Accent1 2 2 3 3 4 2 8" xfId="4477" xr:uid="{00000000-0005-0000-0000-0000C4100000}"/>
    <cellStyle name="20% - Accent1 2 2 3 3 4 2 8 2" xfId="4478" xr:uid="{00000000-0005-0000-0000-0000C5100000}"/>
    <cellStyle name="20% - Accent1 2 2 3 3 4 2 9" xfId="4479" xr:uid="{00000000-0005-0000-0000-0000C6100000}"/>
    <cellStyle name="20% - Accent1 2 2 3 3 4 3" xfId="4480" xr:uid="{00000000-0005-0000-0000-0000C7100000}"/>
    <cellStyle name="20% - Accent1 2 2 3 3 4 3 2" xfId="4481" xr:uid="{00000000-0005-0000-0000-0000C8100000}"/>
    <cellStyle name="20% - Accent1 2 2 3 3 4 3 2 2" xfId="4482" xr:uid="{00000000-0005-0000-0000-0000C9100000}"/>
    <cellStyle name="20% - Accent1 2 2 3 3 4 3 2 2 2" xfId="4483" xr:uid="{00000000-0005-0000-0000-0000CA100000}"/>
    <cellStyle name="20% - Accent1 2 2 3 3 4 3 2 2 2 2" xfId="4484" xr:uid="{00000000-0005-0000-0000-0000CB100000}"/>
    <cellStyle name="20% - Accent1 2 2 3 3 4 3 2 2 3" xfId="4485" xr:uid="{00000000-0005-0000-0000-0000CC100000}"/>
    <cellStyle name="20% - Accent1 2 2 3 3 4 3 2 3" xfId="4486" xr:uid="{00000000-0005-0000-0000-0000CD100000}"/>
    <cellStyle name="20% - Accent1 2 2 3 3 4 3 2 3 2" xfId="4487" xr:uid="{00000000-0005-0000-0000-0000CE100000}"/>
    <cellStyle name="20% - Accent1 2 2 3 3 4 3 2 4" xfId="4488" xr:uid="{00000000-0005-0000-0000-0000CF100000}"/>
    <cellStyle name="20% - Accent1 2 2 3 3 4 3 3" xfId="4489" xr:uid="{00000000-0005-0000-0000-0000D0100000}"/>
    <cellStyle name="20% - Accent1 2 2 3 3 4 3 3 2" xfId="4490" xr:uid="{00000000-0005-0000-0000-0000D1100000}"/>
    <cellStyle name="20% - Accent1 2 2 3 3 4 3 3 2 2" xfId="4491" xr:uid="{00000000-0005-0000-0000-0000D2100000}"/>
    <cellStyle name="20% - Accent1 2 2 3 3 4 3 3 2 2 2" xfId="4492" xr:uid="{00000000-0005-0000-0000-0000D3100000}"/>
    <cellStyle name="20% - Accent1 2 2 3 3 4 3 3 2 3" xfId="4493" xr:uid="{00000000-0005-0000-0000-0000D4100000}"/>
    <cellStyle name="20% - Accent1 2 2 3 3 4 3 3 3" xfId="4494" xr:uid="{00000000-0005-0000-0000-0000D5100000}"/>
    <cellStyle name="20% - Accent1 2 2 3 3 4 3 3 3 2" xfId="4495" xr:uid="{00000000-0005-0000-0000-0000D6100000}"/>
    <cellStyle name="20% - Accent1 2 2 3 3 4 3 3 4" xfId="4496" xr:uid="{00000000-0005-0000-0000-0000D7100000}"/>
    <cellStyle name="20% - Accent1 2 2 3 3 4 3 4" xfId="4497" xr:uid="{00000000-0005-0000-0000-0000D8100000}"/>
    <cellStyle name="20% - Accent1 2 2 3 3 4 3 4 2" xfId="4498" xr:uid="{00000000-0005-0000-0000-0000D9100000}"/>
    <cellStyle name="20% - Accent1 2 2 3 3 4 3 4 2 2" xfId="4499" xr:uid="{00000000-0005-0000-0000-0000DA100000}"/>
    <cellStyle name="20% - Accent1 2 2 3 3 4 3 4 2 2 2" xfId="4500" xr:uid="{00000000-0005-0000-0000-0000DB100000}"/>
    <cellStyle name="20% - Accent1 2 2 3 3 4 3 4 2 3" xfId="4501" xr:uid="{00000000-0005-0000-0000-0000DC100000}"/>
    <cellStyle name="20% - Accent1 2 2 3 3 4 3 4 3" xfId="4502" xr:uid="{00000000-0005-0000-0000-0000DD100000}"/>
    <cellStyle name="20% - Accent1 2 2 3 3 4 3 4 3 2" xfId="4503" xr:uid="{00000000-0005-0000-0000-0000DE100000}"/>
    <cellStyle name="20% - Accent1 2 2 3 3 4 3 4 4" xfId="4504" xr:uid="{00000000-0005-0000-0000-0000DF100000}"/>
    <cellStyle name="20% - Accent1 2 2 3 3 4 3 5" xfId="4505" xr:uid="{00000000-0005-0000-0000-0000E0100000}"/>
    <cellStyle name="20% - Accent1 2 2 3 3 4 3 5 2" xfId="4506" xr:uid="{00000000-0005-0000-0000-0000E1100000}"/>
    <cellStyle name="20% - Accent1 2 2 3 3 4 3 5 2 2" xfId="4507" xr:uid="{00000000-0005-0000-0000-0000E2100000}"/>
    <cellStyle name="20% - Accent1 2 2 3 3 4 3 5 3" xfId="4508" xr:uid="{00000000-0005-0000-0000-0000E3100000}"/>
    <cellStyle name="20% - Accent1 2 2 3 3 4 3 6" xfId="4509" xr:uid="{00000000-0005-0000-0000-0000E4100000}"/>
    <cellStyle name="20% - Accent1 2 2 3 3 4 3 6 2" xfId="4510" xr:uid="{00000000-0005-0000-0000-0000E5100000}"/>
    <cellStyle name="20% - Accent1 2 2 3 3 4 3 6 2 2" xfId="4511" xr:uid="{00000000-0005-0000-0000-0000E6100000}"/>
    <cellStyle name="20% - Accent1 2 2 3 3 4 3 6 3" xfId="4512" xr:uid="{00000000-0005-0000-0000-0000E7100000}"/>
    <cellStyle name="20% - Accent1 2 2 3 3 4 3 7" xfId="4513" xr:uid="{00000000-0005-0000-0000-0000E8100000}"/>
    <cellStyle name="20% - Accent1 2 2 3 3 4 3 7 2" xfId="4514" xr:uid="{00000000-0005-0000-0000-0000E9100000}"/>
    <cellStyle name="20% - Accent1 2 2 3 3 4 3 8" xfId="4515" xr:uid="{00000000-0005-0000-0000-0000EA100000}"/>
    <cellStyle name="20% - Accent1 2 2 3 3 4 3 8 2" xfId="4516" xr:uid="{00000000-0005-0000-0000-0000EB100000}"/>
    <cellStyle name="20% - Accent1 2 2 3 3 4 3 9" xfId="4517" xr:uid="{00000000-0005-0000-0000-0000EC100000}"/>
    <cellStyle name="20% - Accent1 2 2 3 3 4 4" xfId="4518" xr:uid="{00000000-0005-0000-0000-0000ED100000}"/>
    <cellStyle name="20% - Accent1 2 2 3 3 4 4 2" xfId="4519" xr:uid="{00000000-0005-0000-0000-0000EE100000}"/>
    <cellStyle name="20% - Accent1 2 2 3 3 4 4 2 2" xfId="4520" xr:uid="{00000000-0005-0000-0000-0000EF100000}"/>
    <cellStyle name="20% - Accent1 2 2 3 3 4 4 2 2 2" xfId="4521" xr:uid="{00000000-0005-0000-0000-0000F0100000}"/>
    <cellStyle name="20% - Accent1 2 2 3 3 4 4 2 3" xfId="4522" xr:uid="{00000000-0005-0000-0000-0000F1100000}"/>
    <cellStyle name="20% - Accent1 2 2 3 3 4 4 3" xfId="4523" xr:uid="{00000000-0005-0000-0000-0000F2100000}"/>
    <cellStyle name="20% - Accent1 2 2 3 3 4 4 3 2" xfId="4524" xr:uid="{00000000-0005-0000-0000-0000F3100000}"/>
    <cellStyle name="20% - Accent1 2 2 3 3 4 4 4" xfId="4525" xr:uid="{00000000-0005-0000-0000-0000F4100000}"/>
    <cellStyle name="20% - Accent1 2 2 3 3 4 5" xfId="4526" xr:uid="{00000000-0005-0000-0000-0000F5100000}"/>
    <cellStyle name="20% - Accent1 2 2 3 3 4 5 2" xfId="4527" xr:uid="{00000000-0005-0000-0000-0000F6100000}"/>
    <cellStyle name="20% - Accent1 2 2 3 3 4 5 2 2" xfId="4528" xr:uid="{00000000-0005-0000-0000-0000F7100000}"/>
    <cellStyle name="20% - Accent1 2 2 3 3 4 5 2 2 2" xfId="4529" xr:uid="{00000000-0005-0000-0000-0000F8100000}"/>
    <cellStyle name="20% - Accent1 2 2 3 3 4 5 2 3" xfId="4530" xr:uid="{00000000-0005-0000-0000-0000F9100000}"/>
    <cellStyle name="20% - Accent1 2 2 3 3 4 5 3" xfId="4531" xr:uid="{00000000-0005-0000-0000-0000FA100000}"/>
    <cellStyle name="20% - Accent1 2 2 3 3 4 5 3 2" xfId="4532" xr:uid="{00000000-0005-0000-0000-0000FB100000}"/>
    <cellStyle name="20% - Accent1 2 2 3 3 4 5 4" xfId="4533" xr:uid="{00000000-0005-0000-0000-0000FC100000}"/>
    <cellStyle name="20% - Accent1 2 2 3 3 4 6" xfId="4534" xr:uid="{00000000-0005-0000-0000-0000FD100000}"/>
    <cellStyle name="20% - Accent1 2 2 3 3 4 6 2" xfId="4535" xr:uid="{00000000-0005-0000-0000-0000FE100000}"/>
    <cellStyle name="20% - Accent1 2 2 3 3 4 6 2 2" xfId="4536" xr:uid="{00000000-0005-0000-0000-0000FF100000}"/>
    <cellStyle name="20% - Accent1 2 2 3 3 4 6 2 2 2" xfId="4537" xr:uid="{00000000-0005-0000-0000-000000110000}"/>
    <cellStyle name="20% - Accent1 2 2 3 3 4 6 2 3" xfId="4538" xr:uid="{00000000-0005-0000-0000-000001110000}"/>
    <cellStyle name="20% - Accent1 2 2 3 3 4 6 3" xfId="4539" xr:uid="{00000000-0005-0000-0000-000002110000}"/>
    <cellStyle name="20% - Accent1 2 2 3 3 4 6 3 2" xfId="4540" xr:uid="{00000000-0005-0000-0000-000003110000}"/>
    <cellStyle name="20% - Accent1 2 2 3 3 4 6 4" xfId="4541" xr:uid="{00000000-0005-0000-0000-000004110000}"/>
    <cellStyle name="20% - Accent1 2 2 3 3 4 7" xfId="4542" xr:uid="{00000000-0005-0000-0000-000005110000}"/>
    <cellStyle name="20% - Accent1 2 2 3 3 4 7 2" xfId="4543" xr:uid="{00000000-0005-0000-0000-000006110000}"/>
    <cellStyle name="20% - Accent1 2 2 3 3 4 7 2 2" xfId="4544" xr:uid="{00000000-0005-0000-0000-000007110000}"/>
    <cellStyle name="20% - Accent1 2 2 3 3 4 7 3" xfId="4545" xr:uid="{00000000-0005-0000-0000-000008110000}"/>
    <cellStyle name="20% - Accent1 2 2 3 3 4 8" xfId="4546" xr:uid="{00000000-0005-0000-0000-000009110000}"/>
    <cellStyle name="20% - Accent1 2 2 3 3 4 8 2" xfId="4547" xr:uid="{00000000-0005-0000-0000-00000A110000}"/>
    <cellStyle name="20% - Accent1 2 2 3 3 4 8 2 2" xfId="4548" xr:uid="{00000000-0005-0000-0000-00000B110000}"/>
    <cellStyle name="20% - Accent1 2 2 3 3 4 8 3" xfId="4549" xr:uid="{00000000-0005-0000-0000-00000C110000}"/>
    <cellStyle name="20% - Accent1 2 2 3 3 4 9" xfId="4550" xr:uid="{00000000-0005-0000-0000-00000D110000}"/>
    <cellStyle name="20% - Accent1 2 2 3 3 4 9 2" xfId="4551" xr:uid="{00000000-0005-0000-0000-00000E110000}"/>
    <cellStyle name="20% - Accent1 2 2 3 3 5" xfId="4552" xr:uid="{00000000-0005-0000-0000-00000F110000}"/>
    <cellStyle name="20% - Accent1 2 2 3 3 5 2" xfId="4553" xr:uid="{00000000-0005-0000-0000-000010110000}"/>
    <cellStyle name="20% - Accent1 2 2 3 3 5 2 2" xfId="4554" xr:uid="{00000000-0005-0000-0000-000011110000}"/>
    <cellStyle name="20% - Accent1 2 2 3 3 5 2 2 2" xfId="4555" xr:uid="{00000000-0005-0000-0000-000012110000}"/>
    <cellStyle name="20% - Accent1 2 2 3 3 5 2 2 2 2" xfId="4556" xr:uid="{00000000-0005-0000-0000-000013110000}"/>
    <cellStyle name="20% - Accent1 2 2 3 3 5 2 2 3" xfId="4557" xr:uid="{00000000-0005-0000-0000-000014110000}"/>
    <cellStyle name="20% - Accent1 2 2 3 3 5 2 3" xfId="4558" xr:uid="{00000000-0005-0000-0000-000015110000}"/>
    <cellStyle name="20% - Accent1 2 2 3 3 5 2 3 2" xfId="4559" xr:uid="{00000000-0005-0000-0000-000016110000}"/>
    <cellStyle name="20% - Accent1 2 2 3 3 5 2 4" xfId="4560" xr:uid="{00000000-0005-0000-0000-000017110000}"/>
    <cellStyle name="20% - Accent1 2 2 3 3 5 3" xfId="4561" xr:uid="{00000000-0005-0000-0000-000018110000}"/>
    <cellStyle name="20% - Accent1 2 2 3 3 5 3 2" xfId="4562" xr:uid="{00000000-0005-0000-0000-000019110000}"/>
    <cellStyle name="20% - Accent1 2 2 3 3 5 3 2 2" xfId="4563" xr:uid="{00000000-0005-0000-0000-00001A110000}"/>
    <cellStyle name="20% - Accent1 2 2 3 3 5 3 2 2 2" xfId="4564" xr:uid="{00000000-0005-0000-0000-00001B110000}"/>
    <cellStyle name="20% - Accent1 2 2 3 3 5 3 2 3" xfId="4565" xr:uid="{00000000-0005-0000-0000-00001C110000}"/>
    <cellStyle name="20% - Accent1 2 2 3 3 5 3 3" xfId="4566" xr:uid="{00000000-0005-0000-0000-00001D110000}"/>
    <cellStyle name="20% - Accent1 2 2 3 3 5 3 3 2" xfId="4567" xr:uid="{00000000-0005-0000-0000-00001E110000}"/>
    <cellStyle name="20% - Accent1 2 2 3 3 5 3 4" xfId="4568" xr:uid="{00000000-0005-0000-0000-00001F110000}"/>
    <cellStyle name="20% - Accent1 2 2 3 3 5 4" xfId="4569" xr:uid="{00000000-0005-0000-0000-000020110000}"/>
    <cellStyle name="20% - Accent1 2 2 3 3 5 4 2" xfId="4570" xr:uid="{00000000-0005-0000-0000-000021110000}"/>
    <cellStyle name="20% - Accent1 2 2 3 3 5 4 2 2" xfId="4571" xr:uid="{00000000-0005-0000-0000-000022110000}"/>
    <cellStyle name="20% - Accent1 2 2 3 3 5 4 2 2 2" xfId="4572" xr:uid="{00000000-0005-0000-0000-000023110000}"/>
    <cellStyle name="20% - Accent1 2 2 3 3 5 4 2 3" xfId="4573" xr:uid="{00000000-0005-0000-0000-000024110000}"/>
    <cellStyle name="20% - Accent1 2 2 3 3 5 4 3" xfId="4574" xr:uid="{00000000-0005-0000-0000-000025110000}"/>
    <cellStyle name="20% - Accent1 2 2 3 3 5 4 3 2" xfId="4575" xr:uid="{00000000-0005-0000-0000-000026110000}"/>
    <cellStyle name="20% - Accent1 2 2 3 3 5 4 4" xfId="4576" xr:uid="{00000000-0005-0000-0000-000027110000}"/>
    <cellStyle name="20% - Accent1 2 2 3 3 5 5" xfId="4577" xr:uid="{00000000-0005-0000-0000-000028110000}"/>
    <cellStyle name="20% - Accent1 2 2 3 3 5 5 2" xfId="4578" xr:uid="{00000000-0005-0000-0000-000029110000}"/>
    <cellStyle name="20% - Accent1 2 2 3 3 5 5 2 2" xfId="4579" xr:uid="{00000000-0005-0000-0000-00002A110000}"/>
    <cellStyle name="20% - Accent1 2 2 3 3 5 5 3" xfId="4580" xr:uid="{00000000-0005-0000-0000-00002B110000}"/>
    <cellStyle name="20% - Accent1 2 2 3 3 5 6" xfId="4581" xr:uid="{00000000-0005-0000-0000-00002C110000}"/>
    <cellStyle name="20% - Accent1 2 2 3 3 5 6 2" xfId="4582" xr:uid="{00000000-0005-0000-0000-00002D110000}"/>
    <cellStyle name="20% - Accent1 2 2 3 3 5 6 2 2" xfId="4583" xr:uid="{00000000-0005-0000-0000-00002E110000}"/>
    <cellStyle name="20% - Accent1 2 2 3 3 5 6 3" xfId="4584" xr:uid="{00000000-0005-0000-0000-00002F110000}"/>
    <cellStyle name="20% - Accent1 2 2 3 3 5 7" xfId="4585" xr:uid="{00000000-0005-0000-0000-000030110000}"/>
    <cellStyle name="20% - Accent1 2 2 3 3 5 7 2" xfId="4586" xr:uid="{00000000-0005-0000-0000-000031110000}"/>
    <cellStyle name="20% - Accent1 2 2 3 3 5 8" xfId="4587" xr:uid="{00000000-0005-0000-0000-000032110000}"/>
    <cellStyle name="20% - Accent1 2 2 3 3 5 8 2" xfId="4588" xr:uid="{00000000-0005-0000-0000-000033110000}"/>
    <cellStyle name="20% - Accent1 2 2 3 3 5 9" xfId="4589" xr:uid="{00000000-0005-0000-0000-000034110000}"/>
    <cellStyle name="20% - Accent1 2 2 3 3 6" xfId="4590" xr:uid="{00000000-0005-0000-0000-000035110000}"/>
    <cellStyle name="20% - Accent1 2 2 3 3 6 2" xfId="4591" xr:uid="{00000000-0005-0000-0000-000036110000}"/>
    <cellStyle name="20% - Accent1 2 2 3 3 6 2 2" xfId="4592" xr:uid="{00000000-0005-0000-0000-000037110000}"/>
    <cellStyle name="20% - Accent1 2 2 3 3 6 2 2 2" xfId="4593" xr:uid="{00000000-0005-0000-0000-000038110000}"/>
    <cellStyle name="20% - Accent1 2 2 3 3 6 2 2 2 2" xfId="4594" xr:uid="{00000000-0005-0000-0000-000039110000}"/>
    <cellStyle name="20% - Accent1 2 2 3 3 6 2 2 3" xfId="4595" xr:uid="{00000000-0005-0000-0000-00003A110000}"/>
    <cellStyle name="20% - Accent1 2 2 3 3 6 2 3" xfId="4596" xr:uid="{00000000-0005-0000-0000-00003B110000}"/>
    <cellStyle name="20% - Accent1 2 2 3 3 6 2 3 2" xfId="4597" xr:uid="{00000000-0005-0000-0000-00003C110000}"/>
    <cellStyle name="20% - Accent1 2 2 3 3 6 2 4" xfId="4598" xr:uid="{00000000-0005-0000-0000-00003D110000}"/>
    <cellStyle name="20% - Accent1 2 2 3 3 6 3" xfId="4599" xr:uid="{00000000-0005-0000-0000-00003E110000}"/>
    <cellStyle name="20% - Accent1 2 2 3 3 6 3 2" xfId="4600" xr:uid="{00000000-0005-0000-0000-00003F110000}"/>
    <cellStyle name="20% - Accent1 2 2 3 3 6 3 2 2" xfId="4601" xr:uid="{00000000-0005-0000-0000-000040110000}"/>
    <cellStyle name="20% - Accent1 2 2 3 3 6 3 2 2 2" xfId="4602" xr:uid="{00000000-0005-0000-0000-000041110000}"/>
    <cellStyle name="20% - Accent1 2 2 3 3 6 3 2 3" xfId="4603" xr:uid="{00000000-0005-0000-0000-000042110000}"/>
    <cellStyle name="20% - Accent1 2 2 3 3 6 3 3" xfId="4604" xr:uid="{00000000-0005-0000-0000-000043110000}"/>
    <cellStyle name="20% - Accent1 2 2 3 3 6 3 3 2" xfId="4605" xr:uid="{00000000-0005-0000-0000-000044110000}"/>
    <cellStyle name="20% - Accent1 2 2 3 3 6 3 4" xfId="4606" xr:uid="{00000000-0005-0000-0000-000045110000}"/>
    <cellStyle name="20% - Accent1 2 2 3 3 6 4" xfId="4607" xr:uid="{00000000-0005-0000-0000-000046110000}"/>
    <cellStyle name="20% - Accent1 2 2 3 3 6 4 2" xfId="4608" xr:uid="{00000000-0005-0000-0000-000047110000}"/>
    <cellStyle name="20% - Accent1 2 2 3 3 6 4 2 2" xfId="4609" xr:uid="{00000000-0005-0000-0000-000048110000}"/>
    <cellStyle name="20% - Accent1 2 2 3 3 6 4 2 2 2" xfId="4610" xr:uid="{00000000-0005-0000-0000-000049110000}"/>
    <cellStyle name="20% - Accent1 2 2 3 3 6 4 2 3" xfId="4611" xr:uid="{00000000-0005-0000-0000-00004A110000}"/>
    <cellStyle name="20% - Accent1 2 2 3 3 6 4 3" xfId="4612" xr:uid="{00000000-0005-0000-0000-00004B110000}"/>
    <cellStyle name="20% - Accent1 2 2 3 3 6 4 3 2" xfId="4613" xr:uid="{00000000-0005-0000-0000-00004C110000}"/>
    <cellStyle name="20% - Accent1 2 2 3 3 6 4 4" xfId="4614" xr:uid="{00000000-0005-0000-0000-00004D110000}"/>
    <cellStyle name="20% - Accent1 2 2 3 3 6 5" xfId="4615" xr:uid="{00000000-0005-0000-0000-00004E110000}"/>
    <cellStyle name="20% - Accent1 2 2 3 3 6 5 2" xfId="4616" xr:uid="{00000000-0005-0000-0000-00004F110000}"/>
    <cellStyle name="20% - Accent1 2 2 3 3 6 5 2 2" xfId="4617" xr:uid="{00000000-0005-0000-0000-000050110000}"/>
    <cellStyle name="20% - Accent1 2 2 3 3 6 5 3" xfId="4618" xr:uid="{00000000-0005-0000-0000-000051110000}"/>
    <cellStyle name="20% - Accent1 2 2 3 3 6 6" xfId="4619" xr:uid="{00000000-0005-0000-0000-000052110000}"/>
    <cellStyle name="20% - Accent1 2 2 3 3 6 6 2" xfId="4620" xr:uid="{00000000-0005-0000-0000-000053110000}"/>
    <cellStyle name="20% - Accent1 2 2 3 3 6 6 2 2" xfId="4621" xr:uid="{00000000-0005-0000-0000-000054110000}"/>
    <cellStyle name="20% - Accent1 2 2 3 3 6 6 3" xfId="4622" xr:uid="{00000000-0005-0000-0000-000055110000}"/>
    <cellStyle name="20% - Accent1 2 2 3 3 6 7" xfId="4623" xr:uid="{00000000-0005-0000-0000-000056110000}"/>
    <cellStyle name="20% - Accent1 2 2 3 3 6 7 2" xfId="4624" xr:uid="{00000000-0005-0000-0000-000057110000}"/>
    <cellStyle name="20% - Accent1 2 2 3 3 6 8" xfId="4625" xr:uid="{00000000-0005-0000-0000-000058110000}"/>
    <cellStyle name="20% - Accent1 2 2 3 3 6 8 2" xfId="4626" xr:uid="{00000000-0005-0000-0000-000059110000}"/>
    <cellStyle name="20% - Accent1 2 2 3 3 6 9" xfId="4627" xr:uid="{00000000-0005-0000-0000-00005A110000}"/>
    <cellStyle name="20% - Accent1 2 2 3 3 7" xfId="4628" xr:uid="{00000000-0005-0000-0000-00005B110000}"/>
    <cellStyle name="20% - Accent1 2 2 3 3 7 2" xfId="4629" xr:uid="{00000000-0005-0000-0000-00005C110000}"/>
    <cellStyle name="20% - Accent1 2 2 3 3 7 2 2" xfId="4630" xr:uid="{00000000-0005-0000-0000-00005D110000}"/>
    <cellStyle name="20% - Accent1 2 2 3 3 7 2 2 2" xfId="4631" xr:uid="{00000000-0005-0000-0000-00005E110000}"/>
    <cellStyle name="20% - Accent1 2 2 3 3 7 2 3" xfId="4632" xr:uid="{00000000-0005-0000-0000-00005F110000}"/>
    <cellStyle name="20% - Accent1 2 2 3 3 7 3" xfId="4633" xr:uid="{00000000-0005-0000-0000-000060110000}"/>
    <cellStyle name="20% - Accent1 2 2 3 3 7 3 2" xfId="4634" xr:uid="{00000000-0005-0000-0000-000061110000}"/>
    <cellStyle name="20% - Accent1 2 2 3 3 7 4" xfId="4635" xr:uid="{00000000-0005-0000-0000-000062110000}"/>
    <cellStyle name="20% - Accent1 2 2 3 3 8" xfId="4636" xr:uid="{00000000-0005-0000-0000-000063110000}"/>
    <cellStyle name="20% - Accent1 2 2 3 3 8 2" xfId="4637" xr:uid="{00000000-0005-0000-0000-000064110000}"/>
    <cellStyle name="20% - Accent1 2 2 3 3 8 2 2" xfId="4638" xr:uid="{00000000-0005-0000-0000-000065110000}"/>
    <cellStyle name="20% - Accent1 2 2 3 3 8 2 2 2" xfId="4639" xr:uid="{00000000-0005-0000-0000-000066110000}"/>
    <cellStyle name="20% - Accent1 2 2 3 3 8 2 3" xfId="4640" xr:uid="{00000000-0005-0000-0000-000067110000}"/>
    <cellStyle name="20% - Accent1 2 2 3 3 8 3" xfId="4641" xr:uid="{00000000-0005-0000-0000-000068110000}"/>
    <cellStyle name="20% - Accent1 2 2 3 3 8 3 2" xfId="4642" xr:uid="{00000000-0005-0000-0000-000069110000}"/>
    <cellStyle name="20% - Accent1 2 2 3 3 8 4" xfId="4643" xr:uid="{00000000-0005-0000-0000-00006A110000}"/>
    <cellStyle name="20% - Accent1 2 2 3 3 9" xfId="4644" xr:uid="{00000000-0005-0000-0000-00006B110000}"/>
    <cellStyle name="20% - Accent1 2 2 3 3 9 2" xfId="4645" xr:uid="{00000000-0005-0000-0000-00006C110000}"/>
    <cellStyle name="20% - Accent1 2 2 3 3 9 2 2" xfId="4646" xr:uid="{00000000-0005-0000-0000-00006D110000}"/>
    <cellStyle name="20% - Accent1 2 2 3 3 9 2 2 2" xfId="4647" xr:uid="{00000000-0005-0000-0000-00006E110000}"/>
    <cellStyle name="20% - Accent1 2 2 3 3 9 2 3" xfId="4648" xr:uid="{00000000-0005-0000-0000-00006F110000}"/>
    <cellStyle name="20% - Accent1 2 2 3 3 9 3" xfId="4649" xr:uid="{00000000-0005-0000-0000-000070110000}"/>
    <cellStyle name="20% - Accent1 2 2 3 3 9 3 2" xfId="4650" xr:uid="{00000000-0005-0000-0000-000071110000}"/>
    <cellStyle name="20% - Accent1 2 2 3 3 9 4" xfId="4651" xr:uid="{00000000-0005-0000-0000-000072110000}"/>
    <cellStyle name="20% - Accent1 2 2 3 4" xfId="4652" xr:uid="{00000000-0005-0000-0000-000073110000}"/>
    <cellStyle name="20% - Accent1 2 2 3 4 10" xfId="4653" xr:uid="{00000000-0005-0000-0000-000074110000}"/>
    <cellStyle name="20% - Accent1 2 2 3 4 10 2" xfId="4654" xr:uid="{00000000-0005-0000-0000-000075110000}"/>
    <cellStyle name="20% - Accent1 2 2 3 4 11" xfId="4655" xr:uid="{00000000-0005-0000-0000-000076110000}"/>
    <cellStyle name="20% - Accent1 2 2 3 4 2" xfId="4656" xr:uid="{00000000-0005-0000-0000-000077110000}"/>
    <cellStyle name="20% - Accent1 2 2 3 4 2 2" xfId="4657" xr:uid="{00000000-0005-0000-0000-000078110000}"/>
    <cellStyle name="20% - Accent1 2 2 3 4 2 2 2" xfId="4658" xr:uid="{00000000-0005-0000-0000-000079110000}"/>
    <cellStyle name="20% - Accent1 2 2 3 4 2 2 2 2" xfId="4659" xr:uid="{00000000-0005-0000-0000-00007A110000}"/>
    <cellStyle name="20% - Accent1 2 2 3 4 2 2 2 2 2" xfId="4660" xr:uid="{00000000-0005-0000-0000-00007B110000}"/>
    <cellStyle name="20% - Accent1 2 2 3 4 2 2 2 3" xfId="4661" xr:uid="{00000000-0005-0000-0000-00007C110000}"/>
    <cellStyle name="20% - Accent1 2 2 3 4 2 2 3" xfId="4662" xr:uid="{00000000-0005-0000-0000-00007D110000}"/>
    <cellStyle name="20% - Accent1 2 2 3 4 2 2 3 2" xfId="4663" xr:uid="{00000000-0005-0000-0000-00007E110000}"/>
    <cellStyle name="20% - Accent1 2 2 3 4 2 2 4" xfId="4664" xr:uid="{00000000-0005-0000-0000-00007F110000}"/>
    <cellStyle name="20% - Accent1 2 2 3 4 2 3" xfId="4665" xr:uid="{00000000-0005-0000-0000-000080110000}"/>
    <cellStyle name="20% - Accent1 2 2 3 4 2 3 2" xfId="4666" xr:uid="{00000000-0005-0000-0000-000081110000}"/>
    <cellStyle name="20% - Accent1 2 2 3 4 2 3 2 2" xfId="4667" xr:uid="{00000000-0005-0000-0000-000082110000}"/>
    <cellStyle name="20% - Accent1 2 2 3 4 2 3 2 2 2" xfId="4668" xr:uid="{00000000-0005-0000-0000-000083110000}"/>
    <cellStyle name="20% - Accent1 2 2 3 4 2 3 2 3" xfId="4669" xr:uid="{00000000-0005-0000-0000-000084110000}"/>
    <cellStyle name="20% - Accent1 2 2 3 4 2 3 3" xfId="4670" xr:uid="{00000000-0005-0000-0000-000085110000}"/>
    <cellStyle name="20% - Accent1 2 2 3 4 2 3 3 2" xfId="4671" xr:uid="{00000000-0005-0000-0000-000086110000}"/>
    <cellStyle name="20% - Accent1 2 2 3 4 2 3 4" xfId="4672" xr:uid="{00000000-0005-0000-0000-000087110000}"/>
    <cellStyle name="20% - Accent1 2 2 3 4 2 4" xfId="4673" xr:uid="{00000000-0005-0000-0000-000088110000}"/>
    <cellStyle name="20% - Accent1 2 2 3 4 2 4 2" xfId="4674" xr:uid="{00000000-0005-0000-0000-000089110000}"/>
    <cellStyle name="20% - Accent1 2 2 3 4 2 4 2 2" xfId="4675" xr:uid="{00000000-0005-0000-0000-00008A110000}"/>
    <cellStyle name="20% - Accent1 2 2 3 4 2 4 2 2 2" xfId="4676" xr:uid="{00000000-0005-0000-0000-00008B110000}"/>
    <cellStyle name="20% - Accent1 2 2 3 4 2 4 2 3" xfId="4677" xr:uid="{00000000-0005-0000-0000-00008C110000}"/>
    <cellStyle name="20% - Accent1 2 2 3 4 2 4 3" xfId="4678" xr:uid="{00000000-0005-0000-0000-00008D110000}"/>
    <cellStyle name="20% - Accent1 2 2 3 4 2 4 3 2" xfId="4679" xr:uid="{00000000-0005-0000-0000-00008E110000}"/>
    <cellStyle name="20% - Accent1 2 2 3 4 2 4 4" xfId="4680" xr:uid="{00000000-0005-0000-0000-00008F110000}"/>
    <cellStyle name="20% - Accent1 2 2 3 4 2 5" xfId="4681" xr:uid="{00000000-0005-0000-0000-000090110000}"/>
    <cellStyle name="20% - Accent1 2 2 3 4 2 5 2" xfId="4682" xr:uid="{00000000-0005-0000-0000-000091110000}"/>
    <cellStyle name="20% - Accent1 2 2 3 4 2 5 2 2" xfId="4683" xr:uid="{00000000-0005-0000-0000-000092110000}"/>
    <cellStyle name="20% - Accent1 2 2 3 4 2 5 3" xfId="4684" xr:uid="{00000000-0005-0000-0000-000093110000}"/>
    <cellStyle name="20% - Accent1 2 2 3 4 2 6" xfId="4685" xr:uid="{00000000-0005-0000-0000-000094110000}"/>
    <cellStyle name="20% - Accent1 2 2 3 4 2 6 2" xfId="4686" xr:uid="{00000000-0005-0000-0000-000095110000}"/>
    <cellStyle name="20% - Accent1 2 2 3 4 2 6 2 2" xfId="4687" xr:uid="{00000000-0005-0000-0000-000096110000}"/>
    <cellStyle name="20% - Accent1 2 2 3 4 2 6 3" xfId="4688" xr:uid="{00000000-0005-0000-0000-000097110000}"/>
    <cellStyle name="20% - Accent1 2 2 3 4 2 7" xfId="4689" xr:uid="{00000000-0005-0000-0000-000098110000}"/>
    <cellStyle name="20% - Accent1 2 2 3 4 2 7 2" xfId="4690" xr:uid="{00000000-0005-0000-0000-000099110000}"/>
    <cellStyle name="20% - Accent1 2 2 3 4 2 8" xfId="4691" xr:uid="{00000000-0005-0000-0000-00009A110000}"/>
    <cellStyle name="20% - Accent1 2 2 3 4 2 8 2" xfId="4692" xr:uid="{00000000-0005-0000-0000-00009B110000}"/>
    <cellStyle name="20% - Accent1 2 2 3 4 2 9" xfId="4693" xr:uid="{00000000-0005-0000-0000-00009C110000}"/>
    <cellStyle name="20% - Accent1 2 2 3 4 3" xfId="4694" xr:uid="{00000000-0005-0000-0000-00009D110000}"/>
    <cellStyle name="20% - Accent1 2 2 3 4 3 2" xfId="4695" xr:uid="{00000000-0005-0000-0000-00009E110000}"/>
    <cellStyle name="20% - Accent1 2 2 3 4 3 2 2" xfId="4696" xr:uid="{00000000-0005-0000-0000-00009F110000}"/>
    <cellStyle name="20% - Accent1 2 2 3 4 3 2 2 2" xfId="4697" xr:uid="{00000000-0005-0000-0000-0000A0110000}"/>
    <cellStyle name="20% - Accent1 2 2 3 4 3 2 2 2 2" xfId="4698" xr:uid="{00000000-0005-0000-0000-0000A1110000}"/>
    <cellStyle name="20% - Accent1 2 2 3 4 3 2 2 3" xfId="4699" xr:uid="{00000000-0005-0000-0000-0000A2110000}"/>
    <cellStyle name="20% - Accent1 2 2 3 4 3 2 3" xfId="4700" xr:uid="{00000000-0005-0000-0000-0000A3110000}"/>
    <cellStyle name="20% - Accent1 2 2 3 4 3 2 3 2" xfId="4701" xr:uid="{00000000-0005-0000-0000-0000A4110000}"/>
    <cellStyle name="20% - Accent1 2 2 3 4 3 2 4" xfId="4702" xr:uid="{00000000-0005-0000-0000-0000A5110000}"/>
    <cellStyle name="20% - Accent1 2 2 3 4 3 3" xfId="4703" xr:uid="{00000000-0005-0000-0000-0000A6110000}"/>
    <cellStyle name="20% - Accent1 2 2 3 4 3 3 2" xfId="4704" xr:uid="{00000000-0005-0000-0000-0000A7110000}"/>
    <cellStyle name="20% - Accent1 2 2 3 4 3 3 2 2" xfId="4705" xr:uid="{00000000-0005-0000-0000-0000A8110000}"/>
    <cellStyle name="20% - Accent1 2 2 3 4 3 3 2 2 2" xfId="4706" xr:uid="{00000000-0005-0000-0000-0000A9110000}"/>
    <cellStyle name="20% - Accent1 2 2 3 4 3 3 2 3" xfId="4707" xr:uid="{00000000-0005-0000-0000-0000AA110000}"/>
    <cellStyle name="20% - Accent1 2 2 3 4 3 3 3" xfId="4708" xr:uid="{00000000-0005-0000-0000-0000AB110000}"/>
    <cellStyle name="20% - Accent1 2 2 3 4 3 3 3 2" xfId="4709" xr:uid="{00000000-0005-0000-0000-0000AC110000}"/>
    <cellStyle name="20% - Accent1 2 2 3 4 3 3 4" xfId="4710" xr:uid="{00000000-0005-0000-0000-0000AD110000}"/>
    <cellStyle name="20% - Accent1 2 2 3 4 3 4" xfId="4711" xr:uid="{00000000-0005-0000-0000-0000AE110000}"/>
    <cellStyle name="20% - Accent1 2 2 3 4 3 4 2" xfId="4712" xr:uid="{00000000-0005-0000-0000-0000AF110000}"/>
    <cellStyle name="20% - Accent1 2 2 3 4 3 4 2 2" xfId="4713" xr:uid="{00000000-0005-0000-0000-0000B0110000}"/>
    <cellStyle name="20% - Accent1 2 2 3 4 3 4 2 2 2" xfId="4714" xr:uid="{00000000-0005-0000-0000-0000B1110000}"/>
    <cellStyle name="20% - Accent1 2 2 3 4 3 4 2 3" xfId="4715" xr:uid="{00000000-0005-0000-0000-0000B2110000}"/>
    <cellStyle name="20% - Accent1 2 2 3 4 3 4 3" xfId="4716" xr:uid="{00000000-0005-0000-0000-0000B3110000}"/>
    <cellStyle name="20% - Accent1 2 2 3 4 3 4 3 2" xfId="4717" xr:uid="{00000000-0005-0000-0000-0000B4110000}"/>
    <cellStyle name="20% - Accent1 2 2 3 4 3 4 4" xfId="4718" xr:uid="{00000000-0005-0000-0000-0000B5110000}"/>
    <cellStyle name="20% - Accent1 2 2 3 4 3 5" xfId="4719" xr:uid="{00000000-0005-0000-0000-0000B6110000}"/>
    <cellStyle name="20% - Accent1 2 2 3 4 3 5 2" xfId="4720" xr:uid="{00000000-0005-0000-0000-0000B7110000}"/>
    <cellStyle name="20% - Accent1 2 2 3 4 3 5 2 2" xfId="4721" xr:uid="{00000000-0005-0000-0000-0000B8110000}"/>
    <cellStyle name="20% - Accent1 2 2 3 4 3 5 3" xfId="4722" xr:uid="{00000000-0005-0000-0000-0000B9110000}"/>
    <cellStyle name="20% - Accent1 2 2 3 4 3 6" xfId="4723" xr:uid="{00000000-0005-0000-0000-0000BA110000}"/>
    <cellStyle name="20% - Accent1 2 2 3 4 3 6 2" xfId="4724" xr:uid="{00000000-0005-0000-0000-0000BB110000}"/>
    <cellStyle name="20% - Accent1 2 2 3 4 3 6 2 2" xfId="4725" xr:uid="{00000000-0005-0000-0000-0000BC110000}"/>
    <cellStyle name="20% - Accent1 2 2 3 4 3 6 3" xfId="4726" xr:uid="{00000000-0005-0000-0000-0000BD110000}"/>
    <cellStyle name="20% - Accent1 2 2 3 4 3 7" xfId="4727" xr:uid="{00000000-0005-0000-0000-0000BE110000}"/>
    <cellStyle name="20% - Accent1 2 2 3 4 3 7 2" xfId="4728" xr:uid="{00000000-0005-0000-0000-0000BF110000}"/>
    <cellStyle name="20% - Accent1 2 2 3 4 3 8" xfId="4729" xr:uid="{00000000-0005-0000-0000-0000C0110000}"/>
    <cellStyle name="20% - Accent1 2 2 3 4 3 8 2" xfId="4730" xr:uid="{00000000-0005-0000-0000-0000C1110000}"/>
    <cellStyle name="20% - Accent1 2 2 3 4 3 9" xfId="4731" xr:uid="{00000000-0005-0000-0000-0000C2110000}"/>
    <cellStyle name="20% - Accent1 2 2 3 4 4" xfId="4732" xr:uid="{00000000-0005-0000-0000-0000C3110000}"/>
    <cellStyle name="20% - Accent1 2 2 3 4 4 2" xfId="4733" xr:uid="{00000000-0005-0000-0000-0000C4110000}"/>
    <cellStyle name="20% - Accent1 2 2 3 4 4 2 2" xfId="4734" xr:uid="{00000000-0005-0000-0000-0000C5110000}"/>
    <cellStyle name="20% - Accent1 2 2 3 4 4 2 2 2" xfId="4735" xr:uid="{00000000-0005-0000-0000-0000C6110000}"/>
    <cellStyle name="20% - Accent1 2 2 3 4 4 2 3" xfId="4736" xr:uid="{00000000-0005-0000-0000-0000C7110000}"/>
    <cellStyle name="20% - Accent1 2 2 3 4 4 3" xfId="4737" xr:uid="{00000000-0005-0000-0000-0000C8110000}"/>
    <cellStyle name="20% - Accent1 2 2 3 4 4 3 2" xfId="4738" xr:uid="{00000000-0005-0000-0000-0000C9110000}"/>
    <cellStyle name="20% - Accent1 2 2 3 4 4 4" xfId="4739" xr:uid="{00000000-0005-0000-0000-0000CA110000}"/>
    <cellStyle name="20% - Accent1 2 2 3 4 5" xfId="4740" xr:uid="{00000000-0005-0000-0000-0000CB110000}"/>
    <cellStyle name="20% - Accent1 2 2 3 4 5 2" xfId="4741" xr:uid="{00000000-0005-0000-0000-0000CC110000}"/>
    <cellStyle name="20% - Accent1 2 2 3 4 5 2 2" xfId="4742" xr:uid="{00000000-0005-0000-0000-0000CD110000}"/>
    <cellStyle name="20% - Accent1 2 2 3 4 5 2 2 2" xfId="4743" xr:uid="{00000000-0005-0000-0000-0000CE110000}"/>
    <cellStyle name="20% - Accent1 2 2 3 4 5 2 3" xfId="4744" xr:uid="{00000000-0005-0000-0000-0000CF110000}"/>
    <cellStyle name="20% - Accent1 2 2 3 4 5 3" xfId="4745" xr:uid="{00000000-0005-0000-0000-0000D0110000}"/>
    <cellStyle name="20% - Accent1 2 2 3 4 5 3 2" xfId="4746" xr:uid="{00000000-0005-0000-0000-0000D1110000}"/>
    <cellStyle name="20% - Accent1 2 2 3 4 5 4" xfId="4747" xr:uid="{00000000-0005-0000-0000-0000D2110000}"/>
    <cellStyle name="20% - Accent1 2 2 3 4 6" xfId="4748" xr:uid="{00000000-0005-0000-0000-0000D3110000}"/>
    <cellStyle name="20% - Accent1 2 2 3 4 6 2" xfId="4749" xr:uid="{00000000-0005-0000-0000-0000D4110000}"/>
    <cellStyle name="20% - Accent1 2 2 3 4 6 2 2" xfId="4750" xr:uid="{00000000-0005-0000-0000-0000D5110000}"/>
    <cellStyle name="20% - Accent1 2 2 3 4 6 2 2 2" xfId="4751" xr:uid="{00000000-0005-0000-0000-0000D6110000}"/>
    <cellStyle name="20% - Accent1 2 2 3 4 6 2 3" xfId="4752" xr:uid="{00000000-0005-0000-0000-0000D7110000}"/>
    <cellStyle name="20% - Accent1 2 2 3 4 6 3" xfId="4753" xr:uid="{00000000-0005-0000-0000-0000D8110000}"/>
    <cellStyle name="20% - Accent1 2 2 3 4 6 3 2" xfId="4754" xr:uid="{00000000-0005-0000-0000-0000D9110000}"/>
    <cellStyle name="20% - Accent1 2 2 3 4 6 4" xfId="4755" xr:uid="{00000000-0005-0000-0000-0000DA110000}"/>
    <cellStyle name="20% - Accent1 2 2 3 4 7" xfId="4756" xr:uid="{00000000-0005-0000-0000-0000DB110000}"/>
    <cellStyle name="20% - Accent1 2 2 3 4 7 2" xfId="4757" xr:uid="{00000000-0005-0000-0000-0000DC110000}"/>
    <cellStyle name="20% - Accent1 2 2 3 4 7 2 2" xfId="4758" xr:uid="{00000000-0005-0000-0000-0000DD110000}"/>
    <cellStyle name="20% - Accent1 2 2 3 4 7 3" xfId="4759" xr:uid="{00000000-0005-0000-0000-0000DE110000}"/>
    <cellStyle name="20% - Accent1 2 2 3 4 8" xfId="4760" xr:uid="{00000000-0005-0000-0000-0000DF110000}"/>
    <cellStyle name="20% - Accent1 2 2 3 4 8 2" xfId="4761" xr:uid="{00000000-0005-0000-0000-0000E0110000}"/>
    <cellStyle name="20% - Accent1 2 2 3 4 8 2 2" xfId="4762" xr:uid="{00000000-0005-0000-0000-0000E1110000}"/>
    <cellStyle name="20% - Accent1 2 2 3 4 8 3" xfId="4763" xr:uid="{00000000-0005-0000-0000-0000E2110000}"/>
    <cellStyle name="20% - Accent1 2 2 3 4 9" xfId="4764" xr:uid="{00000000-0005-0000-0000-0000E3110000}"/>
    <cellStyle name="20% - Accent1 2 2 3 4 9 2" xfId="4765" xr:uid="{00000000-0005-0000-0000-0000E4110000}"/>
    <cellStyle name="20% - Accent1 2 2 3 5" xfId="4766" xr:uid="{00000000-0005-0000-0000-0000E5110000}"/>
    <cellStyle name="20% - Accent1 2 2 3 5 10" xfId="4767" xr:uid="{00000000-0005-0000-0000-0000E6110000}"/>
    <cellStyle name="20% - Accent1 2 2 3 5 10 2" xfId="4768" xr:uid="{00000000-0005-0000-0000-0000E7110000}"/>
    <cellStyle name="20% - Accent1 2 2 3 5 11" xfId="4769" xr:uid="{00000000-0005-0000-0000-0000E8110000}"/>
    <cellStyle name="20% - Accent1 2 2 3 5 2" xfId="4770" xr:uid="{00000000-0005-0000-0000-0000E9110000}"/>
    <cellStyle name="20% - Accent1 2 2 3 5 2 2" xfId="4771" xr:uid="{00000000-0005-0000-0000-0000EA110000}"/>
    <cellStyle name="20% - Accent1 2 2 3 5 2 2 2" xfId="4772" xr:uid="{00000000-0005-0000-0000-0000EB110000}"/>
    <cellStyle name="20% - Accent1 2 2 3 5 2 2 2 2" xfId="4773" xr:uid="{00000000-0005-0000-0000-0000EC110000}"/>
    <cellStyle name="20% - Accent1 2 2 3 5 2 2 2 2 2" xfId="4774" xr:uid="{00000000-0005-0000-0000-0000ED110000}"/>
    <cellStyle name="20% - Accent1 2 2 3 5 2 2 2 3" xfId="4775" xr:uid="{00000000-0005-0000-0000-0000EE110000}"/>
    <cellStyle name="20% - Accent1 2 2 3 5 2 2 3" xfId="4776" xr:uid="{00000000-0005-0000-0000-0000EF110000}"/>
    <cellStyle name="20% - Accent1 2 2 3 5 2 2 3 2" xfId="4777" xr:uid="{00000000-0005-0000-0000-0000F0110000}"/>
    <cellStyle name="20% - Accent1 2 2 3 5 2 2 4" xfId="4778" xr:uid="{00000000-0005-0000-0000-0000F1110000}"/>
    <cellStyle name="20% - Accent1 2 2 3 5 2 3" xfId="4779" xr:uid="{00000000-0005-0000-0000-0000F2110000}"/>
    <cellStyle name="20% - Accent1 2 2 3 5 2 3 2" xfId="4780" xr:uid="{00000000-0005-0000-0000-0000F3110000}"/>
    <cellStyle name="20% - Accent1 2 2 3 5 2 3 2 2" xfId="4781" xr:uid="{00000000-0005-0000-0000-0000F4110000}"/>
    <cellStyle name="20% - Accent1 2 2 3 5 2 3 2 2 2" xfId="4782" xr:uid="{00000000-0005-0000-0000-0000F5110000}"/>
    <cellStyle name="20% - Accent1 2 2 3 5 2 3 2 3" xfId="4783" xr:uid="{00000000-0005-0000-0000-0000F6110000}"/>
    <cellStyle name="20% - Accent1 2 2 3 5 2 3 3" xfId="4784" xr:uid="{00000000-0005-0000-0000-0000F7110000}"/>
    <cellStyle name="20% - Accent1 2 2 3 5 2 3 3 2" xfId="4785" xr:uid="{00000000-0005-0000-0000-0000F8110000}"/>
    <cellStyle name="20% - Accent1 2 2 3 5 2 3 4" xfId="4786" xr:uid="{00000000-0005-0000-0000-0000F9110000}"/>
    <cellStyle name="20% - Accent1 2 2 3 5 2 4" xfId="4787" xr:uid="{00000000-0005-0000-0000-0000FA110000}"/>
    <cellStyle name="20% - Accent1 2 2 3 5 2 4 2" xfId="4788" xr:uid="{00000000-0005-0000-0000-0000FB110000}"/>
    <cellStyle name="20% - Accent1 2 2 3 5 2 4 2 2" xfId="4789" xr:uid="{00000000-0005-0000-0000-0000FC110000}"/>
    <cellStyle name="20% - Accent1 2 2 3 5 2 4 2 2 2" xfId="4790" xr:uid="{00000000-0005-0000-0000-0000FD110000}"/>
    <cellStyle name="20% - Accent1 2 2 3 5 2 4 2 3" xfId="4791" xr:uid="{00000000-0005-0000-0000-0000FE110000}"/>
    <cellStyle name="20% - Accent1 2 2 3 5 2 4 3" xfId="4792" xr:uid="{00000000-0005-0000-0000-0000FF110000}"/>
    <cellStyle name="20% - Accent1 2 2 3 5 2 4 3 2" xfId="4793" xr:uid="{00000000-0005-0000-0000-000000120000}"/>
    <cellStyle name="20% - Accent1 2 2 3 5 2 4 4" xfId="4794" xr:uid="{00000000-0005-0000-0000-000001120000}"/>
    <cellStyle name="20% - Accent1 2 2 3 5 2 5" xfId="4795" xr:uid="{00000000-0005-0000-0000-000002120000}"/>
    <cellStyle name="20% - Accent1 2 2 3 5 2 5 2" xfId="4796" xr:uid="{00000000-0005-0000-0000-000003120000}"/>
    <cellStyle name="20% - Accent1 2 2 3 5 2 5 2 2" xfId="4797" xr:uid="{00000000-0005-0000-0000-000004120000}"/>
    <cellStyle name="20% - Accent1 2 2 3 5 2 5 3" xfId="4798" xr:uid="{00000000-0005-0000-0000-000005120000}"/>
    <cellStyle name="20% - Accent1 2 2 3 5 2 6" xfId="4799" xr:uid="{00000000-0005-0000-0000-000006120000}"/>
    <cellStyle name="20% - Accent1 2 2 3 5 2 6 2" xfId="4800" xr:uid="{00000000-0005-0000-0000-000007120000}"/>
    <cellStyle name="20% - Accent1 2 2 3 5 2 6 2 2" xfId="4801" xr:uid="{00000000-0005-0000-0000-000008120000}"/>
    <cellStyle name="20% - Accent1 2 2 3 5 2 6 3" xfId="4802" xr:uid="{00000000-0005-0000-0000-000009120000}"/>
    <cellStyle name="20% - Accent1 2 2 3 5 2 7" xfId="4803" xr:uid="{00000000-0005-0000-0000-00000A120000}"/>
    <cellStyle name="20% - Accent1 2 2 3 5 2 7 2" xfId="4804" xr:uid="{00000000-0005-0000-0000-00000B120000}"/>
    <cellStyle name="20% - Accent1 2 2 3 5 2 8" xfId="4805" xr:uid="{00000000-0005-0000-0000-00000C120000}"/>
    <cellStyle name="20% - Accent1 2 2 3 5 2 8 2" xfId="4806" xr:uid="{00000000-0005-0000-0000-00000D120000}"/>
    <cellStyle name="20% - Accent1 2 2 3 5 2 9" xfId="4807" xr:uid="{00000000-0005-0000-0000-00000E120000}"/>
    <cellStyle name="20% - Accent1 2 2 3 5 3" xfId="4808" xr:uid="{00000000-0005-0000-0000-00000F120000}"/>
    <cellStyle name="20% - Accent1 2 2 3 5 3 2" xfId="4809" xr:uid="{00000000-0005-0000-0000-000010120000}"/>
    <cellStyle name="20% - Accent1 2 2 3 5 3 2 2" xfId="4810" xr:uid="{00000000-0005-0000-0000-000011120000}"/>
    <cellStyle name="20% - Accent1 2 2 3 5 3 2 2 2" xfId="4811" xr:uid="{00000000-0005-0000-0000-000012120000}"/>
    <cellStyle name="20% - Accent1 2 2 3 5 3 2 2 2 2" xfId="4812" xr:uid="{00000000-0005-0000-0000-000013120000}"/>
    <cellStyle name="20% - Accent1 2 2 3 5 3 2 2 3" xfId="4813" xr:uid="{00000000-0005-0000-0000-000014120000}"/>
    <cellStyle name="20% - Accent1 2 2 3 5 3 2 3" xfId="4814" xr:uid="{00000000-0005-0000-0000-000015120000}"/>
    <cellStyle name="20% - Accent1 2 2 3 5 3 2 3 2" xfId="4815" xr:uid="{00000000-0005-0000-0000-000016120000}"/>
    <cellStyle name="20% - Accent1 2 2 3 5 3 2 4" xfId="4816" xr:uid="{00000000-0005-0000-0000-000017120000}"/>
    <cellStyle name="20% - Accent1 2 2 3 5 3 3" xfId="4817" xr:uid="{00000000-0005-0000-0000-000018120000}"/>
    <cellStyle name="20% - Accent1 2 2 3 5 3 3 2" xfId="4818" xr:uid="{00000000-0005-0000-0000-000019120000}"/>
    <cellStyle name="20% - Accent1 2 2 3 5 3 3 2 2" xfId="4819" xr:uid="{00000000-0005-0000-0000-00001A120000}"/>
    <cellStyle name="20% - Accent1 2 2 3 5 3 3 2 2 2" xfId="4820" xr:uid="{00000000-0005-0000-0000-00001B120000}"/>
    <cellStyle name="20% - Accent1 2 2 3 5 3 3 2 3" xfId="4821" xr:uid="{00000000-0005-0000-0000-00001C120000}"/>
    <cellStyle name="20% - Accent1 2 2 3 5 3 3 3" xfId="4822" xr:uid="{00000000-0005-0000-0000-00001D120000}"/>
    <cellStyle name="20% - Accent1 2 2 3 5 3 3 3 2" xfId="4823" xr:uid="{00000000-0005-0000-0000-00001E120000}"/>
    <cellStyle name="20% - Accent1 2 2 3 5 3 3 4" xfId="4824" xr:uid="{00000000-0005-0000-0000-00001F120000}"/>
    <cellStyle name="20% - Accent1 2 2 3 5 3 4" xfId="4825" xr:uid="{00000000-0005-0000-0000-000020120000}"/>
    <cellStyle name="20% - Accent1 2 2 3 5 3 4 2" xfId="4826" xr:uid="{00000000-0005-0000-0000-000021120000}"/>
    <cellStyle name="20% - Accent1 2 2 3 5 3 4 2 2" xfId="4827" xr:uid="{00000000-0005-0000-0000-000022120000}"/>
    <cellStyle name="20% - Accent1 2 2 3 5 3 4 2 2 2" xfId="4828" xr:uid="{00000000-0005-0000-0000-000023120000}"/>
    <cellStyle name="20% - Accent1 2 2 3 5 3 4 2 3" xfId="4829" xr:uid="{00000000-0005-0000-0000-000024120000}"/>
    <cellStyle name="20% - Accent1 2 2 3 5 3 4 3" xfId="4830" xr:uid="{00000000-0005-0000-0000-000025120000}"/>
    <cellStyle name="20% - Accent1 2 2 3 5 3 4 3 2" xfId="4831" xr:uid="{00000000-0005-0000-0000-000026120000}"/>
    <cellStyle name="20% - Accent1 2 2 3 5 3 4 4" xfId="4832" xr:uid="{00000000-0005-0000-0000-000027120000}"/>
    <cellStyle name="20% - Accent1 2 2 3 5 3 5" xfId="4833" xr:uid="{00000000-0005-0000-0000-000028120000}"/>
    <cellStyle name="20% - Accent1 2 2 3 5 3 5 2" xfId="4834" xr:uid="{00000000-0005-0000-0000-000029120000}"/>
    <cellStyle name="20% - Accent1 2 2 3 5 3 5 2 2" xfId="4835" xr:uid="{00000000-0005-0000-0000-00002A120000}"/>
    <cellStyle name="20% - Accent1 2 2 3 5 3 5 3" xfId="4836" xr:uid="{00000000-0005-0000-0000-00002B120000}"/>
    <cellStyle name="20% - Accent1 2 2 3 5 3 6" xfId="4837" xr:uid="{00000000-0005-0000-0000-00002C120000}"/>
    <cellStyle name="20% - Accent1 2 2 3 5 3 6 2" xfId="4838" xr:uid="{00000000-0005-0000-0000-00002D120000}"/>
    <cellStyle name="20% - Accent1 2 2 3 5 3 6 2 2" xfId="4839" xr:uid="{00000000-0005-0000-0000-00002E120000}"/>
    <cellStyle name="20% - Accent1 2 2 3 5 3 6 3" xfId="4840" xr:uid="{00000000-0005-0000-0000-00002F120000}"/>
    <cellStyle name="20% - Accent1 2 2 3 5 3 7" xfId="4841" xr:uid="{00000000-0005-0000-0000-000030120000}"/>
    <cellStyle name="20% - Accent1 2 2 3 5 3 7 2" xfId="4842" xr:uid="{00000000-0005-0000-0000-000031120000}"/>
    <cellStyle name="20% - Accent1 2 2 3 5 3 8" xfId="4843" xr:uid="{00000000-0005-0000-0000-000032120000}"/>
    <cellStyle name="20% - Accent1 2 2 3 5 3 8 2" xfId="4844" xr:uid="{00000000-0005-0000-0000-000033120000}"/>
    <cellStyle name="20% - Accent1 2 2 3 5 3 9" xfId="4845" xr:uid="{00000000-0005-0000-0000-000034120000}"/>
    <cellStyle name="20% - Accent1 2 2 3 5 4" xfId="4846" xr:uid="{00000000-0005-0000-0000-000035120000}"/>
    <cellStyle name="20% - Accent1 2 2 3 5 4 2" xfId="4847" xr:uid="{00000000-0005-0000-0000-000036120000}"/>
    <cellStyle name="20% - Accent1 2 2 3 5 4 2 2" xfId="4848" xr:uid="{00000000-0005-0000-0000-000037120000}"/>
    <cellStyle name="20% - Accent1 2 2 3 5 4 2 2 2" xfId="4849" xr:uid="{00000000-0005-0000-0000-000038120000}"/>
    <cellStyle name="20% - Accent1 2 2 3 5 4 2 3" xfId="4850" xr:uid="{00000000-0005-0000-0000-000039120000}"/>
    <cellStyle name="20% - Accent1 2 2 3 5 4 3" xfId="4851" xr:uid="{00000000-0005-0000-0000-00003A120000}"/>
    <cellStyle name="20% - Accent1 2 2 3 5 4 3 2" xfId="4852" xr:uid="{00000000-0005-0000-0000-00003B120000}"/>
    <cellStyle name="20% - Accent1 2 2 3 5 4 4" xfId="4853" xr:uid="{00000000-0005-0000-0000-00003C120000}"/>
    <cellStyle name="20% - Accent1 2 2 3 5 5" xfId="4854" xr:uid="{00000000-0005-0000-0000-00003D120000}"/>
    <cellStyle name="20% - Accent1 2 2 3 5 5 2" xfId="4855" xr:uid="{00000000-0005-0000-0000-00003E120000}"/>
    <cellStyle name="20% - Accent1 2 2 3 5 5 2 2" xfId="4856" xr:uid="{00000000-0005-0000-0000-00003F120000}"/>
    <cellStyle name="20% - Accent1 2 2 3 5 5 2 2 2" xfId="4857" xr:uid="{00000000-0005-0000-0000-000040120000}"/>
    <cellStyle name="20% - Accent1 2 2 3 5 5 2 3" xfId="4858" xr:uid="{00000000-0005-0000-0000-000041120000}"/>
    <cellStyle name="20% - Accent1 2 2 3 5 5 3" xfId="4859" xr:uid="{00000000-0005-0000-0000-000042120000}"/>
    <cellStyle name="20% - Accent1 2 2 3 5 5 3 2" xfId="4860" xr:uid="{00000000-0005-0000-0000-000043120000}"/>
    <cellStyle name="20% - Accent1 2 2 3 5 5 4" xfId="4861" xr:uid="{00000000-0005-0000-0000-000044120000}"/>
    <cellStyle name="20% - Accent1 2 2 3 5 6" xfId="4862" xr:uid="{00000000-0005-0000-0000-000045120000}"/>
    <cellStyle name="20% - Accent1 2 2 3 5 6 2" xfId="4863" xr:uid="{00000000-0005-0000-0000-000046120000}"/>
    <cellStyle name="20% - Accent1 2 2 3 5 6 2 2" xfId="4864" xr:uid="{00000000-0005-0000-0000-000047120000}"/>
    <cellStyle name="20% - Accent1 2 2 3 5 6 2 2 2" xfId="4865" xr:uid="{00000000-0005-0000-0000-000048120000}"/>
    <cellStyle name="20% - Accent1 2 2 3 5 6 2 3" xfId="4866" xr:uid="{00000000-0005-0000-0000-000049120000}"/>
    <cellStyle name="20% - Accent1 2 2 3 5 6 3" xfId="4867" xr:uid="{00000000-0005-0000-0000-00004A120000}"/>
    <cellStyle name="20% - Accent1 2 2 3 5 6 3 2" xfId="4868" xr:uid="{00000000-0005-0000-0000-00004B120000}"/>
    <cellStyle name="20% - Accent1 2 2 3 5 6 4" xfId="4869" xr:uid="{00000000-0005-0000-0000-00004C120000}"/>
    <cellStyle name="20% - Accent1 2 2 3 5 7" xfId="4870" xr:uid="{00000000-0005-0000-0000-00004D120000}"/>
    <cellStyle name="20% - Accent1 2 2 3 5 7 2" xfId="4871" xr:uid="{00000000-0005-0000-0000-00004E120000}"/>
    <cellStyle name="20% - Accent1 2 2 3 5 7 2 2" xfId="4872" xr:uid="{00000000-0005-0000-0000-00004F120000}"/>
    <cellStyle name="20% - Accent1 2 2 3 5 7 3" xfId="4873" xr:uid="{00000000-0005-0000-0000-000050120000}"/>
    <cellStyle name="20% - Accent1 2 2 3 5 8" xfId="4874" xr:uid="{00000000-0005-0000-0000-000051120000}"/>
    <cellStyle name="20% - Accent1 2 2 3 5 8 2" xfId="4875" xr:uid="{00000000-0005-0000-0000-000052120000}"/>
    <cellStyle name="20% - Accent1 2 2 3 5 8 2 2" xfId="4876" xr:uid="{00000000-0005-0000-0000-000053120000}"/>
    <cellStyle name="20% - Accent1 2 2 3 5 8 3" xfId="4877" xr:uid="{00000000-0005-0000-0000-000054120000}"/>
    <cellStyle name="20% - Accent1 2 2 3 5 9" xfId="4878" xr:uid="{00000000-0005-0000-0000-000055120000}"/>
    <cellStyle name="20% - Accent1 2 2 3 5 9 2" xfId="4879" xr:uid="{00000000-0005-0000-0000-000056120000}"/>
    <cellStyle name="20% - Accent1 2 2 3 6" xfId="4880" xr:uid="{00000000-0005-0000-0000-000057120000}"/>
    <cellStyle name="20% - Accent1 2 2 3 6 10" xfId="4881" xr:uid="{00000000-0005-0000-0000-000058120000}"/>
    <cellStyle name="20% - Accent1 2 2 3 6 10 2" xfId="4882" xr:uid="{00000000-0005-0000-0000-000059120000}"/>
    <cellStyle name="20% - Accent1 2 2 3 6 11" xfId="4883" xr:uid="{00000000-0005-0000-0000-00005A120000}"/>
    <cellStyle name="20% - Accent1 2 2 3 6 2" xfId="4884" xr:uid="{00000000-0005-0000-0000-00005B120000}"/>
    <cellStyle name="20% - Accent1 2 2 3 6 2 2" xfId="4885" xr:uid="{00000000-0005-0000-0000-00005C120000}"/>
    <cellStyle name="20% - Accent1 2 2 3 6 2 2 2" xfId="4886" xr:uid="{00000000-0005-0000-0000-00005D120000}"/>
    <cellStyle name="20% - Accent1 2 2 3 6 2 2 2 2" xfId="4887" xr:uid="{00000000-0005-0000-0000-00005E120000}"/>
    <cellStyle name="20% - Accent1 2 2 3 6 2 2 2 2 2" xfId="4888" xr:uid="{00000000-0005-0000-0000-00005F120000}"/>
    <cellStyle name="20% - Accent1 2 2 3 6 2 2 2 3" xfId="4889" xr:uid="{00000000-0005-0000-0000-000060120000}"/>
    <cellStyle name="20% - Accent1 2 2 3 6 2 2 3" xfId="4890" xr:uid="{00000000-0005-0000-0000-000061120000}"/>
    <cellStyle name="20% - Accent1 2 2 3 6 2 2 3 2" xfId="4891" xr:uid="{00000000-0005-0000-0000-000062120000}"/>
    <cellStyle name="20% - Accent1 2 2 3 6 2 2 4" xfId="4892" xr:uid="{00000000-0005-0000-0000-000063120000}"/>
    <cellStyle name="20% - Accent1 2 2 3 6 2 3" xfId="4893" xr:uid="{00000000-0005-0000-0000-000064120000}"/>
    <cellStyle name="20% - Accent1 2 2 3 6 2 3 2" xfId="4894" xr:uid="{00000000-0005-0000-0000-000065120000}"/>
    <cellStyle name="20% - Accent1 2 2 3 6 2 3 2 2" xfId="4895" xr:uid="{00000000-0005-0000-0000-000066120000}"/>
    <cellStyle name="20% - Accent1 2 2 3 6 2 3 2 2 2" xfId="4896" xr:uid="{00000000-0005-0000-0000-000067120000}"/>
    <cellStyle name="20% - Accent1 2 2 3 6 2 3 2 3" xfId="4897" xr:uid="{00000000-0005-0000-0000-000068120000}"/>
    <cellStyle name="20% - Accent1 2 2 3 6 2 3 3" xfId="4898" xr:uid="{00000000-0005-0000-0000-000069120000}"/>
    <cellStyle name="20% - Accent1 2 2 3 6 2 3 3 2" xfId="4899" xr:uid="{00000000-0005-0000-0000-00006A120000}"/>
    <cellStyle name="20% - Accent1 2 2 3 6 2 3 4" xfId="4900" xr:uid="{00000000-0005-0000-0000-00006B120000}"/>
    <cellStyle name="20% - Accent1 2 2 3 6 2 4" xfId="4901" xr:uid="{00000000-0005-0000-0000-00006C120000}"/>
    <cellStyle name="20% - Accent1 2 2 3 6 2 4 2" xfId="4902" xr:uid="{00000000-0005-0000-0000-00006D120000}"/>
    <cellStyle name="20% - Accent1 2 2 3 6 2 4 2 2" xfId="4903" xr:uid="{00000000-0005-0000-0000-00006E120000}"/>
    <cellStyle name="20% - Accent1 2 2 3 6 2 4 2 2 2" xfId="4904" xr:uid="{00000000-0005-0000-0000-00006F120000}"/>
    <cellStyle name="20% - Accent1 2 2 3 6 2 4 2 3" xfId="4905" xr:uid="{00000000-0005-0000-0000-000070120000}"/>
    <cellStyle name="20% - Accent1 2 2 3 6 2 4 3" xfId="4906" xr:uid="{00000000-0005-0000-0000-000071120000}"/>
    <cellStyle name="20% - Accent1 2 2 3 6 2 4 3 2" xfId="4907" xr:uid="{00000000-0005-0000-0000-000072120000}"/>
    <cellStyle name="20% - Accent1 2 2 3 6 2 4 4" xfId="4908" xr:uid="{00000000-0005-0000-0000-000073120000}"/>
    <cellStyle name="20% - Accent1 2 2 3 6 2 5" xfId="4909" xr:uid="{00000000-0005-0000-0000-000074120000}"/>
    <cellStyle name="20% - Accent1 2 2 3 6 2 5 2" xfId="4910" xr:uid="{00000000-0005-0000-0000-000075120000}"/>
    <cellStyle name="20% - Accent1 2 2 3 6 2 5 2 2" xfId="4911" xr:uid="{00000000-0005-0000-0000-000076120000}"/>
    <cellStyle name="20% - Accent1 2 2 3 6 2 5 3" xfId="4912" xr:uid="{00000000-0005-0000-0000-000077120000}"/>
    <cellStyle name="20% - Accent1 2 2 3 6 2 6" xfId="4913" xr:uid="{00000000-0005-0000-0000-000078120000}"/>
    <cellStyle name="20% - Accent1 2 2 3 6 2 6 2" xfId="4914" xr:uid="{00000000-0005-0000-0000-000079120000}"/>
    <cellStyle name="20% - Accent1 2 2 3 6 2 6 2 2" xfId="4915" xr:uid="{00000000-0005-0000-0000-00007A120000}"/>
    <cellStyle name="20% - Accent1 2 2 3 6 2 6 3" xfId="4916" xr:uid="{00000000-0005-0000-0000-00007B120000}"/>
    <cellStyle name="20% - Accent1 2 2 3 6 2 7" xfId="4917" xr:uid="{00000000-0005-0000-0000-00007C120000}"/>
    <cellStyle name="20% - Accent1 2 2 3 6 2 7 2" xfId="4918" xr:uid="{00000000-0005-0000-0000-00007D120000}"/>
    <cellStyle name="20% - Accent1 2 2 3 6 2 8" xfId="4919" xr:uid="{00000000-0005-0000-0000-00007E120000}"/>
    <cellStyle name="20% - Accent1 2 2 3 6 2 8 2" xfId="4920" xr:uid="{00000000-0005-0000-0000-00007F120000}"/>
    <cellStyle name="20% - Accent1 2 2 3 6 2 9" xfId="4921" xr:uid="{00000000-0005-0000-0000-000080120000}"/>
    <cellStyle name="20% - Accent1 2 2 3 6 3" xfId="4922" xr:uid="{00000000-0005-0000-0000-000081120000}"/>
    <cellStyle name="20% - Accent1 2 2 3 6 3 2" xfId="4923" xr:uid="{00000000-0005-0000-0000-000082120000}"/>
    <cellStyle name="20% - Accent1 2 2 3 6 3 2 2" xfId="4924" xr:uid="{00000000-0005-0000-0000-000083120000}"/>
    <cellStyle name="20% - Accent1 2 2 3 6 3 2 2 2" xfId="4925" xr:uid="{00000000-0005-0000-0000-000084120000}"/>
    <cellStyle name="20% - Accent1 2 2 3 6 3 2 2 2 2" xfId="4926" xr:uid="{00000000-0005-0000-0000-000085120000}"/>
    <cellStyle name="20% - Accent1 2 2 3 6 3 2 2 3" xfId="4927" xr:uid="{00000000-0005-0000-0000-000086120000}"/>
    <cellStyle name="20% - Accent1 2 2 3 6 3 2 3" xfId="4928" xr:uid="{00000000-0005-0000-0000-000087120000}"/>
    <cellStyle name="20% - Accent1 2 2 3 6 3 2 3 2" xfId="4929" xr:uid="{00000000-0005-0000-0000-000088120000}"/>
    <cellStyle name="20% - Accent1 2 2 3 6 3 2 4" xfId="4930" xr:uid="{00000000-0005-0000-0000-000089120000}"/>
    <cellStyle name="20% - Accent1 2 2 3 6 3 3" xfId="4931" xr:uid="{00000000-0005-0000-0000-00008A120000}"/>
    <cellStyle name="20% - Accent1 2 2 3 6 3 3 2" xfId="4932" xr:uid="{00000000-0005-0000-0000-00008B120000}"/>
    <cellStyle name="20% - Accent1 2 2 3 6 3 3 2 2" xfId="4933" xr:uid="{00000000-0005-0000-0000-00008C120000}"/>
    <cellStyle name="20% - Accent1 2 2 3 6 3 3 2 2 2" xfId="4934" xr:uid="{00000000-0005-0000-0000-00008D120000}"/>
    <cellStyle name="20% - Accent1 2 2 3 6 3 3 2 3" xfId="4935" xr:uid="{00000000-0005-0000-0000-00008E120000}"/>
    <cellStyle name="20% - Accent1 2 2 3 6 3 3 3" xfId="4936" xr:uid="{00000000-0005-0000-0000-00008F120000}"/>
    <cellStyle name="20% - Accent1 2 2 3 6 3 3 3 2" xfId="4937" xr:uid="{00000000-0005-0000-0000-000090120000}"/>
    <cellStyle name="20% - Accent1 2 2 3 6 3 3 4" xfId="4938" xr:uid="{00000000-0005-0000-0000-000091120000}"/>
    <cellStyle name="20% - Accent1 2 2 3 6 3 4" xfId="4939" xr:uid="{00000000-0005-0000-0000-000092120000}"/>
    <cellStyle name="20% - Accent1 2 2 3 6 3 4 2" xfId="4940" xr:uid="{00000000-0005-0000-0000-000093120000}"/>
    <cellStyle name="20% - Accent1 2 2 3 6 3 4 2 2" xfId="4941" xr:uid="{00000000-0005-0000-0000-000094120000}"/>
    <cellStyle name="20% - Accent1 2 2 3 6 3 4 2 2 2" xfId="4942" xr:uid="{00000000-0005-0000-0000-000095120000}"/>
    <cellStyle name="20% - Accent1 2 2 3 6 3 4 2 3" xfId="4943" xr:uid="{00000000-0005-0000-0000-000096120000}"/>
    <cellStyle name="20% - Accent1 2 2 3 6 3 4 3" xfId="4944" xr:uid="{00000000-0005-0000-0000-000097120000}"/>
    <cellStyle name="20% - Accent1 2 2 3 6 3 4 3 2" xfId="4945" xr:uid="{00000000-0005-0000-0000-000098120000}"/>
    <cellStyle name="20% - Accent1 2 2 3 6 3 4 4" xfId="4946" xr:uid="{00000000-0005-0000-0000-000099120000}"/>
    <cellStyle name="20% - Accent1 2 2 3 6 3 5" xfId="4947" xr:uid="{00000000-0005-0000-0000-00009A120000}"/>
    <cellStyle name="20% - Accent1 2 2 3 6 3 5 2" xfId="4948" xr:uid="{00000000-0005-0000-0000-00009B120000}"/>
    <cellStyle name="20% - Accent1 2 2 3 6 3 5 2 2" xfId="4949" xr:uid="{00000000-0005-0000-0000-00009C120000}"/>
    <cellStyle name="20% - Accent1 2 2 3 6 3 5 3" xfId="4950" xr:uid="{00000000-0005-0000-0000-00009D120000}"/>
    <cellStyle name="20% - Accent1 2 2 3 6 3 6" xfId="4951" xr:uid="{00000000-0005-0000-0000-00009E120000}"/>
    <cellStyle name="20% - Accent1 2 2 3 6 3 6 2" xfId="4952" xr:uid="{00000000-0005-0000-0000-00009F120000}"/>
    <cellStyle name="20% - Accent1 2 2 3 6 3 6 2 2" xfId="4953" xr:uid="{00000000-0005-0000-0000-0000A0120000}"/>
    <cellStyle name="20% - Accent1 2 2 3 6 3 6 3" xfId="4954" xr:uid="{00000000-0005-0000-0000-0000A1120000}"/>
    <cellStyle name="20% - Accent1 2 2 3 6 3 7" xfId="4955" xr:uid="{00000000-0005-0000-0000-0000A2120000}"/>
    <cellStyle name="20% - Accent1 2 2 3 6 3 7 2" xfId="4956" xr:uid="{00000000-0005-0000-0000-0000A3120000}"/>
    <cellStyle name="20% - Accent1 2 2 3 6 3 8" xfId="4957" xr:uid="{00000000-0005-0000-0000-0000A4120000}"/>
    <cellStyle name="20% - Accent1 2 2 3 6 3 8 2" xfId="4958" xr:uid="{00000000-0005-0000-0000-0000A5120000}"/>
    <cellStyle name="20% - Accent1 2 2 3 6 3 9" xfId="4959" xr:uid="{00000000-0005-0000-0000-0000A6120000}"/>
    <cellStyle name="20% - Accent1 2 2 3 6 4" xfId="4960" xr:uid="{00000000-0005-0000-0000-0000A7120000}"/>
    <cellStyle name="20% - Accent1 2 2 3 6 4 2" xfId="4961" xr:uid="{00000000-0005-0000-0000-0000A8120000}"/>
    <cellStyle name="20% - Accent1 2 2 3 6 4 2 2" xfId="4962" xr:uid="{00000000-0005-0000-0000-0000A9120000}"/>
    <cellStyle name="20% - Accent1 2 2 3 6 4 2 2 2" xfId="4963" xr:uid="{00000000-0005-0000-0000-0000AA120000}"/>
    <cellStyle name="20% - Accent1 2 2 3 6 4 2 3" xfId="4964" xr:uid="{00000000-0005-0000-0000-0000AB120000}"/>
    <cellStyle name="20% - Accent1 2 2 3 6 4 3" xfId="4965" xr:uid="{00000000-0005-0000-0000-0000AC120000}"/>
    <cellStyle name="20% - Accent1 2 2 3 6 4 3 2" xfId="4966" xr:uid="{00000000-0005-0000-0000-0000AD120000}"/>
    <cellStyle name="20% - Accent1 2 2 3 6 4 4" xfId="4967" xr:uid="{00000000-0005-0000-0000-0000AE120000}"/>
    <cellStyle name="20% - Accent1 2 2 3 6 5" xfId="4968" xr:uid="{00000000-0005-0000-0000-0000AF120000}"/>
    <cellStyle name="20% - Accent1 2 2 3 6 5 2" xfId="4969" xr:uid="{00000000-0005-0000-0000-0000B0120000}"/>
    <cellStyle name="20% - Accent1 2 2 3 6 5 2 2" xfId="4970" xr:uid="{00000000-0005-0000-0000-0000B1120000}"/>
    <cellStyle name="20% - Accent1 2 2 3 6 5 2 2 2" xfId="4971" xr:uid="{00000000-0005-0000-0000-0000B2120000}"/>
    <cellStyle name="20% - Accent1 2 2 3 6 5 2 3" xfId="4972" xr:uid="{00000000-0005-0000-0000-0000B3120000}"/>
    <cellStyle name="20% - Accent1 2 2 3 6 5 3" xfId="4973" xr:uid="{00000000-0005-0000-0000-0000B4120000}"/>
    <cellStyle name="20% - Accent1 2 2 3 6 5 3 2" xfId="4974" xr:uid="{00000000-0005-0000-0000-0000B5120000}"/>
    <cellStyle name="20% - Accent1 2 2 3 6 5 4" xfId="4975" xr:uid="{00000000-0005-0000-0000-0000B6120000}"/>
    <cellStyle name="20% - Accent1 2 2 3 6 6" xfId="4976" xr:uid="{00000000-0005-0000-0000-0000B7120000}"/>
    <cellStyle name="20% - Accent1 2 2 3 6 6 2" xfId="4977" xr:uid="{00000000-0005-0000-0000-0000B8120000}"/>
    <cellStyle name="20% - Accent1 2 2 3 6 6 2 2" xfId="4978" xr:uid="{00000000-0005-0000-0000-0000B9120000}"/>
    <cellStyle name="20% - Accent1 2 2 3 6 6 2 2 2" xfId="4979" xr:uid="{00000000-0005-0000-0000-0000BA120000}"/>
    <cellStyle name="20% - Accent1 2 2 3 6 6 2 3" xfId="4980" xr:uid="{00000000-0005-0000-0000-0000BB120000}"/>
    <cellStyle name="20% - Accent1 2 2 3 6 6 3" xfId="4981" xr:uid="{00000000-0005-0000-0000-0000BC120000}"/>
    <cellStyle name="20% - Accent1 2 2 3 6 6 3 2" xfId="4982" xr:uid="{00000000-0005-0000-0000-0000BD120000}"/>
    <cellStyle name="20% - Accent1 2 2 3 6 6 4" xfId="4983" xr:uid="{00000000-0005-0000-0000-0000BE120000}"/>
    <cellStyle name="20% - Accent1 2 2 3 6 7" xfId="4984" xr:uid="{00000000-0005-0000-0000-0000BF120000}"/>
    <cellStyle name="20% - Accent1 2 2 3 6 7 2" xfId="4985" xr:uid="{00000000-0005-0000-0000-0000C0120000}"/>
    <cellStyle name="20% - Accent1 2 2 3 6 7 2 2" xfId="4986" xr:uid="{00000000-0005-0000-0000-0000C1120000}"/>
    <cellStyle name="20% - Accent1 2 2 3 6 7 3" xfId="4987" xr:uid="{00000000-0005-0000-0000-0000C2120000}"/>
    <cellStyle name="20% - Accent1 2 2 3 6 8" xfId="4988" xr:uid="{00000000-0005-0000-0000-0000C3120000}"/>
    <cellStyle name="20% - Accent1 2 2 3 6 8 2" xfId="4989" xr:uid="{00000000-0005-0000-0000-0000C4120000}"/>
    <cellStyle name="20% - Accent1 2 2 3 6 8 2 2" xfId="4990" xr:uid="{00000000-0005-0000-0000-0000C5120000}"/>
    <cellStyle name="20% - Accent1 2 2 3 6 8 3" xfId="4991" xr:uid="{00000000-0005-0000-0000-0000C6120000}"/>
    <cellStyle name="20% - Accent1 2 2 3 6 9" xfId="4992" xr:uid="{00000000-0005-0000-0000-0000C7120000}"/>
    <cellStyle name="20% - Accent1 2 2 3 6 9 2" xfId="4993" xr:uid="{00000000-0005-0000-0000-0000C8120000}"/>
    <cellStyle name="20% - Accent1 2 2 3 7" xfId="4994" xr:uid="{00000000-0005-0000-0000-0000C9120000}"/>
    <cellStyle name="20% - Accent1 2 2 3 7 2" xfId="4995" xr:uid="{00000000-0005-0000-0000-0000CA120000}"/>
    <cellStyle name="20% - Accent1 2 2 3 7 2 2" xfId="4996" xr:uid="{00000000-0005-0000-0000-0000CB120000}"/>
    <cellStyle name="20% - Accent1 2 2 3 7 2 2 2" xfId="4997" xr:uid="{00000000-0005-0000-0000-0000CC120000}"/>
    <cellStyle name="20% - Accent1 2 2 3 7 2 2 2 2" xfId="4998" xr:uid="{00000000-0005-0000-0000-0000CD120000}"/>
    <cellStyle name="20% - Accent1 2 2 3 7 2 2 3" xfId="4999" xr:uid="{00000000-0005-0000-0000-0000CE120000}"/>
    <cellStyle name="20% - Accent1 2 2 3 7 2 3" xfId="5000" xr:uid="{00000000-0005-0000-0000-0000CF120000}"/>
    <cellStyle name="20% - Accent1 2 2 3 7 2 3 2" xfId="5001" xr:uid="{00000000-0005-0000-0000-0000D0120000}"/>
    <cellStyle name="20% - Accent1 2 2 3 7 2 4" xfId="5002" xr:uid="{00000000-0005-0000-0000-0000D1120000}"/>
    <cellStyle name="20% - Accent1 2 2 3 7 3" xfId="5003" xr:uid="{00000000-0005-0000-0000-0000D2120000}"/>
    <cellStyle name="20% - Accent1 2 2 3 7 3 2" xfId="5004" xr:uid="{00000000-0005-0000-0000-0000D3120000}"/>
    <cellStyle name="20% - Accent1 2 2 3 7 3 2 2" xfId="5005" xr:uid="{00000000-0005-0000-0000-0000D4120000}"/>
    <cellStyle name="20% - Accent1 2 2 3 7 3 2 2 2" xfId="5006" xr:uid="{00000000-0005-0000-0000-0000D5120000}"/>
    <cellStyle name="20% - Accent1 2 2 3 7 3 2 3" xfId="5007" xr:uid="{00000000-0005-0000-0000-0000D6120000}"/>
    <cellStyle name="20% - Accent1 2 2 3 7 3 3" xfId="5008" xr:uid="{00000000-0005-0000-0000-0000D7120000}"/>
    <cellStyle name="20% - Accent1 2 2 3 7 3 3 2" xfId="5009" xr:uid="{00000000-0005-0000-0000-0000D8120000}"/>
    <cellStyle name="20% - Accent1 2 2 3 7 3 4" xfId="5010" xr:uid="{00000000-0005-0000-0000-0000D9120000}"/>
    <cellStyle name="20% - Accent1 2 2 3 7 4" xfId="5011" xr:uid="{00000000-0005-0000-0000-0000DA120000}"/>
    <cellStyle name="20% - Accent1 2 2 3 7 4 2" xfId="5012" xr:uid="{00000000-0005-0000-0000-0000DB120000}"/>
    <cellStyle name="20% - Accent1 2 2 3 7 4 2 2" xfId="5013" xr:uid="{00000000-0005-0000-0000-0000DC120000}"/>
    <cellStyle name="20% - Accent1 2 2 3 7 4 2 2 2" xfId="5014" xr:uid="{00000000-0005-0000-0000-0000DD120000}"/>
    <cellStyle name="20% - Accent1 2 2 3 7 4 2 3" xfId="5015" xr:uid="{00000000-0005-0000-0000-0000DE120000}"/>
    <cellStyle name="20% - Accent1 2 2 3 7 4 3" xfId="5016" xr:uid="{00000000-0005-0000-0000-0000DF120000}"/>
    <cellStyle name="20% - Accent1 2 2 3 7 4 3 2" xfId="5017" xr:uid="{00000000-0005-0000-0000-0000E0120000}"/>
    <cellStyle name="20% - Accent1 2 2 3 7 4 4" xfId="5018" xr:uid="{00000000-0005-0000-0000-0000E1120000}"/>
    <cellStyle name="20% - Accent1 2 2 3 7 5" xfId="5019" xr:uid="{00000000-0005-0000-0000-0000E2120000}"/>
    <cellStyle name="20% - Accent1 2 2 3 7 5 2" xfId="5020" xr:uid="{00000000-0005-0000-0000-0000E3120000}"/>
    <cellStyle name="20% - Accent1 2 2 3 7 5 2 2" xfId="5021" xr:uid="{00000000-0005-0000-0000-0000E4120000}"/>
    <cellStyle name="20% - Accent1 2 2 3 7 5 3" xfId="5022" xr:uid="{00000000-0005-0000-0000-0000E5120000}"/>
    <cellStyle name="20% - Accent1 2 2 3 7 6" xfId="5023" xr:uid="{00000000-0005-0000-0000-0000E6120000}"/>
    <cellStyle name="20% - Accent1 2 2 3 7 6 2" xfId="5024" xr:uid="{00000000-0005-0000-0000-0000E7120000}"/>
    <cellStyle name="20% - Accent1 2 2 3 7 6 2 2" xfId="5025" xr:uid="{00000000-0005-0000-0000-0000E8120000}"/>
    <cellStyle name="20% - Accent1 2 2 3 7 6 3" xfId="5026" xr:uid="{00000000-0005-0000-0000-0000E9120000}"/>
    <cellStyle name="20% - Accent1 2 2 3 7 7" xfId="5027" xr:uid="{00000000-0005-0000-0000-0000EA120000}"/>
    <cellStyle name="20% - Accent1 2 2 3 7 7 2" xfId="5028" xr:uid="{00000000-0005-0000-0000-0000EB120000}"/>
    <cellStyle name="20% - Accent1 2 2 3 7 8" xfId="5029" xr:uid="{00000000-0005-0000-0000-0000EC120000}"/>
    <cellStyle name="20% - Accent1 2 2 3 7 8 2" xfId="5030" xr:uid="{00000000-0005-0000-0000-0000ED120000}"/>
    <cellStyle name="20% - Accent1 2 2 3 7 9" xfId="5031" xr:uid="{00000000-0005-0000-0000-0000EE120000}"/>
    <cellStyle name="20% - Accent1 2 2 3 8" xfId="5032" xr:uid="{00000000-0005-0000-0000-0000EF120000}"/>
    <cellStyle name="20% - Accent1 2 2 3 8 2" xfId="5033" xr:uid="{00000000-0005-0000-0000-0000F0120000}"/>
    <cellStyle name="20% - Accent1 2 2 3 8 2 2" xfId="5034" xr:uid="{00000000-0005-0000-0000-0000F1120000}"/>
    <cellStyle name="20% - Accent1 2 2 3 8 2 2 2" xfId="5035" xr:uid="{00000000-0005-0000-0000-0000F2120000}"/>
    <cellStyle name="20% - Accent1 2 2 3 8 2 2 2 2" xfId="5036" xr:uid="{00000000-0005-0000-0000-0000F3120000}"/>
    <cellStyle name="20% - Accent1 2 2 3 8 2 2 3" xfId="5037" xr:uid="{00000000-0005-0000-0000-0000F4120000}"/>
    <cellStyle name="20% - Accent1 2 2 3 8 2 3" xfId="5038" xr:uid="{00000000-0005-0000-0000-0000F5120000}"/>
    <cellStyle name="20% - Accent1 2 2 3 8 2 3 2" xfId="5039" xr:uid="{00000000-0005-0000-0000-0000F6120000}"/>
    <cellStyle name="20% - Accent1 2 2 3 8 2 4" xfId="5040" xr:uid="{00000000-0005-0000-0000-0000F7120000}"/>
    <cellStyle name="20% - Accent1 2 2 3 8 3" xfId="5041" xr:uid="{00000000-0005-0000-0000-0000F8120000}"/>
    <cellStyle name="20% - Accent1 2 2 3 8 3 2" xfId="5042" xr:uid="{00000000-0005-0000-0000-0000F9120000}"/>
    <cellStyle name="20% - Accent1 2 2 3 8 3 2 2" xfId="5043" xr:uid="{00000000-0005-0000-0000-0000FA120000}"/>
    <cellStyle name="20% - Accent1 2 2 3 8 3 2 2 2" xfId="5044" xr:uid="{00000000-0005-0000-0000-0000FB120000}"/>
    <cellStyle name="20% - Accent1 2 2 3 8 3 2 3" xfId="5045" xr:uid="{00000000-0005-0000-0000-0000FC120000}"/>
    <cellStyle name="20% - Accent1 2 2 3 8 3 3" xfId="5046" xr:uid="{00000000-0005-0000-0000-0000FD120000}"/>
    <cellStyle name="20% - Accent1 2 2 3 8 3 3 2" xfId="5047" xr:uid="{00000000-0005-0000-0000-0000FE120000}"/>
    <cellStyle name="20% - Accent1 2 2 3 8 3 4" xfId="5048" xr:uid="{00000000-0005-0000-0000-0000FF120000}"/>
    <cellStyle name="20% - Accent1 2 2 3 8 4" xfId="5049" xr:uid="{00000000-0005-0000-0000-000000130000}"/>
    <cellStyle name="20% - Accent1 2 2 3 8 4 2" xfId="5050" xr:uid="{00000000-0005-0000-0000-000001130000}"/>
    <cellStyle name="20% - Accent1 2 2 3 8 4 2 2" xfId="5051" xr:uid="{00000000-0005-0000-0000-000002130000}"/>
    <cellStyle name="20% - Accent1 2 2 3 8 4 2 2 2" xfId="5052" xr:uid="{00000000-0005-0000-0000-000003130000}"/>
    <cellStyle name="20% - Accent1 2 2 3 8 4 2 3" xfId="5053" xr:uid="{00000000-0005-0000-0000-000004130000}"/>
    <cellStyle name="20% - Accent1 2 2 3 8 4 3" xfId="5054" xr:uid="{00000000-0005-0000-0000-000005130000}"/>
    <cellStyle name="20% - Accent1 2 2 3 8 4 3 2" xfId="5055" xr:uid="{00000000-0005-0000-0000-000006130000}"/>
    <cellStyle name="20% - Accent1 2 2 3 8 4 4" xfId="5056" xr:uid="{00000000-0005-0000-0000-000007130000}"/>
    <cellStyle name="20% - Accent1 2 2 3 8 5" xfId="5057" xr:uid="{00000000-0005-0000-0000-000008130000}"/>
    <cellStyle name="20% - Accent1 2 2 3 8 5 2" xfId="5058" xr:uid="{00000000-0005-0000-0000-000009130000}"/>
    <cellStyle name="20% - Accent1 2 2 3 8 5 2 2" xfId="5059" xr:uid="{00000000-0005-0000-0000-00000A130000}"/>
    <cellStyle name="20% - Accent1 2 2 3 8 5 3" xfId="5060" xr:uid="{00000000-0005-0000-0000-00000B130000}"/>
    <cellStyle name="20% - Accent1 2 2 3 8 6" xfId="5061" xr:uid="{00000000-0005-0000-0000-00000C130000}"/>
    <cellStyle name="20% - Accent1 2 2 3 8 6 2" xfId="5062" xr:uid="{00000000-0005-0000-0000-00000D130000}"/>
    <cellStyle name="20% - Accent1 2 2 3 8 6 2 2" xfId="5063" xr:uid="{00000000-0005-0000-0000-00000E130000}"/>
    <cellStyle name="20% - Accent1 2 2 3 8 6 3" xfId="5064" xr:uid="{00000000-0005-0000-0000-00000F130000}"/>
    <cellStyle name="20% - Accent1 2 2 3 8 7" xfId="5065" xr:uid="{00000000-0005-0000-0000-000010130000}"/>
    <cellStyle name="20% - Accent1 2 2 3 8 7 2" xfId="5066" xr:uid="{00000000-0005-0000-0000-000011130000}"/>
    <cellStyle name="20% - Accent1 2 2 3 8 8" xfId="5067" xr:uid="{00000000-0005-0000-0000-000012130000}"/>
    <cellStyle name="20% - Accent1 2 2 3 8 8 2" xfId="5068" xr:uid="{00000000-0005-0000-0000-000013130000}"/>
    <cellStyle name="20% - Accent1 2 2 3 8 9" xfId="5069" xr:uid="{00000000-0005-0000-0000-000014130000}"/>
    <cellStyle name="20% - Accent1 2 2 3 9" xfId="5070" xr:uid="{00000000-0005-0000-0000-000015130000}"/>
    <cellStyle name="20% - Accent1 2 2 3 9 2" xfId="5071" xr:uid="{00000000-0005-0000-0000-000016130000}"/>
    <cellStyle name="20% - Accent1 2 2 3 9 2 2" xfId="5072" xr:uid="{00000000-0005-0000-0000-000017130000}"/>
    <cellStyle name="20% - Accent1 2 2 3 9 2 2 2" xfId="5073" xr:uid="{00000000-0005-0000-0000-000018130000}"/>
    <cellStyle name="20% - Accent1 2 2 3 9 2 3" xfId="5074" xr:uid="{00000000-0005-0000-0000-000019130000}"/>
    <cellStyle name="20% - Accent1 2 2 3 9 3" xfId="5075" xr:uid="{00000000-0005-0000-0000-00001A130000}"/>
    <cellStyle name="20% - Accent1 2 2 3 9 3 2" xfId="5076" xr:uid="{00000000-0005-0000-0000-00001B130000}"/>
    <cellStyle name="20% - Accent1 2 2 3 9 4" xfId="5077" xr:uid="{00000000-0005-0000-0000-00001C130000}"/>
    <cellStyle name="20% - Accent1 2 2 4" xfId="5078" xr:uid="{00000000-0005-0000-0000-00001D130000}"/>
    <cellStyle name="20% - Accent1 2 2 4 10" xfId="5079" xr:uid="{00000000-0005-0000-0000-00001E130000}"/>
    <cellStyle name="20% - Accent1 2 2 4 10 2" xfId="5080" xr:uid="{00000000-0005-0000-0000-00001F130000}"/>
    <cellStyle name="20% - Accent1 2 2 4 10 2 2" xfId="5081" xr:uid="{00000000-0005-0000-0000-000020130000}"/>
    <cellStyle name="20% - Accent1 2 2 4 10 2 2 2" xfId="5082" xr:uid="{00000000-0005-0000-0000-000021130000}"/>
    <cellStyle name="20% - Accent1 2 2 4 10 2 3" xfId="5083" xr:uid="{00000000-0005-0000-0000-000022130000}"/>
    <cellStyle name="20% - Accent1 2 2 4 10 3" xfId="5084" xr:uid="{00000000-0005-0000-0000-000023130000}"/>
    <cellStyle name="20% - Accent1 2 2 4 10 3 2" xfId="5085" xr:uid="{00000000-0005-0000-0000-000024130000}"/>
    <cellStyle name="20% - Accent1 2 2 4 10 4" xfId="5086" xr:uid="{00000000-0005-0000-0000-000025130000}"/>
    <cellStyle name="20% - Accent1 2 2 4 11" xfId="5087" xr:uid="{00000000-0005-0000-0000-000026130000}"/>
    <cellStyle name="20% - Accent1 2 2 4 11 2" xfId="5088" xr:uid="{00000000-0005-0000-0000-000027130000}"/>
    <cellStyle name="20% - Accent1 2 2 4 11 2 2" xfId="5089" xr:uid="{00000000-0005-0000-0000-000028130000}"/>
    <cellStyle name="20% - Accent1 2 2 4 11 2 2 2" xfId="5090" xr:uid="{00000000-0005-0000-0000-000029130000}"/>
    <cellStyle name="20% - Accent1 2 2 4 11 2 3" xfId="5091" xr:uid="{00000000-0005-0000-0000-00002A130000}"/>
    <cellStyle name="20% - Accent1 2 2 4 11 3" xfId="5092" xr:uid="{00000000-0005-0000-0000-00002B130000}"/>
    <cellStyle name="20% - Accent1 2 2 4 11 3 2" xfId="5093" xr:uid="{00000000-0005-0000-0000-00002C130000}"/>
    <cellStyle name="20% - Accent1 2 2 4 11 4" xfId="5094" xr:uid="{00000000-0005-0000-0000-00002D130000}"/>
    <cellStyle name="20% - Accent1 2 2 4 12" xfId="5095" xr:uid="{00000000-0005-0000-0000-00002E130000}"/>
    <cellStyle name="20% - Accent1 2 2 4 12 2" xfId="5096" xr:uid="{00000000-0005-0000-0000-00002F130000}"/>
    <cellStyle name="20% - Accent1 2 2 4 12 2 2" xfId="5097" xr:uid="{00000000-0005-0000-0000-000030130000}"/>
    <cellStyle name="20% - Accent1 2 2 4 12 3" xfId="5098" xr:uid="{00000000-0005-0000-0000-000031130000}"/>
    <cellStyle name="20% - Accent1 2 2 4 13" xfId="5099" xr:uid="{00000000-0005-0000-0000-000032130000}"/>
    <cellStyle name="20% - Accent1 2 2 4 13 2" xfId="5100" xr:uid="{00000000-0005-0000-0000-000033130000}"/>
    <cellStyle name="20% - Accent1 2 2 4 13 2 2" xfId="5101" xr:uid="{00000000-0005-0000-0000-000034130000}"/>
    <cellStyle name="20% - Accent1 2 2 4 13 3" xfId="5102" xr:uid="{00000000-0005-0000-0000-000035130000}"/>
    <cellStyle name="20% - Accent1 2 2 4 14" xfId="5103" xr:uid="{00000000-0005-0000-0000-000036130000}"/>
    <cellStyle name="20% - Accent1 2 2 4 14 2" xfId="5104" xr:uid="{00000000-0005-0000-0000-000037130000}"/>
    <cellStyle name="20% - Accent1 2 2 4 15" xfId="5105" xr:uid="{00000000-0005-0000-0000-000038130000}"/>
    <cellStyle name="20% - Accent1 2 2 4 15 2" xfId="5106" xr:uid="{00000000-0005-0000-0000-000039130000}"/>
    <cellStyle name="20% - Accent1 2 2 4 16" xfId="5107" xr:uid="{00000000-0005-0000-0000-00003A130000}"/>
    <cellStyle name="20% - Accent1 2 2 4 2" xfId="5108" xr:uid="{00000000-0005-0000-0000-00003B130000}"/>
    <cellStyle name="20% - Accent1 2 2 4 2 10" xfId="5109" xr:uid="{00000000-0005-0000-0000-00003C130000}"/>
    <cellStyle name="20% - Accent1 2 2 4 2 10 2" xfId="5110" xr:uid="{00000000-0005-0000-0000-00003D130000}"/>
    <cellStyle name="20% - Accent1 2 2 4 2 10 2 2" xfId="5111" xr:uid="{00000000-0005-0000-0000-00003E130000}"/>
    <cellStyle name="20% - Accent1 2 2 4 2 10 2 2 2" xfId="5112" xr:uid="{00000000-0005-0000-0000-00003F130000}"/>
    <cellStyle name="20% - Accent1 2 2 4 2 10 2 3" xfId="5113" xr:uid="{00000000-0005-0000-0000-000040130000}"/>
    <cellStyle name="20% - Accent1 2 2 4 2 10 3" xfId="5114" xr:uid="{00000000-0005-0000-0000-000041130000}"/>
    <cellStyle name="20% - Accent1 2 2 4 2 10 3 2" xfId="5115" xr:uid="{00000000-0005-0000-0000-000042130000}"/>
    <cellStyle name="20% - Accent1 2 2 4 2 10 4" xfId="5116" xr:uid="{00000000-0005-0000-0000-000043130000}"/>
    <cellStyle name="20% - Accent1 2 2 4 2 11" xfId="5117" xr:uid="{00000000-0005-0000-0000-000044130000}"/>
    <cellStyle name="20% - Accent1 2 2 4 2 11 2" xfId="5118" xr:uid="{00000000-0005-0000-0000-000045130000}"/>
    <cellStyle name="20% - Accent1 2 2 4 2 11 2 2" xfId="5119" xr:uid="{00000000-0005-0000-0000-000046130000}"/>
    <cellStyle name="20% - Accent1 2 2 4 2 11 3" xfId="5120" xr:uid="{00000000-0005-0000-0000-000047130000}"/>
    <cellStyle name="20% - Accent1 2 2 4 2 12" xfId="5121" xr:uid="{00000000-0005-0000-0000-000048130000}"/>
    <cellStyle name="20% - Accent1 2 2 4 2 12 2" xfId="5122" xr:uid="{00000000-0005-0000-0000-000049130000}"/>
    <cellStyle name="20% - Accent1 2 2 4 2 12 2 2" xfId="5123" xr:uid="{00000000-0005-0000-0000-00004A130000}"/>
    <cellStyle name="20% - Accent1 2 2 4 2 12 3" xfId="5124" xr:uid="{00000000-0005-0000-0000-00004B130000}"/>
    <cellStyle name="20% - Accent1 2 2 4 2 13" xfId="5125" xr:uid="{00000000-0005-0000-0000-00004C130000}"/>
    <cellStyle name="20% - Accent1 2 2 4 2 13 2" xfId="5126" xr:uid="{00000000-0005-0000-0000-00004D130000}"/>
    <cellStyle name="20% - Accent1 2 2 4 2 14" xfId="5127" xr:uid="{00000000-0005-0000-0000-00004E130000}"/>
    <cellStyle name="20% - Accent1 2 2 4 2 14 2" xfId="5128" xr:uid="{00000000-0005-0000-0000-00004F130000}"/>
    <cellStyle name="20% - Accent1 2 2 4 2 15" xfId="5129" xr:uid="{00000000-0005-0000-0000-000050130000}"/>
    <cellStyle name="20% - Accent1 2 2 4 2 2" xfId="5130" xr:uid="{00000000-0005-0000-0000-000051130000}"/>
    <cellStyle name="20% - Accent1 2 2 4 2 2 10" xfId="5131" xr:uid="{00000000-0005-0000-0000-000052130000}"/>
    <cellStyle name="20% - Accent1 2 2 4 2 2 10 2" xfId="5132" xr:uid="{00000000-0005-0000-0000-000053130000}"/>
    <cellStyle name="20% - Accent1 2 2 4 2 2 10 2 2" xfId="5133" xr:uid="{00000000-0005-0000-0000-000054130000}"/>
    <cellStyle name="20% - Accent1 2 2 4 2 2 10 3" xfId="5134" xr:uid="{00000000-0005-0000-0000-000055130000}"/>
    <cellStyle name="20% - Accent1 2 2 4 2 2 11" xfId="5135" xr:uid="{00000000-0005-0000-0000-000056130000}"/>
    <cellStyle name="20% - Accent1 2 2 4 2 2 11 2" xfId="5136" xr:uid="{00000000-0005-0000-0000-000057130000}"/>
    <cellStyle name="20% - Accent1 2 2 4 2 2 11 2 2" xfId="5137" xr:uid="{00000000-0005-0000-0000-000058130000}"/>
    <cellStyle name="20% - Accent1 2 2 4 2 2 11 3" xfId="5138" xr:uid="{00000000-0005-0000-0000-000059130000}"/>
    <cellStyle name="20% - Accent1 2 2 4 2 2 12" xfId="5139" xr:uid="{00000000-0005-0000-0000-00005A130000}"/>
    <cellStyle name="20% - Accent1 2 2 4 2 2 12 2" xfId="5140" xr:uid="{00000000-0005-0000-0000-00005B130000}"/>
    <cellStyle name="20% - Accent1 2 2 4 2 2 13" xfId="5141" xr:uid="{00000000-0005-0000-0000-00005C130000}"/>
    <cellStyle name="20% - Accent1 2 2 4 2 2 13 2" xfId="5142" xr:uid="{00000000-0005-0000-0000-00005D130000}"/>
    <cellStyle name="20% - Accent1 2 2 4 2 2 14" xfId="5143" xr:uid="{00000000-0005-0000-0000-00005E130000}"/>
    <cellStyle name="20% - Accent1 2 2 4 2 2 2" xfId="5144" xr:uid="{00000000-0005-0000-0000-00005F130000}"/>
    <cellStyle name="20% - Accent1 2 2 4 2 2 2 10" xfId="5145" xr:uid="{00000000-0005-0000-0000-000060130000}"/>
    <cellStyle name="20% - Accent1 2 2 4 2 2 2 10 2" xfId="5146" xr:uid="{00000000-0005-0000-0000-000061130000}"/>
    <cellStyle name="20% - Accent1 2 2 4 2 2 2 11" xfId="5147" xr:uid="{00000000-0005-0000-0000-000062130000}"/>
    <cellStyle name="20% - Accent1 2 2 4 2 2 2 2" xfId="5148" xr:uid="{00000000-0005-0000-0000-000063130000}"/>
    <cellStyle name="20% - Accent1 2 2 4 2 2 2 2 2" xfId="5149" xr:uid="{00000000-0005-0000-0000-000064130000}"/>
    <cellStyle name="20% - Accent1 2 2 4 2 2 2 2 2 2" xfId="5150" xr:uid="{00000000-0005-0000-0000-000065130000}"/>
    <cellStyle name="20% - Accent1 2 2 4 2 2 2 2 2 2 2" xfId="5151" xr:uid="{00000000-0005-0000-0000-000066130000}"/>
    <cellStyle name="20% - Accent1 2 2 4 2 2 2 2 2 2 2 2" xfId="5152" xr:uid="{00000000-0005-0000-0000-000067130000}"/>
    <cellStyle name="20% - Accent1 2 2 4 2 2 2 2 2 2 3" xfId="5153" xr:uid="{00000000-0005-0000-0000-000068130000}"/>
    <cellStyle name="20% - Accent1 2 2 4 2 2 2 2 2 3" xfId="5154" xr:uid="{00000000-0005-0000-0000-000069130000}"/>
    <cellStyle name="20% - Accent1 2 2 4 2 2 2 2 2 3 2" xfId="5155" xr:uid="{00000000-0005-0000-0000-00006A130000}"/>
    <cellStyle name="20% - Accent1 2 2 4 2 2 2 2 2 4" xfId="5156" xr:uid="{00000000-0005-0000-0000-00006B130000}"/>
    <cellStyle name="20% - Accent1 2 2 4 2 2 2 2 3" xfId="5157" xr:uid="{00000000-0005-0000-0000-00006C130000}"/>
    <cellStyle name="20% - Accent1 2 2 4 2 2 2 2 3 2" xfId="5158" xr:uid="{00000000-0005-0000-0000-00006D130000}"/>
    <cellStyle name="20% - Accent1 2 2 4 2 2 2 2 3 2 2" xfId="5159" xr:uid="{00000000-0005-0000-0000-00006E130000}"/>
    <cellStyle name="20% - Accent1 2 2 4 2 2 2 2 3 2 2 2" xfId="5160" xr:uid="{00000000-0005-0000-0000-00006F130000}"/>
    <cellStyle name="20% - Accent1 2 2 4 2 2 2 2 3 2 3" xfId="5161" xr:uid="{00000000-0005-0000-0000-000070130000}"/>
    <cellStyle name="20% - Accent1 2 2 4 2 2 2 2 3 3" xfId="5162" xr:uid="{00000000-0005-0000-0000-000071130000}"/>
    <cellStyle name="20% - Accent1 2 2 4 2 2 2 2 3 3 2" xfId="5163" xr:uid="{00000000-0005-0000-0000-000072130000}"/>
    <cellStyle name="20% - Accent1 2 2 4 2 2 2 2 3 4" xfId="5164" xr:uid="{00000000-0005-0000-0000-000073130000}"/>
    <cellStyle name="20% - Accent1 2 2 4 2 2 2 2 4" xfId="5165" xr:uid="{00000000-0005-0000-0000-000074130000}"/>
    <cellStyle name="20% - Accent1 2 2 4 2 2 2 2 4 2" xfId="5166" xr:uid="{00000000-0005-0000-0000-000075130000}"/>
    <cellStyle name="20% - Accent1 2 2 4 2 2 2 2 4 2 2" xfId="5167" xr:uid="{00000000-0005-0000-0000-000076130000}"/>
    <cellStyle name="20% - Accent1 2 2 4 2 2 2 2 4 2 2 2" xfId="5168" xr:uid="{00000000-0005-0000-0000-000077130000}"/>
    <cellStyle name="20% - Accent1 2 2 4 2 2 2 2 4 2 3" xfId="5169" xr:uid="{00000000-0005-0000-0000-000078130000}"/>
    <cellStyle name="20% - Accent1 2 2 4 2 2 2 2 4 3" xfId="5170" xr:uid="{00000000-0005-0000-0000-000079130000}"/>
    <cellStyle name="20% - Accent1 2 2 4 2 2 2 2 4 3 2" xfId="5171" xr:uid="{00000000-0005-0000-0000-00007A130000}"/>
    <cellStyle name="20% - Accent1 2 2 4 2 2 2 2 4 4" xfId="5172" xr:uid="{00000000-0005-0000-0000-00007B130000}"/>
    <cellStyle name="20% - Accent1 2 2 4 2 2 2 2 5" xfId="5173" xr:uid="{00000000-0005-0000-0000-00007C130000}"/>
    <cellStyle name="20% - Accent1 2 2 4 2 2 2 2 5 2" xfId="5174" xr:uid="{00000000-0005-0000-0000-00007D130000}"/>
    <cellStyle name="20% - Accent1 2 2 4 2 2 2 2 5 2 2" xfId="5175" xr:uid="{00000000-0005-0000-0000-00007E130000}"/>
    <cellStyle name="20% - Accent1 2 2 4 2 2 2 2 5 3" xfId="5176" xr:uid="{00000000-0005-0000-0000-00007F130000}"/>
    <cellStyle name="20% - Accent1 2 2 4 2 2 2 2 6" xfId="5177" xr:uid="{00000000-0005-0000-0000-000080130000}"/>
    <cellStyle name="20% - Accent1 2 2 4 2 2 2 2 6 2" xfId="5178" xr:uid="{00000000-0005-0000-0000-000081130000}"/>
    <cellStyle name="20% - Accent1 2 2 4 2 2 2 2 6 2 2" xfId="5179" xr:uid="{00000000-0005-0000-0000-000082130000}"/>
    <cellStyle name="20% - Accent1 2 2 4 2 2 2 2 6 3" xfId="5180" xr:uid="{00000000-0005-0000-0000-000083130000}"/>
    <cellStyle name="20% - Accent1 2 2 4 2 2 2 2 7" xfId="5181" xr:uid="{00000000-0005-0000-0000-000084130000}"/>
    <cellStyle name="20% - Accent1 2 2 4 2 2 2 2 7 2" xfId="5182" xr:uid="{00000000-0005-0000-0000-000085130000}"/>
    <cellStyle name="20% - Accent1 2 2 4 2 2 2 2 8" xfId="5183" xr:uid="{00000000-0005-0000-0000-000086130000}"/>
    <cellStyle name="20% - Accent1 2 2 4 2 2 2 2 8 2" xfId="5184" xr:uid="{00000000-0005-0000-0000-000087130000}"/>
    <cellStyle name="20% - Accent1 2 2 4 2 2 2 2 9" xfId="5185" xr:uid="{00000000-0005-0000-0000-000088130000}"/>
    <cellStyle name="20% - Accent1 2 2 4 2 2 2 3" xfId="5186" xr:uid="{00000000-0005-0000-0000-000089130000}"/>
    <cellStyle name="20% - Accent1 2 2 4 2 2 2 3 2" xfId="5187" xr:uid="{00000000-0005-0000-0000-00008A130000}"/>
    <cellStyle name="20% - Accent1 2 2 4 2 2 2 3 2 2" xfId="5188" xr:uid="{00000000-0005-0000-0000-00008B130000}"/>
    <cellStyle name="20% - Accent1 2 2 4 2 2 2 3 2 2 2" xfId="5189" xr:uid="{00000000-0005-0000-0000-00008C130000}"/>
    <cellStyle name="20% - Accent1 2 2 4 2 2 2 3 2 2 2 2" xfId="5190" xr:uid="{00000000-0005-0000-0000-00008D130000}"/>
    <cellStyle name="20% - Accent1 2 2 4 2 2 2 3 2 2 3" xfId="5191" xr:uid="{00000000-0005-0000-0000-00008E130000}"/>
    <cellStyle name="20% - Accent1 2 2 4 2 2 2 3 2 3" xfId="5192" xr:uid="{00000000-0005-0000-0000-00008F130000}"/>
    <cellStyle name="20% - Accent1 2 2 4 2 2 2 3 2 3 2" xfId="5193" xr:uid="{00000000-0005-0000-0000-000090130000}"/>
    <cellStyle name="20% - Accent1 2 2 4 2 2 2 3 2 4" xfId="5194" xr:uid="{00000000-0005-0000-0000-000091130000}"/>
    <cellStyle name="20% - Accent1 2 2 4 2 2 2 3 3" xfId="5195" xr:uid="{00000000-0005-0000-0000-000092130000}"/>
    <cellStyle name="20% - Accent1 2 2 4 2 2 2 3 3 2" xfId="5196" xr:uid="{00000000-0005-0000-0000-000093130000}"/>
    <cellStyle name="20% - Accent1 2 2 4 2 2 2 3 3 2 2" xfId="5197" xr:uid="{00000000-0005-0000-0000-000094130000}"/>
    <cellStyle name="20% - Accent1 2 2 4 2 2 2 3 3 2 2 2" xfId="5198" xr:uid="{00000000-0005-0000-0000-000095130000}"/>
    <cellStyle name="20% - Accent1 2 2 4 2 2 2 3 3 2 3" xfId="5199" xr:uid="{00000000-0005-0000-0000-000096130000}"/>
    <cellStyle name="20% - Accent1 2 2 4 2 2 2 3 3 3" xfId="5200" xr:uid="{00000000-0005-0000-0000-000097130000}"/>
    <cellStyle name="20% - Accent1 2 2 4 2 2 2 3 3 3 2" xfId="5201" xr:uid="{00000000-0005-0000-0000-000098130000}"/>
    <cellStyle name="20% - Accent1 2 2 4 2 2 2 3 3 4" xfId="5202" xr:uid="{00000000-0005-0000-0000-000099130000}"/>
    <cellStyle name="20% - Accent1 2 2 4 2 2 2 3 4" xfId="5203" xr:uid="{00000000-0005-0000-0000-00009A130000}"/>
    <cellStyle name="20% - Accent1 2 2 4 2 2 2 3 4 2" xfId="5204" xr:uid="{00000000-0005-0000-0000-00009B130000}"/>
    <cellStyle name="20% - Accent1 2 2 4 2 2 2 3 4 2 2" xfId="5205" xr:uid="{00000000-0005-0000-0000-00009C130000}"/>
    <cellStyle name="20% - Accent1 2 2 4 2 2 2 3 4 2 2 2" xfId="5206" xr:uid="{00000000-0005-0000-0000-00009D130000}"/>
    <cellStyle name="20% - Accent1 2 2 4 2 2 2 3 4 2 3" xfId="5207" xr:uid="{00000000-0005-0000-0000-00009E130000}"/>
    <cellStyle name="20% - Accent1 2 2 4 2 2 2 3 4 3" xfId="5208" xr:uid="{00000000-0005-0000-0000-00009F130000}"/>
    <cellStyle name="20% - Accent1 2 2 4 2 2 2 3 4 3 2" xfId="5209" xr:uid="{00000000-0005-0000-0000-0000A0130000}"/>
    <cellStyle name="20% - Accent1 2 2 4 2 2 2 3 4 4" xfId="5210" xr:uid="{00000000-0005-0000-0000-0000A1130000}"/>
    <cellStyle name="20% - Accent1 2 2 4 2 2 2 3 5" xfId="5211" xr:uid="{00000000-0005-0000-0000-0000A2130000}"/>
    <cellStyle name="20% - Accent1 2 2 4 2 2 2 3 5 2" xfId="5212" xr:uid="{00000000-0005-0000-0000-0000A3130000}"/>
    <cellStyle name="20% - Accent1 2 2 4 2 2 2 3 5 2 2" xfId="5213" xr:uid="{00000000-0005-0000-0000-0000A4130000}"/>
    <cellStyle name="20% - Accent1 2 2 4 2 2 2 3 5 3" xfId="5214" xr:uid="{00000000-0005-0000-0000-0000A5130000}"/>
    <cellStyle name="20% - Accent1 2 2 4 2 2 2 3 6" xfId="5215" xr:uid="{00000000-0005-0000-0000-0000A6130000}"/>
    <cellStyle name="20% - Accent1 2 2 4 2 2 2 3 6 2" xfId="5216" xr:uid="{00000000-0005-0000-0000-0000A7130000}"/>
    <cellStyle name="20% - Accent1 2 2 4 2 2 2 3 6 2 2" xfId="5217" xr:uid="{00000000-0005-0000-0000-0000A8130000}"/>
    <cellStyle name="20% - Accent1 2 2 4 2 2 2 3 6 3" xfId="5218" xr:uid="{00000000-0005-0000-0000-0000A9130000}"/>
    <cellStyle name="20% - Accent1 2 2 4 2 2 2 3 7" xfId="5219" xr:uid="{00000000-0005-0000-0000-0000AA130000}"/>
    <cellStyle name="20% - Accent1 2 2 4 2 2 2 3 7 2" xfId="5220" xr:uid="{00000000-0005-0000-0000-0000AB130000}"/>
    <cellStyle name="20% - Accent1 2 2 4 2 2 2 3 8" xfId="5221" xr:uid="{00000000-0005-0000-0000-0000AC130000}"/>
    <cellStyle name="20% - Accent1 2 2 4 2 2 2 3 8 2" xfId="5222" xr:uid="{00000000-0005-0000-0000-0000AD130000}"/>
    <cellStyle name="20% - Accent1 2 2 4 2 2 2 3 9" xfId="5223" xr:uid="{00000000-0005-0000-0000-0000AE130000}"/>
    <cellStyle name="20% - Accent1 2 2 4 2 2 2 4" xfId="5224" xr:uid="{00000000-0005-0000-0000-0000AF130000}"/>
    <cellStyle name="20% - Accent1 2 2 4 2 2 2 4 2" xfId="5225" xr:uid="{00000000-0005-0000-0000-0000B0130000}"/>
    <cellStyle name="20% - Accent1 2 2 4 2 2 2 4 2 2" xfId="5226" xr:uid="{00000000-0005-0000-0000-0000B1130000}"/>
    <cellStyle name="20% - Accent1 2 2 4 2 2 2 4 2 2 2" xfId="5227" xr:uid="{00000000-0005-0000-0000-0000B2130000}"/>
    <cellStyle name="20% - Accent1 2 2 4 2 2 2 4 2 3" xfId="5228" xr:uid="{00000000-0005-0000-0000-0000B3130000}"/>
    <cellStyle name="20% - Accent1 2 2 4 2 2 2 4 3" xfId="5229" xr:uid="{00000000-0005-0000-0000-0000B4130000}"/>
    <cellStyle name="20% - Accent1 2 2 4 2 2 2 4 3 2" xfId="5230" xr:uid="{00000000-0005-0000-0000-0000B5130000}"/>
    <cellStyle name="20% - Accent1 2 2 4 2 2 2 4 4" xfId="5231" xr:uid="{00000000-0005-0000-0000-0000B6130000}"/>
    <cellStyle name="20% - Accent1 2 2 4 2 2 2 5" xfId="5232" xr:uid="{00000000-0005-0000-0000-0000B7130000}"/>
    <cellStyle name="20% - Accent1 2 2 4 2 2 2 5 2" xfId="5233" xr:uid="{00000000-0005-0000-0000-0000B8130000}"/>
    <cellStyle name="20% - Accent1 2 2 4 2 2 2 5 2 2" xfId="5234" xr:uid="{00000000-0005-0000-0000-0000B9130000}"/>
    <cellStyle name="20% - Accent1 2 2 4 2 2 2 5 2 2 2" xfId="5235" xr:uid="{00000000-0005-0000-0000-0000BA130000}"/>
    <cellStyle name="20% - Accent1 2 2 4 2 2 2 5 2 3" xfId="5236" xr:uid="{00000000-0005-0000-0000-0000BB130000}"/>
    <cellStyle name="20% - Accent1 2 2 4 2 2 2 5 3" xfId="5237" xr:uid="{00000000-0005-0000-0000-0000BC130000}"/>
    <cellStyle name="20% - Accent1 2 2 4 2 2 2 5 3 2" xfId="5238" xr:uid="{00000000-0005-0000-0000-0000BD130000}"/>
    <cellStyle name="20% - Accent1 2 2 4 2 2 2 5 4" xfId="5239" xr:uid="{00000000-0005-0000-0000-0000BE130000}"/>
    <cellStyle name="20% - Accent1 2 2 4 2 2 2 6" xfId="5240" xr:uid="{00000000-0005-0000-0000-0000BF130000}"/>
    <cellStyle name="20% - Accent1 2 2 4 2 2 2 6 2" xfId="5241" xr:uid="{00000000-0005-0000-0000-0000C0130000}"/>
    <cellStyle name="20% - Accent1 2 2 4 2 2 2 6 2 2" xfId="5242" xr:uid="{00000000-0005-0000-0000-0000C1130000}"/>
    <cellStyle name="20% - Accent1 2 2 4 2 2 2 6 2 2 2" xfId="5243" xr:uid="{00000000-0005-0000-0000-0000C2130000}"/>
    <cellStyle name="20% - Accent1 2 2 4 2 2 2 6 2 3" xfId="5244" xr:uid="{00000000-0005-0000-0000-0000C3130000}"/>
    <cellStyle name="20% - Accent1 2 2 4 2 2 2 6 3" xfId="5245" xr:uid="{00000000-0005-0000-0000-0000C4130000}"/>
    <cellStyle name="20% - Accent1 2 2 4 2 2 2 6 3 2" xfId="5246" xr:uid="{00000000-0005-0000-0000-0000C5130000}"/>
    <cellStyle name="20% - Accent1 2 2 4 2 2 2 6 4" xfId="5247" xr:uid="{00000000-0005-0000-0000-0000C6130000}"/>
    <cellStyle name="20% - Accent1 2 2 4 2 2 2 7" xfId="5248" xr:uid="{00000000-0005-0000-0000-0000C7130000}"/>
    <cellStyle name="20% - Accent1 2 2 4 2 2 2 7 2" xfId="5249" xr:uid="{00000000-0005-0000-0000-0000C8130000}"/>
    <cellStyle name="20% - Accent1 2 2 4 2 2 2 7 2 2" xfId="5250" xr:uid="{00000000-0005-0000-0000-0000C9130000}"/>
    <cellStyle name="20% - Accent1 2 2 4 2 2 2 7 3" xfId="5251" xr:uid="{00000000-0005-0000-0000-0000CA130000}"/>
    <cellStyle name="20% - Accent1 2 2 4 2 2 2 8" xfId="5252" xr:uid="{00000000-0005-0000-0000-0000CB130000}"/>
    <cellStyle name="20% - Accent1 2 2 4 2 2 2 8 2" xfId="5253" xr:uid="{00000000-0005-0000-0000-0000CC130000}"/>
    <cellStyle name="20% - Accent1 2 2 4 2 2 2 8 2 2" xfId="5254" xr:uid="{00000000-0005-0000-0000-0000CD130000}"/>
    <cellStyle name="20% - Accent1 2 2 4 2 2 2 8 3" xfId="5255" xr:uid="{00000000-0005-0000-0000-0000CE130000}"/>
    <cellStyle name="20% - Accent1 2 2 4 2 2 2 9" xfId="5256" xr:uid="{00000000-0005-0000-0000-0000CF130000}"/>
    <cellStyle name="20% - Accent1 2 2 4 2 2 2 9 2" xfId="5257" xr:uid="{00000000-0005-0000-0000-0000D0130000}"/>
    <cellStyle name="20% - Accent1 2 2 4 2 2 3" xfId="5258" xr:uid="{00000000-0005-0000-0000-0000D1130000}"/>
    <cellStyle name="20% - Accent1 2 2 4 2 2 3 10" xfId="5259" xr:uid="{00000000-0005-0000-0000-0000D2130000}"/>
    <cellStyle name="20% - Accent1 2 2 4 2 2 3 10 2" xfId="5260" xr:uid="{00000000-0005-0000-0000-0000D3130000}"/>
    <cellStyle name="20% - Accent1 2 2 4 2 2 3 11" xfId="5261" xr:uid="{00000000-0005-0000-0000-0000D4130000}"/>
    <cellStyle name="20% - Accent1 2 2 4 2 2 3 2" xfId="5262" xr:uid="{00000000-0005-0000-0000-0000D5130000}"/>
    <cellStyle name="20% - Accent1 2 2 4 2 2 3 2 2" xfId="5263" xr:uid="{00000000-0005-0000-0000-0000D6130000}"/>
    <cellStyle name="20% - Accent1 2 2 4 2 2 3 2 2 2" xfId="5264" xr:uid="{00000000-0005-0000-0000-0000D7130000}"/>
    <cellStyle name="20% - Accent1 2 2 4 2 2 3 2 2 2 2" xfId="5265" xr:uid="{00000000-0005-0000-0000-0000D8130000}"/>
    <cellStyle name="20% - Accent1 2 2 4 2 2 3 2 2 2 2 2" xfId="5266" xr:uid="{00000000-0005-0000-0000-0000D9130000}"/>
    <cellStyle name="20% - Accent1 2 2 4 2 2 3 2 2 2 3" xfId="5267" xr:uid="{00000000-0005-0000-0000-0000DA130000}"/>
    <cellStyle name="20% - Accent1 2 2 4 2 2 3 2 2 3" xfId="5268" xr:uid="{00000000-0005-0000-0000-0000DB130000}"/>
    <cellStyle name="20% - Accent1 2 2 4 2 2 3 2 2 3 2" xfId="5269" xr:uid="{00000000-0005-0000-0000-0000DC130000}"/>
    <cellStyle name="20% - Accent1 2 2 4 2 2 3 2 2 4" xfId="5270" xr:uid="{00000000-0005-0000-0000-0000DD130000}"/>
    <cellStyle name="20% - Accent1 2 2 4 2 2 3 2 3" xfId="5271" xr:uid="{00000000-0005-0000-0000-0000DE130000}"/>
    <cellStyle name="20% - Accent1 2 2 4 2 2 3 2 3 2" xfId="5272" xr:uid="{00000000-0005-0000-0000-0000DF130000}"/>
    <cellStyle name="20% - Accent1 2 2 4 2 2 3 2 3 2 2" xfId="5273" xr:uid="{00000000-0005-0000-0000-0000E0130000}"/>
    <cellStyle name="20% - Accent1 2 2 4 2 2 3 2 3 2 2 2" xfId="5274" xr:uid="{00000000-0005-0000-0000-0000E1130000}"/>
    <cellStyle name="20% - Accent1 2 2 4 2 2 3 2 3 2 3" xfId="5275" xr:uid="{00000000-0005-0000-0000-0000E2130000}"/>
    <cellStyle name="20% - Accent1 2 2 4 2 2 3 2 3 3" xfId="5276" xr:uid="{00000000-0005-0000-0000-0000E3130000}"/>
    <cellStyle name="20% - Accent1 2 2 4 2 2 3 2 3 3 2" xfId="5277" xr:uid="{00000000-0005-0000-0000-0000E4130000}"/>
    <cellStyle name="20% - Accent1 2 2 4 2 2 3 2 3 4" xfId="5278" xr:uid="{00000000-0005-0000-0000-0000E5130000}"/>
    <cellStyle name="20% - Accent1 2 2 4 2 2 3 2 4" xfId="5279" xr:uid="{00000000-0005-0000-0000-0000E6130000}"/>
    <cellStyle name="20% - Accent1 2 2 4 2 2 3 2 4 2" xfId="5280" xr:uid="{00000000-0005-0000-0000-0000E7130000}"/>
    <cellStyle name="20% - Accent1 2 2 4 2 2 3 2 4 2 2" xfId="5281" xr:uid="{00000000-0005-0000-0000-0000E8130000}"/>
    <cellStyle name="20% - Accent1 2 2 4 2 2 3 2 4 2 2 2" xfId="5282" xr:uid="{00000000-0005-0000-0000-0000E9130000}"/>
    <cellStyle name="20% - Accent1 2 2 4 2 2 3 2 4 2 3" xfId="5283" xr:uid="{00000000-0005-0000-0000-0000EA130000}"/>
    <cellStyle name="20% - Accent1 2 2 4 2 2 3 2 4 3" xfId="5284" xr:uid="{00000000-0005-0000-0000-0000EB130000}"/>
    <cellStyle name="20% - Accent1 2 2 4 2 2 3 2 4 3 2" xfId="5285" xr:uid="{00000000-0005-0000-0000-0000EC130000}"/>
    <cellStyle name="20% - Accent1 2 2 4 2 2 3 2 4 4" xfId="5286" xr:uid="{00000000-0005-0000-0000-0000ED130000}"/>
    <cellStyle name="20% - Accent1 2 2 4 2 2 3 2 5" xfId="5287" xr:uid="{00000000-0005-0000-0000-0000EE130000}"/>
    <cellStyle name="20% - Accent1 2 2 4 2 2 3 2 5 2" xfId="5288" xr:uid="{00000000-0005-0000-0000-0000EF130000}"/>
    <cellStyle name="20% - Accent1 2 2 4 2 2 3 2 5 2 2" xfId="5289" xr:uid="{00000000-0005-0000-0000-0000F0130000}"/>
    <cellStyle name="20% - Accent1 2 2 4 2 2 3 2 5 3" xfId="5290" xr:uid="{00000000-0005-0000-0000-0000F1130000}"/>
    <cellStyle name="20% - Accent1 2 2 4 2 2 3 2 6" xfId="5291" xr:uid="{00000000-0005-0000-0000-0000F2130000}"/>
    <cellStyle name="20% - Accent1 2 2 4 2 2 3 2 6 2" xfId="5292" xr:uid="{00000000-0005-0000-0000-0000F3130000}"/>
    <cellStyle name="20% - Accent1 2 2 4 2 2 3 2 6 2 2" xfId="5293" xr:uid="{00000000-0005-0000-0000-0000F4130000}"/>
    <cellStyle name="20% - Accent1 2 2 4 2 2 3 2 6 3" xfId="5294" xr:uid="{00000000-0005-0000-0000-0000F5130000}"/>
    <cellStyle name="20% - Accent1 2 2 4 2 2 3 2 7" xfId="5295" xr:uid="{00000000-0005-0000-0000-0000F6130000}"/>
    <cellStyle name="20% - Accent1 2 2 4 2 2 3 2 7 2" xfId="5296" xr:uid="{00000000-0005-0000-0000-0000F7130000}"/>
    <cellStyle name="20% - Accent1 2 2 4 2 2 3 2 8" xfId="5297" xr:uid="{00000000-0005-0000-0000-0000F8130000}"/>
    <cellStyle name="20% - Accent1 2 2 4 2 2 3 2 8 2" xfId="5298" xr:uid="{00000000-0005-0000-0000-0000F9130000}"/>
    <cellStyle name="20% - Accent1 2 2 4 2 2 3 2 9" xfId="5299" xr:uid="{00000000-0005-0000-0000-0000FA130000}"/>
    <cellStyle name="20% - Accent1 2 2 4 2 2 3 3" xfId="5300" xr:uid="{00000000-0005-0000-0000-0000FB130000}"/>
    <cellStyle name="20% - Accent1 2 2 4 2 2 3 3 2" xfId="5301" xr:uid="{00000000-0005-0000-0000-0000FC130000}"/>
    <cellStyle name="20% - Accent1 2 2 4 2 2 3 3 2 2" xfId="5302" xr:uid="{00000000-0005-0000-0000-0000FD130000}"/>
    <cellStyle name="20% - Accent1 2 2 4 2 2 3 3 2 2 2" xfId="5303" xr:uid="{00000000-0005-0000-0000-0000FE130000}"/>
    <cellStyle name="20% - Accent1 2 2 4 2 2 3 3 2 2 2 2" xfId="5304" xr:uid="{00000000-0005-0000-0000-0000FF130000}"/>
    <cellStyle name="20% - Accent1 2 2 4 2 2 3 3 2 2 3" xfId="5305" xr:uid="{00000000-0005-0000-0000-000000140000}"/>
    <cellStyle name="20% - Accent1 2 2 4 2 2 3 3 2 3" xfId="5306" xr:uid="{00000000-0005-0000-0000-000001140000}"/>
    <cellStyle name="20% - Accent1 2 2 4 2 2 3 3 2 3 2" xfId="5307" xr:uid="{00000000-0005-0000-0000-000002140000}"/>
    <cellStyle name="20% - Accent1 2 2 4 2 2 3 3 2 4" xfId="5308" xr:uid="{00000000-0005-0000-0000-000003140000}"/>
    <cellStyle name="20% - Accent1 2 2 4 2 2 3 3 3" xfId="5309" xr:uid="{00000000-0005-0000-0000-000004140000}"/>
    <cellStyle name="20% - Accent1 2 2 4 2 2 3 3 3 2" xfId="5310" xr:uid="{00000000-0005-0000-0000-000005140000}"/>
    <cellStyle name="20% - Accent1 2 2 4 2 2 3 3 3 2 2" xfId="5311" xr:uid="{00000000-0005-0000-0000-000006140000}"/>
    <cellStyle name="20% - Accent1 2 2 4 2 2 3 3 3 2 2 2" xfId="5312" xr:uid="{00000000-0005-0000-0000-000007140000}"/>
    <cellStyle name="20% - Accent1 2 2 4 2 2 3 3 3 2 3" xfId="5313" xr:uid="{00000000-0005-0000-0000-000008140000}"/>
    <cellStyle name="20% - Accent1 2 2 4 2 2 3 3 3 3" xfId="5314" xr:uid="{00000000-0005-0000-0000-000009140000}"/>
    <cellStyle name="20% - Accent1 2 2 4 2 2 3 3 3 3 2" xfId="5315" xr:uid="{00000000-0005-0000-0000-00000A140000}"/>
    <cellStyle name="20% - Accent1 2 2 4 2 2 3 3 3 4" xfId="5316" xr:uid="{00000000-0005-0000-0000-00000B140000}"/>
    <cellStyle name="20% - Accent1 2 2 4 2 2 3 3 4" xfId="5317" xr:uid="{00000000-0005-0000-0000-00000C140000}"/>
    <cellStyle name="20% - Accent1 2 2 4 2 2 3 3 4 2" xfId="5318" xr:uid="{00000000-0005-0000-0000-00000D140000}"/>
    <cellStyle name="20% - Accent1 2 2 4 2 2 3 3 4 2 2" xfId="5319" xr:uid="{00000000-0005-0000-0000-00000E140000}"/>
    <cellStyle name="20% - Accent1 2 2 4 2 2 3 3 4 2 2 2" xfId="5320" xr:uid="{00000000-0005-0000-0000-00000F140000}"/>
    <cellStyle name="20% - Accent1 2 2 4 2 2 3 3 4 2 3" xfId="5321" xr:uid="{00000000-0005-0000-0000-000010140000}"/>
    <cellStyle name="20% - Accent1 2 2 4 2 2 3 3 4 3" xfId="5322" xr:uid="{00000000-0005-0000-0000-000011140000}"/>
    <cellStyle name="20% - Accent1 2 2 4 2 2 3 3 4 3 2" xfId="5323" xr:uid="{00000000-0005-0000-0000-000012140000}"/>
    <cellStyle name="20% - Accent1 2 2 4 2 2 3 3 4 4" xfId="5324" xr:uid="{00000000-0005-0000-0000-000013140000}"/>
    <cellStyle name="20% - Accent1 2 2 4 2 2 3 3 5" xfId="5325" xr:uid="{00000000-0005-0000-0000-000014140000}"/>
    <cellStyle name="20% - Accent1 2 2 4 2 2 3 3 5 2" xfId="5326" xr:uid="{00000000-0005-0000-0000-000015140000}"/>
    <cellStyle name="20% - Accent1 2 2 4 2 2 3 3 5 2 2" xfId="5327" xr:uid="{00000000-0005-0000-0000-000016140000}"/>
    <cellStyle name="20% - Accent1 2 2 4 2 2 3 3 5 3" xfId="5328" xr:uid="{00000000-0005-0000-0000-000017140000}"/>
    <cellStyle name="20% - Accent1 2 2 4 2 2 3 3 6" xfId="5329" xr:uid="{00000000-0005-0000-0000-000018140000}"/>
    <cellStyle name="20% - Accent1 2 2 4 2 2 3 3 6 2" xfId="5330" xr:uid="{00000000-0005-0000-0000-000019140000}"/>
    <cellStyle name="20% - Accent1 2 2 4 2 2 3 3 6 2 2" xfId="5331" xr:uid="{00000000-0005-0000-0000-00001A140000}"/>
    <cellStyle name="20% - Accent1 2 2 4 2 2 3 3 6 3" xfId="5332" xr:uid="{00000000-0005-0000-0000-00001B140000}"/>
    <cellStyle name="20% - Accent1 2 2 4 2 2 3 3 7" xfId="5333" xr:uid="{00000000-0005-0000-0000-00001C140000}"/>
    <cellStyle name="20% - Accent1 2 2 4 2 2 3 3 7 2" xfId="5334" xr:uid="{00000000-0005-0000-0000-00001D140000}"/>
    <cellStyle name="20% - Accent1 2 2 4 2 2 3 3 8" xfId="5335" xr:uid="{00000000-0005-0000-0000-00001E140000}"/>
    <cellStyle name="20% - Accent1 2 2 4 2 2 3 3 8 2" xfId="5336" xr:uid="{00000000-0005-0000-0000-00001F140000}"/>
    <cellStyle name="20% - Accent1 2 2 4 2 2 3 3 9" xfId="5337" xr:uid="{00000000-0005-0000-0000-000020140000}"/>
    <cellStyle name="20% - Accent1 2 2 4 2 2 3 4" xfId="5338" xr:uid="{00000000-0005-0000-0000-000021140000}"/>
    <cellStyle name="20% - Accent1 2 2 4 2 2 3 4 2" xfId="5339" xr:uid="{00000000-0005-0000-0000-000022140000}"/>
    <cellStyle name="20% - Accent1 2 2 4 2 2 3 4 2 2" xfId="5340" xr:uid="{00000000-0005-0000-0000-000023140000}"/>
    <cellStyle name="20% - Accent1 2 2 4 2 2 3 4 2 2 2" xfId="5341" xr:uid="{00000000-0005-0000-0000-000024140000}"/>
    <cellStyle name="20% - Accent1 2 2 4 2 2 3 4 2 3" xfId="5342" xr:uid="{00000000-0005-0000-0000-000025140000}"/>
    <cellStyle name="20% - Accent1 2 2 4 2 2 3 4 3" xfId="5343" xr:uid="{00000000-0005-0000-0000-000026140000}"/>
    <cellStyle name="20% - Accent1 2 2 4 2 2 3 4 3 2" xfId="5344" xr:uid="{00000000-0005-0000-0000-000027140000}"/>
    <cellStyle name="20% - Accent1 2 2 4 2 2 3 4 4" xfId="5345" xr:uid="{00000000-0005-0000-0000-000028140000}"/>
    <cellStyle name="20% - Accent1 2 2 4 2 2 3 5" xfId="5346" xr:uid="{00000000-0005-0000-0000-000029140000}"/>
    <cellStyle name="20% - Accent1 2 2 4 2 2 3 5 2" xfId="5347" xr:uid="{00000000-0005-0000-0000-00002A140000}"/>
    <cellStyle name="20% - Accent1 2 2 4 2 2 3 5 2 2" xfId="5348" xr:uid="{00000000-0005-0000-0000-00002B140000}"/>
    <cellStyle name="20% - Accent1 2 2 4 2 2 3 5 2 2 2" xfId="5349" xr:uid="{00000000-0005-0000-0000-00002C140000}"/>
    <cellStyle name="20% - Accent1 2 2 4 2 2 3 5 2 3" xfId="5350" xr:uid="{00000000-0005-0000-0000-00002D140000}"/>
    <cellStyle name="20% - Accent1 2 2 4 2 2 3 5 3" xfId="5351" xr:uid="{00000000-0005-0000-0000-00002E140000}"/>
    <cellStyle name="20% - Accent1 2 2 4 2 2 3 5 3 2" xfId="5352" xr:uid="{00000000-0005-0000-0000-00002F140000}"/>
    <cellStyle name="20% - Accent1 2 2 4 2 2 3 5 4" xfId="5353" xr:uid="{00000000-0005-0000-0000-000030140000}"/>
    <cellStyle name="20% - Accent1 2 2 4 2 2 3 6" xfId="5354" xr:uid="{00000000-0005-0000-0000-000031140000}"/>
    <cellStyle name="20% - Accent1 2 2 4 2 2 3 6 2" xfId="5355" xr:uid="{00000000-0005-0000-0000-000032140000}"/>
    <cellStyle name="20% - Accent1 2 2 4 2 2 3 6 2 2" xfId="5356" xr:uid="{00000000-0005-0000-0000-000033140000}"/>
    <cellStyle name="20% - Accent1 2 2 4 2 2 3 6 2 2 2" xfId="5357" xr:uid="{00000000-0005-0000-0000-000034140000}"/>
    <cellStyle name="20% - Accent1 2 2 4 2 2 3 6 2 3" xfId="5358" xr:uid="{00000000-0005-0000-0000-000035140000}"/>
    <cellStyle name="20% - Accent1 2 2 4 2 2 3 6 3" xfId="5359" xr:uid="{00000000-0005-0000-0000-000036140000}"/>
    <cellStyle name="20% - Accent1 2 2 4 2 2 3 6 3 2" xfId="5360" xr:uid="{00000000-0005-0000-0000-000037140000}"/>
    <cellStyle name="20% - Accent1 2 2 4 2 2 3 6 4" xfId="5361" xr:uid="{00000000-0005-0000-0000-000038140000}"/>
    <cellStyle name="20% - Accent1 2 2 4 2 2 3 7" xfId="5362" xr:uid="{00000000-0005-0000-0000-000039140000}"/>
    <cellStyle name="20% - Accent1 2 2 4 2 2 3 7 2" xfId="5363" xr:uid="{00000000-0005-0000-0000-00003A140000}"/>
    <cellStyle name="20% - Accent1 2 2 4 2 2 3 7 2 2" xfId="5364" xr:uid="{00000000-0005-0000-0000-00003B140000}"/>
    <cellStyle name="20% - Accent1 2 2 4 2 2 3 7 3" xfId="5365" xr:uid="{00000000-0005-0000-0000-00003C140000}"/>
    <cellStyle name="20% - Accent1 2 2 4 2 2 3 8" xfId="5366" xr:uid="{00000000-0005-0000-0000-00003D140000}"/>
    <cellStyle name="20% - Accent1 2 2 4 2 2 3 8 2" xfId="5367" xr:uid="{00000000-0005-0000-0000-00003E140000}"/>
    <cellStyle name="20% - Accent1 2 2 4 2 2 3 8 2 2" xfId="5368" xr:uid="{00000000-0005-0000-0000-00003F140000}"/>
    <cellStyle name="20% - Accent1 2 2 4 2 2 3 8 3" xfId="5369" xr:uid="{00000000-0005-0000-0000-000040140000}"/>
    <cellStyle name="20% - Accent1 2 2 4 2 2 3 9" xfId="5370" xr:uid="{00000000-0005-0000-0000-000041140000}"/>
    <cellStyle name="20% - Accent1 2 2 4 2 2 3 9 2" xfId="5371" xr:uid="{00000000-0005-0000-0000-000042140000}"/>
    <cellStyle name="20% - Accent1 2 2 4 2 2 4" xfId="5372" xr:uid="{00000000-0005-0000-0000-000043140000}"/>
    <cellStyle name="20% - Accent1 2 2 4 2 2 4 10" xfId="5373" xr:uid="{00000000-0005-0000-0000-000044140000}"/>
    <cellStyle name="20% - Accent1 2 2 4 2 2 4 10 2" xfId="5374" xr:uid="{00000000-0005-0000-0000-000045140000}"/>
    <cellStyle name="20% - Accent1 2 2 4 2 2 4 11" xfId="5375" xr:uid="{00000000-0005-0000-0000-000046140000}"/>
    <cellStyle name="20% - Accent1 2 2 4 2 2 4 2" xfId="5376" xr:uid="{00000000-0005-0000-0000-000047140000}"/>
    <cellStyle name="20% - Accent1 2 2 4 2 2 4 2 2" xfId="5377" xr:uid="{00000000-0005-0000-0000-000048140000}"/>
    <cellStyle name="20% - Accent1 2 2 4 2 2 4 2 2 2" xfId="5378" xr:uid="{00000000-0005-0000-0000-000049140000}"/>
    <cellStyle name="20% - Accent1 2 2 4 2 2 4 2 2 2 2" xfId="5379" xr:uid="{00000000-0005-0000-0000-00004A140000}"/>
    <cellStyle name="20% - Accent1 2 2 4 2 2 4 2 2 2 2 2" xfId="5380" xr:uid="{00000000-0005-0000-0000-00004B140000}"/>
    <cellStyle name="20% - Accent1 2 2 4 2 2 4 2 2 2 3" xfId="5381" xr:uid="{00000000-0005-0000-0000-00004C140000}"/>
    <cellStyle name="20% - Accent1 2 2 4 2 2 4 2 2 3" xfId="5382" xr:uid="{00000000-0005-0000-0000-00004D140000}"/>
    <cellStyle name="20% - Accent1 2 2 4 2 2 4 2 2 3 2" xfId="5383" xr:uid="{00000000-0005-0000-0000-00004E140000}"/>
    <cellStyle name="20% - Accent1 2 2 4 2 2 4 2 2 4" xfId="5384" xr:uid="{00000000-0005-0000-0000-00004F140000}"/>
    <cellStyle name="20% - Accent1 2 2 4 2 2 4 2 3" xfId="5385" xr:uid="{00000000-0005-0000-0000-000050140000}"/>
    <cellStyle name="20% - Accent1 2 2 4 2 2 4 2 3 2" xfId="5386" xr:uid="{00000000-0005-0000-0000-000051140000}"/>
    <cellStyle name="20% - Accent1 2 2 4 2 2 4 2 3 2 2" xfId="5387" xr:uid="{00000000-0005-0000-0000-000052140000}"/>
    <cellStyle name="20% - Accent1 2 2 4 2 2 4 2 3 2 2 2" xfId="5388" xr:uid="{00000000-0005-0000-0000-000053140000}"/>
    <cellStyle name="20% - Accent1 2 2 4 2 2 4 2 3 2 3" xfId="5389" xr:uid="{00000000-0005-0000-0000-000054140000}"/>
    <cellStyle name="20% - Accent1 2 2 4 2 2 4 2 3 3" xfId="5390" xr:uid="{00000000-0005-0000-0000-000055140000}"/>
    <cellStyle name="20% - Accent1 2 2 4 2 2 4 2 3 3 2" xfId="5391" xr:uid="{00000000-0005-0000-0000-000056140000}"/>
    <cellStyle name="20% - Accent1 2 2 4 2 2 4 2 3 4" xfId="5392" xr:uid="{00000000-0005-0000-0000-000057140000}"/>
    <cellStyle name="20% - Accent1 2 2 4 2 2 4 2 4" xfId="5393" xr:uid="{00000000-0005-0000-0000-000058140000}"/>
    <cellStyle name="20% - Accent1 2 2 4 2 2 4 2 4 2" xfId="5394" xr:uid="{00000000-0005-0000-0000-000059140000}"/>
    <cellStyle name="20% - Accent1 2 2 4 2 2 4 2 4 2 2" xfId="5395" xr:uid="{00000000-0005-0000-0000-00005A140000}"/>
    <cellStyle name="20% - Accent1 2 2 4 2 2 4 2 4 2 2 2" xfId="5396" xr:uid="{00000000-0005-0000-0000-00005B140000}"/>
    <cellStyle name="20% - Accent1 2 2 4 2 2 4 2 4 2 3" xfId="5397" xr:uid="{00000000-0005-0000-0000-00005C140000}"/>
    <cellStyle name="20% - Accent1 2 2 4 2 2 4 2 4 3" xfId="5398" xr:uid="{00000000-0005-0000-0000-00005D140000}"/>
    <cellStyle name="20% - Accent1 2 2 4 2 2 4 2 4 3 2" xfId="5399" xr:uid="{00000000-0005-0000-0000-00005E140000}"/>
    <cellStyle name="20% - Accent1 2 2 4 2 2 4 2 4 4" xfId="5400" xr:uid="{00000000-0005-0000-0000-00005F140000}"/>
    <cellStyle name="20% - Accent1 2 2 4 2 2 4 2 5" xfId="5401" xr:uid="{00000000-0005-0000-0000-000060140000}"/>
    <cellStyle name="20% - Accent1 2 2 4 2 2 4 2 5 2" xfId="5402" xr:uid="{00000000-0005-0000-0000-000061140000}"/>
    <cellStyle name="20% - Accent1 2 2 4 2 2 4 2 5 2 2" xfId="5403" xr:uid="{00000000-0005-0000-0000-000062140000}"/>
    <cellStyle name="20% - Accent1 2 2 4 2 2 4 2 5 3" xfId="5404" xr:uid="{00000000-0005-0000-0000-000063140000}"/>
    <cellStyle name="20% - Accent1 2 2 4 2 2 4 2 6" xfId="5405" xr:uid="{00000000-0005-0000-0000-000064140000}"/>
    <cellStyle name="20% - Accent1 2 2 4 2 2 4 2 6 2" xfId="5406" xr:uid="{00000000-0005-0000-0000-000065140000}"/>
    <cellStyle name="20% - Accent1 2 2 4 2 2 4 2 6 2 2" xfId="5407" xr:uid="{00000000-0005-0000-0000-000066140000}"/>
    <cellStyle name="20% - Accent1 2 2 4 2 2 4 2 6 3" xfId="5408" xr:uid="{00000000-0005-0000-0000-000067140000}"/>
    <cellStyle name="20% - Accent1 2 2 4 2 2 4 2 7" xfId="5409" xr:uid="{00000000-0005-0000-0000-000068140000}"/>
    <cellStyle name="20% - Accent1 2 2 4 2 2 4 2 7 2" xfId="5410" xr:uid="{00000000-0005-0000-0000-000069140000}"/>
    <cellStyle name="20% - Accent1 2 2 4 2 2 4 2 8" xfId="5411" xr:uid="{00000000-0005-0000-0000-00006A140000}"/>
    <cellStyle name="20% - Accent1 2 2 4 2 2 4 2 8 2" xfId="5412" xr:uid="{00000000-0005-0000-0000-00006B140000}"/>
    <cellStyle name="20% - Accent1 2 2 4 2 2 4 2 9" xfId="5413" xr:uid="{00000000-0005-0000-0000-00006C140000}"/>
    <cellStyle name="20% - Accent1 2 2 4 2 2 4 3" xfId="5414" xr:uid="{00000000-0005-0000-0000-00006D140000}"/>
    <cellStyle name="20% - Accent1 2 2 4 2 2 4 3 2" xfId="5415" xr:uid="{00000000-0005-0000-0000-00006E140000}"/>
    <cellStyle name="20% - Accent1 2 2 4 2 2 4 3 2 2" xfId="5416" xr:uid="{00000000-0005-0000-0000-00006F140000}"/>
    <cellStyle name="20% - Accent1 2 2 4 2 2 4 3 2 2 2" xfId="5417" xr:uid="{00000000-0005-0000-0000-000070140000}"/>
    <cellStyle name="20% - Accent1 2 2 4 2 2 4 3 2 2 2 2" xfId="5418" xr:uid="{00000000-0005-0000-0000-000071140000}"/>
    <cellStyle name="20% - Accent1 2 2 4 2 2 4 3 2 2 3" xfId="5419" xr:uid="{00000000-0005-0000-0000-000072140000}"/>
    <cellStyle name="20% - Accent1 2 2 4 2 2 4 3 2 3" xfId="5420" xr:uid="{00000000-0005-0000-0000-000073140000}"/>
    <cellStyle name="20% - Accent1 2 2 4 2 2 4 3 2 3 2" xfId="5421" xr:uid="{00000000-0005-0000-0000-000074140000}"/>
    <cellStyle name="20% - Accent1 2 2 4 2 2 4 3 2 4" xfId="5422" xr:uid="{00000000-0005-0000-0000-000075140000}"/>
    <cellStyle name="20% - Accent1 2 2 4 2 2 4 3 3" xfId="5423" xr:uid="{00000000-0005-0000-0000-000076140000}"/>
    <cellStyle name="20% - Accent1 2 2 4 2 2 4 3 3 2" xfId="5424" xr:uid="{00000000-0005-0000-0000-000077140000}"/>
    <cellStyle name="20% - Accent1 2 2 4 2 2 4 3 3 2 2" xfId="5425" xr:uid="{00000000-0005-0000-0000-000078140000}"/>
    <cellStyle name="20% - Accent1 2 2 4 2 2 4 3 3 2 2 2" xfId="5426" xr:uid="{00000000-0005-0000-0000-000079140000}"/>
    <cellStyle name="20% - Accent1 2 2 4 2 2 4 3 3 2 3" xfId="5427" xr:uid="{00000000-0005-0000-0000-00007A140000}"/>
    <cellStyle name="20% - Accent1 2 2 4 2 2 4 3 3 3" xfId="5428" xr:uid="{00000000-0005-0000-0000-00007B140000}"/>
    <cellStyle name="20% - Accent1 2 2 4 2 2 4 3 3 3 2" xfId="5429" xr:uid="{00000000-0005-0000-0000-00007C140000}"/>
    <cellStyle name="20% - Accent1 2 2 4 2 2 4 3 3 4" xfId="5430" xr:uid="{00000000-0005-0000-0000-00007D140000}"/>
    <cellStyle name="20% - Accent1 2 2 4 2 2 4 3 4" xfId="5431" xr:uid="{00000000-0005-0000-0000-00007E140000}"/>
    <cellStyle name="20% - Accent1 2 2 4 2 2 4 3 4 2" xfId="5432" xr:uid="{00000000-0005-0000-0000-00007F140000}"/>
    <cellStyle name="20% - Accent1 2 2 4 2 2 4 3 4 2 2" xfId="5433" xr:uid="{00000000-0005-0000-0000-000080140000}"/>
    <cellStyle name="20% - Accent1 2 2 4 2 2 4 3 4 2 2 2" xfId="5434" xr:uid="{00000000-0005-0000-0000-000081140000}"/>
    <cellStyle name="20% - Accent1 2 2 4 2 2 4 3 4 2 3" xfId="5435" xr:uid="{00000000-0005-0000-0000-000082140000}"/>
    <cellStyle name="20% - Accent1 2 2 4 2 2 4 3 4 3" xfId="5436" xr:uid="{00000000-0005-0000-0000-000083140000}"/>
    <cellStyle name="20% - Accent1 2 2 4 2 2 4 3 4 3 2" xfId="5437" xr:uid="{00000000-0005-0000-0000-000084140000}"/>
    <cellStyle name="20% - Accent1 2 2 4 2 2 4 3 4 4" xfId="5438" xr:uid="{00000000-0005-0000-0000-000085140000}"/>
    <cellStyle name="20% - Accent1 2 2 4 2 2 4 3 5" xfId="5439" xr:uid="{00000000-0005-0000-0000-000086140000}"/>
    <cellStyle name="20% - Accent1 2 2 4 2 2 4 3 5 2" xfId="5440" xr:uid="{00000000-0005-0000-0000-000087140000}"/>
    <cellStyle name="20% - Accent1 2 2 4 2 2 4 3 5 2 2" xfId="5441" xr:uid="{00000000-0005-0000-0000-000088140000}"/>
    <cellStyle name="20% - Accent1 2 2 4 2 2 4 3 5 3" xfId="5442" xr:uid="{00000000-0005-0000-0000-000089140000}"/>
    <cellStyle name="20% - Accent1 2 2 4 2 2 4 3 6" xfId="5443" xr:uid="{00000000-0005-0000-0000-00008A140000}"/>
    <cellStyle name="20% - Accent1 2 2 4 2 2 4 3 6 2" xfId="5444" xr:uid="{00000000-0005-0000-0000-00008B140000}"/>
    <cellStyle name="20% - Accent1 2 2 4 2 2 4 3 6 2 2" xfId="5445" xr:uid="{00000000-0005-0000-0000-00008C140000}"/>
    <cellStyle name="20% - Accent1 2 2 4 2 2 4 3 6 3" xfId="5446" xr:uid="{00000000-0005-0000-0000-00008D140000}"/>
    <cellStyle name="20% - Accent1 2 2 4 2 2 4 3 7" xfId="5447" xr:uid="{00000000-0005-0000-0000-00008E140000}"/>
    <cellStyle name="20% - Accent1 2 2 4 2 2 4 3 7 2" xfId="5448" xr:uid="{00000000-0005-0000-0000-00008F140000}"/>
    <cellStyle name="20% - Accent1 2 2 4 2 2 4 3 8" xfId="5449" xr:uid="{00000000-0005-0000-0000-000090140000}"/>
    <cellStyle name="20% - Accent1 2 2 4 2 2 4 3 8 2" xfId="5450" xr:uid="{00000000-0005-0000-0000-000091140000}"/>
    <cellStyle name="20% - Accent1 2 2 4 2 2 4 3 9" xfId="5451" xr:uid="{00000000-0005-0000-0000-000092140000}"/>
    <cellStyle name="20% - Accent1 2 2 4 2 2 4 4" xfId="5452" xr:uid="{00000000-0005-0000-0000-000093140000}"/>
    <cellStyle name="20% - Accent1 2 2 4 2 2 4 4 2" xfId="5453" xr:uid="{00000000-0005-0000-0000-000094140000}"/>
    <cellStyle name="20% - Accent1 2 2 4 2 2 4 4 2 2" xfId="5454" xr:uid="{00000000-0005-0000-0000-000095140000}"/>
    <cellStyle name="20% - Accent1 2 2 4 2 2 4 4 2 2 2" xfId="5455" xr:uid="{00000000-0005-0000-0000-000096140000}"/>
    <cellStyle name="20% - Accent1 2 2 4 2 2 4 4 2 3" xfId="5456" xr:uid="{00000000-0005-0000-0000-000097140000}"/>
    <cellStyle name="20% - Accent1 2 2 4 2 2 4 4 3" xfId="5457" xr:uid="{00000000-0005-0000-0000-000098140000}"/>
    <cellStyle name="20% - Accent1 2 2 4 2 2 4 4 3 2" xfId="5458" xr:uid="{00000000-0005-0000-0000-000099140000}"/>
    <cellStyle name="20% - Accent1 2 2 4 2 2 4 4 4" xfId="5459" xr:uid="{00000000-0005-0000-0000-00009A140000}"/>
    <cellStyle name="20% - Accent1 2 2 4 2 2 4 5" xfId="5460" xr:uid="{00000000-0005-0000-0000-00009B140000}"/>
    <cellStyle name="20% - Accent1 2 2 4 2 2 4 5 2" xfId="5461" xr:uid="{00000000-0005-0000-0000-00009C140000}"/>
    <cellStyle name="20% - Accent1 2 2 4 2 2 4 5 2 2" xfId="5462" xr:uid="{00000000-0005-0000-0000-00009D140000}"/>
    <cellStyle name="20% - Accent1 2 2 4 2 2 4 5 2 2 2" xfId="5463" xr:uid="{00000000-0005-0000-0000-00009E140000}"/>
    <cellStyle name="20% - Accent1 2 2 4 2 2 4 5 2 3" xfId="5464" xr:uid="{00000000-0005-0000-0000-00009F140000}"/>
    <cellStyle name="20% - Accent1 2 2 4 2 2 4 5 3" xfId="5465" xr:uid="{00000000-0005-0000-0000-0000A0140000}"/>
    <cellStyle name="20% - Accent1 2 2 4 2 2 4 5 3 2" xfId="5466" xr:uid="{00000000-0005-0000-0000-0000A1140000}"/>
    <cellStyle name="20% - Accent1 2 2 4 2 2 4 5 4" xfId="5467" xr:uid="{00000000-0005-0000-0000-0000A2140000}"/>
    <cellStyle name="20% - Accent1 2 2 4 2 2 4 6" xfId="5468" xr:uid="{00000000-0005-0000-0000-0000A3140000}"/>
    <cellStyle name="20% - Accent1 2 2 4 2 2 4 6 2" xfId="5469" xr:uid="{00000000-0005-0000-0000-0000A4140000}"/>
    <cellStyle name="20% - Accent1 2 2 4 2 2 4 6 2 2" xfId="5470" xr:uid="{00000000-0005-0000-0000-0000A5140000}"/>
    <cellStyle name="20% - Accent1 2 2 4 2 2 4 6 2 2 2" xfId="5471" xr:uid="{00000000-0005-0000-0000-0000A6140000}"/>
    <cellStyle name="20% - Accent1 2 2 4 2 2 4 6 2 3" xfId="5472" xr:uid="{00000000-0005-0000-0000-0000A7140000}"/>
    <cellStyle name="20% - Accent1 2 2 4 2 2 4 6 3" xfId="5473" xr:uid="{00000000-0005-0000-0000-0000A8140000}"/>
    <cellStyle name="20% - Accent1 2 2 4 2 2 4 6 3 2" xfId="5474" xr:uid="{00000000-0005-0000-0000-0000A9140000}"/>
    <cellStyle name="20% - Accent1 2 2 4 2 2 4 6 4" xfId="5475" xr:uid="{00000000-0005-0000-0000-0000AA140000}"/>
    <cellStyle name="20% - Accent1 2 2 4 2 2 4 7" xfId="5476" xr:uid="{00000000-0005-0000-0000-0000AB140000}"/>
    <cellStyle name="20% - Accent1 2 2 4 2 2 4 7 2" xfId="5477" xr:uid="{00000000-0005-0000-0000-0000AC140000}"/>
    <cellStyle name="20% - Accent1 2 2 4 2 2 4 7 2 2" xfId="5478" xr:uid="{00000000-0005-0000-0000-0000AD140000}"/>
    <cellStyle name="20% - Accent1 2 2 4 2 2 4 7 3" xfId="5479" xr:uid="{00000000-0005-0000-0000-0000AE140000}"/>
    <cellStyle name="20% - Accent1 2 2 4 2 2 4 8" xfId="5480" xr:uid="{00000000-0005-0000-0000-0000AF140000}"/>
    <cellStyle name="20% - Accent1 2 2 4 2 2 4 8 2" xfId="5481" xr:uid="{00000000-0005-0000-0000-0000B0140000}"/>
    <cellStyle name="20% - Accent1 2 2 4 2 2 4 8 2 2" xfId="5482" xr:uid="{00000000-0005-0000-0000-0000B1140000}"/>
    <cellStyle name="20% - Accent1 2 2 4 2 2 4 8 3" xfId="5483" xr:uid="{00000000-0005-0000-0000-0000B2140000}"/>
    <cellStyle name="20% - Accent1 2 2 4 2 2 4 9" xfId="5484" xr:uid="{00000000-0005-0000-0000-0000B3140000}"/>
    <cellStyle name="20% - Accent1 2 2 4 2 2 4 9 2" xfId="5485" xr:uid="{00000000-0005-0000-0000-0000B4140000}"/>
    <cellStyle name="20% - Accent1 2 2 4 2 2 5" xfId="5486" xr:uid="{00000000-0005-0000-0000-0000B5140000}"/>
    <cellStyle name="20% - Accent1 2 2 4 2 2 5 2" xfId="5487" xr:uid="{00000000-0005-0000-0000-0000B6140000}"/>
    <cellStyle name="20% - Accent1 2 2 4 2 2 5 2 2" xfId="5488" xr:uid="{00000000-0005-0000-0000-0000B7140000}"/>
    <cellStyle name="20% - Accent1 2 2 4 2 2 5 2 2 2" xfId="5489" xr:uid="{00000000-0005-0000-0000-0000B8140000}"/>
    <cellStyle name="20% - Accent1 2 2 4 2 2 5 2 2 2 2" xfId="5490" xr:uid="{00000000-0005-0000-0000-0000B9140000}"/>
    <cellStyle name="20% - Accent1 2 2 4 2 2 5 2 2 3" xfId="5491" xr:uid="{00000000-0005-0000-0000-0000BA140000}"/>
    <cellStyle name="20% - Accent1 2 2 4 2 2 5 2 3" xfId="5492" xr:uid="{00000000-0005-0000-0000-0000BB140000}"/>
    <cellStyle name="20% - Accent1 2 2 4 2 2 5 2 3 2" xfId="5493" xr:uid="{00000000-0005-0000-0000-0000BC140000}"/>
    <cellStyle name="20% - Accent1 2 2 4 2 2 5 2 4" xfId="5494" xr:uid="{00000000-0005-0000-0000-0000BD140000}"/>
    <cellStyle name="20% - Accent1 2 2 4 2 2 5 3" xfId="5495" xr:uid="{00000000-0005-0000-0000-0000BE140000}"/>
    <cellStyle name="20% - Accent1 2 2 4 2 2 5 3 2" xfId="5496" xr:uid="{00000000-0005-0000-0000-0000BF140000}"/>
    <cellStyle name="20% - Accent1 2 2 4 2 2 5 3 2 2" xfId="5497" xr:uid="{00000000-0005-0000-0000-0000C0140000}"/>
    <cellStyle name="20% - Accent1 2 2 4 2 2 5 3 2 2 2" xfId="5498" xr:uid="{00000000-0005-0000-0000-0000C1140000}"/>
    <cellStyle name="20% - Accent1 2 2 4 2 2 5 3 2 3" xfId="5499" xr:uid="{00000000-0005-0000-0000-0000C2140000}"/>
    <cellStyle name="20% - Accent1 2 2 4 2 2 5 3 3" xfId="5500" xr:uid="{00000000-0005-0000-0000-0000C3140000}"/>
    <cellStyle name="20% - Accent1 2 2 4 2 2 5 3 3 2" xfId="5501" xr:uid="{00000000-0005-0000-0000-0000C4140000}"/>
    <cellStyle name="20% - Accent1 2 2 4 2 2 5 3 4" xfId="5502" xr:uid="{00000000-0005-0000-0000-0000C5140000}"/>
    <cellStyle name="20% - Accent1 2 2 4 2 2 5 4" xfId="5503" xr:uid="{00000000-0005-0000-0000-0000C6140000}"/>
    <cellStyle name="20% - Accent1 2 2 4 2 2 5 4 2" xfId="5504" xr:uid="{00000000-0005-0000-0000-0000C7140000}"/>
    <cellStyle name="20% - Accent1 2 2 4 2 2 5 4 2 2" xfId="5505" xr:uid="{00000000-0005-0000-0000-0000C8140000}"/>
    <cellStyle name="20% - Accent1 2 2 4 2 2 5 4 2 2 2" xfId="5506" xr:uid="{00000000-0005-0000-0000-0000C9140000}"/>
    <cellStyle name="20% - Accent1 2 2 4 2 2 5 4 2 3" xfId="5507" xr:uid="{00000000-0005-0000-0000-0000CA140000}"/>
    <cellStyle name="20% - Accent1 2 2 4 2 2 5 4 3" xfId="5508" xr:uid="{00000000-0005-0000-0000-0000CB140000}"/>
    <cellStyle name="20% - Accent1 2 2 4 2 2 5 4 3 2" xfId="5509" xr:uid="{00000000-0005-0000-0000-0000CC140000}"/>
    <cellStyle name="20% - Accent1 2 2 4 2 2 5 4 4" xfId="5510" xr:uid="{00000000-0005-0000-0000-0000CD140000}"/>
    <cellStyle name="20% - Accent1 2 2 4 2 2 5 5" xfId="5511" xr:uid="{00000000-0005-0000-0000-0000CE140000}"/>
    <cellStyle name="20% - Accent1 2 2 4 2 2 5 5 2" xfId="5512" xr:uid="{00000000-0005-0000-0000-0000CF140000}"/>
    <cellStyle name="20% - Accent1 2 2 4 2 2 5 5 2 2" xfId="5513" xr:uid="{00000000-0005-0000-0000-0000D0140000}"/>
    <cellStyle name="20% - Accent1 2 2 4 2 2 5 5 3" xfId="5514" xr:uid="{00000000-0005-0000-0000-0000D1140000}"/>
    <cellStyle name="20% - Accent1 2 2 4 2 2 5 6" xfId="5515" xr:uid="{00000000-0005-0000-0000-0000D2140000}"/>
    <cellStyle name="20% - Accent1 2 2 4 2 2 5 6 2" xfId="5516" xr:uid="{00000000-0005-0000-0000-0000D3140000}"/>
    <cellStyle name="20% - Accent1 2 2 4 2 2 5 6 2 2" xfId="5517" xr:uid="{00000000-0005-0000-0000-0000D4140000}"/>
    <cellStyle name="20% - Accent1 2 2 4 2 2 5 6 3" xfId="5518" xr:uid="{00000000-0005-0000-0000-0000D5140000}"/>
    <cellStyle name="20% - Accent1 2 2 4 2 2 5 7" xfId="5519" xr:uid="{00000000-0005-0000-0000-0000D6140000}"/>
    <cellStyle name="20% - Accent1 2 2 4 2 2 5 7 2" xfId="5520" xr:uid="{00000000-0005-0000-0000-0000D7140000}"/>
    <cellStyle name="20% - Accent1 2 2 4 2 2 5 8" xfId="5521" xr:uid="{00000000-0005-0000-0000-0000D8140000}"/>
    <cellStyle name="20% - Accent1 2 2 4 2 2 5 8 2" xfId="5522" xr:uid="{00000000-0005-0000-0000-0000D9140000}"/>
    <cellStyle name="20% - Accent1 2 2 4 2 2 5 9" xfId="5523" xr:uid="{00000000-0005-0000-0000-0000DA140000}"/>
    <cellStyle name="20% - Accent1 2 2 4 2 2 6" xfId="5524" xr:uid="{00000000-0005-0000-0000-0000DB140000}"/>
    <cellStyle name="20% - Accent1 2 2 4 2 2 6 2" xfId="5525" xr:uid="{00000000-0005-0000-0000-0000DC140000}"/>
    <cellStyle name="20% - Accent1 2 2 4 2 2 6 2 2" xfId="5526" xr:uid="{00000000-0005-0000-0000-0000DD140000}"/>
    <cellStyle name="20% - Accent1 2 2 4 2 2 6 2 2 2" xfId="5527" xr:uid="{00000000-0005-0000-0000-0000DE140000}"/>
    <cellStyle name="20% - Accent1 2 2 4 2 2 6 2 2 2 2" xfId="5528" xr:uid="{00000000-0005-0000-0000-0000DF140000}"/>
    <cellStyle name="20% - Accent1 2 2 4 2 2 6 2 2 3" xfId="5529" xr:uid="{00000000-0005-0000-0000-0000E0140000}"/>
    <cellStyle name="20% - Accent1 2 2 4 2 2 6 2 3" xfId="5530" xr:uid="{00000000-0005-0000-0000-0000E1140000}"/>
    <cellStyle name="20% - Accent1 2 2 4 2 2 6 2 3 2" xfId="5531" xr:uid="{00000000-0005-0000-0000-0000E2140000}"/>
    <cellStyle name="20% - Accent1 2 2 4 2 2 6 2 4" xfId="5532" xr:uid="{00000000-0005-0000-0000-0000E3140000}"/>
    <cellStyle name="20% - Accent1 2 2 4 2 2 6 3" xfId="5533" xr:uid="{00000000-0005-0000-0000-0000E4140000}"/>
    <cellStyle name="20% - Accent1 2 2 4 2 2 6 3 2" xfId="5534" xr:uid="{00000000-0005-0000-0000-0000E5140000}"/>
    <cellStyle name="20% - Accent1 2 2 4 2 2 6 3 2 2" xfId="5535" xr:uid="{00000000-0005-0000-0000-0000E6140000}"/>
    <cellStyle name="20% - Accent1 2 2 4 2 2 6 3 2 2 2" xfId="5536" xr:uid="{00000000-0005-0000-0000-0000E7140000}"/>
    <cellStyle name="20% - Accent1 2 2 4 2 2 6 3 2 3" xfId="5537" xr:uid="{00000000-0005-0000-0000-0000E8140000}"/>
    <cellStyle name="20% - Accent1 2 2 4 2 2 6 3 3" xfId="5538" xr:uid="{00000000-0005-0000-0000-0000E9140000}"/>
    <cellStyle name="20% - Accent1 2 2 4 2 2 6 3 3 2" xfId="5539" xr:uid="{00000000-0005-0000-0000-0000EA140000}"/>
    <cellStyle name="20% - Accent1 2 2 4 2 2 6 3 4" xfId="5540" xr:uid="{00000000-0005-0000-0000-0000EB140000}"/>
    <cellStyle name="20% - Accent1 2 2 4 2 2 6 4" xfId="5541" xr:uid="{00000000-0005-0000-0000-0000EC140000}"/>
    <cellStyle name="20% - Accent1 2 2 4 2 2 6 4 2" xfId="5542" xr:uid="{00000000-0005-0000-0000-0000ED140000}"/>
    <cellStyle name="20% - Accent1 2 2 4 2 2 6 4 2 2" xfId="5543" xr:uid="{00000000-0005-0000-0000-0000EE140000}"/>
    <cellStyle name="20% - Accent1 2 2 4 2 2 6 4 2 2 2" xfId="5544" xr:uid="{00000000-0005-0000-0000-0000EF140000}"/>
    <cellStyle name="20% - Accent1 2 2 4 2 2 6 4 2 3" xfId="5545" xr:uid="{00000000-0005-0000-0000-0000F0140000}"/>
    <cellStyle name="20% - Accent1 2 2 4 2 2 6 4 3" xfId="5546" xr:uid="{00000000-0005-0000-0000-0000F1140000}"/>
    <cellStyle name="20% - Accent1 2 2 4 2 2 6 4 3 2" xfId="5547" xr:uid="{00000000-0005-0000-0000-0000F2140000}"/>
    <cellStyle name="20% - Accent1 2 2 4 2 2 6 4 4" xfId="5548" xr:uid="{00000000-0005-0000-0000-0000F3140000}"/>
    <cellStyle name="20% - Accent1 2 2 4 2 2 6 5" xfId="5549" xr:uid="{00000000-0005-0000-0000-0000F4140000}"/>
    <cellStyle name="20% - Accent1 2 2 4 2 2 6 5 2" xfId="5550" xr:uid="{00000000-0005-0000-0000-0000F5140000}"/>
    <cellStyle name="20% - Accent1 2 2 4 2 2 6 5 2 2" xfId="5551" xr:uid="{00000000-0005-0000-0000-0000F6140000}"/>
    <cellStyle name="20% - Accent1 2 2 4 2 2 6 5 3" xfId="5552" xr:uid="{00000000-0005-0000-0000-0000F7140000}"/>
    <cellStyle name="20% - Accent1 2 2 4 2 2 6 6" xfId="5553" xr:uid="{00000000-0005-0000-0000-0000F8140000}"/>
    <cellStyle name="20% - Accent1 2 2 4 2 2 6 6 2" xfId="5554" xr:uid="{00000000-0005-0000-0000-0000F9140000}"/>
    <cellStyle name="20% - Accent1 2 2 4 2 2 6 6 2 2" xfId="5555" xr:uid="{00000000-0005-0000-0000-0000FA140000}"/>
    <cellStyle name="20% - Accent1 2 2 4 2 2 6 6 3" xfId="5556" xr:uid="{00000000-0005-0000-0000-0000FB140000}"/>
    <cellStyle name="20% - Accent1 2 2 4 2 2 6 7" xfId="5557" xr:uid="{00000000-0005-0000-0000-0000FC140000}"/>
    <cellStyle name="20% - Accent1 2 2 4 2 2 6 7 2" xfId="5558" xr:uid="{00000000-0005-0000-0000-0000FD140000}"/>
    <cellStyle name="20% - Accent1 2 2 4 2 2 6 8" xfId="5559" xr:uid="{00000000-0005-0000-0000-0000FE140000}"/>
    <cellStyle name="20% - Accent1 2 2 4 2 2 6 8 2" xfId="5560" xr:uid="{00000000-0005-0000-0000-0000FF140000}"/>
    <cellStyle name="20% - Accent1 2 2 4 2 2 6 9" xfId="5561" xr:uid="{00000000-0005-0000-0000-000000150000}"/>
    <cellStyle name="20% - Accent1 2 2 4 2 2 7" xfId="5562" xr:uid="{00000000-0005-0000-0000-000001150000}"/>
    <cellStyle name="20% - Accent1 2 2 4 2 2 7 2" xfId="5563" xr:uid="{00000000-0005-0000-0000-000002150000}"/>
    <cellStyle name="20% - Accent1 2 2 4 2 2 7 2 2" xfId="5564" xr:uid="{00000000-0005-0000-0000-000003150000}"/>
    <cellStyle name="20% - Accent1 2 2 4 2 2 7 2 2 2" xfId="5565" xr:uid="{00000000-0005-0000-0000-000004150000}"/>
    <cellStyle name="20% - Accent1 2 2 4 2 2 7 2 3" xfId="5566" xr:uid="{00000000-0005-0000-0000-000005150000}"/>
    <cellStyle name="20% - Accent1 2 2 4 2 2 7 3" xfId="5567" xr:uid="{00000000-0005-0000-0000-000006150000}"/>
    <cellStyle name="20% - Accent1 2 2 4 2 2 7 3 2" xfId="5568" xr:uid="{00000000-0005-0000-0000-000007150000}"/>
    <cellStyle name="20% - Accent1 2 2 4 2 2 7 4" xfId="5569" xr:uid="{00000000-0005-0000-0000-000008150000}"/>
    <cellStyle name="20% - Accent1 2 2 4 2 2 8" xfId="5570" xr:uid="{00000000-0005-0000-0000-000009150000}"/>
    <cellStyle name="20% - Accent1 2 2 4 2 2 8 2" xfId="5571" xr:uid="{00000000-0005-0000-0000-00000A150000}"/>
    <cellStyle name="20% - Accent1 2 2 4 2 2 8 2 2" xfId="5572" xr:uid="{00000000-0005-0000-0000-00000B150000}"/>
    <cellStyle name="20% - Accent1 2 2 4 2 2 8 2 2 2" xfId="5573" xr:uid="{00000000-0005-0000-0000-00000C150000}"/>
    <cellStyle name="20% - Accent1 2 2 4 2 2 8 2 3" xfId="5574" xr:uid="{00000000-0005-0000-0000-00000D150000}"/>
    <cellStyle name="20% - Accent1 2 2 4 2 2 8 3" xfId="5575" xr:uid="{00000000-0005-0000-0000-00000E150000}"/>
    <cellStyle name="20% - Accent1 2 2 4 2 2 8 3 2" xfId="5576" xr:uid="{00000000-0005-0000-0000-00000F150000}"/>
    <cellStyle name="20% - Accent1 2 2 4 2 2 8 4" xfId="5577" xr:uid="{00000000-0005-0000-0000-000010150000}"/>
    <cellStyle name="20% - Accent1 2 2 4 2 2 9" xfId="5578" xr:uid="{00000000-0005-0000-0000-000011150000}"/>
    <cellStyle name="20% - Accent1 2 2 4 2 2 9 2" xfId="5579" xr:uid="{00000000-0005-0000-0000-000012150000}"/>
    <cellStyle name="20% - Accent1 2 2 4 2 2 9 2 2" xfId="5580" xr:uid="{00000000-0005-0000-0000-000013150000}"/>
    <cellStyle name="20% - Accent1 2 2 4 2 2 9 2 2 2" xfId="5581" xr:uid="{00000000-0005-0000-0000-000014150000}"/>
    <cellStyle name="20% - Accent1 2 2 4 2 2 9 2 3" xfId="5582" xr:uid="{00000000-0005-0000-0000-000015150000}"/>
    <cellStyle name="20% - Accent1 2 2 4 2 2 9 3" xfId="5583" xr:uid="{00000000-0005-0000-0000-000016150000}"/>
    <cellStyle name="20% - Accent1 2 2 4 2 2 9 3 2" xfId="5584" xr:uid="{00000000-0005-0000-0000-000017150000}"/>
    <cellStyle name="20% - Accent1 2 2 4 2 2 9 4" xfId="5585" xr:uid="{00000000-0005-0000-0000-000018150000}"/>
    <cellStyle name="20% - Accent1 2 2 4 2 3" xfId="5586" xr:uid="{00000000-0005-0000-0000-000019150000}"/>
    <cellStyle name="20% - Accent1 2 2 4 2 3 10" xfId="5587" xr:uid="{00000000-0005-0000-0000-00001A150000}"/>
    <cellStyle name="20% - Accent1 2 2 4 2 3 10 2" xfId="5588" xr:uid="{00000000-0005-0000-0000-00001B150000}"/>
    <cellStyle name="20% - Accent1 2 2 4 2 3 11" xfId="5589" xr:uid="{00000000-0005-0000-0000-00001C150000}"/>
    <cellStyle name="20% - Accent1 2 2 4 2 3 2" xfId="5590" xr:uid="{00000000-0005-0000-0000-00001D150000}"/>
    <cellStyle name="20% - Accent1 2 2 4 2 3 2 2" xfId="5591" xr:uid="{00000000-0005-0000-0000-00001E150000}"/>
    <cellStyle name="20% - Accent1 2 2 4 2 3 2 2 2" xfId="5592" xr:uid="{00000000-0005-0000-0000-00001F150000}"/>
    <cellStyle name="20% - Accent1 2 2 4 2 3 2 2 2 2" xfId="5593" xr:uid="{00000000-0005-0000-0000-000020150000}"/>
    <cellStyle name="20% - Accent1 2 2 4 2 3 2 2 2 2 2" xfId="5594" xr:uid="{00000000-0005-0000-0000-000021150000}"/>
    <cellStyle name="20% - Accent1 2 2 4 2 3 2 2 2 3" xfId="5595" xr:uid="{00000000-0005-0000-0000-000022150000}"/>
    <cellStyle name="20% - Accent1 2 2 4 2 3 2 2 3" xfId="5596" xr:uid="{00000000-0005-0000-0000-000023150000}"/>
    <cellStyle name="20% - Accent1 2 2 4 2 3 2 2 3 2" xfId="5597" xr:uid="{00000000-0005-0000-0000-000024150000}"/>
    <cellStyle name="20% - Accent1 2 2 4 2 3 2 2 4" xfId="5598" xr:uid="{00000000-0005-0000-0000-000025150000}"/>
    <cellStyle name="20% - Accent1 2 2 4 2 3 2 3" xfId="5599" xr:uid="{00000000-0005-0000-0000-000026150000}"/>
    <cellStyle name="20% - Accent1 2 2 4 2 3 2 3 2" xfId="5600" xr:uid="{00000000-0005-0000-0000-000027150000}"/>
    <cellStyle name="20% - Accent1 2 2 4 2 3 2 3 2 2" xfId="5601" xr:uid="{00000000-0005-0000-0000-000028150000}"/>
    <cellStyle name="20% - Accent1 2 2 4 2 3 2 3 2 2 2" xfId="5602" xr:uid="{00000000-0005-0000-0000-000029150000}"/>
    <cellStyle name="20% - Accent1 2 2 4 2 3 2 3 2 3" xfId="5603" xr:uid="{00000000-0005-0000-0000-00002A150000}"/>
    <cellStyle name="20% - Accent1 2 2 4 2 3 2 3 3" xfId="5604" xr:uid="{00000000-0005-0000-0000-00002B150000}"/>
    <cellStyle name="20% - Accent1 2 2 4 2 3 2 3 3 2" xfId="5605" xr:uid="{00000000-0005-0000-0000-00002C150000}"/>
    <cellStyle name="20% - Accent1 2 2 4 2 3 2 3 4" xfId="5606" xr:uid="{00000000-0005-0000-0000-00002D150000}"/>
    <cellStyle name="20% - Accent1 2 2 4 2 3 2 4" xfId="5607" xr:uid="{00000000-0005-0000-0000-00002E150000}"/>
    <cellStyle name="20% - Accent1 2 2 4 2 3 2 4 2" xfId="5608" xr:uid="{00000000-0005-0000-0000-00002F150000}"/>
    <cellStyle name="20% - Accent1 2 2 4 2 3 2 4 2 2" xfId="5609" xr:uid="{00000000-0005-0000-0000-000030150000}"/>
    <cellStyle name="20% - Accent1 2 2 4 2 3 2 4 2 2 2" xfId="5610" xr:uid="{00000000-0005-0000-0000-000031150000}"/>
    <cellStyle name="20% - Accent1 2 2 4 2 3 2 4 2 3" xfId="5611" xr:uid="{00000000-0005-0000-0000-000032150000}"/>
    <cellStyle name="20% - Accent1 2 2 4 2 3 2 4 3" xfId="5612" xr:uid="{00000000-0005-0000-0000-000033150000}"/>
    <cellStyle name="20% - Accent1 2 2 4 2 3 2 4 3 2" xfId="5613" xr:uid="{00000000-0005-0000-0000-000034150000}"/>
    <cellStyle name="20% - Accent1 2 2 4 2 3 2 4 4" xfId="5614" xr:uid="{00000000-0005-0000-0000-000035150000}"/>
    <cellStyle name="20% - Accent1 2 2 4 2 3 2 5" xfId="5615" xr:uid="{00000000-0005-0000-0000-000036150000}"/>
    <cellStyle name="20% - Accent1 2 2 4 2 3 2 5 2" xfId="5616" xr:uid="{00000000-0005-0000-0000-000037150000}"/>
    <cellStyle name="20% - Accent1 2 2 4 2 3 2 5 2 2" xfId="5617" xr:uid="{00000000-0005-0000-0000-000038150000}"/>
    <cellStyle name="20% - Accent1 2 2 4 2 3 2 5 3" xfId="5618" xr:uid="{00000000-0005-0000-0000-000039150000}"/>
    <cellStyle name="20% - Accent1 2 2 4 2 3 2 6" xfId="5619" xr:uid="{00000000-0005-0000-0000-00003A150000}"/>
    <cellStyle name="20% - Accent1 2 2 4 2 3 2 6 2" xfId="5620" xr:uid="{00000000-0005-0000-0000-00003B150000}"/>
    <cellStyle name="20% - Accent1 2 2 4 2 3 2 6 2 2" xfId="5621" xr:uid="{00000000-0005-0000-0000-00003C150000}"/>
    <cellStyle name="20% - Accent1 2 2 4 2 3 2 6 3" xfId="5622" xr:uid="{00000000-0005-0000-0000-00003D150000}"/>
    <cellStyle name="20% - Accent1 2 2 4 2 3 2 7" xfId="5623" xr:uid="{00000000-0005-0000-0000-00003E150000}"/>
    <cellStyle name="20% - Accent1 2 2 4 2 3 2 7 2" xfId="5624" xr:uid="{00000000-0005-0000-0000-00003F150000}"/>
    <cellStyle name="20% - Accent1 2 2 4 2 3 2 8" xfId="5625" xr:uid="{00000000-0005-0000-0000-000040150000}"/>
    <cellStyle name="20% - Accent1 2 2 4 2 3 2 8 2" xfId="5626" xr:uid="{00000000-0005-0000-0000-000041150000}"/>
    <cellStyle name="20% - Accent1 2 2 4 2 3 2 9" xfId="5627" xr:uid="{00000000-0005-0000-0000-000042150000}"/>
    <cellStyle name="20% - Accent1 2 2 4 2 3 3" xfId="5628" xr:uid="{00000000-0005-0000-0000-000043150000}"/>
    <cellStyle name="20% - Accent1 2 2 4 2 3 3 2" xfId="5629" xr:uid="{00000000-0005-0000-0000-000044150000}"/>
    <cellStyle name="20% - Accent1 2 2 4 2 3 3 2 2" xfId="5630" xr:uid="{00000000-0005-0000-0000-000045150000}"/>
    <cellStyle name="20% - Accent1 2 2 4 2 3 3 2 2 2" xfId="5631" xr:uid="{00000000-0005-0000-0000-000046150000}"/>
    <cellStyle name="20% - Accent1 2 2 4 2 3 3 2 2 2 2" xfId="5632" xr:uid="{00000000-0005-0000-0000-000047150000}"/>
    <cellStyle name="20% - Accent1 2 2 4 2 3 3 2 2 3" xfId="5633" xr:uid="{00000000-0005-0000-0000-000048150000}"/>
    <cellStyle name="20% - Accent1 2 2 4 2 3 3 2 3" xfId="5634" xr:uid="{00000000-0005-0000-0000-000049150000}"/>
    <cellStyle name="20% - Accent1 2 2 4 2 3 3 2 3 2" xfId="5635" xr:uid="{00000000-0005-0000-0000-00004A150000}"/>
    <cellStyle name="20% - Accent1 2 2 4 2 3 3 2 4" xfId="5636" xr:uid="{00000000-0005-0000-0000-00004B150000}"/>
    <cellStyle name="20% - Accent1 2 2 4 2 3 3 3" xfId="5637" xr:uid="{00000000-0005-0000-0000-00004C150000}"/>
    <cellStyle name="20% - Accent1 2 2 4 2 3 3 3 2" xfId="5638" xr:uid="{00000000-0005-0000-0000-00004D150000}"/>
    <cellStyle name="20% - Accent1 2 2 4 2 3 3 3 2 2" xfId="5639" xr:uid="{00000000-0005-0000-0000-00004E150000}"/>
    <cellStyle name="20% - Accent1 2 2 4 2 3 3 3 2 2 2" xfId="5640" xr:uid="{00000000-0005-0000-0000-00004F150000}"/>
    <cellStyle name="20% - Accent1 2 2 4 2 3 3 3 2 3" xfId="5641" xr:uid="{00000000-0005-0000-0000-000050150000}"/>
    <cellStyle name="20% - Accent1 2 2 4 2 3 3 3 3" xfId="5642" xr:uid="{00000000-0005-0000-0000-000051150000}"/>
    <cellStyle name="20% - Accent1 2 2 4 2 3 3 3 3 2" xfId="5643" xr:uid="{00000000-0005-0000-0000-000052150000}"/>
    <cellStyle name="20% - Accent1 2 2 4 2 3 3 3 4" xfId="5644" xr:uid="{00000000-0005-0000-0000-000053150000}"/>
    <cellStyle name="20% - Accent1 2 2 4 2 3 3 4" xfId="5645" xr:uid="{00000000-0005-0000-0000-000054150000}"/>
    <cellStyle name="20% - Accent1 2 2 4 2 3 3 4 2" xfId="5646" xr:uid="{00000000-0005-0000-0000-000055150000}"/>
    <cellStyle name="20% - Accent1 2 2 4 2 3 3 4 2 2" xfId="5647" xr:uid="{00000000-0005-0000-0000-000056150000}"/>
    <cellStyle name="20% - Accent1 2 2 4 2 3 3 4 2 2 2" xfId="5648" xr:uid="{00000000-0005-0000-0000-000057150000}"/>
    <cellStyle name="20% - Accent1 2 2 4 2 3 3 4 2 3" xfId="5649" xr:uid="{00000000-0005-0000-0000-000058150000}"/>
    <cellStyle name="20% - Accent1 2 2 4 2 3 3 4 3" xfId="5650" xr:uid="{00000000-0005-0000-0000-000059150000}"/>
    <cellStyle name="20% - Accent1 2 2 4 2 3 3 4 3 2" xfId="5651" xr:uid="{00000000-0005-0000-0000-00005A150000}"/>
    <cellStyle name="20% - Accent1 2 2 4 2 3 3 4 4" xfId="5652" xr:uid="{00000000-0005-0000-0000-00005B150000}"/>
    <cellStyle name="20% - Accent1 2 2 4 2 3 3 5" xfId="5653" xr:uid="{00000000-0005-0000-0000-00005C150000}"/>
    <cellStyle name="20% - Accent1 2 2 4 2 3 3 5 2" xfId="5654" xr:uid="{00000000-0005-0000-0000-00005D150000}"/>
    <cellStyle name="20% - Accent1 2 2 4 2 3 3 5 2 2" xfId="5655" xr:uid="{00000000-0005-0000-0000-00005E150000}"/>
    <cellStyle name="20% - Accent1 2 2 4 2 3 3 5 3" xfId="5656" xr:uid="{00000000-0005-0000-0000-00005F150000}"/>
    <cellStyle name="20% - Accent1 2 2 4 2 3 3 6" xfId="5657" xr:uid="{00000000-0005-0000-0000-000060150000}"/>
    <cellStyle name="20% - Accent1 2 2 4 2 3 3 6 2" xfId="5658" xr:uid="{00000000-0005-0000-0000-000061150000}"/>
    <cellStyle name="20% - Accent1 2 2 4 2 3 3 6 2 2" xfId="5659" xr:uid="{00000000-0005-0000-0000-000062150000}"/>
    <cellStyle name="20% - Accent1 2 2 4 2 3 3 6 3" xfId="5660" xr:uid="{00000000-0005-0000-0000-000063150000}"/>
    <cellStyle name="20% - Accent1 2 2 4 2 3 3 7" xfId="5661" xr:uid="{00000000-0005-0000-0000-000064150000}"/>
    <cellStyle name="20% - Accent1 2 2 4 2 3 3 7 2" xfId="5662" xr:uid="{00000000-0005-0000-0000-000065150000}"/>
    <cellStyle name="20% - Accent1 2 2 4 2 3 3 8" xfId="5663" xr:uid="{00000000-0005-0000-0000-000066150000}"/>
    <cellStyle name="20% - Accent1 2 2 4 2 3 3 8 2" xfId="5664" xr:uid="{00000000-0005-0000-0000-000067150000}"/>
    <cellStyle name="20% - Accent1 2 2 4 2 3 3 9" xfId="5665" xr:uid="{00000000-0005-0000-0000-000068150000}"/>
    <cellStyle name="20% - Accent1 2 2 4 2 3 4" xfId="5666" xr:uid="{00000000-0005-0000-0000-000069150000}"/>
    <cellStyle name="20% - Accent1 2 2 4 2 3 4 2" xfId="5667" xr:uid="{00000000-0005-0000-0000-00006A150000}"/>
    <cellStyle name="20% - Accent1 2 2 4 2 3 4 2 2" xfId="5668" xr:uid="{00000000-0005-0000-0000-00006B150000}"/>
    <cellStyle name="20% - Accent1 2 2 4 2 3 4 2 2 2" xfId="5669" xr:uid="{00000000-0005-0000-0000-00006C150000}"/>
    <cellStyle name="20% - Accent1 2 2 4 2 3 4 2 3" xfId="5670" xr:uid="{00000000-0005-0000-0000-00006D150000}"/>
    <cellStyle name="20% - Accent1 2 2 4 2 3 4 3" xfId="5671" xr:uid="{00000000-0005-0000-0000-00006E150000}"/>
    <cellStyle name="20% - Accent1 2 2 4 2 3 4 3 2" xfId="5672" xr:uid="{00000000-0005-0000-0000-00006F150000}"/>
    <cellStyle name="20% - Accent1 2 2 4 2 3 4 4" xfId="5673" xr:uid="{00000000-0005-0000-0000-000070150000}"/>
    <cellStyle name="20% - Accent1 2 2 4 2 3 5" xfId="5674" xr:uid="{00000000-0005-0000-0000-000071150000}"/>
    <cellStyle name="20% - Accent1 2 2 4 2 3 5 2" xfId="5675" xr:uid="{00000000-0005-0000-0000-000072150000}"/>
    <cellStyle name="20% - Accent1 2 2 4 2 3 5 2 2" xfId="5676" xr:uid="{00000000-0005-0000-0000-000073150000}"/>
    <cellStyle name="20% - Accent1 2 2 4 2 3 5 2 2 2" xfId="5677" xr:uid="{00000000-0005-0000-0000-000074150000}"/>
    <cellStyle name="20% - Accent1 2 2 4 2 3 5 2 3" xfId="5678" xr:uid="{00000000-0005-0000-0000-000075150000}"/>
    <cellStyle name="20% - Accent1 2 2 4 2 3 5 3" xfId="5679" xr:uid="{00000000-0005-0000-0000-000076150000}"/>
    <cellStyle name="20% - Accent1 2 2 4 2 3 5 3 2" xfId="5680" xr:uid="{00000000-0005-0000-0000-000077150000}"/>
    <cellStyle name="20% - Accent1 2 2 4 2 3 5 4" xfId="5681" xr:uid="{00000000-0005-0000-0000-000078150000}"/>
    <cellStyle name="20% - Accent1 2 2 4 2 3 6" xfId="5682" xr:uid="{00000000-0005-0000-0000-000079150000}"/>
    <cellStyle name="20% - Accent1 2 2 4 2 3 6 2" xfId="5683" xr:uid="{00000000-0005-0000-0000-00007A150000}"/>
    <cellStyle name="20% - Accent1 2 2 4 2 3 6 2 2" xfId="5684" xr:uid="{00000000-0005-0000-0000-00007B150000}"/>
    <cellStyle name="20% - Accent1 2 2 4 2 3 6 2 2 2" xfId="5685" xr:uid="{00000000-0005-0000-0000-00007C150000}"/>
    <cellStyle name="20% - Accent1 2 2 4 2 3 6 2 3" xfId="5686" xr:uid="{00000000-0005-0000-0000-00007D150000}"/>
    <cellStyle name="20% - Accent1 2 2 4 2 3 6 3" xfId="5687" xr:uid="{00000000-0005-0000-0000-00007E150000}"/>
    <cellStyle name="20% - Accent1 2 2 4 2 3 6 3 2" xfId="5688" xr:uid="{00000000-0005-0000-0000-00007F150000}"/>
    <cellStyle name="20% - Accent1 2 2 4 2 3 6 4" xfId="5689" xr:uid="{00000000-0005-0000-0000-000080150000}"/>
    <cellStyle name="20% - Accent1 2 2 4 2 3 7" xfId="5690" xr:uid="{00000000-0005-0000-0000-000081150000}"/>
    <cellStyle name="20% - Accent1 2 2 4 2 3 7 2" xfId="5691" xr:uid="{00000000-0005-0000-0000-000082150000}"/>
    <cellStyle name="20% - Accent1 2 2 4 2 3 7 2 2" xfId="5692" xr:uid="{00000000-0005-0000-0000-000083150000}"/>
    <cellStyle name="20% - Accent1 2 2 4 2 3 7 3" xfId="5693" xr:uid="{00000000-0005-0000-0000-000084150000}"/>
    <cellStyle name="20% - Accent1 2 2 4 2 3 8" xfId="5694" xr:uid="{00000000-0005-0000-0000-000085150000}"/>
    <cellStyle name="20% - Accent1 2 2 4 2 3 8 2" xfId="5695" xr:uid="{00000000-0005-0000-0000-000086150000}"/>
    <cellStyle name="20% - Accent1 2 2 4 2 3 8 2 2" xfId="5696" xr:uid="{00000000-0005-0000-0000-000087150000}"/>
    <cellStyle name="20% - Accent1 2 2 4 2 3 8 3" xfId="5697" xr:uid="{00000000-0005-0000-0000-000088150000}"/>
    <cellStyle name="20% - Accent1 2 2 4 2 3 9" xfId="5698" xr:uid="{00000000-0005-0000-0000-000089150000}"/>
    <cellStyle name="20% - Accent1 2 2 4 2 3 9 2" xfId="5699" xr:uid="{00000000-0005-0000-0000-00008A150000}"/>
    <cellStyle name="20% - Accent1 2 2 4 2 4" xfId="5700" xr:uid="{00000000-0005-0000-0000-00008B150000}"/>
    <cellStyle name="20% - Accent1 2 2 4 2 4 10" xfId="5701" xr:uid="{00000000-0005-0000-0000-00008C150000}"/>
    <cellStyle name="20% - Accent1 2 2 4 2 4 10 2" xfId="5702" xr:uid="{00000000-0005-0000-0000-00008D150000}"/>
    <cellStyle name="20% - Accent1 2 2 4 2 4 11" xfId="5703" xr:uid="{00000000-0005-0000-0000-00008E150000}"/>
    <cellStyle name="20% - Accent1 2 2 4 2 4 2" xfId="5704" xr:uid="{00000000-0005-0000-0000-00008F150000}"/>
    <cellStyle name="20% - Accent1 2 2 4 2 4 2 2" xfId="5705" xr:uid="{00000000-0005-0000-0000-000090150000}"/>
    <cellStyle name="20% - Accent1 2 2 4 2 4 2 2 2" xfId="5706" xr:uid="{00000000-0005-0000-0000-000091150000}"/>
    <cellStyle name="20% - Accent1 2 2 4 2 4 2 2 2 2" xfId="5707" xr:uid="{00000000-0005-0000-0000-000092150000}"/>
    <cellStyle name="20% - Accent1 2 2 4 2 4 2 2 2 2 2" xfId="5708" xr:uid="{00000000-0005-0000-0000-000093150000}"/>
    <cellStyle name="20% - Accent1 2 2 4 2 4 2 2 2 3" xfId="5709" xr:uid="{00000000-0005-0000-0000-000094150000}"/>
    <cellStyle name="20% - Accent1 2 2 4 2 4 2 2 3" xfId="5710" xr:uid="{00000000-0005-0000-0000-000095150000}"/>
    <cellStyle name="20% - Accent1 2 2 4 2 4 2 2 3 2" xfId="5711" xr:uid="{00000000-0005-0000-0000-000096150000}"/>
    <cellStyle name="20% - Accent1 2 2 4 2 4 2 2 4" xfId="5712" xr:uid="{00000000-0005-0000-0000-000097150000}"/>
    <cellStyle name="20% - Accent1 2 2 4 2 4 2 3" xfId="5713" xr:uid="{00000000-0005-0000-0000-000098150000}"/>
    <cellStyle name="20% - Accent1 2 2 4 2 4 2 3 2" xfId="5714" xr:uid="{00000000-0005-0000-0000-000099150000}"/>
    <cellStyle name="20% - Accent1 2 2 4 2 4 2 3 2 2" xfId="5715" xr:uid="{00000000-0005-0000-0000-00009A150000}"/>
    <cellStyle name="20% - Accent1 2 2 4 2 4 2 3 2 2 2" xfId="5716" xr:uid="{00000000-0005-0000-0000-00009B150000}"/>
    <cellStyle name="20% - Accent1 2 2 4 2 4 2 3 2 3" xfId="5717" xr:uid="{00000000-0005-0000-0000-00009C150000}"/>
    <cellStyle name="20% - Accent1 2 2 4 2 4 2 3 3" xfId="5718" xr:uid="{00000000-0005-0000-0000-00009D150000}"/>
    <cellStyle name="20% - Accent1 2 2 4 2 4 2 3 3 2" xfId="5719" xr:uid="{00000000-0005-0000-0000-00009E150000}"/>
    <cellStyle name="20% - Accent1 2 2 4 2 4 2 3 4" xfId="5720" xr:uid="{00000000-0005-0000-0000-00009F150000}"/>
    <cellStyle name="20% - Accent1 2 2 4 2 4 2 4" xfId="5721" xr:uid="{00000000-0005-0000-0000-0000A0150000}"/>
    <cellStyle name="20% - Accent1 2 2 4 2 4 2 4 2" xfId="5722" xr:uid="{00000000-0005-0000-0000-0000A1150000}"/>
    <cellStyle name="20% - Accent1 2 2 4 2 4 2 4 2 2" xfId="5723" xr:uid="{00000000-0005-0000-0000-0000A2150000}"/>
    <cellStyle name="20% - Accent1 2 2 4 2 4 2 4 2 2 2" xfId="5724" xr:uid="{00000000-0005-0000-0000-0000A3150000}"/>
    <cellStyle name="20% - Accent1 2 2 4 2 4 2 4 2 3" xfId="5725" xr:uid="{00000000-0005-0000-0000-0000A4150000}"/>
    <cellStyle name="20% - Accent1 2 2 4 2 4 2 4 3" xfId="5726" xr:uid="{00000000-0005-0000-0000-0000A5150000}"/>
    <cellStyle name="20% - Accent1 2 2 4 2 4 2 4 3 2" xfId="5727" xr:uid="{00000000-0005-0000-0000-0000A6150000}"/>
    <cellStyle name="20% - Accent1 2 2 4 2 4 2 4 4" xfId="5728" xr:uid="{00000000-0005-0000-0000-0000A7150000}"/>
    <cellStyle name="20% - Accent1 2 2 4 2 4 2 5" xfId="5729" xr:uid="{00000000-0005-0000-0000-0000A8150000}"/>
    <cellStyle name="20% - Accent1 2 2 4 2 4 2 5 2" xfId="5730" xr:uid="{00000000-0005-0000-0000-0000A9150000}"/>
    <cellStyle name="20% - Accent1 2 2 4 2 4 2 5 2 2" xfId="5731" xr:uid="{00000000-0005-0000-0000-0000AA150000}"/>
    <cellStyle name="20% - Accent1 2 2 4 2 4 2 5 3" xfId="5732" xr:uid="{00000000-0005-0000-0000-0000AB150000}"/>
    <cellStyle name="20% - Accent1 2 2 4 2 4 2 6" xfId="5733" xr:uid="{00000000-0005-0000-0000-0000AC150000}"/>
    <cellStyle name="20% - Accent1 2 2 4 2 4 2 6 2" xfId="5734" xr:uid="{00000000-0005-0000-0000-0000AD150000}"/>
    <cellStyle name="20% - Accent1 2 2 4 2 4 2 6 2 2" xfId="5735" xr:uid="{00000000-0005-0000-0000-0000AE150000}"/>
    <cellStyle name="20% - Accent1 2 2 4 2 4 2 6 3" xfId="5736" xr:uid="{00000000-0005-0000-0000-0000AF150000}"/>
    <cellStyle name="20% - Accent1 2 2 4 2 4 2 7" xfId="5737" xr:uid="{00000000-0005-0000-0000-0000B0150000}"/>
    <cellStyle name="20% - Accent1 2 2 4 2 4 2 7 2" xfId="5738" xr:uid="{00000000-0005-0000-0000-0000B1150000}"/>
    <cellStyle name="20% - Accent1 2 2 4 2 4 2 8" xfId="5739" xr:uid="{00000000-0005-0000-0000-0000B2150000}"/>
    <cellStyle name="20% - Accent1 2 2 4 2 4 2 8 2" xfId="5740" xr:uid="{00000000-0005-0000-0000-0000B3150000}"/>
    <cellStyle name="20% - Accent1 2 2 4 2 4 2 9" xfId="5741" xr:uid="{00000000-0005-0000-0000-0000B4150000}"/>
    <cellStyle name="20% - Accent1 2 2 4 2 4 3" xfId="5742" xr:uid="{00000000-0005-0000-0000-0000B5150000}"/>
    <cellStyle name="20% - Accent1 2 2 4 2 4 3 2" xfId="5743" xr:uid="{00000000-0005-0000-0000-0000B6150000}"/>
    <cellStyle name="20% - Accent1 2 2 4 2 4 3 2 2" xfId="5744" xr:uid="{00000000-0005-0000-0000-0000B7150000}"/>
    <cellStyle name="20% - Accent1 2 2 4 2 4 3 2 2 2" xfId="5745" xr:uid="{00000000-0005-0000-0000-0000B8150000}"/>
    <cellStyle name="20% - Accent1 2 2 4 2 4 3 2 2 2 2" xfId="5746" xr:uid="{00000000-0005-0000-0000-0000B9150000}"/>
    <cellStyle name="20% - Accent1 2 2 4 2 4 3 2 2 3" xfId="5747" xr:uid="{00000000-0005-0000-0000-0000BA150000}"/>
    <cellStyle name="20% - Accent1 2 2 4 2 4 3 2 3" xfId="5748" xr:uid="{00000000-0005-0000-0000-0000BB150000}"/>
    <cellStyle name="20% - Accent1 2 2 4 2 4 3 2 3 2" xfId="5749" xr:uid="{00000000-0005-0000-0000-0000BC150000}"/>
    <cellStyle name="20% - Accent1 2 2 4 2 4 3 2 4" xfId="5750" xr:uid="{00000000-0005-0000-0000-0000BD150000}"/>
    <cellStyle name="20% - Accent1 2 2 4 2 4 3 3" xfId="5751" xr:uid="{00000000-0005-0000-0000-0000BE150000}"/>
    <cellStyle name="20% - Accent1 2 2 4 2 4 3 3 2" xfId="5752" xr:uid="{00000000-0005-0000-0000-0000BF150000}"/>
    <cellStyle name="20% - Accent1 2 2 4 2 4 3 3 2 2" xfId="5753" xr:uid="{00000000-0005-0000-0000-0000C0150000}"/>
    <cellStyle name="20% - Accent1 2 2 4 2 4 3 3 2 2 2" xfId="5754" xr:uid="{00000000-0005-0000-0000-0000C1150000}"/>
    <cellStyle name="20% - Accent1 2 2 4 2 4 3 3 2 3" xfId="5755" xr:uid="{00000000-0005-0000-0000-0000C2150000}"/>
    <cellStyle name="20% - Accent1 2 2 4 2 4 3 3 3" xfId="5756" xr:uid="{00000000-0005-0000-0000-0000C3150000}"/>
    <cellStyle name="20% - Accent1 2 2 4 2 4 3 3 3 2" xfId="5757" xr:uid="{00000000-0005-0000-0000-0000C4150000}"/>
    <cellStyle name="20% - Accent1 2 2 4 2 4 3 3 4" xfId="5758" xr:uid="{00000000-0005-0000-0000-0000C5150000}"/>
    <cellStyle name="20% - Accent1 2 2 4 2 4 3 4" xfId="5759" xr:uid="{00000000-0005-0000-0000-0000C6150000}"/>
    <cellStyle name="20% - Accent1 2 2 4 2 4 3 4 2" xfId="5760" xr:uid="{00000000-0005-0000-0000-0000C7150000}"/>
    <cellStyle name="20% - Accent1 2 2 4 2 4 3 4 2 2" xfId="5761" xr:uid="{00000000-0005-0000-0000-0000C8150000}"/>
    <cellStyle name="20% - Accent1 2 2 4 2 4 3 4 2 2 2" xfId="5762" xr:uid="{00000000-0005-0000-0000-0000C9150000}"/>
    <cellStyle name="20% - Accent1 2 2 4 2 4 3 4 2 3" xfId="5763" xr:uid="{00000000-0005-0000-0000-0000CA150000}"/>
    <cellStyle name="20% - Accent1 2 2 4 2 4 3 4 3" xfId="5764" xr:uid="{00000000-0005-0000-0000-0000CB150000}"/>
    <cellStyle name="20% - Accent1 2 2 4 2 4 3 4 3 2" xfId="5765" xr:uid="{00000000-0005-0000-0000-0000CC150000}"/>
    <cellStyle name="20% - Accent1 2 2 4 2 4 3 4 4" xfId="5766" xr:uid="{00000000-0005-0000-0000-0000CD150000}"/>
    <cellStyle name="20% - Accent1 2 2 4 2 4 3 5" xfId="5767" xr:uid="{00000000-0005-0000-0000-0000CE150000}"/>
    <cellStyle name="20% - Accent1 2 2 4 2 4 3 5 2" xfId="5768" xr:uid="{00000000-0005-0000-0000-0000CF150000}"/>
    <cellStyle name="20% - Accent1 2 2 4 2 4 3 5 2 2" xfId="5769" xr:uid="{00000000-0005-0000-0000-0000D0150000}"/>
    <cellStyle name="20% - Accent1 2 2 4 2 4 3 5 3" xfId="5770" xr:uid="{00000000-0005-0000-0000-0000D1150000}"/>
    <cellStyle name="20% - Accent1 2 2 4 2 4 3 6" xfId="5771" xr:uid="{00000000-0005-0000-0000-0000D2150000}"/>
    <cellStyle name="20% - Accent1 2 2 4 2 4 3 6 2" xfId="5772" xr:uid="{00000000-0005-0000-0000-0000D3150000}"/>
    <cellStyle name="20% - Accent1 2 2 4 2 4 3 6 2 2" xfId="5773" xr:uid="{00000000-0005-0000-0000-0000D4150000}"/>
    <cellStyle name="20% - Accent1 2 2 4 2 4 3 6 3" xfId="5774" xr:uid="{00000000-0005-0000-0000-0000D5150000}"/>
    <cellStyle name="20% - Accent1 2 2 4 2 4 3 7" xfId="5775" xr:uid="{00000000-0005-0000-0000-0000D6150000}"/>
    <cellStyle name="20% - Accent1 2 2 4 2 4 3 7 2" xfId="5776" xr:uid="{00000000-0005-0000-0000-0000D7150000}"/>
    <cellStyle name="20% - Accent1 2 2 4 2 4 3 8" xfId="5777" xr:uid="{00000000-0005-0000-0000-0000D8150000}"/>
    <cellStyle name="20% - Accent1 2 2 4 2 4 3 8 2" xfId="5778" xr:uid="{00000000-0005-0000-0000-0000D9150000}"/>
    <cellStyle name="20% - Accent1 2 2 4 2 4 3 9" xfId="5779" xr:uid="{00000000-0005-0000-0000-0000DA150000}"/>
    <cellStyle name="20% - Accent1 2 2 4 2 4 4" xfId="5780" xr:uid="{00000000-0005-0000-0000-0000DB150000}"/>
    <cellStyle name="20% - Accent1 2 2 4 2 4 4 2" xfId="5781" xr:uid="{00000000-0005-0000-0000-0000DC150000}"/>
    <cellStyle name="20% - Accent1 2 2 4 2 4 4 2 2" xfId="5782" xr:uid="{00000000-0005-0000-0000-0000DD150000}"/>
    <cellStyle name="20% - Accent1 2 2 4 2 4 4 2 2 2" xfId="5783" xr:uid="{00000000-0005-0000-0000-0000DE150000}"/>
    <cellStyle name="20% - Accent1 2 2 4 2 4 4 2 3" xfId="5784" xr:uid="{00000000-0005-0000-0000-0000DF150000}"/>
    <cellStyle name="20% - Accent1 2 2 4 2 4 4 3" xfId="5785" xr:uid="{00000000-0005-0000-0000-0000E0150000}"/>
    <cellStyle name="20% - Accent1 2 2 4 2 4 4 3 2" xfId="5786" xr:uid="{00000000-0005-0000-0000-0000E1150000}"/>
    <cellStyle name="20% - Accent1 2 2 4 2 4 4 4" xfId="5787" xr:uid="{00000000-0005-0000-0000-0000E2150000}"/>
    <cellStyle name="20% - Accent1 2 2 4 2 4 5" xfId="5788" xr:uid="{00000000-0005-0000-0000-0000E3150000}"/>
    <cellStyle name="20% - Accent1 2 2 4 2 4 5 2" xfId="5789" xr:uid="{00000000-0005-0000-0000-0000E4150000}"/>
    <cellStyle name="20% - Accent1 2 2 4 2 4 5 2 2" xfId="5790" xr:uid="{00000000-0005-0000-0000-0000E5150000}"/>
    <cellStyle name="20% - Accent1 2 2 4 2 4 5 2 2 2" xfId="5791" xr:uid="{00000000-0005-0000-0000-0000E6150000}"/>
    <cellStyle name="20% - Accent1 2 2 4 2 4 5 2 3" xfId="5792" xr:uid="{00000000-0005-0000-0000-0000E7150000}"/>
    <cellStyle name="20% - Accent1 2 2 4 2 4 5 3" xfId="5793" xr:uid="{00000000-0005-0000-0000-0000E8150000}"/>
    <cellStyle name="20% - Accent1 2 2 4 2 4 5 3 2" xfId="5794" xr:uid="{00000000-0005-0000-0000-0000E9150000}"/>
    <cellStyle name="20% - Accent1 2 2 4 2 4 5 4" xfId="5795" xr:uid="{00000000-0005-0000-0000-0000EA150000}"/>
    <cellStyle name="20% - Accent1 2 2 4 2 4 6" xfId="5796" xr:uid="{00000000-0005-0000-0000-0000EB150000}"/>
    <cellStyle name="20% - Accent1 2 2 4 2 4 6 2" xfId="5797" xr:uid="{00000000-0005-0000-0000-0000EC150000}"/>
    <cellStyle name="20% - Accent1 2 2 4 2 4 6 2 2" xfId="5798" xr:uid="{00000000-0005-0000-0000-0000ED150000}"/>
    <cellStyle name="20% - Accent1 2 2 4 2 4 6 2 2 2" xfId="5799" xr:uid="{00000000-0005-0000-0000-0000EE150000}"/>
    <cellStyle name="20% - Accent1 2 2 4 2 4 6 2 3" xfId="5800" xr:uid="{00000000-0005-0000-0000-0000EF150000}"/>
    <cellStyle name="20% - Accent1 2 2 4 2 4 6 3" xfId="5801" xr:uid="{00000000-0005-0000-0000-0000F0150000}"/>
    <cellStyle name="20% - Accent1 2 2 4 2 4 6 3 2" xfId="5802" xr:uid="{00000000-0005-0000-0000-0000F1150000}"/>
    <cellStyle name="20% - Accent1 2 2 4 2 4 6 4" xfId="5803" xr:uid="{00000000-0005-0000-0000-0000F2150000}"/>
    <cellStyle name="20% - Accent1 2 2 4 2 4 7" xfId="5804" xr:uid="{00000000-0005-0000-0000-0000F3150000}"/>
    <cellStyle name="20% - Accent1 2 2 4 2 4 7 2" xfId="5805" xr:uid="{00000000-0005-0000-0000-0000F4150000}"/>
    <cellStyle name="20% - Accent1 2 2 4 2 4 7 2 2" xfId="5806" xr:uid="{00000000-0005-0000-0000-0000F5150000}"/>
    <cellStyle name="20% - Accent1 2 2 4 2 4 7 3" xfId="5807" xr:uid="{00000000-0005-0000-0000-0000F6150000}"/>
    <cellStyle name="20% - Accent1 2 2 4 2 4 8" xfId="5808" xr:uid="{00000000-0005-0000-0000-0000F7150000}"/>
    <cellStyle name="20% - Accent1 2 2 4 2 4 8 2" xfId="5809" xr:uid="{00000000-0005-0000-0000-0000F8150000}"/>
    <cellStyle name="20% - Accent1 2 2 4 2 4 8 2 2" xfId="5810" xr:uid="{00000000-0005-0000-0000-0000F9150000}"/>
    <cellStyle name="20% - Accent1 2 2 4 2 4 8 3" xfId="5811" xr:uid="{00000000-0005-0000-0000-0000FA150000}"/>
    <cellStyle name="20% - Accent1 2 2 4 2 4 9" xfId="5812" xr:uid="{00000000-0005-0000-0000-0000FB150000}"/>
    <cellStyle name="20% - Accent1 2 2 4 2 4 9 2" xfId="5813" xr:uid="{00000000-0005-0000-0000-0000FC150000}"/>
    <cellStyle name="20% - Accent1 2 2 4 2 5" xfId="5814" xr:uid="{00000000-0005-0000-0000-0000FD150000}"/>
    <cellStyle name="20% - Accent1 2 2 4 2 5 10" xfId="5815" xr:uid="{00000000-0005-0000-0000-0000FE150000}"/>
    <cellStyle name="20% - Accent1 2 2 4 2 5 10 2" xfId="5816" xr:uid="{00000000-0005-0000-0000-0000FF150000}"/>
    <cellStyle name="20% - Accent1 2 2 4 2 5 11" xfId="5817" xr:uid="{00000000-0005-0000-0000-000000160000}"/>
    <cellStyle name="20% - Accent1 2 2 4 2 5 2" xfId="5818" xr:uid="{00000000-0005-0000-0000-000001160000}"/>
    <cellStyle name="20% - Accent1 2 2 4 2 5 2 2" xfId="5819" xr:uid="{00000000-0005-0000-0000-000002160000}"/>
    <cellStyle name="20% - Accent1 2 2 4 2 5 2 2 2" xfId="5820" xr:uid="{00000000-0005-0000-0000-000003160000}"/>
    <cellStyle name="20% - Accent1 2 2 4 2 5 2 2 2 2" xfId="5821" xr:uid="{00000000-0005-0000-0000-000004160000}"/>
    <cellStyle name="20% - Accent1 2 2 4 2 5 2 2 2 2 2" xfId="5822" xr:uid="{00000000-0005-0000-0000-000005160000}"/>
    <cellStyle name="20% - Accent1 2 2 4 2 5 2 2 2 3" xfId="5823" xr:uid="{00000000-0005-0000-0000-000006160000}"/>
    <cellStyle name="20% - Accent1 2 2 4 2 5 2 2 3" xfId="5824" xr:uid="{00000000-0005-0000-0000-000007160000}"/>
    <cellStyle name="20% - Accent1 2 2 4 2 5 2 2 3 2" xfId="5825" xr:uid="{00000000-0005-0000-0000-000008160000}"/>
    <cellStyle name="20% - Accent1 2 2 4 2 5 2 2 4" xfId="5826" xr:uid="{00000000-0005-0000-0000-000009160000}"/>
    <cellStyle name="20% - Accent1 2 2 4 2 5 2 3" xfId="5827" xr:uid="{00000000-0005-0000-0000-00000A160000}"/>
    <cellStyle name="20% - Accent1 2 2 4 2 5 2 3 2" xfId="5828" xr:uid="{00000000-0005-0000-0000-00000B160000}"/>
    <cellStyle name="20% - Accent1 2 2 4 2 5 2 3 2 2" xfId="5829" xr:uid="{00000000-0005-0000-0000-00000C160000}"/>
    <cellStyle name="20% - Accent1 2 2 4 2 5 2 3 2 2 2" xfId="5830" xr:uid="{00000000-0005-0000-0000-00000D160000}"/>
    <cellStyle name="20% - Accent1 2 2 4 2 5 2 3 2 3" xfId="5831" xr:uid="{00000000-0005-0000-0000-00000E160000}"/>
    <cellStyle name="20% - Accent1 2 2 4 2 5 2 3 3" xfId="5832" xr:uid="{00000000-0005-0000-0000-00000F160000}"/>
    <cellStyle name="20% - Accent1 2 2 4 2 5 2 3 3 2" xfId="5833" xr:uid="{00000000-0005-0000-0000-000010160000}"/>
    <cellStyle name="20% - Accent1 2 2 4 2 5 2 3 4" xfId="5834" xr:uid="{00000000-0005-0000-0000-000011160000}"/>
    <cellStyle name="20% - Accent1 2 2 4 2 5 2 4" xfId="5835" xr:uid="{00000000-0005-0000-0000-000012160000}"/>
    <cellStyle name="20% - Accent1 2 2 4 2 5 2 4 2" xfId="5836" xr:uid="{00000000-0005-0000-0000-000013160000}"/>
    <cellStyle name="20% - Accent1 2 2 4 2 5 2 4 2 2" xfId="5837" xr:uid="{00000000-0005-0000-0000-000014160000}"/>
    <cellStyle name="20% - Accent1 2 2 4 2 5 2 4 2 2 2" xfId="5838" xr:uid="{00000000-0005-0000-0000-000015160000}"/>
    <cellStyle name="20% - Accent1 2 2 4 2 5 2 4 2 3" xfId="5839" xr:uid="{00000000-0005-0000-0000-000016160000}"/>
    <cellStyle name="20% - Accent1 2 2 4 2 5 2 4 3" xfId="5840" xr:uid="{00000000-0005-0000-0000-000017160000}"/>
    <cellStyle name="20% - Accent1 2 2 4 2 5 2 4 3 2" xfId="5841" xr:uid="{00000000-0005-0000-0000-000018160000}"/>
    <cellStyle name="20% - Accent1 2 2 4 2 5 2 4 4" xfId="5842" xr:uid="{00000000-0005-0000-0000-000019160000}"/>
    <cellStyle name="20% - Accent1 2 2 4 2 5 2 5" xfId="5843" xr:uid="{00000000-0005-0000-0000-00001A160000}"/>
    <cellStyle name="20% - Accent1 2 2 4 2 5 2 5 2" xfId="5844" xr:uid="{00000000-0005-0000-0000-00001B160000}"/>
    <cellStyle name="20% - Accent1 2 2 4 2 5 2 5 2 2" xfId="5845" xr:uid="{00000000-0005-0000-0000-00001C160000}"/>
    <cellStyle name="20% - Accent1 2 2 4 2 5 2 5 3" xfId="5846" xr:uid="{00000000-0005-0000-0000-00001D160000}"/>
    <cellStyle name="20% - Accent1 2 2 4 2 5 2 6" xfId="5847" xr:uid="{00000000-0005-0000-0000-00001E160000}"/>
    <cellStyle name="20% - Accent1 2 2 4 2 5 2 6 2" xfId="5848" xr:uid="{00000000-0005-0000-0000-00001F160000}"/>
    <cellStyle name="20% - Accent1 2 2 4 2 5 2 6 2 2" xfId="5849" xr:uid="{00000000-0005-0000-0000-000020160000}"/>
    <cellStyle name="20% - Accent1 2 2 4 2 5 2 6 3" xfId="5850" xr:uid="{00000000-0005-0000-0000-000021160000}"/>
    <cellStyle name="20% - Accent1 2 2 4 2 5 2 7" xfId="5851" xr:uid="{00000000-0005-0000-0000-000022160000}"/>
    <cellStyle name="20% - Accent1 2 2 4 2 5 2 7 2" xfId="5852" xr:uid="{00000000-0005-0000-0000-000023160000}"/>
    <cellStyle name="20% - Accent1 2 2 4 2 5 2 8" xfId="5853" xr:uid="{00000000-0005-0000-0000-000024160000}"/>
    <cellStyle name="20% - Accent1 2 2 4 2 5 2 8 2" xfId="5854" xr:uid="{00000000-0005-0000-0000-000025160000}"/>
    <cellStyle name="20% - Accent1 2 2 4 2 5 2 9" xfId="5855" xr:uid="{00000000-0005-0000-0000-000026160000}"/>
    <cellStyle name="20% - Accent1 2 2 4 2 5 3" xfId="5856" xr:uid="{00000000-0005-0000-0000-000027160000}"/>
    <cellStyle name="20% - Accent1 2 2 4 2 5 3 2" xfId="5857" xr:uid="{00000000-0005-0000-0000-000028160000}"/>
    <cellStyle name="20% - Accent1 2 2 4 2 5 3 2 2" xfId="5858" xr:uid="{00000000-0005-0000-0000-000029160000}"/>
    <cellStyle name="20% - Accent1 2 2 4 2 5 3 2 2 2" xfId="5859" xr:uid="{00000000-0005-0000-0000-00002A160000}"/>
    <cellStyle name="20% - Accent1 2 2 4 2 5 3 2 2 2 2" xfId="5860" xr:uid="{00000000-0005-0000-0000-00002B160000}"/>
    <cellStyle name="20% - Accent1 2 2 4 2 5 3 2 2 3" xfId="5861" xr:uid="{00000000-0005-0000-0000-00002C160000}"/>
    <cellStyle name="20% - Accent1 2 2 4 2 5 3 2 3" xfId="5862" xr:uid="{00000000-0005-0000-0000-00002D160000}"/>
    <cellStyle name="20% - Accent1 2 2 4 2 5 3 2 3 2" xfId="5863" xr:uid="{00000000-0005-0000-0000-00002E160000}"/>
    <cellStyle name="20% - Accent1 2 2 4 2 5 3 2 4" xfId="5864" xr:uid="{00000000-0005-0000-0000-00002F160000}"/>
    <cellStyle name="20% - Accent1 2 2 4 2 5 3 3" xfId="5865" xr:uid="{00000000-0005-0000-0000-000030160000}"/>
    <cellStyle name="20% - Accent1 2 2 4 2 5 3 3 2" xfId="5866" xr:uid="{00000000-0005-0000-0000-000031160000}"/>
    <cellStyle name="20% - Accent1 2 2 4 2 5 3 3 2 2" xfId="5867" xr:uid="{00000000-0005-0000-0000-000032160000}"/>
    <cellStyle name="20% - Accent1 2 2 4 2 5 3 3 2 2 2" xfId="5868" xr:uid="{00000000-0005-0000-0000-000033160000}"/>
    <cellStyle name="20% - Accent1 2 2 4 2 5 3 3 2 3" xfId="5869" xr:uid="{00000000-0005-0000-0000-000034160000}"/>
    <cellStyle name="20% - Accent1 2 2 4 2 5 3 3 3" xfId="5870" xr:uid="{00000000-0005-0000-0000-000035160000}"/>
    <cellStyle name="20% - Accent1 2 2 4 2 5 3 3 3 2" xfId="5871" xr:uid="{00000000-0005-0000-0000-000036160000}"/>
    <cellStyle name="20% - Accent1 2 2 4 2 5 3 3 4" xfId="5872" xr:uid="{00000000-0005-0000-0000-000037160000}"/>
    <cellStyle name="20% - Accent1 2 2 4 2 5 3 4" xfId="5873" xr:uid="{00000000-0005-0000-0000-000038160000}"/>
    <cellStyle name="20% - Accent1 2 2 4 2 5 3 4 2" xfId="5874" xr:uid="{00000000-0005-0000-0000-000039160000}"/>
    <cellStyle name="20% - Accent1 2 2 4 2 5 3 4 2 2" xfId="5875" xr:uid="{00000000-0005-0000-0000-00003A160000}"/>
    <cellStyle name="20% - Accent1 2 2 4 2 5 3 4 2 2 2" xfId="5876" xr:uid="{00000000-0005-0000-0000-00003B160000}"/>
    <cellStyle name="20% - Accent1 2 2 4 2 5 3 4 2 3" xfId="5877" xr:uid="{00000000-0005-0000-0000-00003C160000}"/>
    <cellStyle name="20% - Accent1 2 2 4 2 5 3 4 3" xfId="5878" xr:uid="{00000000-0005-0000-0000-00003D160000}"/>
    <cellStyle name="20% - Accent1 2 2 4 2 5 3 4 3 2" xfId="5879" xr:uid="{00000000-0005-0000-0000-00003E160000}"/>
    <cellStyle name="20% - Accent1 2 2 4 2 5 3 4 4" xfId="5880" xr:uid="{00000000-0005-0000-0000-00003F160000}"/>
    <cellStyle name="20% - Accent1 2 2 4 2 5 3 5" xfId="5881" xr:uid="{00000000-0005-0000-0000-000040160000}"/>
    <cellStyle name="20% - Accent1 2 2 4 2 5 3 5 2" xfId="5882" xr:uid="{00000000-0005-0000-0000-000041160000}"/>
    <cellStyle name="20% - Accent1 2 2 4 2 5 3 5 2 2" xfId="5883" xr:uid="{00000000-0005-0000-0000-000042160000}"/>
    <cellStyle name="20% - Accent1 2 2 4 2 5 3 5 3" xfId="5884" xr:uid="{00000000-0005-0000-0000-000043160000}"/>
    <cellStyle name="20% - Accent1 2 2 4 2 5 3 6" xfId="5885" xr:uid="{00000000-0005-0000-0000-000044160000}"/>
    <cellStyle name="20% - Accent1 2 2 4 2 5 3 6 2" xfId="5886" xr:uid="{00000000-0005-0000-0000-000045160000}"/>
    <cellStyle name="20% - Accent1 2 2 4 2 5 3 6 2 2" xfId="5887" xr:uid="{00000000-0005-0000-0000-000046160000}"/>
    <cellStyle name="20% - Accent1 2 2 4 2 5 3 6 3" xfId="5888" xr:uid="{00000000-0005-0000-0000-000047160000}"/>
    <cellStyle name="20% - Accent1 2 2 4 2 5 3 7" xfId="5889" xr:uid="{00000000-0005-0000-0000-000048160000}"/>
    <cellStyle name="20% - Accent1 2 2 4 2 5 3 7 2" xfId="5890" xr:uid="{00000000-0005-0000-0000-000049160000}"/>
    <cellStyle name="20% - Accent1 2 2 4 2 5 3 8" xfId="5891" xr:uid="{00000000-0005-0000-0000-00004A160000}"/>
    <cellStyle name="20% - Accent1 2 2 4 2 5 3 8 2" xfId="5892" xr:uid="{00000000-0005-0000-0000-00004B160000}"/>
    <cellStyle name="20% - Accent1 2 2 4 2 5 3 9" xfId="5893" xr:uid="{00000000-0005-0000-0000-00004C160000}"/>
    <cellStyle name="20% - Accent1 2 2 4 2 5 4" xfId="5894" xr:uid="{00000000-0005-0000-0000-00004D160000}"/>
    <cellStyle name="20% - Accent1 2 2 4 2 5 4 2" xfId="5895" xr:uid="{00000000-0005-0000-0000-00004E160000}"/>
    <cellStyle name="20% - Accent1 2 2 4 2 5 4 2 2" xfId="5896" xr:uid="{00000000-0005-0000-0000-00004F160000}"/>
    <cellStyle name="20% - Accent1 2 2 4 2 5 4 2 2 2" xfId="5897" xr:uid="{00000000-0005-0000-0000-000050160000}"/>
    <cellStyle name="20% - Accent1 2 2 4 2 5 4 2 3" xfId="5898" xr:uid="{00000000-0005-0000-0000-000051160000}"/>
    <cellStyle name="20% - Accent1 2 2 4 2 5 4 3" xfId="5899" xr:uid="{00000000-0005-0000-0000-000052160000}"/>
    <cellStyle name="20% - Accent1 2 2 4 2 5 4 3 2" xfId="5900" xr:uid="{00000000-0005-0000-0000-000053160000}"/>
    <cellStyle name="20% - Accent1 2 2 4 2 5 4 4" xfId="5901" xr:uid="{00000000-0005-0000-0000-000054160000}"/>
    <cellStyle name="20% - Accent1 2 2 4 2 5 5" xfId="5902" xr:uid="{00000000-0005-0000-0000-000055160000}"/>
    <cellStyle name="20% - Accent1 2 2 4 2 5 5 2" xfId="5903" xr:uid="{00000000-0005-0000-0000-000056160000}"/>
    <cellStyle name="20% - Accent1 2 2 4 2 5 5 2 2" xfId="5904" xr:uid="{00000000-0005-0000-0000-000057160000}"/>
    <cellStyle name="20% - Accent1 2 2 4 2 5 5 2 2 2" xfId="5905" xr:uid="{00000000-0005-0000-0000-000058160000}"/>
    <cellStyle name="20% - Accent1 2 2 4 2 5 5 2 3" xfId="5906" xr:uid="{00000000-0005-0000-0000-000059160000}"/>
    <cellStyle name="20% - Accent1 2 2 4 2 5 5 3" xfId="5907" xr:uid="{00000000-0005-0000-0000-00005A160000}"/>
    <cellStyle name="20% - Accent1 2 2 4 2 5 5 3 2" xfId="5908" xr:uid="{00000000-0005-0000-0000-00005B160000}"/>
    <cellStyle name="20% - Accent1 2 2 4 2 5 5 4" xfId="5909" xr:uid="{00000000-0005-0000-0000-00005C160000}"/>
    <cellStyle name="20% - Accent1 2 2 4 2 5 6" xfId="5910" xr:uid="{00000000-0005-0000-0000-00005D160000}"/>
    <cellStyle name="20% - Accent1 2 2 4 2 5 6 2" xfId="5911" xr:uid="{00000000-0005-0000-0000-00005E160000}"/>
    <cellStyle name="20% - Accent1 2 2 4 2 5 6 2 2" xfId="5912" xr:uid="{00000000-0005-0000-0000-00005F160000}"/>
    <cellStyle name="20% - Accent1 2 2 4 2 5 6 2 2 2" xfId="5913" xr:uid="{00000000-0005-0000-0000-000060160000}"/>
    <cellStyle name="20% - Accent1 2 2 4 2 5 6 2 3" xfId="5914" xr:uid="{00000000-0005-0000-0000-000061160000}"/>
    <cellStyle name="20% - Accent1 2 2 4 2 5 6 3" xfId="5915" xr:uid="{00000000-0005-0000-0000-000062160000}"/>
    <cellStyle name="20% - Accent1 2 2 4 2 5 6 3 2" xfId="5916" xr:uid="{00000000-0005-0000-0000-000063160000}"/>
    <cellStyle name="20% - Accent1 2 2 4 2 5 6 4" xfId="5917" xr:uid="{00000000-0005-0000-0000-000064160000}"/>
    <cellStyle name="20% - Accent1 2 2 4 2 5 7" xfId="5918" xr:uid="{00000000-0005-0000-0000-000065160000}"/>
    <cellStyle name="20% - Accent1 2 2 4 2 5 7 2" xfId="5919" xr:uid="{00000000-0005-0000-0000-000066160000}"/>
    <cellStyle name="20% - Accent1 2 2 4 2 5 7 2 2" xfId="5920" xr:uid="{00000000-0005-0000-0000-000067160000}"/>
    <cellStyle name="20% - Accent1 2 2 4 2 5 7 3" xfId="5921" xr:uid="{00000000-0005-0000-0000-000068160000}"/>
    <cellStyle name="20% - Accent1 2 2 4 2 5 8" xfId="5922" xr:uid="{00000000-0005-0000-0000-000069160000}"/>
    <cellStyle name="20% - Accent1 2 2 4 2 5 8 2" xfId="5923" xr:uid="{00000000-0005-0000-0000-00006A160000}"/>
    <cellStyle name="20% - Accent1 2 2 4 2 5 8 2 2" xfId="5924" xr:uid="{00000000-0005-0000-0000-00006B160000}"/>
    <cellStyle name="20% - Accent1 2 2 4 2 5 8 3" xfId="5925" xr:uid="{00000000-0005-0000-0000-00006C160000}"/>
    <cellStyle name="20% - Accent1 2 2 4 2 5 9" xfId="5926" xr:uid="{00000000-0005-0000-0000-00006D160000}"/>
    <cellStyle name="20% - Accent1 2 2 4 2 5 9 2" xfId="5927" xr:uid="{00000000-0005-0000-0000-00006E160000}"/>
    <cellStyle name="20% - Accent1 2 2 4 2 6" xfId="5928" xr:uid="{00000000-0005-0000-0000-00006F160000}"/>
    <cellStyle name="20% - Accent1 2 2 4 2 6 2" xfId="5929" xr:uid="{00000000-0005-0000-0000-000070160000}"/>
    <cellStyle name="20% - Accent1 2 2 4 2 6 2 2" xfId="5930" xr:uid="{00000000-0005-0000-0000-000071160000}"/>
    <cellStyle name="20% - Accent1 2 2 4 2 6 2 2 2" xfId="5931" xr:uid="{00000000-0005-0000-0000-000072160000}"/>
    <cellStyle name="20% - Accent1 2 2 4 2 6 2 2 2 2" xfId="5932" xr:uid="{00000000-0005-0000-0000-000073160000}"/>
    <cellStyle name="20% - Accent1 2 2 4 2 6 2 2 3" xfId="5933" xr:uid="{00000000-0005-0000-0000-000074160000}"/>
    <cellStyle name="20% - Accent1 2 2 4 2 6 2 3" xfId="5934" xr:uid="{00000000-0005-0000-0000-000075160000}"/>
    <cellStyle name="20% - Accent1 2 2 4 2 6 2 3 2" xfId="5935" xr:uid="{00000000-0005-0000-0000-000076160000}"/>
    <cellStyle name="20% - Accent1 2 2 4 2 6 2 4" xfId="5936" xr:uid="{00000000-0005-0000-0000-000077160000}"/>
    <cellStyle name="20% - Accent1 2 2 4 2 6 3" xfId="5937" xr:uid="{00000000-0005-0000-0000-000078160000}"/>
    <cellStyle name="20% - Accent1 2 2 4 2 6 3 2" xfId="5938" xr:uid="{00000000-0005-0000-0000-000079160000}"/>
    <cellStyle name="20% - Accent1 2 2 4 2 6 3 2 2" xfId="5939" xr:uid="{00000000-0005-0000-0000-00007A160000}"/>
    <cellStyle name="20% - Accent1 2 2 4 2 6 3 2 2 2" xfId="5940" xr:uid="{00000000-0005-0000-0000-00007B160000}"/>
    <cellStyle name="20% - Accent1 2 2 4 2 6 3 2 3" xfId="5941" xr:uid="{00000000-0005-0000-0000-00007C160000}"/>
    <cellStyle name="20% - Accent1 2 2 4 2 6 3 3" xfId="5942" xr:uid="{00000000-0005-0000-0000-00007D160000}"/>
    <cellStyle name="20% - Accent1 2 2 4 2 6 3 3 2" xfId="5943" xr:uid="{00000000-0005-0000-0000-00007E160000}"/>
    <cellStyle name="20% - Accent1 2 2 4 2 6 3 4" xfId="5944" xr:uid="{00000000-0005-0000-0000-00007F160000}"/>
    <cellStyle name="20% - Accent1 2 2 4 2 6 4" xfId="5945" xr:uid="{00000000-0005-0000-0000-000080160000}"/>
    <cellStyle name="20% - Accent1 2 2 4 2 6 4 2" xfId="5946" xr:uid="{00000000-0005-0000-0000-000081160000}"/>
    <cellStyle name="20% - Accent1 2 2 4 2 6 4 2 2" xfId="5947" xr:uid="{00000000-0005-0000-0000-000082160000}"/>
    <cellStyle name="20% - Accent1 2 2 4 2 6 4 2 2 2" xfId="5948" xr:uid="{00000000-0005-0000-0000-000083160000}"/>
    <cellStyle name="20% - Accent1 2 2 4 2 6 4 2 3" xfId="5949" xr:uid="{00000000-0005-0000-0000-000084160000}"/>
    <cellStyle name="20% - Accent1 2 2 4 2 6 4 3" xfId="5950" xr:uid="{00000000-0005-0000-0000-000085160000}"/>
    <cellStyle name="20% - Accent1 2 2 4 2 6 4 3 2" xfId="5951" xr:uid="{00000000-0005-0000-0000-000086160000}"/>
    <cellStyle name="20% - Accent1 2 2 4 2 6 4 4" xfId="5952" xr:uid="{00000000-0005-0000-0000-000087160000}"/>
    <cellStyle name="20% - Accent1 2 2 4 2 6 5" xfId="5953" xr:uid="{00000000-0005-0000-0000-000088160000}"/>
    <cellStyle name="20% - Accent1 2 2 4 2 6 5 2" xfId="5954" xr:uid="{00000000-0005-0000-0000-000089160000}"/>
    <cellStyle name="20% - Accent1 2 2 4 2 6 5 2 2" xfId="5955" xr:uid="{00000000-0005-0000-0000-00008A160000}"/>
    <cellStyle name="20% - Accent1 2 2 4 2 6 5 3" xfId="5956" xr:uid="{00000000-0005-0000-0000-00008B160000}"/>
    <cellStyle name="20% - Accent1 2 2 4 2 6 6" xfId="5957" xr:uid="{00000000-0005-0000-0000-00008C160000}"/>
    <cellStyle name="20% - Accent1 2 2 4 2 6 6 2" xfId="5958" xr:uid="{00000000-0005-0000-0000-00008D160000}"/>
    <cellStyle name="20% - Accent1 2 2 4 2 6 6 2 2" xfId="5959" xr:uid="{00000000-0005-0000-0000-00008E160000}"/>
    <cellStyle name="20% - Accent1 2 2 4 2 6 6 3" xfId="5960" xr:uid="{00000000-0005-0000-0000-00008F160000}"/>
    <cellStyle name="20% - Accent1 2 2 4 2 6 7" xfId="5961" xr:uid="{00000000-0005-0000-0000-000090160000}"/>
    <cellStyle name="20% - Accent1 2 2 4 2 6 7 2" xfId="5962" xr:uid="{00000000-0005-0000-0000-000091160000}"/>
    <cellStyle name="20% - Accent1 2 2 4 2 6 8" xfId="5963" xr:uid="{00000000-0005-0000-0000-000092160000}"/>
    <cellStyle name="20% - Accent1 2 2 4 2 6 8 2" xfId="5964" xr:uid="{00000000-0005-0000-0000-000093160000}"/>
    <cellStyle name="20% - Accent1 2 2 4 2 6 9" xfId="5965" xr:uid="{00000000-0005-0000-0000-000094160000}"/>
    <cellStyle name="20% - Accent1 2 2 4 2 7" xfId="5966" xr:uid="{00000000-0005-0000-0000-000095160000}"/>
    <cellStyle name="20% - Accent1 2 2 4 2 7 2" xfId="5967" xr:uid="{00000000-0005-0000-0000-000096160000}"/>
    <cellStyle name="20% - Accent1 2 2 4 2 7 2 2" xfId="5968" xr:uid="{00000000-0005-0000-0000-000097160000}"/>
    <cellStyle name="20% - Accent1 2 2 4 2 7 2 2 2" xfId="5969" xr:uid="{00000000-0005-0000-0000-000098160000}"/>
    <cellStyle name="20% - Accent1 2 2 4 2 7 2 2 2 2" xfId="5970" xr:uid="{00000000-0005-0000-0000-000099160000}"/>
    <cellStyle name="20% - Accent1 2 2 4 2 7 2 2 3" xfId="5971" xr:uid="{00000000-0005-0000-0000-00009A160000}"/>
    <cellStyle name="20% - Accent1 2 2 4 2 7 2 3" xfId="5972" xr:uid="{00000000-0005-0000-0000-00009B160000}"/>
    <cellStyle name="20% - Accent1 2 2 4 2 7 2 3 2" xfId="5973" xr:uid="{00000000-0005-0000-0000-00009C160000}"/>
    <cellStyle name="20% - Accent1 2 2 4 2 7 2 4" xfId="5974" xr:uid="{00000000-0005-0000-0000-00009D160000}"/>
    <cellStyle name="20% - Accent1 2 2 4 2 7 3" xfId="5975" xr:uid="{00000000-0005-0000-0000-00009E160000}"/>
    <cellStyle name="20% - Accent1 2 2 4 2 7 3 2" xfId="5976" xr:uid="{00000000-0005-0000-0000-00009F160000}"/>
    <cellStyle name="20% - Accent1 2 2 4 2 7 3 2 2" xfId="5977" xr:uid="{00000000-0005-0000-0000-0000A0160000}"/>
    <cellStyle name="20% - Accent1 2 2 4 2 7 3 2 2 2" xfId="5978" xr:uid="{00000000-0005-0000-0000-0000A1160000}"/>
    <cellStyle name="20% - Accent1 2 2 4 2 7 3 2 3" xfId="5979" xr:uid="{00000000-0005-0000-0000-0000A2160000}"/>
    <cellStyle name="20% - Accent1 2 2 4 2 7 3 3" xfId="5980" xr:uid="{00000000-0005-0000-0000-0000A3160000}"/>
    <cellStyle name="20% - Accent1 2 2 4 2 7 3 3 2" xfId="5981" xr:uid="{00000000-0005-0000-0000-0000A4160000}"/>
    <cellStyle name="20% - Accent1 2 2 4 2 7 3 4" xfId="5982" xr:uid="{00000000-0005-0000-0000-0000A5160000}"/>
    <cellStyle name="20% - Accent1 2 2 4 2 7 4" xfId="5983" xr:uid="{00000000-0005-0000-0000-0000A6160000}"/>
    <cellStyle name="20% - Accent1 2 2 4 2 7 4 2" xfId="5984" xr:uid="{00000000-0005-0000-0000-0000A7160000}"/>
    <cellStyle name="20% - Accent1 2 2 4 2 7 4 2 2" xfId="5985" xr:uid="{00000000-0005-0000-0000-0000A8160000}"/>
    <cellStyle name="20% - Accent1 2 2 4 2 7 4 2 2 2" xfId="5986" xr:uid="{00000000-0005-0000-0000-0000A9160000}"/>
    <cellStyle name="20% - Accent1 2 2 4 2 7 4 2 3" xfId="5987" xr:uid="{00000000-0005-0000-0000-0000AA160000}"/>
    <cellStyle name="20% - Accent1 2 2 4 2 7 4 3" xfId="5988" xr:uid="{00000000-0005-0000-0000-0000AB160000}"/>
    <cellStyle name="20% - Accent1 2 2 4 2 7 4 3 2" xfId="5989" xr:uid="{00000000-0005-0000-0000-0000AC160000}"/>
    <cellStyle name="20% - Accent1 2 2 4 2 7 4 4" xfId="5990" xr:uid="{00000000-0005-0000-0000-0000AD160000}"/>
    <cellStyle name="20% - Accent1 2 2 4 2 7 5" xfId="5991" xr:uid="{00000000-0005-0000-0000-0000AE160000}"/>
    <cellStyle name="20% - Accent1 2 2 4 2 7 5 2" xfId="5992" xr:uid="{00000000-0005-0000-0000-0000AF160000}"/>
    <cellStyle name="20% - Accent1 2 2 4 2 7 5 2 2" xfId="5993" xr:uid="{00000000-0005-0000-0000-0000B0160000}"/>
    <cellStyle name="20% - Accent1 2 2 4 2 7 5 3" xfId="5994" xr:uid="{00000000-0005-0000-0000-0000B1160000}"/>
    <cellStyle name="20% - Accent1 2 2 4 2 7 6" xfId="5995" xr:uid="{00000000-0005-0000-0000-0000B2160000}"/>
    <cellStyle name="20% - Accent1 2 2 4 2 7 6 2" xfId="5996" xr:uid="{00000000-0005-0000-0000-0000B3160000}"/>
    <cellStyle name="20% - Accent1 2 2 4 2 7 6 2 2" xfId="5997" xr:uid="{00000000-0005-0000-0000-0000B4160000}"/>
    <cellStyle name="20% - Accent1 2 2 4 2 7 6 3" xfId="5998" xr:uid="{00000000-0005-0000-0000-0000B5160000}"/>
    <cellStyle name="20% - Accent1 2 2 4 2 7 7" xfId="5999" xr:uid="{00000000-0005-0000-0000-0000B6160000}"/>
    <cellStyle name="20% - Accent1 2 2 4 2 7 7 2" xfId="6000" xr:uid="{00000000-0005-0000-0000-0000B7160000}"/>
    <cellStyle name="20% - Accent1 2 2 4 2 7 8" xfId="6001" xr:uid="{00000000-0005-0000-0000-0000B8160000}"/>
    <cellStyle name="20% - Accent1 2 2 4 2 7 8 2" xfId="6002" xr:uid="{00000000-0005-0000-0000-0000B9160000}"/>
    <cellStyle name="20% - Accent1 2 2 4 2 7 9" xfId="6003" xr:uid="{00000000-0005-0000-0000-0000BA160000}"/>
    <cellStyle name="20% - Accent1 2 2 4 2 8" xfId="6004" xr:uid="{00000000-0005-0000-0000-0000BB160000}"/>
    <cellStyle name="20% - Accent1 2 2 4 2 8 2" xfId="6005" xr:uid="{00000000-0005-0000-0000-0000BC160000}"/>
    <cellStyle name="20% - Accent1 2 2 4 2 8 2 2" xfId="6006" xr:uid="{00000000-0005-0000-0000-0000BD160000}"/>
    <cellStyle name="20% - Accent1 2 2 4 2 8 2 2 2" xfId="6007" xr:uid="{00000000-0005-0000-0000-0000BE160000}"/>
    <cellStyle name="20% - Accent1 2 2 4 2 8 2 3" xfId="6008" xr:uid="{00000000-0005-0000-0000-0000BF160000}"/>
    <cellStyle name="20% - Accent1 2 2 4 2 8 3" xfId="6009" xr:uid="{00000000-0005-0000-0000-0000C0160000}"/>
    <cellStyle name="20% - Accent1 2 2 4 2 8 3 2" xfId="6010" xr:uid="{00000000-0005-0000-0000-0000C1160000}"/>
    <cellStyle name="20% - Accent1 2 2 4 2 8 4" xfId="6011" xr:uid="{00000000-0005-0000-0000-0000C2160000}"/>
    <cellStyle name="20% - Accent1 2 2 4 2 9" xfId="6012" xr:uid="{00000000-0005-0000-0000-0000C3160000}"/>
    <cellStyle name="20% - Accent1 2 2 4 2 9 2" xfId="6013" xr:uid="{00000000-0005-0000-0000-0000C4160000}"/>
    <cellStyle name="20% - Accent1 2 2 4 2 9 2 2" xfId="6014" xr:uid="{00000000-0005-0000-0000-0000C5160000}"/>
    <cellStyle name="20% - Accent1 2 2 4 2 9 2 2 2" xfId="6015" xr:uid="{00000000-0005-0000-0000-0000C6160000}"/>
    <cellStyle name="20% - Accent1 2 2 4 2 9 2 3" xfId="6016" xr:uid="{00000000-0005-0000-0000-0000C7160000}"/>
    <cellStyle name="20% - Accent1 2 2 4 2 9 3" xfId="6017" xr:uid="{00000000-0005-0000-0000-0000C8160000}"/>
    <cellStyle name="20% - Accent1 2 2 4 2 9 3 2" xfId="6018" xr:uid="{00000000-0005-0000-0000-0000C9160000}"/>
    <cellStyle name="20% - Accent1 2 2 4 2 9 4" xfId="6019" xr:uid="{00000000-0005-0000-0000-0000CA160000}"/>
    <cellStyle name="20% - Accent1 2 2 4 3" xfId="6020" xr:uid="{00000000-0005-0000-0000-0000CB160000}"/>
    <cellStyle name="20% - Accent1 2 2 4 3 10" xfId="6021" xr:uid="{00000000-0005-0000-0000-0000CC160000}"/>
    <cellStyle name="20% - Accent1 2 2 4 3 10 2" xfId="6022" xr:uid="{00000000-0005-0000-0000-0000CD160000}"/>
    <cellStyle name="20% - Accent1 2 2 4 3 10 2 2" xfId="6023" xr:uid="{00000000-0005-0000-0000-0000CE160000}"/>
    <cellStyle name="20% - Accent1 2 2 4 3 10 3" xfId="6024" xr:uid="{00000000-0005-0000-0000-0000CF160000}"/>
    <cellStyle name="20% - Accent1 2 2 4 3 11" xfId="6025" xr:uid="{00000000-0005-0000-0000-0000D0160000}"/>
    <cellStyle name="20% - Accent1 2 2 4 3 11 2" xfId="6026" xr:uid="{00000000-0005-0000-0000-0000D1160000}"/>
    <cellStyle name="20% - Accent1 2 2 4 3 11 2 2" xfId="6027" xr:uid="{00000000-0005-0000-0000-0000D2160000}"/>
    <cellStyle name="20% - Accent1 2 2 4 3 11 3" xfId="6028" xr:uid="{00000000-0005-0000-0000-0000D3160000}"/>
    <cellStyle name="20% - Accent1 2 2 4 3 12" xfId="6029" xr:uid="{00000000-0005-0000-0000-0000D4160000}"/>
    <cellStyle name="20% - Accent1 2 2 4 3 12 2" xfId="6030" xr:uid="{00000000-0005-0000-0000-0000D5160000}"/>
    <cellStyle name="20% - Accent1 2 2 4 3 13" xfId="6031" xr:uid="{00000000-0005-0000-0000-0000D6160000}"/>
    <cellStyle name="20% - Accent1 2 2 4 3 13 2" xfId="6032" xr:uid="{00000000-0005-0000-0000-0000D7160000}"/>
    <cellStyle name="20% - Accent1 2 2 4 3 14" xfId="6033" xr:uid="{00000000-0005-0000-0000-0000D8160000}"/>
    <cellStyle name="20% - Accent1 2 2 4 3 2" xfId="6034" xr:uid="{00000000-0005-0000-0000-0000D9160000}"/>
    <cellStyle name="20% - Accent1 2 2 4 3 2 10" xfId="6035" xr:uid="{00000000-0005-0000-0000-0000DA160000}"/>
    <cellStyle name="20% - Accent1 2 2 4 3 2 10 2" xfId="6036" xr:uid="{00000000-0005-0000-0000-0000DB160000}"/>
    <cellStyle name="20% - Accent1 2 2 4 3 2 11" xfId="6037" xr:uid="{00000000-0005-0000-0000-0000DC160000}"/>
    <cellStyle name="20% - Accent1 2 2 4 3 2 2" xfId="6038" xr:uid="{00000000-0005-0000-0000-0000DD160000}"/>
    <cellStyle name="20% - Accent1 2 2 4 3 2 2 2" xfId="6039" xr:uid="{00000000-0005-0000-0000-0000DE160000}"/>
    <cellStyle name="20% - Accent1 2 2 4 3 2 2 2 2" xfId="6040" xr:uid="{00000000-0005-0000-0000-0000DF160000}"/>
    <cellStyle name="20% - Accent1 2 2 4 3 2 2 2 2 2" xfId="6041" xr:uid="{00000000-0005-0000-0000-0000E0160000}"/>
    <cellStyle name="20% - Accent1 2 2 4 3 2 2 2 2 2 2" xfId="6042" xr:uid="{00000000-0005-0000-0000-0000E1160000}"/>
    <cellStyle name="20% - Accent1 2 2 4 3 2 2 2 2 3" xfId="6043" xr:uid="{00000000-0005-0000-0000-0000E2160000}"/>
    <cellStyle name="20% - Accent1 2 2 4 3 2 2 2 3" xfId="6044" xr:uid="{00000000-0005-0000-0000-0000E3160000}"/>
    <cellStyle name="20% - Accent1 2 2 4 3 2 2 2 3 2" xfId="6045" xr:uid="{00000000-0005-0000-0000-0000E4160000}"/>
    <cellStyle name="20% - Accent1 2 2 4 3 2 2 2 4" xfId="6046" xr:uid="{00000000-0005-0000-0000-0000E5160000}"/>
    <cellStyle name="20% - Accent1 2 2 4 3 2 2 3" xfId="6047" xr:uid="{00000000-0005-0000-0000-0000E6160000}"/>
    <cellStyle name="20% - Accent1 2 2 4 3 2 2 3 2" xfId="6048" xr:uid="{00000000-0005-0000-0000-0000E7160000}"/>
    <cellStyle name="20% - Accent1 2 2 4 3 2 2 3 2 2" xfId="6049" xr:uid="{00000000-0005-0000-0000-0000E8160000}"/>
    <cellStyle name="20% - Accent1 2 2 4 3 2 2 3 2 2 2" xfId="6050" xr:uid="{00000000-0005-0000-0000-0000E9160000}"/>
    <cellStyle name="20% - Accent1 2 2 4 3 2 2 3 2 3" xfId="6051" xr:uid="{00000000-0005-0000-0000-0000EA160000}"/>
    <cellStyle name="20% - Accent1 2 2 4 3 2 2 3 3" xfId="6052" xr:uid="{00000000-0005-0000-0000-0000EB160000}"/>
    <cellStyle name="20% - Accent1 2 2 4 3 2 2 3 3 2" xfId="6053" xr:uid="{00000000-0005-0000-0000-0000EC160000}"/>
    <cellStyle name="20% - Accent1 2 2 4 3 2 2 3 4" xfId="6054" xr:uid="{00000000-0005-0000-0000-0000ED160000}"/>
    <cellStyle name="20% - Accent1 2 2 4 3 2 2 4" xfId="6055" xr:uid="{00000000-0005-0000-0000-0000EE160000}"/>
    <cellStyle name="20% - Accent1 2 2 4 3 2 2 4 2" xfId="6056" xr:uid="{00000000-0005-0000-0000-0000EF160000}"/>
    <cellStyle name="20% - Accent1 2 2 4 3 2 2 4 2 2" xfId="6057" xr:uid="{00000000-0005-0000-0000-0000F0160000}"/>
    <cellStyle name="20% - Accent1 2 2 4 3 2 2 4 2 2 2" xfId="6058" xr:uid="{00000000-0005-0000-0000-0000F1160000}"/>
    <cellStyle name="20% - Accent1 2 2 4 3 2 2 4 2 3" xfId="6059" xr:uid="{00000000-0005-0000-0000-0000F2160000}"/>
    <cellStyle name="20% - Accent1 2 2 4 3 2 2 4 3" xfId="6060" xr:uid="{00000000-0005-0000-0000-0000F3160000}"/>
    <cellStyle name="20% - Accent1 2 2 4 3 2 2 4 3 2" xfId="6061" xr:uid="{00000000-0005-0000-0000-0000F4160000}"/>
    <cellStyle name="20% - Accent1 2 2 4 3 2 2 4 4" xfId="6062" xr:uid="{00000000-0005-0000-0000-0000F5160000}"/>
    <cellStyle name="20% - Accent1 2 2 4 3 2 2 5" xfId="6063" xr:uid="{00000000-0005-0000-0000-0000F6160000}"/>
    <cellStyle name="20% - Accent1 2 2 4 3 2 2 5 2" xfId="6064" xr:uid="{00000000-0005-0000-0000-0000F7160000}"/>
    <cellStyle name="20% - Accent1 2 2 4 3 2 2 5 2 2" xfId="6065" xr:uid="{00000000-0005-0000-0000-0000F8160000}"/>
    <cellStyle name="20% - Accent1 2 2 4 3 2 2 5 3" xfId="6066" xr:uid="{00000000-0005-0000-0000-0000F9160000}"/>
    <cellStyle name="20% - Accent1 2 2 4 3 2 2 6" xfId="6067" xr:uid="{00000000-0005-0000-0000-0000FA160000}"/>
    <cellStyle name="20% - Accent1 2 2 4 3 2 2 6 2" xfId="6068" xr:uid="{00000000-0005-0000-0000-0000FB160000}"/>
    <cellStyle name="20% - Accent1 2 2 4 3 2 2 6 2 2" xfId="6069" xr:uid="{00000000-0005-0000-0000-0000FC160000}"/>
    <cellStyle name="20% - Accent1 2 2 4 3 2 2 6 3" xfId="6070" xr:uid="{00000000-0005-0000-0000-0000FD160000}"/>
    <cellStyle name="20% - Accent1 2 2 4 3 2 2 7" xfId="6071" xr:uid="{00000000-0005-0000-0000-0000FE160000}"/>
    <cellStyle name="20% - Accent1 2 2 4 3 2 2 7 2" xfId="6072" xr:uid="{00000000-0005-0000-0000-0000FF160000}"/>
    <cellStyle name="20% - Accent1 2 2 4 3 2 2 8" xfId="6073" xr:uid="{00000000-0005-0000-0000-000000170000}"/>
    <cellStyle name="20% - Accent1 2 2 4 3 2 2 8 2" xfId="6074" xr:uid="{00000000-0005-0000-0000-000001170000}"/>
    <cellStyle name="20% - Accent1 2 2 4 3 2 2 9" xfId="6075" xr:uid="{00000000-0005-0000-0000-000002170000}"/>
    <cellStyle name="20% - Accent1 2 2 4 3 2 3" xfId="6076" xr:uid="{00000000-0005-0000-0000-000003170000}"/>
    <cellStyle name="20% - Accent1 2 2 4 3 2 3 2" xfId="6077" xr:uid="{00000000-0005-0000-0000-000004170000}"/>
    <cellStyle name="20% - Accent1 2 2 4 3 2 3 2 2" xfId="6078" xr:uid="{00000000-0005-0000-0000-000005170000}"/>
    <cellStyle name="20% - Accent1 2 2 4 3 2 3 2 2 2" xfId="6079" xr:uid="{00000000-0005-0000-0000-000006170000}"/>
    <cellStyle name="20% - Accent1 2 2 4 3 2 3 2 2 2 2" xfId="6080" xr:uid="{00000000-0005-0000-0000-000007170000}"/>
    <cellStyle name="20% - Accent1 2 2 4 3 2 3 2 2 3" xfId="6081" xr:uid="{00000000-0005-0000-0000-000008170000}"/>
    <cellStyle name="20% - Accent1 2 2 4 3 2 3 2 3" xfId="6082" xr:uid="{00000000-0005-0000-0000-000009170000}"/>
    <cellStyle name="20% - Accent1 2 2 4 3 2 3 2 3 2" xfId="6083" xr:uid="{00000000-0005-0000-0000-00000A170000}"/>
    <cellStyle name="20% - Accent1 2 2 4 3 2 3 2 4" xfId="6084" xr:uid="{00000000-0005-0000-0000-00000B170000}"/>
    <cellStyle name="20% - Accent1 2 2 4 3 2 3 3" xfId="6085" xr:uid="{00000000-0005-0000-0000-00000C170000}"/>
    <cellStyle name="20% - Accent1 2 2 4 3 2 3 3 2" xfId="6086" xr:uid="{00000000-0005-0000-0000-00000D170000}"/>
    <cellStyle name="20% - Accent1 2 2 4 3 2 3 3 2 2" xfId="6087" xr:uid="{00000000-0005-0000-0000-00000E170000}"/>
    <cellStyle name="20% - Accent1 2 2 4 3 2 3 3 2 2 2" xfId="6088" xr:uid="{00000000-0005-0000-0000-00000F170000}"/>
    <cellStyle name="20% - Accent1 2 2 4 3 2 3 3 2 3" xfId="6089" xr:uid="{00000000-0005-0000-0000-000010170000}"/>
    <cellStyle name="20% - Accent1 2 2 4 3 2 3 3 3" xfId="6090" xr:uid="{00000000-0005-0000-0000-000011170000}"/>
    <cellStyle name="20% - Accent1 2 2 4 3 2 3 3 3 2" xfId="6091" xr:uid="{00000000-0005-0000-0000-000012170000}"/>
    <cellStyle name="20% - Accent1 2 2 4 3 2 3 3 4" xfId="6092" xr:uid="{00000000-0005-0000-0000-000013170000}"/>
    <cellStyle name="20% - Accent1 2 2 4 3 2 3 4" xfId="6093" xr:uid="{00000000-0005-0000-0000-000014170000}"/>
    <cellStyle name="20% - Accent1 2 2 4 3 2 3 4 2" xfId="6094" xr:uid="{00000000-0005-0000-0000-000015170000}"/>
    <cellStyle name="20% - Accent1 2 2 4 3 2 3 4 2 2" xfId="6095" xr:uid="{00000000-0005-0000-0000-000016170000}"/>
    <cellStyle name="20% - Accent1 2 2 4 3 2 3 4 2 2 2" xfId="6096" xr:uid="{00000000-0005-0000-0000-000017170000}"/>
    <cellStyle name="20% - Accent1 2 2 4 3 2 3 4 2 3" xfId="6097" xr:uid="{00000000-0005-0000-0000-000018170000}"/>
    <cellStyle name="20% - Accent1 2 2 4 3 2 3 4 3" xfId="6098" xr:uid="{00000000-0005-0000-0000-000019170000}"/>
    <cellStyle name="20% - Accent1 2 2 4 3 2 3 4 3 2" xfId="6099" xr:uid="{00000000-0005-0000-0000-00001A170000}"/>
    <cellStyle name="20% - Accent1 2 2 4 3 2 3 4 4" xfId="6100" xr:uid="{00000000-0005-0000-0000-00001B170000}"/>
    <cellStyle name="20% - Accent1 2 2 4 3 2 3 5" xfId="6101" xr:uid="{00000000-0005-0000-0000-00001C170000}"/>
    <cellStyle name="20% - Accent1 2 2 4 3 2 3 5 2" xfId="6102" xr:uid="{00000000-0005-0000-0000-00001D170000}"/>
    <cellStyle name="20% - Accent1 2 2 4 3 2 3 5 2 2" xfId="6103" xr:uid="{00000000-0005-0000-0000-00001E170000}"/>
    <cellStyle name="20% - Accent1 2 2 4 3 2 3 5 3" xfId="6104" xr:uid="{00000000-0005-0000-0000-00001F170000}"/>
    <cellStyle name="20% - Accent1 2 2 4 3 2 3 6" xfId="6105" xr:uid="{00000000-0005-0000-0000-000020170000}"/>
    <cellStyle name="20% - Accent1 2 2 4 3 2 3 6 2" xfId="6106" xr:uid="{00000000-0005-0000-0000-000021170000}"/>
    <cellStyle name="20% - Accent1 2 2 4 3 2 3 6 2 2" xfId="6107" xr:uid="{00000000-0005-0000-0000-000022170000}"/>
    <cellStyle name="20% - Accent1 2 2 4 3 2 3 6 3" xfId="6108" xr:uid="{00000000-0005-0000-0000-000023170000}"/>
    <cellStyle name="20% - Accent1 2 2 4 3 2 3 7" xfId="6109" xr:uid="{00000000-0005-0000-0000-000024170000}"/>
    <cellStyle name="20% - Accent1 2 2 4 3 2 3 7 2" xfId="6110" xr:uid="{00000000-0005-0000-0000-000025170000}"/>
    <cellStyle name="20% - Accent1 2 2 4 3 2 3 8" xfId="6111" xr:uid="{00000000-0005-0000-0000-000026170000}"/>
    <cellStyle name="20% - Accent1 2 2 4 3 2 3 8 2" xfId="6112" xr:uid="{00000000-0005-0000-0000-000027170000}"/>
    <cellStyle name="20% - Accent1 2 2 4 3 2 3 9" xfId="6113" xr:uid="{00000000-0005-0000-0000-000028170000}"/>
    <cellStyle name="20% - Accent1 2 2 4 3 2 4" xfId="6114" xr:uid="{00000000-0005-0000-0000-000029170000}"/>
    <cellStyle name="20% - Accent1 2 2 4 3 2 4 2" xfId="6115" xr:uid="{00000000-0005-0000-0000-00002A170000}"/>
    <cellStyle name="20% - Accent1 2 2 4 3 2 4 2 2" xfId="6116" xr:uid="{00000000-0005-0000-0000-00002B170000}"/>
    <cellStyle name="20% - Accent1 2 2 4 3 2 4 2 2 2" xfId="6117" xr:uid="{00000000-0005-0000-0000-00002C170000}"/>
    <cellStyle name="20% - Accent1 2 2 4 3 2 4 2 3" xfId="6118" xr:uid="{00000000-0005-0000-0000-00002D170000}"/>
    <cellStyle name="20% - Accent1 2 2 4 3 2 4 3" xfId="6119" xr:uid="{00000000-0005-0000-0000-00002E170000}"/>
    <cellStyle name="20% - Accent1 2 2 4 3 2 4 3 2" xfId="6120" xr:uid="{00000000-0005-0000-0000-00002F170000}"/>
    <cellStyle name="20% - Accent1 2 2 4 3 2 4 4" xfId="6121" xr:uid="{00000000-0005-0000-0000-000030170000}"/>
    <cellStyle name="20% - Accent1 2 2 4 3 2 5" xfId="6122" xr:uid="{00000000-0005-0000-0000-000031170000}"/>
    <cellStyle name="20% - Accent1 2 2 4 3 2 5 2" xfId="6123" xr:uid="{00000000-0005-0000-0000-000032170000}"/>
    <cellStyle name="20% - Accent1 2 2 4 3 2 5 2 2" xfId="6124" xr:uid="{00000000-0005-0000-0000-000033170000}"/>
    <cellStyle name="20% - Accent1 2 2 4 3 2 5 2 2 2" xfId="6125" xr:uid="{00000000-0005-0000-0000-000034170000}"/>
    <cellStyle name="20% - Accent1 2 2 4 3 2 5 2 3" xfId="6126" xr:uid="{00000000-0005-0000-0000-000035170000}"/>
    <cellStyle name="20% - Accent1 2 2 4 3 2 5 3" xfId="6127" xr:uid="{00000000-0005-0000-0000-000036170000}"/>
    <cellStyle name="20% - Accent1 2 2 4 3 2 5 3 2" xfId="6128" xr:uid="{00000000-0005-0000-0000-000037170000}"/>
    <cellStyle name="20% - Accent1 2 2 4 3 2 5 4" xfId="6129" xr:uid="{00000000-0005-0000-0000-000038170000}"/>
    <cellStyle name="20% - Accent1 2 2 4 3 2 6" xfId="6130" xr:uid="{00000000-0005-0000-0000-000039170000}"/>
    <cellStyle name="20% - Accent1 2 2 4 3 2 6 2" xfId="6131" xr:uid="{00000000-0005-0000-0000-00003A170000}"/>
    <cellStyle name="20% - Accent1 2 2 4 3 2 6 2 2" xfId="6132" xr:uid="{00000000-0005-0000-0000-00003B170000}"/>
    <cellStyle name="20% - Accent1 2 2 4 3 2 6 2 2 2" xfId="6133" xr:uid="{00000000-0005-0000-0000-00003C170000}"/>
    <cellStyle name="20% - Accent1 2 2 4 3 2 6 2 3" xfId="6134" xr:uid="{00000000-0005-0000-0000-00003D170000}"/>
    <cellStyle name="20% - Accent1 2 2 4 3 2 6 3" xfId="6135" xr:uid="{00000000-0005-0000-0000-00003E170000}"/>
    <cellStyle name="20% - Accent1 2 2 4 3 2 6 3 2" xfId="6136" xr:uid="{00000000-0005-0000-0000-00003F170000}"/>
    <cellStyle name="20% - Accent1 2 2 4 3 2 6 4" xfId="6137" xr:uid="{00000000-0005-0000-0000-000040170000}"/>
    <cellStyle name="20% - Accent1 2 2 4 3 2 7" xfId="6138" xr:uid="{00000000-0005-0000-0000-000041170000}"/>
    <cellStyle name="20% - Accent1 2 2 4 3 2 7 2" xfId="6139" xr:uid="{00000000-0005-0000-0000-000042170000}"/>
    <cellStyle name="20% - Accent1 2 2 4 3 2 7 2 2" xfId="6140" xr:uid="{00000000-0005-0000-0000-000043170000}"/>
    <cellStyle name="20% - Accent1 2 2 4 3 2 7 3" xfId="6141" xr:uid="{00000000-0005-0000-0000-000044170000}"/>
    <cellStyle name="20% - Accent1 2 2 4 3 2 8" xfId="6142" xr:uid="{00000000-0005-0000-0000-000045170000}"/>
    <cellStyle name="20% - Accent1 2 2 4 3 2 8 2" xfId="6143" xr:uid="{00000000-0005-0000-0000-000046170000}"/>
    <cellStyle name="20% - Accent1 2 2 4 3 2 8 2 2" xfId="6144" xr:uid="{00000000-0005-0000-0000-000047170000}"/>
    <cellStyle name="20% - Accent1 2 2 4 3 2 8 3" xfId="6145" xr:uid="{00000000-0005-0000-0000-000048170000}"/>
    <cellStyle name="20% - Accent1 2 2 4 3 2 9" xfId="6146" xr:uid="{00000000-0005-0000-0000-000049170000}"/>
    <cellStyle name="20% - Accent1 2 2 4 3 2 9 2" xfId="6147" xr:uid="{00000000-0005-0000-0000-00004A170000}"/>
    <cellStyle name="20% - Accent1 2 2 4 3 3" xfId="6148" xr:uid="{00000000-0005-0000-0000-00004B170000}"/>
    <cellStyle name="20% - Accent1 2 2 4 3 3 10" xfId="6149" xr:uid="{00000000-0005-0000-0000-00004C170000}"/>
    <cellStyle name="20% - Accent1 2 2 4 3 3 10 2" xfId="6150" xr:uid="{00000000-0005-0000-0000-00004D170000}"/>
    <cellStyle name="20% - Accent1 2 2 4 3 3 11" xfId="6151" xr:uid="{00000000-0005-0000-0000-00004E170000}"/>
    <cellStyle name="20% - Accent1 2 2 4 3 3 2" xfId="6152" xr:uid="{00000000-0005-0000-0000-00004F170000}"/>
    <cellStyle name="20% - Accent1 2 2 4 3 3 2 2" xfId="6153" xr:uid="{00000000-0005-0000-0000-000050170000}"/>
    <cellStyle name="20% - Accent1 2 2 4 3 3 2 2 2" xfId="6154" xr:uid="{00000000-0005-0000-0000-000051170000}"/>
    <cellStyle name="20% - Accent1 2 2 4 3 3 2 2 2 2" xfId="6155" xr:uid="{00000000-0005-0000-0000-000052170000}"/>
    <cellStyle name="20% - Accent1 2 2 4 3 3 2 2 2 2 2" xfId="6156" xr:uid="{00000000-0005-0000-0000-000053170000}"/>
    <cellStyle name="20% - Accent1 2 2 4 3 3 2 2 2 3" xfId="6157" xr:uid="{00000000-0005-0000-0000-000054170000}"/>
    <cellStyle name="20% - Accent1 2 2 4 3 3 2 2 3" xfId="6158" xr:uid="{00000000-0005-0000-0000-000055170000}"/>
    <cellStyle name="20% - Accent1 2 2 4 3 3 2 2 3 2" xfId="6159" xr:uid="{00000000-0005-0000-0000-000056170000}"/>
    <cellStyle name="20% - Accent1 2 2 4 3 3 2 2 4" xfId="6160" xr:uid="{00000000-0005-0000-0000-000057170000}"/>
    <cellStyle name="20% - Accent1 2 2 4 3 3 2 3" xfId="6161" xr:uid="{00000000-0005-0000-0000-000058170000}"/>
    <cellStyle name="20% - Accent1 2 2 4 3 3 2 3 2" xfId="6162" xr:uid="{00000000-0005-0000-0000-000059170000}"/>
    <cellStyle name="20% - Accent1 2 2 4 3 3 2 3 2 2" xfId="6163" xr:uid="{00000000-0005-0000-0000-00005A170000}"/>
    <cellStyle name="20% - Accent1 2 2 4 3 3 2 3 2 2 2" xfId="6164" xr:uid="{00000000-0005-0000-0000-00005B170000}"/>
    <cellStyle name="20% - Accent1 2 2 4 3 3 2 3 2 3" xfId="6165" xr:uid="{00000000-0005-0000-0000-00005C170000}"/>
    <cellStyle name="20% - Accent1 2 2 4 3 3 2 3 3" xfId="6166" xr:uid="{00000000-0005-0000-0000-00005D170000}"/>
    <cellStyle name="20% - Accent1 2 2 4 3 3 2 3 3 2" xfId="6167" xr:uid="{00000000-0005-0000-0000-00005E170000}"/>
    <cellStyle name="20% - Accent1 2 2 4 3 3 2 3 4" xfId="6168" xr:uid="{00000000-0005-0000-0000-00005F170000}"/>
    <cellStyle name="20% - Accent1 2 2 4 3 3 2 4" xfId="6169" xr:uid="{00000000-0005-0000-0000-000060170000}"/>
    <cellStyle name="20% - Accent1 2 2 4 3 3 2 4 2" xfId="6170" xr:uid="{00000000-0005-0000-0000-000061170000}"/>
    <cellStyle name="20% - Accent1 2 2 4 3 3 2 4 2 2" xfId="6171" xr:uid="{00000000-0005-0000-0000-000062170000}"/>
    <cellStyle name="20% - Accent1 2 2 4 3 3 2 4 2 2 2" xfId="6172" xr:uid="{00000000-0005-0000-0000-000063170000}"/>
    <cellStyle name="20% - Accent1 2 2 4 3 3 2 4 2 3" xfId="6173" xr:uid="{00000000-0005-0000-0000-000064170000}"/>
    <cellStyle name="20% - Accent1 2 2 4 3 3 2 4 3" xfId="6174" xr:uid="{00000000-0005-0000-0000-000065170000}"/>
    <cellStyle name="20% - Accent1 2 2 4 3 3 2 4 3 2" xfId="6175" xr:uid="{00000000-0005-0000-0000-000066170000}"/>
    <cellStyle name="20% - Accent1 2 2 4 3 3 2 4 4" xfId="6176" xr:uid="{00000000-0005-0000-0000-000067170000}"/>
    <cellStyle name="20% - Accent1 2 2 4 3 3 2 5" xfId="6177" xr:uid="{00000000-0005-0000-0000-000068170000}"/>
    <cellStyle name="20% - Accent1 2 2 4 3 3 2 5 2" xfId="6178" xr:uid="{00000000-0005-0000-0000-000069170000}"/>
    <cellStyle name="20% - Accent1 2 2 4 3 3 2 5 2 2" xfId="6179" xr:uid="{00000000-0005-0000-0000-00006A170000}"/>
    <cellStyle name="20% - Accent1 2 2 4 3 3 2 5 3" xfId="6180" xr:uid="{00000000-0005-0000-0000-00006B170000}"/>
    <cellStyle name="20% - Accent1 2 2 4 3 3 2 6" xfId="6181" xr:uid="{00000000-0005-0000-0000-00006C170000}"/>
    <cellStyle name="20% - Accent1 2 2 4 3 3 2 6 2" xfId="6182" xr:uid="{00000000-0005-0000-0000-00006D170000}"/>
    <cellStyle name="20% - Accent1 2 2 4 3 3 2 6 2 2" xfId="6183" xr:uid="{00000000-0005-0000-0000-00006E170000}"/>
    <cellStyle name="20% - Accent1 2 2 4 3 3 2 6 3" xfId="6184" xr:uid="{00000000-0005-0000-0000-00006F170000}"/>
    <cellStyle name="20% - Accent1 2 2 4 3 3 2 7" xfId="6185" xr:uid="{00000000-0005-0000-0000-000070170000}"/>
    <cellStyle name="20% - Accent1 2 2 4 3 3 2 7 2" xfId="6186" xr:uid="{00000000-0005-0000-0000-000071170000}"/>
    <cellStyle name="20% - Accent1 2 2 4 3 3 2 8" xfId="6187" xr:uid="{00000000-0005-0000-0000-000072170000}"/>
    <cellStyle name="20% - Accent1 2 2 4 3 3 2 8 2" xfId="6188" xr:uid="{00000000-0005-0000-0000-000073170000}"/>
    <cellStyle name="20% - Accent1 2 2 4 3 3 2 9" xfId="6189" xr:uid="{00000000-0005-0000-0000-000074170000}"/>
    <cellStyle name="20% - Accent1 2 2 4 3 3 3" xfId="6190" xr:uid="{00000000-0005-0000-0000-000075170000}"/>
    <cellStyle name="20% - Accent1 2 2 4 3 3 3 2" xfId="6191" xr:uid="{00000000-0005-0000-0000-000076170000}"/>
    <cellStyle name="20% - Accent1 2 2 4 3 3 3 2 2" xfId="6192" xr:uid="{00000000-0005-0000-0000-000077170000}"/>
    <cellStyle name="20% - Accent1 2 2 4 3 3 3 2 2 2" xfId="6193" xr:uid="{00000000-0005-0000-0000-000078170000}"/>
    <cellStyle name="20% - Accent1 2 2 4 3 3 3 2 2 2 2" xfId="6194" xr:uid="{00000000-0005-0000-0000-000079170000}"/>
    <cellStyle name="20% - Accent1 2 2 4 3 3 3 2 2 3" xfId="6195" xr:uid="{00000000-0005-0000-0000-00007A170000}"/>
    <cellStyle name="20% - Accent1 2 2 4 3 3 3 2 3" xfId="6196" xr:uid="{00000000-0005-0000-0000-00007B170000}"/>
    <cellStyle name="20% - Accent1 2 2 4 3 3 3 2 3 2" xfId="6197" xr:uid="{00000000-0005-0000-0000-00007C170000}"/>
    <cellStyle name="20% - Accent1 2 2 4 3 3 3 2 4" xfId="6198" xr:uid="{00000000-0005-0000-0000-00007D170000}"/>
    <cellStyle name="20% - Accent1 2 2 4 3 3 3 3" xfId="6199" xr:uid="{00000000-0005-0000-0000-00007E170000}"/>
    <cellStyle name="20% - Accent1 2 2 4 3 3 3 3 2" xfId="6200" xr:uid="{00000000-0005-0000-0000-00007F170000}"/>
    <cellStyle name="20% - Accent1 2 2 4 3 3 3 3 2 2" xfId="6201" xr:uid="{00000000-0005-0000-0000-000080170000}"/>
    <cellStyle name="20% - Accent1 2 2 4 3 3 3 3 2 2 2" xfId="6202" xr:uid="{00000000-0005-0000-0000-000081170000}"/>
    <cellStyle name="20% - Accent1 2 2 4 3 3 3 3 2 3" xfId="6203" xr:uid="{00000000-0005-0000-0000-000082170000}"/>
    <cellStyle name="20% - Accent1 2 2 4 3 3 3 3 3" xfId="6204" xr:uid="{00000000-0005-0000-0000-000083170000}"/>
    <cellStyle name="20% - Accent1 2 2 4 3 3 3 3 3 2" xfId="6205" xr:uid="{00000000-0005-0000-0000-000084170000}"/>
    <cellStyle name="20% - Accent1 2 2 4 3 3 3 3 4" xfId="6206" xr:uid="{00000000-0005-0000-0000-000085170000}"/>
    <cellStyle name="20% - Accent1 2 2 4 3 3 3 4" xfId="6207" xr:uid="{00000000-0005-0000-0000-000086170000}"/>
    <cellStyle name="20% - Accent1 2 2 4 3 3 3 4 2" xfId="6208" xr:uid="{00000000-0005-0000-0000-000087170000}"/>
    <cellStyle name="20% - Accent1 2 2 4 3 3 3 4 2 2" xfId="6209" xr:uid="{00000000-0005-0000-0000-000088170000}"/>
    <cellStyle name="20% - Accent1 2 2 4 3 3 3 4 2 2 2" xfId="6210" xr:uid="{00000000-0005-0000-0000-000089170000}"/>
    <cellStyle name="20% - Accent1 2 2 4 3 3 3 4 2 3" xfId="6211" xr:uid="{00000000-0005-0000-0000-00008A170000}"/>
    <cellStyle name="20% - Accent1 2 2 4 3 3 3 4 3" xfId="6212" xr:uid="{00000000-0005-0000-0000-00008B170000}"/>
    <cellStyle name="20% - Accent1 2 2 4 3 3 3 4 3 2" xfId="6213" xr:uid="{00000000-0005-0000-0000-00008C170000}"/>
    <cellStyle name="20% - Accent1 2 2 4 3 3 3 4 4" xfId="6214" xr:uid="{00000000-0005-0000-0000-00008D170000}"/>
    <cellStyle name="20% - Accent1 2 2 4 3 3 3 5" xfId="6215" xr:uid="{00000000-0005-0000-0000-00008E170000}"/>
    <cellStyle name="20% - Accent1 2 2 4 3 3 3 5 2" xfId="6216" xr:uid="{00000000-0005-0000-0000-00008F170000}"/>
    <cellStyle name="20% - Accent1 2 2 4 3 3 3 5 2 2" xfId="6217" xr:uid="{00000000-0005-0000-0000-000090170000}"/>
    <cellStyle name="20% - Accent1 2 2 4 3 3 3 5 3" xfId="6218" xr:uid="{00000000-0005-0000-0000-000091170000}"/>
    <cellStyle name="20% - Accent1 2 2 4 3 3 3 6" xfId="6219" xr:uid="{00000000-0005-0000-0000-000092170000}"/>
    <cellStyle name="20% - Accent1 2 2 4 3 3 3 6 2" xfId="6220" xr:uid="{00000000-0005-0000-0000-000093170000}"/>
    <cellStyle name="20% - Accent1 2 2 4 3 3 3 6 2 2" xfId="6221" xr:uid="{00000000-0005-0000-0000-000094170000}"/>
    <cellStyle name="20% - Accent1 2 2 4 3 3 3 6 3" xfId="6222" xr:uid="{00000000-0005-0000-0000-000095170000}"/>
    <cellStyle name="20% - Accent1 2 2 4 3 3 3 7" xfId="6223" xr:uid="{00000000-0005-0000-0000-000096170000}"/>
    <cellStyle name="20% - Accent1 2 2 4 3 3 3 7 2" xfId="6224" xr:uid="{00000000-0005-0000-0000-000097170000}"/>
    <cellStyle name="20% - Accent1 2 2 4 3 3 3 8" xfId="6225" xr:uid="{00000000-0005-0000-0000-000098170000}"/>
    <cellStyle name="20% - Accent1 2 2 4 3 3 3 8 2" xfId="6226" xr:uid="{00000000-0005-0000-0000-000099170000}"/>
    <cellStyle name="20% - Accent1 2 2 4 3 3 3 9" xfId="6227" xr:uid="{00000000-0005-0000-0000-00009A170000}"/>
    <cellStyle name="20% - Accent1 2 2 4 3 3 4" xfId="6228" xr:uid="{00000000-0005-0000-0000-00009B170000}"/>
    <cellStyle name="20% - Accent1 2 2 4 3 3 4 2" xfId="6229" xr:uid="{00000000-0005-0000-0000-00009C170000}"/>
    <cellStyle name="20% - Accent1 2 2 4 3 3 4 2 2" xfId="6230" xr:uid="{00000000-0005-0000-0000-00009D170000}"/>
    <cellStyle name="20% - Accent1 2 2 4 3 3 4 2 2 2" xfId="6231" xr:uid="{00000000-0005-0000-0000-00009E170000}"/>
    <cellStyle name="20% - Accent1 2 2 4 3 3 4 2 3" xfId="6232" xr:uid="{00000000-0005-0000-0000-00009F170000}"/>
    <cellStyle name="20% - Accent1 2 2 4 3 3 4 3" xfId="6233" xr:uid="{00000000-0005-0000-0000-0000A0170000}"/>
    <cellStyle name="20% - Accent1 2 2 4 3 3 4 3 2" xfId="6234" xr:uid="{00000000-0005-0000-0000-0000A1170000}"/>
    <cellStyle name="20% - Accent1 2 2 4 3 3 4 4" xfId="6235" xr:uid="{00000000-0005-0000-0000-0000A2170000}"/>
    <cellStyle name="20% - Accent1 2 2 4 3 3 5" xfId="6236" xr:uid="{00000000-0005-0000-0000-0000A3170000}"/>
    <cellStyle name="20% - Accent1 2 2 4 3 3 5 2" xfId="6237" xr:uid="{00000000-0005-0000-0000-0000A4170000}"/>
    <cellStyle name="20% - Accent1 2 2 4 3 3 5 2 2" xfId="6238" xr:uid="{00000000-0005-0000-0000-0000A5170000}"/>
    <cellStyle name="20% - Accent1 2 2 4 3 3 5 2 2 2" xfId="6239" xr:uid="{00000000-0005-0000-0000-0000A6170000}"/>
    <cellStyle name="20% - Accent1 2 2 4 3 3 5 2 3" xfId="6240" xr:uid="{00000000-0005-0000-0000-0000A7170000}"/>
    <cellStyle name="20% - Accent1 2 2 4 3 3 5 3" xfId="6241" xr:uid="{00000000-0005-0000-0000-0000A8170000}"/>
    <cellStyle name="20% - Accent1 2 2 4 3 3 5 3 2" xfId="6242" xr:uid="{00000000-0005-0000-0000-0000A9170000}"/>
    <cellStyle name="20% - Accent1 2 2 4 3 3 5 4" xfId="6243" xr:uid="{00000000-0005-0000-0000-0000AA170000}"/>
    <cellStyle name="20% - Accent1 2 2 4 3 3 6" xfId="6244" xr:uid="{00000000-0005-0000-0000-0000AB170000}"/>
    <cellStyle name="20% - Accent1 2 2 4 3 3 6 2" xfId="6245" xr:uid="{00000000-0005-0000-0000-0000AC170000}"/>
    <cellStyle name="20% - Accent1 2 2 4 3 3 6 2 2" xfId="6246" xr:uid="{00000000-0005-0000-0000-0000AD170000}"/>
    <cellStyle name="20% - Accent1 2 2 4 3 3 6 2 2 2" xfId="6247" xr:uid="{00000000-0005-0000-0000-0000AE170000}"/>
    <cellStyle name="20% - Accent1 2 2 4 3 3 6 2 3" xfId="6248" xr:uid="{00000000-0005-0000-0000-0000AF170000}"/>
    <cellStyle name="20% - Accent1 2 2 4 3 3 6 3" xfId="6249" xr:uid="{00000000-0005-0000-0000-0000B0170000}"/>
    <cellStyle name="20% - Accent1 2 2 4 3 3 6 3 2" xfId="6250" xr:uid="{00000000-0005-0000-0000-0000B1170000}"/>
    <cellStyle name="20% - Accent1 2 2 4 3 3 6 4" xfId="6251" xr:uid="{00000000-0005-0000-0000-0000B2170000}"/>
    <cellStyle name="20% - Accent1 2 2 4 3 3 7" xfId="6252" xr:uid="{00000000-0005-0000-0000-0000B3170000}"/>
    <cellStyle name="20% - Accent1 2 2 4 3 3 7 2" xfId="6253" xr:uid="{00000000-0005-0000-0000-0000B4170000}"/>
    <cellStyle name="20% - Accent1 2 2 4 3 3 7 2 2" xfId="6254" xr:uid="{00000000-0005-0000-0000-0000B5170000}"/>
    <cellStyle name="20% - Accent1 2 2 4 3 3 7 3" xfId="6255" xr:uid="{00000000-0005-0000-0000-0000B6170000}"/>
    <cellStyle name="20% - Accent1 2 2 4 3 3 8" xfId="6256" xr:uid="{00000000-0005-0000-0000-0000B7170000}"/>
    <cellStyle name="20% - Accent1 2 2 4 3 3 8 2" xfId="6257" xr:uid="{00000000-0005-0000-0000-0000B8170000}"/>
    <cellStyle name="20% - Accent1 2 2 4 3 3 8 2 2" xfId="6258" xr:uid="{00000000-0005-0000-0000-0000B9170000}"/>
    <cellStyle name="20% - Accent1 2 2 4 3 3 8 3" xfId="6259" xr:uid="{00000000-0005-0000-0000-0000BA170000}"/>
    <cellStyle name="20% - Accent1 2 2 4 3 3 9" xfId="6260" xr:uid="{00000000-0005-0000-0000-0000BB170000}"/>
    <cellStyle name="20% - Accent1 2 2 4 3 3 9 2" xfId="6261" xr:uid="{00000000-0005-0000-0000-0000BC170000}"/>
    <cellStyle name="20% - Accent1 2 2 4 3 4" xfId="6262" xr:uid="{00000000-0005-0000-0000-0000BD170000}"/>
    <cellStyle name="20% - Accent1 2 2 4 3 4 10" xfId="6263" xr:uid="{00000000-0005-0000-0000-0000BE170000}"/>
    <cellStyle name="20% - Accent1 2 2 4 3 4 10 2" xfId="6264" xr:uid="{00000000-0005-0000-0000-0000BF170000}"/>
    <cellStyle name="20% - Accent1 2 2 4 3 4 11" xfId="6265" xr:uid="{00000000-0005-0000-0000-0000C0170000}"/>
    <cellStyle name="20% - Accent1 2 2 4 3 4 2" xfId="6266" xr:uid="{00000000-0005-0000-0000-0000C1170000}"/>
    <cellStyle name="20% - Accent1 2 2 4 3 4 2 2" xfId="6267" xr:uid="{00000000-0005-0000-0000-0000C2170000}"/>
    <cellStyle name="20% - Accent1 2 2 4 3 4 2 2 2" xfId="6268" xr:uid="{00000000-0005-0000-0000-0000C3170000}"/>
    <cellStyle name="20% - Accent1 2 2 4 3 4 2 2 2 2" xfId="6269" xr:uid="{00000000-0005-0000-0000-0000C4170000}"/>
    <cellStyle name="20% - Accent1 2 2 4 3 4 2 2 2 2 2" xfId="6270" xr:uid="{00000000-0005-0000-0000-0000C5170000}"/>
    <cellStyle name="20% - Accent1 2 2 4 3 4 2 2 2 3" xfId="6271" xr:uid="{00000000-0005-0000-0000-0000C6170000}"/>
    <cellStyle name="20% - Accent1 2 2 4 3 4 2 2 3" xfId="6272" xr:uid="{00000000-0005-0000-0000-0000C7170000}"/>
    <cellStyle name="20% - Accent1 2 2 4 3 4 2 2 3 2" xfId="6273" xr:uid="{00000000-0005-0000-0000-0000C8170000}"/>
    <cellStyle name="20% - Accent1 2 2 4 3 4 2 2 4" xfId="6274" xr:uid="{00000000-0005-0000-0000-0000C9170000}"/>
    <cellStyle name="20% - Accent1 2 2 4 3 4 2 3" xfId="6275" xr:uid="{00000000-0005-0000-0000-0000CA170000}"/>
    <cellStyle name="20% - Accent1 2 2 4 3 4 2 3 2" xfId="6276" xr:uid="{00000000-0005-0000-0000-0000CB170000}"/>
    <cellStyle name="20% - Accent1 2 2 4 3 4 2 3 2 2" xfId="6277" xr:uid="{00000000-0005-0000-0000-0000CC170000}"/>
    <cellStyle name="20% - Accent1 2 2 4 3 4 2 3 2 2 2" xfId="6278" xr:uid="{00000000-0005-0000-0000-0000CD170000}"/>
    <cellStyle name="20% - Accent1 2 2 4 3 4 2 3 2 3" xfId="6279" xr:uid="{00000000-0005-0000-0000-0000CE170000}"/>
    <cellStyle name="20% - Accent1 2 2 4 3 4 2 3 3" xfId="6280" xr:uid="{00000000-0005-0000-0000-0000CF170000}"/>
    <cellStyle name="20% - Accent1 2 2 4 3 4 2 3 3 2" xfId="6281" xr:uid="{00000000-0005-0000-0000-0000D0170000}"/>
    <cellStyle name="20% - Accent1 2 2 4 3 4 2 3 4" xfId="6282" xr:uid="{00000000-0005-0000-0000-0000D1170000}"/>
    <cellStyle name="20% - Accent1 2 2 4 3 4 2 4" xfId="6283" xr:uid="{00000000-0005-0000-0000-0000D2170000}"/>
    <cellStyle name="20% - Accent1 2 2 4 3 4 2 4 2" xfId="6284" xr:uid="{00000000-0005-0000-0000-0000D3170000}"/>
    <cellStyle name="20% - Accent1 2 2 4 3 4 2 4 2 2" xfId="6285" xr:uid="{00000000-0005-0000-0000-0000D4170000}"/>
    <cellStyle name="20% - Accent1 2 2 4 3 4 2 4 2 2 2" xfId="6286" xr:uid="{00000000-0005-0000-0000-0000D5170000}"/>
    <cellStyle name="20% - Accent1 2 2 4 3 4 2 4 2 3" xfId="6287" xr:uid="{00000000-0005-0000-0000-0000D6170000}"/>
    <cellStyle name="20% - Accent1 2 2 4 3 4 2 4 3" xfId="6288" xr:uid="{00000000-0005-0000-0000-0000D7170000}"/>
    <cellStyle name="20% - Accent1 2 2 4 3 4 2 4 3 2" xfId="6289" xr:uid="{00000000-0005-0000-0000-0000D8170000}"/>
    <cellStyle name="20% - Accent1 2 2 4 3 4 2 4 4" xfId="6290" xr:uid="{00000000-0005-0000-0000-0000D9170000}"/>
    <cellStyle name="20% - Accent1 2 2 4 3 4 2 5" xfId="6291" xr:uid="{00000000-0005-0000-0000-0000DA170000}"/>
    <cellStyle name="20% - Accent1 2 2 4 3 4 2 5 2" xfId="6292" xr:uid="{00000000-0005-0000-0000-0000DB170000}"/>
    <cellStyle name="20% - Accent1 2 2 4 3 4 2 5 2 2" xfId="6293" xr:uid="{00000000-0005-0000-0000-0000DC170000}"/>
    <cellStyle name="20% - Accent1 2 2 4 3 4 2 5 3" xfId="6294" xr:uid="{00000000-0005-0000-0000-0000DD170000}"/>
    <cellStyle name="20% - Accent1 2 2 4 3 4 2 6" xfId="6295" xr:uid="{00000000-0005-0000-0000-0000DE170000}"/>
    <cellStyle name="20% - Accent1 2 2 4 3 4 2 6 2" xfId="6296" xr:uid="{00000000-0005-0000-0000-0000DF170000}"/>
    <cellStyle name="20% - Accent1 2 2 4 3 4 2 6 2 2" xfId="6297" xr:uid="{00000000-0005-0000-0000-0000E0170000}"/>
    <cellStyle name="20% - Accent1 2 2 4 3 4 2 6 3" xfId="6298" xr:uid="{00000000-0005-0000-0000-0000E1170000}"/>
    <cellStyle name="20% - Accent1 2 2 4 3 4 2 7" xfId="6299" xr:uid="{00000000-0005-0000-0000-0000E2170000}"/>
    <cellStyle name="20% - Accent1 2 2 4 3 4 2 7 2" xfId="6300" xr:uid="{00000000-0005-0000-0000-0000E3170000}"/>
    <cellStyle name="20% - Accent1 2 2 4 3 4 2 8" xfId="6301" xr:uid="{00000000-0005-0000-0000-0000E4170000}"/>
    <cellStyle name="20% - Accent1 2 2 4 3 4 2 8 2" xfId="6302" xr:uid="{00000000-0005-0000-0000-0000E5170000}"/>
    <cellStyle name="20% - Accent1 2 2 4 3 4 2 9" xfId="6303" xr:uid="{00000000-0005-0000-0000-0000E6170000}"/>
    <cellStyle name="20% - Accent1 2 2 4 3 4 3" xfId="6304" xr:uid="{00000000-0005-0000-0000-0000E7170000}"/>
    <cellStyle name="20% - Accent1 2 2 4 3 4 3 2" xfId="6305" xr:uid="{00000000-0005-0000-0000-0000E8170000}"/>
    <cellStyle name="20% - Accent1 2 2 4 3 4 3 2 2" xfId="6306" xr:uid="{00000000-0005-0000-0000-0000E9170000}"/>
    <cellStyle name="20% - Accent1 2 2 4 3 4 3 2 2 2" xfId="6307" xr:uid="{00000000-0005-0000-0000-0000EA170000}"/>
    <cellStyle name="20% - Accent1 2 2 4 3 4 3 2 2 2 2" xfId="6308" xr:uid="{00000000-0005-0000-0000-0000EB170000}"/>
    <cellStyle name="20% - Accent1 2 2 4 3 4 3 2 2 3" xfId="6309" xr:uid="{00000000-0005-0000-0000-0000EC170000}"/>
    <cellStyle name="20% - Accent1 2 2 4 3 4 3 2 3" xfId="6310" xr:uid="{00000000-0005-0000-0000-0000ED170000}"/>
    <cellStyle name="20% - Accent1 2 2 4 3 4 3 2 3 2" xfId="6311" xr:uid="{00000000-0005-0000-0000-0000EE170000}"/>
    <cellStyle name="20% - Accent1 2 2 4 3 4 3 2 4" xfId="6312" xr:uid="{00000000-0005-0000-0000-0000EF170000}"/>
    <cellStyle name="20% - Accent1 2 2 4 3 4 3 3" xfId="6313" xr:uid="{00000000-0005-0000-0000-0000F0170000}"/>
    <cellStyle name="20% - Accent1 2 2 4 3 4 3 3 2" xfId="6314" xr:uid="{00000000-0005-0000-0000-0000F1170000}"/>
    <cellStyle name="20% - Accent1 2 2 4 3 4 3 3 2 2" xfId="6315" xr:uid="{00000000-0005-0000-0000-0000F2170000}"/>
    <cellStyle name="20% - Accent1 2 2 4 3 4 3 3 2 2 2" xfId="6316" xr:uid="{00000000-0005-0000-0000-0000F3170000}"/>
    <cellStyle name="20% - Accent1 2 2 4 3 4 3 3 2 3" xfId="6317" xr:uid="{00000000-0005-0000-0000-0000F4170000}"/>
    <cellStyle name="20% - Accent1 2 2 4 3 4 3 3 3" xfId="6318" xr:uid="{00000000-0005-0000-0000-0000F5170000}"/>
    <cellStyle name="20% - Accent1 2 2 4 3 4 3 3 3 2" xfId="6319" xr:uid="{00000000-0005-0000-0000-0000F6170000}"/>
    <cellStyle name="20% - Accent1 2 2 4 3 4 3 3 4" xfId="6320" xr:uid="{00000000-0005-0000-0000-0000F7170000}"/>
    <cellStyle name="20% - Accent1 2 2 4 3 4 3 4" xfId="6321" xr:uid="{00000000-0005-0000-0000-0000F8170000}"/>
    <cellStyle name="20% - Accent1 2 2 4 3 4 3 4 2" xfId="6322" xr:uid="{00000000-0005-0000-0000-0000F9170000}"/>
    <cellStyle name="20% - Accent1 2 2 4 3 4 3 4 2 2" xfId="6323" xr:uid="{00000000-0005-0000-0000-0000FA170000}"/>
    <cellStyle name="20% - Accent1 2 2 4 3 4 3 4 2 2 2" xfId="6324" xr:uid="{00000000-0005-0000-0000-0000FB170000}"/>
    <cellStyle name="20% - Accent1 2 2 4 3 4 3 4 2 3" xfId="6325" xr:uid="{00000000-0005-0000-0000-0000FC170000}"/>
    <cellStyle name="20% - Accent1 2 2 4 3 4 3 4 3" xfId="6326" xr:uid="{00000000-0005-0000-0000-0000FD170000}"/>
    <cellStyle name="20% - Accent1 2 2 4 3 4 3 4 3 2" xfId="6327" xr:uid="{00000000-0005-0000-0000-0000FE170000}"/>
    <cellStyle name="20% - Accent1 2 2 4 3 4 3 4 4" xfId="6328" xr:uid="{00000000-0005-0000-0000-0000FF170000}"/>
    <cellStyle name="20% - Accent1 2 2 4 3 4 3 5" xfId="6329" xr:uid="{00000000-0005-0000-0000-000000180000}"/>
    <cellStyle name="20% - Accent1 2 2 4 3 4 3 5 2" xfId="6330" xr:uid="{00000000-0005-0000-0000-000001180000}"/>
    <cellStyle name="20% - Accent1 2 2 4 3 4 3 5 2 2" xfId="6331" xr:uid="{00000000-0005-0000-0000-000002180000}"/>
    <cellStyle name="20% - Accent1 2 2 4 3 4 3 5 3" xfId="6332" xr:uid="{00000000-0005-0000-0000-000003180000}"/>
    <cellStyle name="20% - Accent1 2 2 4 3 4 3 6" xfId="6333" xr:uid="{00000000-0005-0000-0000-000004180000}"/>
    <cellStyle name="20% - Accent1 2 2 4 3 4 3 6 2" xfId="6334" xr:uid="{00000000-0005-0000-0000-000005180000}"/>
    <cellStyle name="20% - Accent1 2 2 4 3 4 3 6 2 2" xfId="6335" xr:uid="{00000000-0005-0000-0000-000006180000}"/>
    <cellStyle name="20% - Accent1 2 2 4 3 4 3 6 3" xfId="6336" xr:uid="{00000000-0005-0000-0000-000007180000}"/>
    <cellStyle name="20% - Accent1 2 2 4 3 4 3 7" xfId="6337" xr:uid="{00000000-0005-0000-0000-000008180000}"/>
    <cellStyle name="20% - Accent1 2 2 4 3 4 3 7 2" xfId="6338" xr:uid="{00000000-0005-0000-0000-000009180000}"/>
    <cellStyle name="20% - Accent1 2 2 4 3 4 3 8" xfId="6339" xr:uid="{00000000-0005-0000-0000-00000A180000}"/>
    <cellStyle name="20% - Accent1 2 2 4 3 4 3 8 2" xfId="6340" xr:uid="{00000000-0005-0000-0000-00000B180000}"/>
    <cellStyle name="20% - Accent1 2 2 4 3 4 3 9" xfId="6341" xr:uid="{00000000-0005-0000-0000-00000C180000}"/>
    <cellStyle name="20% - Accent1 2 2 4 3 4 4" xfId="6342" xr:uid="{00000000-0005-0000-0000-00000D180000}"/>
    <cellStyle name="20% - Accent1 2 2 4 3 4 4 2" xfId="6343" xr:uid="{00000000-0005-0000-0000-00000E180000}"/>
    <cellStyle name="20% - Accent1 2 2 4 3 4 4 2 2" xfId="6344" xr:uid="{00000000-0005-0000-0000-00000F180000}"/>
    <cellStyle name="20% - Accent1 2 2 4 3 4 4 2 2 2" xfId="6345" xr:uid="{00000000-0005-0000-0000-000010180000}"/>
    <cellStyle name="20% - Accent1 2 2 4 3 4 4 2 3" xfId="6346" xr:uid="{00000000-0005-0000-0000-000011180000}"/>
    <cellStyle name="20% - Accent1 2 2 4 3 4 4 3" xfId="6347" xr:uid="{00000000-0005-0000-0000-000012180000}"/>
    <cellStyle name="20% - Accent1 2 2 4 3 4 4 3 2" xfId="6348" xr:uid="{00000000-0005-0000-0000-000013180000}"/>
    <cellStyle name="20% - Accent1 2 2 4 3 4 4 4" xfId="6349" xr:uid="{00000000-0005-0000-0000-000014180000}"/>
    <cellStyle name="20% - Accent1 2 2 4 3 4 5" xfId="6350" xr:uid="{00000000-0005-0000-0000-000015180000}"/>
    <cellStyle name="20% - Accent1 2 2 4 3 4 5 2" xfId="6351" xr:uid="{00000000-0005-0000-0000-000016180000}"/>
    <cellStyle name="20% - Accent1 2 2 4 3 4 5 2 2" xfId="6352" xr:uid="{00000000-0005-0000-0000-000017180000}"/>
    <cellStyle name="20% - Accent1 2 2 4 3 4 5 2 2 2" xfId="6353" xr:uid="{00000000-0005-0000-0000-000018180000}"/>
    <cellStyle name="20% - Accent1 2 2 4 3 4 5 2 3" xfId="6354" xr:uid="{00000000-0005-0000-0000-000019180000}"/>
    <cellStyle name="20% - Accent1 2 2 4 3 4 5 3" xfId="6355" xr:uid="{00000000-0005-0000-0000-00001A180000}"/>
    <cellStyle name="20% - Accent1 2 2 4 3 4 5 3 2" xfId="6356" xr:uid="{00000000-0005-0000-0000-00001B180000}"/>
    <cellStyle name="20% - Accent1 2 2 4 3 4 5 4" xfId="6357" xr:uid="{00000000-0005-0000-0000-00001C180000}"/>
    <cellStyle name="20% - Accent1 2 2 4 3 4 6" xfId="6358" xr:uid="{00000000-0005-0000-0000-00001D180000}"/>
    <cellStyle name="20% - Accent1 2 2 4 3 4 6 2" xfId="6359" xr:uid="{00000000-0005-0000-0000-00001E180000}"/>
    <cellStyle name="20% - Accent1 2 2 4 3 4 6 2 2" xfId="6360" xr:uid="{00000000-0005-0000-0000-00001F180000}"/>
    <cellStyle name="20% - Accent1 2 2 4 3 4 6 2 2 2" xfId="6361" xr:uid="{00000000-0005-0000-0000-000020180000}"/>
    <cellStyle name="20% - Accent1 2 2 4 3 4 6 2 3" xfId="6362" xr:uid="{00000000-0005-0000-0000-000021180000}"/>
    <cellStyle name="20% - Accent1 2 2 4 3 4 6 3" xfId="6363" xr:uid="{00000000-0005-0000-0000-000022180000}"/>
    <cellStyle name="20% - Accent1 2 2 4 3 4 6 3 2" xfId="6364" xr:uid="{00000000-0005-0000-0000-000023180000}"/>
    <cellStyle name="20% - Accent1 2 2 4 3 4 6 4" xfId="6365" xr:uid="{00000000-0005-0000-0000-000024180000}"/>
    <cellStyle name="20% - Accent1 2 2 4 3 4 7" xfId="6366" xr:uid="{00000000-0005-0000-0000-000025180000}"/>
    <cellStyle name="20% - Accent1 2 2 4 3 4 7 2" xfId="6367" xr:uid="{00000000-0005-0000-0000-000026180000}"/>
    <cellStyle name="20% - Accent1 2 2 4 3 4 7 2 2" xfId="6368" xr:uid="{00000000-0005-0000-0000-000027180000}"/>
    <cellStyle name="20% - Accent1 2 2 4 3 4 7 3" xfId="6369" xr:uid="{00000000-0005-0000-0000-000028180000}"/>
    <cellStyle name="20% - Accent1 2 2 4 3 4 8" xfId="6370" xr:uid="{00000000-0005-0000-0000-000029180000}"/>
    <cellStyle name="20% - Accent1 2 2 4 3 4 8 2" xfId="6371" xr:uid="{00000000-0005-0000-0000-00002A180000}"/>
    <cellStyle name="20% - Accent1 2 2 4 3 4 8 2 2" xfId="6372" xr:uid="{00000000-0005-0000-0000-00002B180000}"/>
    <cellStyle name="20% - Accent1 2 2 4 3 4 8 3" xfId="6373" xr:uid="{00000000-0005-0000-0000-00002C180000}"/>
    <cellStyle name="20% - Accent1 2 2 4 3 4 9" xfId="6374" xr:uid="{00000000-0005-0000-0000-00002D180000}"/>
    <cellStyle name="20% - Accent1 2 2 4 3 4 9 2" xfId="6375" xr:uid="{00000000-0005-0000-0000-00002E180000}"/>
    <cellStyle name="20% - Accent1 2 2 4 3 5" xfId="6376" xr:uid="{00000000-0005-0000-0000-00002F180000}"/>
    <cellStyle name="20% - Accent1 2 2 4 3 5 2" xfId="6377" xr:uid="{00000000-0005-0000-0000-000030180000}"/>
    <cellStyle name="20% - Accent1 2 2 4 3 5 2 2" xfId="6378" xr:uid="{00000000-0005-0000-0000-000031180000}"/>
    <cellStyle name="20% - Accent1 2 2 4 3 5 2 2 2" xfId="6379" xr:uid="{00000000-0005-0000-0000-000032180000}"/>
    <cellStyle name="20% - Accent1 2 2 4 3 5 2 2 2 2" xfId="6380" xr:uid="{00000000-0005-0000-0000-000033180000}"/>
    <cellStyle name="20% - Accent1 2 2 4 3 5 2 2 3" xfId="6381" xr:uid="{00000000-0005-0000-0000-000034180000}"/>
    <cellStyle name="20% - Accent1 2 2 4 3 5 2 3" xfId="6382" xr:uid="{00000000-0005-0000-0000-000035180000}"/>
    <cellStyle name="20% - Accent1 2 2 4 3 5 2 3 2" xfId="6383" xr:uid="{00000000-0005-0000-0000-000036180000}"/>
    <cellStyle name="20% - Accent1 2 2 4 3 5 2 4" xfId="6384" xr:uid="{00000000-0005-0000-0000-000037180000}"/>
    <cellStyle name="20% - Accent1 2 2 4 3 5 3" xfId="6385" xr:uid="{00000000-0005-0000-0000-000038180000}"/>
    <cellStyle name="20% - Accent1 2 2 4 3 5 3 2" xfId="6386" xr:uid="{00000000-0005-0000-0000-000039180000}"/>
    <cellStyle name="20% - Accent1 2 2 4 3 5 3 2 2" xfId="6387" xr:uid="{00000000-0005-0000-0000-00003A180000}"/>
    <cellStyle name="20% - Accent1 2 2 4 3 5 3 2 2 2" xfId="6388" xr:uid="{00000000-0005-0000-0000-00003B180000}"/>
    <cellStyle name="20% - Accent1 2 2 4 3 5 3 2 3" xfId="6389" xr:uid="{00000000-0005-0000-0000-00003C180000}"/>
    <cellStyle name="20% - Accent1 2 2 4 3 5 3 3" xfId="6390" xr:uid="{00000000-0005-0000-0000-00003D180000}"/>
    <cellStyle name="20% - Accent1 2 2 4 3 5 3 3 2" xfId="6391" xr:uid="{00000000-0005-0000-0000-00003E180000}"/>
    <cellStyle name="20% - Accent1 2 2 4 3 5 3 4" xfId="6392" xr:uid="{00000000-0005-0000-0000-00003F180000}"/>
    <cellStyle name="20% - Accent1 2 2 4 3 5 4" xfId="6393" xr:uid="{00000000-0005-0000-0000-000040180000}"/>
    <cellStyle name="20% - Accent1 2 2 4 3 5 4 2" xfId="6394" xr:uid="{00000000-0005-0000-0000-000041180000}"/>
    <cellStyle name="20% - Accent1 2 2 4 3 5 4 2 2" xfId="6395" xr:uid="{00000000-0005-0000-0000-000042180000}"/>
    <cellStyle name="20% - Accent1 2 2 4 3 5 4 2 2 2" xfId="6396" xr:uid="{00000000-0005-0000-0000-000043180000}"/>
    <cellStyle name="20% - Accent1 2 2 4 3 5 4 2 3" xfId="6397" xr:uid="{00000000-0005-0000-0000-000044180000}"/>
    <cellStyle name="20% - Accent1 2 2 4 3 5 4 3" xfId="6398" xr:uid="{00000000-0005-0000-0000-000045180000}"/>
    <cellStyle name="20% - Accent1 2 2 4 3 5 4 3 2" xfId="6399" xr:uid="{00000000-0005-0000-0000-000046180000}"/>
    <cellStyle name="20% - Accent1 2 2 4 3 5 4 4" xfId="6400" xr:uid="{00000000-0005-0000-0000-000047180000}"/>
    <cellStyle name="20% - Accent1 2 2 4 3 5 5" xfId="6401" xr:uid="{00000000-0005-0000-0000-000048180000}"/>
    <cellStyle name="20% - Accent1 2 2 4 3 5 5 2" xfId="6402" xr:uid="{00000000-0005-0000-0000-000049180000}"/>
    <cellStyle name="20% - Accent1 2 2 4 3 5 5 2 2" xfId="6403" xr:uid="{00000000-0005-0000-0000-00004A180000}"/>
    <cellStyle name="20% - Accent1 2 2 4 3 5 5 3" xfId="6404" xr:uid="{00000000-0005-0000-0000-00004B180000}"/>
    <cellStyle name="20% - Accent1 2 2 4 3 5 6" xfId="6405" xr:uid="{00000000-0005-0000-0000-00004C180000}"/>
    <cellStyle name="20% - Accent1 2 2 4 3 5 6 2" xfId="6406" xr:uid="{00000000-0005-0000-0000-00004D180000}"/>
    <cellStyle name="20% - Accent1 2 2 4 3 5 6 2 2" xfId="6407" xr:uid="{00000000-0005-0000-0000-00004E180000}"/>
    <cellStyle name="20% - Accent1 2 2 4 3 5 6 3" xfId="6408" xr:uid="{00000000-0005-0000-0000-00004F180000}"/>
    <cellStyle name="20% - Accent1 2 2 4 3 5 7" xfId="6409" xr:uid="{00000000-0005-0000-0000-000050180000}"/>
    <cellStyle name="20% - Accent1 2 2 4 3 5 7 2" xfId="6410" xr:uid="{00000000-0005-0000-0000-000051180000}"/>
    <cellStyle name="20% - Accent1 2 2 4 3 5 8" xfId="6411" xr:uid="{00000000-0005-0000-0000-000052180000}"/>
    <cellStyle name="20% - Accent1 2 2 4 3 5 8 2" xfId="6412" xr:uid="{00000000-0005-0000-0000-000053180000}"/>
    <cellStyle name="20% - Accent1 2 2 4 3 5 9" xfId="6413" xr:uid="{00000000-0005-0000-0000-000054180000}"/>
    <cellStyle name="20% - Accent1 2 2 4 3 6" xfId="6414" xr:uid="{00000000-0005-0000-0000-000055180000}"/>
    <cellStyle name="20% - Accent1 2 2 4 3 6 2" xfId="6415" xr:uid="{00000000-0005-0000-0000-000056180000}"/>
    <cellStyle name="20% - Accent1 2 2 4 3 6 2 2" xfId="6416" xr:uid="{00000000-0005-0000-0000-000057180000}"/>
    <cellStyle name="20% - Accent1 2 2 4 3 6 2 2 2" xfId="6417" xr:uid="{00000000-0005-0000-0000-000058180000}"/>
    <cellStyle name="20% - Accent1 2 2 4 3 6 2 2 2 2" xfId="6418" xr:uid="{00000000-0005-0000-0000-000059180000}"/>
    <cellStyle name="20% - Accent1 2 2 4 3 6 2 2 3" xfId="6419" xr:uid="{00000000-0005-0000-0000-00005A180000}"/>
    <cellStyle name="20% - Accent1 2 2 4 3 6 2 3" xfId="6420" xr:uid="{00000000-0005-0000-0000-00005B180000}"/>
    <cellStyle name="20% - Accent1 2 2 4 3 6 2 3 2" xfId="6421" xr:uid="{00000000-0005-0000-0000-00005C180000}"/>
    <cellStyle name="20% - Accent1 2 2 4 3 6 2 4" xfId="6422" xr:uid="{00000000-0005-0000-0000-00005D180000}"/>
    <cellStyle name="20% - Accent1 2 2 4 3 6 3" xfId="6423" xr:uid="{00000000-0005-0000-0000-00005E180000}"/>
    <cellStyle name="20% - Accent1 2 2 4 3 6 3 2" xfId="6424" xr:uid="{00000000-0005-0000-0000-00005F180000}"/>
    <cellStyle name="20% - Accent1 2 2 4 3 6 3 2 2" xfId="6425" xr:uid="{00000000-0005-0000-0000-000060180000}"/>
    <cellStyle name="20% - Accent1 2 2 4 3 6 3 2 2 2" xfId="6426" xr:uid="{00000000-0005-0000-0000-000061180000}"/>
    <cellStyle name="20% - Accent1 2 2 4 3 6 3 2 3" xfId="6427" xr:uid="{00000000-0005-0000-0000-000062180000}"/>
    <cellStyle name="20% - Accent1 2 2 4 3 6 3 3" xfId="6428" xr:uid="{00000000-0005-0000-0000-000063180000}"/>
    <cellStyle name="20% - Accent1 2 2 4 3 6 3 3 2" xfId="6429" xr:uid="{00000000-0005-0000-0000-000064180000}"/>
    <cellStyle name="20% - Accent1 2 2 4 3 6 3 4" xfId="6430" xr:uid="{00000000-0005-0000-0000-000065180000}"/>
    <cellStyle name="20% - Accent1 2 2 4 3 6 4" xfId="6431" xr:uid="{00000000-0005-0000-0000-000066180000}"/>
    <cellStyle name="20% - Accent1 2 2 4 3 6 4 2" xfId="6432" xr:uid="{00000000-0005-0000-0000-000067180000}"/>
    <cellStyle name="20% - Accent1 2 2 4 3 6 4 2 2" xfId="6433" xr:uid="{00000000-0005-0000-0000-000068180000}"/>
    <cellStyle name="20% - Accent1 2 2 4 3 6 4 2 2 2" xfId="6434" xr:uid="{00000000-0005-0000-0000-000069180000}"/>
    <cellStyle name="20% - Accent1 2 2 4 3 6 4 2 3" xfId="6435" xr:uid="{00000000-0005-0000-0000-00006A180000}"/>
    <cellStyle name="20% - Accent1 2 2 4 3 6 4 3" xfId="6436" xr:uid="{00000000-0005-0000-0000-00006B180000}"/>
    <cellStyle name="20% - Accent1 2 2 4 3 6 4 3 2" xfId="6437" xr:uid="{00000000-0005-0000-0000-00006C180000}"/>
    <cellStyle name="20% - Accent1 2 2 4 3 6 4 4" xfId="6438" xr:uid="{00000000-0005-0000-0000-00006D180000}"/>
    <cellStyle name="20% - Accent1 2 2 4 3 6 5" xfId="6439" xr:uid="{00000000-0005-0000-0000-00006E180000}"/>
    <cellStyle name="20% - Accent1 2 2 4 3 6 5 2" xfId="6440" xr:uid="{00000000-0005-0000-0000-00006F180000}"/>
    <cellStyle name="20% - Accent1 2 2 4 3 6 5 2 2" xfId="6441" xr:uid="{00000000-0005-0000-0000-000070180000}"/>
    <cellStyle name="20% - Accent1 2 2 4 3 6 5 3" xfId="6442" xr:uid="{00000000-0005-0000-0000-000071180000}"/>
    <cellStyle name="20% - Accent1 2 2 4 3 6 6" xfId="6443" xr:uid="{00000000-0005-0000-0000-000072180000}"/>
    <cellStyle name="20% - Accent1 2 2 4 3 6 6 2" xfId="6444" xr:uid="{00000000-0005-0000-0000-000073180000}"/>
    <cellStyle name="20% - Accent1 2 2 4 3 6 6 2 2" xfId="6445" xr:uid="{00000000-0005-0000-0000-000074180000}"/>
    <cellStyle name="20% - Accent1 2 2 4 3 6 6 3" xfId="6446" xr:uid="{00000000-0005-0000-0000-000075180000}"/>
    <cellStyle name="20% - Accent1 2 2 4 3 6 7" xfId="6447" xr:uid="{00000000-0005-0000-0000-000076180000}"/>
    <cellStyle name="20% - Accent1 2 2 4 3 6 7 2" xfId="6448" xr:uid="{00000000-0005-0000-0000-000077180000}"/>
    <cellStyle name="20% - Accent1 2 2 4 3 6 8" xfId="6449" xr:uid="{00000000-0005-0000-0000-000078180000}"/>
    <cellStyle name="20% - Accent1 2 2 4 3 6 8 2" xfId="6450" xr:uid="{00000000-0005-0000-0000-000079180000}"/>
    <cellStyle name="20% - Accent1 2 2 4 3 6 9" xfId="6451" xr:uid="{00000000-0005-0000-0000-00007A180000}"/>
    <cellStyle name="20% - Accent1 2 2 4 3 7" xfId="6452" xr:uid="{00000000-0005-0000-0000-00007B180000}"/>
    <cellStyle name="20% - Accent1 2 2 4 3 7 2" xfId="6453" xr:uid="{00000000-0005-0000-0000-00007C180000}"/>
    <cellStyle name="20% - Accent1 2 2 4 3 7 2 2" xfId="6454" xr:uid="{00000000-0005-0000-0000-00007D180000}"/>
    <cellStyle name="20% - Accent1 2 2 4 3 7 2 2 2" xfId="6455" xr:uid="{00000000-0005-0000-0000-00007E180000}"/>
    <cellStyle name="20% - Accent1 2 2 4 3 7 2 3" xfId="6456" xr:uid="{00000000-0005-0000-0000-00007F180000}"/>
    <cellStyle name="20% - Accent1 2 2 4 3 7 3" xfId="6457" xr:uid="{00000000-0005-0000-0000-000080180000}"/>
    <cellStyle name="20% - Accent1 2 2 4 3 7 3 2" xfId="6458" xr:uid="{00000000-0005-0000-0000-000081180000}"/>
    <cellStyle name="20% - Accent1 2 2 4 3 7 4" xfId="6459" xr:uid="{00000000-0005-0000-0000-000082180000}"/>
    <cellStyle name="20% - Accent1 2 2 4 3 8" xfId="6460" xr:uid="{00000000-0005-0000-0000-000083180000}"/>
    <cellStyle name="20% - Accent1 2 2 4 3 8 2" xfId="6461" xr:uid="{00000000-0005-0000-0000-000084180000}"/>
    <cellStyle name="20% - Accent1 2 2 4 3 8 2 2" xfId="6462" xr:uid="{00000000-0005-0000-0000-000085180000}"/>
    <cellStyle name="20% - Accent1 2 2 4 3 8 2 2 2" xfId="6463" xr:uid="{00000000-0005-0000-0000-000086180000}"/>
    <cellStyle name="20% - Accent1 2 2 4 3 8 2 3" xfId="6464" xr:uid="{00000000-0005-0000-0000-000087180000}"/>
    <cellStyle name="20% - Accent1 2 2 4 3 8 3" xfId="6465" xr:uid="{00000000-0005-0000-0000-000088180000}"/>
    <cellStyle name="20% - Accent1 2 2 4 3 8 3 2" xfId="6466" xr:uid="{00000000-0005-0000-0000-000089180000}"/>
    <cellStyle name="20% - Accent1 2 2 4 3 8 4" xfId="6467" xr:uid="{00000000-0005-0000-0000-00008A180000}"/>
    <cellStyle name="20% - Accent1 2 2 4 3 9" xfId="6468" xr:uid="{00000000-0005-0000-0000-00008B180000}"/>
    <cellStyle name="20% - Accent1 2 2 4 3 9 2" xfId="6469" xr:uid="{00000000-0005-0000-0000-00008C180000}"/>
    <cellStyle name="20% - Accent1 2 2 4 3 9 2 2" xfId="6470" xr:uid="{00000000-0005-0000-0000-00008D180000}"/>
    <cellStyle name="20% - Accent1 2 2 4 3 9 2 2 2" xfId="6471" xr:uid="{00000000-0005-0000-0000-00008E180000}"/>
    <cellStyle name="20% - Accent1 2 2 4 3 9 2 3" xfId="6472" xr:uid="{00000000-0005-0000-0000-00008F180000}"/>
    <cellStyle name="20% - Accent1 2 2 4 3 9 3" xfId="6473" xr:uid="{00000000-0005-0000-0000-000090180000}"/>
    <cellStyle name="20% - Accent1 2 2 4 3 9 3 2" xfId="6474" xr:uid="{00000000-0005-0000-0000-000091180000}"/>
    <cellStyle name="20% - Accent1 2 2 4 3 9 4" xfId="6475" xr:uid="{00000000-0005-0000-0000-000092180000}"/>
    <cellStyle name="20% - Accent1 2 2 4 4" xfId="6476" xr:uid="{00000000-0005-0000-0000-000093180000}"/>
    <cellStyle name="20% - Accent1 2 2 4 4 10" xfId="6477" xr:uid="{00000000-0005-0000-0000-000094180000}"/>
    <cellStyle name="20% - Accent1 2 2 4 4 10 2" xfId="6478" xr:uid="{00000000-0005-0000-0000-000095180000}"/>
    <cellStyle name="20% - Accent1 2 2 4 4 11" xfId="6479" xr:uid="{00000000-0005-0000-0000-000096180000}"/>
    <cellStyle name="20% - Accent1 2 2 4 4 2" xfId="6480" xr:uid="{00000000-0005-0000-0000-000097180000}"/>
    <cellStyle name="20% - Accent1 2 2 4 4 2 2" xfId="6481" xr:uid="{00000000-0005-0000-0000-000098180000}"/>
    <cellStyle name="20% - Accent1 2 2 4 4 2 2 2" xfId="6482" xr:uid="{00000000-0005-0000-0000-000099180000}"/>
    <cellStyle name="20% - Accent1 2 2 4 4 2 2 2 2" xfId="6483" xr:uid="{00000000-0005-0000-0000-00009A180000}"/>
    <cellStyle name="20% - Accent1 2 2 4 4 2 2 2 2 2" xfId="6484" xr:uid="{00000000-0005-0000-0000-00009B180000}"/>
    <cellStyle name="20% - Accent1 2 2 4 4 2 2 2 3" xfId="6485" xr:uid="{00000000-0005-0000-0000-00009C180000}"/>
    <cellStyle name="20% - Accent1 2 2 4 4 2 2 3" xfId="6486" xr:uid="{00000000-0005-0000-0000-00009D180000}"/>
    <cellStyle name="20% - Accent1 2 2 4 4 2 2 3 2" xfId="6487" xr:uid="{00000000-0005-0000-0000-00009E180000}"/>
    <cellStyle name="20% - Accent1 2 2 4 4 2 2 4" xfId="6488" xr:uid="{00000000-0005-0000-0000-00009F180000}"/>
    <cellStyle name="20% - Accent1 2 2 4 4 2 3" xfId="6489" xr:uid="{00000000-0005-0000-0000-0000A0180000}"/>
    <cellStyle name="20% - Accent1 2 2 4 4 2 3 2" xfId="6490" xr:uid="{00000000-0005-0000-0000-0000A1180000}"/>
    <cellStyle name="20% - Accent1 2 2 4 4 2 3 2 2" xfId="6491" xr:uid="{00000000-0005-0000-0000-0000A2180000}"/>
    <cellStyle name="20% - Accent1 2 2 4 4 2 3 2 2 2" xfId="6492" xr:uid="{00000000-0005-0000-0000-0000A3180000}"/>
    <cellStyle name="20% - Accent1 2 2 4 4 2 3 2 3" xfId="6493" xr:uid="{00000000-0005-0000-0000-0000A4180000}"/>
    <cellStyle name="20% - Accent1 2 2 4 4 2 3 3" xfId="6494" xr:uid="{00000000-0005-0000-0000-0000A5180000}"/>
    <cellStyle name="20% - Accent1 2 2 4 4 2 3 3 2" xfId="6495" xr:uid="{00000000-0005-0000-0000-0000A6180000}"/>
    <cellStyle name="20% - Accent1 2 2 4 4 2 3 4" xfId="6496" xr:uid="{00000000-0005-0000-0000-0000A7180000}"/>
    <cellStyle name="20% - Accent1 2 2 4 4 2 4" xfId="6497" xr:uid="{00000000-0005-0000-0000-0000A8180000}"/>
    <cellStyle name="20% - Accent1 2 2 4 4 2 4 2" xfId="6498" xr:uid="{00000000-0005-0000-0000-0000A9180000}"/>
    <cellStyle name="20% - Accent1 2 2 4 4 2 4 2 2" xfId="6499" xr:uid="{00000000-0005-0000-0000-0000AA180000}"/>
    <cellStyle name="20% - Accent1 2 2 4 4 2 4 2 2 2" xfId="6500" xr:uid="{00000000-0005-0000-0000-0000AB180000}"/>
    <cellStyle name="20% - Accent1 2 2 4 4 2 4 2 3" xfId="6501" xr:uid="{00000000-0005-0000-0000-0000AC180000}"/>
    <cellStyle name="20% - Accent1 2 2 4 4 2 4 3" xfId="6502" xr:uid="{00000000-0005-0000-0000-0000AD180000}"/>
    <cellStyle name="20% - Accent1 2 2 4 4 2 4 3 2" xfId="6503" xr:uid="{00000000-0005-0000-0000-0000AE180000}"/>
    <cellStyle name="20% - Accent1 2 2 4 4 2 4 4" xfId="6504" xr:uid="{00000000-0005-0000-0000-0000AF180000}"/>
    <cellStyle name="20% - Accent1 2 2 4 4 2 5" xfId="6505" xr:uid="{00000000-0005-0000-0000-0000B0180000}"/>
    <cellStyle name="20% - Accent1 2 2 4 4 2 5 2" xfId="6506" xr:uid="{00000000-0005-0000-0000-0000B1180000}"/>
    <cellStyle name="20% - Accent1 2 2 4 4 2 5 2 2" xfId="6507" xr:uid="{00000000-0005-0000-0000-0000B2180000}"/>
    <cellStyle name="20% - Accent1 2 2 4 4 2 5 3" xfId="6508" xr:uid="{00000000-0005-0000-0000-0000B3180000}"/>
    <cellStyle name="20% - Accent1 2 2 4 4 2 6" xfId="6509" xr:uid="{00000000-0005-0000-0000-0000B4180000}"/>
    <cellStyle name="20% - Accent1 2 2 4 4 2 6 2" xfId="6510" xr:uid="{00000000-0005-0000-0000-0000B5180000}"/>
    <cellStyle name="20% - Accent1 2 2 4 4 2 6 2 2" xfId="6511" xr:uid="{00000000-0005-0000-0000-0000B6180000}"/>
    <cellStyle name="20% - Accent1 2 2 4 4 2 6 3" xfId="6512" xr:uid="{00000000-0005-0000-0000-0000B7180000}"/>
    <cellStyle name="20% - Accent1 2 2 4 4 2 7" xfId="6513" xr:uid="{00000000-0005-0000-0000-0000B8180000}"/>
    <cellStyle name="20% - Accent1 2 2 4 4 2 7 2" xfId="6514" xr:uid="{00000000-0005-0000-0000-0000B9180000}"/>
    <cellStyle name="20% - Accent1 2 2 4 4 2 8" xfId="6515" xr:uid="{00000000-0005-0000-0000-0000BA180000}"/>
    <cellStyle name="20% - Accent1 2 2 4 4 2 8 2" xfId="6516" xr:uid="{00000000-0005-0000-0000-0000BB180000}"/>
    <cellStyle name="20% - Accent1 2 2 4 4 2 9" xfId="6517" xr:uid="{00000000-0005-0000-0000-0000BC180000}"/>
    <cellStyle name="20% - Accent1 2 2 4 4 3" xfId="6518" xr:uid="{00000000-0005-0000-0000-0000BD180000}"/>
    <cellStyle name="20% - Accent1 2 2 4 4 3 2" xfId="6519" xr:uid="{00000000-0005-0000-0000-0000BE180000}"/>
    <cellStyle name="20% - Accent1 2 2 4 4 3 2 2" xfId="6520" xr:uid="{00000000-0005-0000-0000-0000BF180000}"/>
    <cellStyle name="20% - Accent1 2 2 4 4 3 2 2 2" xfId="6521" xr:uid="{00000000-0005-0000-0000-0000C0180000}"/>
    <cellStyle name="20% - Accent1 2 2 4 4 3 2 2 2 2" xfId="6522" xr:uid="{00000000-0005-0000-0000-0000C1180000}"/>
    <cellStyle name="20% - Accent1 2 2 4 4 3 2 2 3" xfId="6523" xr:uid="{00000000-0005-0000-0000-0000C2180000}"/>
    <cellStyle name="20% - Accent1 2 2 4 4 3 2 3" xfId="6524" xr:uid="{00000000-0005-0000-0000-0000C3180000}"/>
    <cellStyle name="20% - Accent1 2 2 4 4 3 2 3 2" xfId="6525" xr:uid="{00000000-0005-0000-0000-0000C4180000}"/>
    <cellStyle name="20% - Accent1 2 2 4 4 3 2 4" xfId="6526" xr:uid="{00000000-0005-0000-0000-0000C5180000}"/>
    <cellStyle name="20% - Accent1 2 2 4 4 3 3" xfId="6527" xr:uid="{00000000-0005-0000-0000-0000C6180000}"/>
    <cellStyle name="20% - Accent1 2 2 4 4 3 3 2" xfId="6528" xr:uid="{00000000-0005-0000-0000-0000C7180000}"/>
    <cellStyle name="20% - Accent1 2 2 4 4 3 3 2 2" xfId="6529" xr:uid="{00000000-0005-0000-0000-0000C8180000}"/>
    <cellStyle name="20% - Accent1 2 2 4 4 3 3 2 2 2" xfId="6530" xr:uid="{00000000-0005-0000-0000-0000C9180000}"/>
    <cellStyle name="20% - Accent1 2 2 4 4 3 3 2 3" xfId="6531" xr:uid="{00000000-0005-0000-0000-0000CA180000}"/>
    <cellStyle name="20% - Accent1 2 2 4 4 3 3 3" xfId="6532" xr:uid="{00000000-0005-0000-0000-0000CB180000}"/>
    <cellStyle name="20% - Accent1 2 2 4 4 3 3 3 2" xfId="6533" xr:uid="{00000000-0005-0000-0000-0000CC180000}"/>
    <cellStyle name="20% - Accent1 2 2 4 4 3 3 4" xfId="6534" xr:uid="{00000000-0005-0000-0000-0000CD180000}"/>
    <cellStyle name="20% - Accent1 2 2 4 4 3 4" xfId="6535" xr:uid="{00000000-0005-0000-0000-0000CE180000}"/>
    <cellStyle name="20% - Accent1 2 2 4 4 3 4 2" xfId="6536" xr:uid="{00000000-0005-0000-0000-0000CF180000}"/>
    <cellStyle name="20% - Accent1 2 2 4 4 3 4 2 2" xfId="6537" xr:uid="{00000000-0005-0000-0000-0000D0180000}"/>
    <cellStyle name="20% - Accent1 2 2 4 4 3 4 2 2 2" xfId="6538" xr:uid="{00000000-0005-0000-0000-0000D1180000}"/>
    <cellStyle name="20% - Accent1 2 2 4 4 3 4 2 3" xfId="6539" xr:uid="{00000000-0005-0000-0000-0000D2180000}"/>
    <cellStyle name="20% - Accent1 2 2 4 4 3 4 3" xfId="6540" xr:uid="{00000000-0005-0000-0000-0000D3180000}"/>
    <cellStyle name="20% - Accent1 2 2 4 4 3 4 3 2" xfId="6541" xr:uid="{00000000-0005-0000-0000-0000D4180000}"/>
    <cellStyle name="20% - Accent1 2 2 4 4 3 4 4" xfId="6542" xr:uid="{00000000-0005-0000-0000-0000D5180000}"/>
    <cellStyle name="20% - Accent1 2 2 4 4 3 5" xfId="6543" xr:uid="{00000000-0005-0000-0000-0000D6180000}"/>
    <cellStyle name="20% - Accent1 2 2 4 4 3 5 2" xfId="6544" xr:uid="{00000000-0005-0000-0000-0000D7180000}"/>
    <cellStyle name="20% - Accent1 2 2 4 4 3 5 2 2" xfId="6545" xr:uid="{00000000-0005-0000-0000-0000D8180000}"/>
    <cellStyle name="20% - Accent1 2 2 4 4 3 5 3" xfId="6546" xr:uid="{00000000-0005-0000-0000-0000D9180000}"/>
    <cellStyle name="20% - Accent1 2 2 4 4 3 6" xfId="6547" xr:uid="{00000000-0005-0000-0000-0000DA180000}"/>
    <cellStyle name="20% - Accent1 2 2 4 4 3 6 2" xfId="6548" xr:uid="{00000000-0005-0000-0000-0000DB180000}"/>
    <cellStyle name="20% - Accent1 2 2 4 4 3 6 2 2" xfId="6549" xr:uid="{00000000-0005-0000-0000-0000DC180000}"/>
    <cellStyle name="20% - Accent1 2 2 4 4 3 6 3" xfId="6550" xr:uid="{00000000-0005-0000-0000-0000DD180000}"/>
    <cellStyle name="20% - Accent1 2 2 4 4 3 7" xfId="6551" xr:uid="{00000000-0005-0000-0000-0000DE180000}"/>
    <cellStyle name="20% - Accent1 2 2 4 4 3 7 2" xfId="6552" xr:uid="{00000000-0005-0000-0000-0000DF180000}"/>
    <cellStyle name="20% - Accent1 2 2 4 4 3 8" xfId="6553" xr:uid="{00000000-0005-0000-0000-0000E0180000}"/>
    <cellStyle name="20% - Accent1 2 2 4 4 3 8 2" xfId="6554" xr:uid="{00000000-0005-0000-0000-0000E1180000}"/>
    <cellStyle name="20% - Accent1 2 2 4 4 3 9" xfId="6555" xr:uid="{00000000-0005-0000-0000-0000E2180000}"/>
    <cellStyle name="20% - Accent1 2 2 4 4 4" xfId="6556" xr:uid="{00000000-0005-0000-0000-0000E3180000}"/>
    <cellStyle name="20% - Accent1 2 2 4 4 4 2" xfId="6557" xr:uid="{00000000-0005-0000-0000-0000E4180000}"/>
    <cellStyle name="20% - Accent1 2 2 4 4 4 2 2" xfId="6558" xr:uid="{00000000-0005-0000-0000-0000E5180000}"/>
    <cellStyle name="20% - Accent1 2 2 4 4 4 2 2 2" xfId="6559" xr:uid="{00000000-0005-0000-0000-0000E6180000}"/>
    <cellStyle name="20% - Accent1 2 2 4 4 4 2 3" xfId="6560" xr:uid="{00000000-0005-0000-0000-0000E7180000}"/>
    <cellStyle name="20% - Accent1 2 2 4 4 4 3" xfId="6561" xr:uid="{00000000-0005-0000-0000-0000E8180000}"/>
    <cellStyle name="20% - Accent1 2 2 4 4 4 3 2" xfId="6562" xr:uid="{00000000-0005-0000-0000-0000E9180000}"/>
    <cellStyle name="20% - Accent1 2 2 4 4 4 4" xfId="6563" xr:uid="{00000000-0005-0000-0000-0000EA180000}"/>
    <cellStyle name="20% - Accent1 2 2 4 4 5" xfId="6564" xr:uid="{00000000-0005-0000-0000-0000EB180000}"/>
    <cellStyle name="20% - Accent1 2 2 4 4 5 2" xfId="6565" xr:uid="{00000000-0005-0000-0000-0000EC180000}"/>
    <cellStyle name="20% - Accent1 2 2 4 4 5 2 2" xfId="6566" xr:uid="{00000000-0005-0000-0000-0000ED180000}"/>
    <cellStyle name="20% - Accent1 2 2 4 4 5 2 2 2" xfId="6567" xr:uid="{00000000-0005-0000-0000-0000EE180000}"/>
    <cellStyle name="20% - Accent1 2 2 4 4 5 2 3" xfId="6568" xr:uid="{00000000-0005-0000-0000-0000EF180000}"/>
    <cellStyle name="20% - Accent1 2 2 4 4 5 3" xfId="6569" xr:uid="{00000000-0005-0000-0000-0000F0180000}"/>
    <cellStyle name="20% - Accent1 2 2 4 4 5 3 2" xfId="6570" xr:uid="{00000000-0005-0000-0000-0000F1180000}"/>
    <cellStyle name="20% - Accent1 2 2 4 4 5 4" xfId="6571" xr:uid="{00000000-0005-0000-0000-0000F2180000}"/>
    <cellStyle name="20% - Accent1 2 2 4 4 6" xfId="6572" xr:uid="{00000000-0005-0000-0000-0000F3180000}"/>
    <cellStyle name="20% - Accent1 2 2 4 4 6 2" xfId="6573" xr:uid="{00000000-0005-0000-0000-0000F4180000}"/>
    <cellStyle name="20% - Accent1 2 2 4 4 6 2 2" xfId="6574" xr:uid="{00000000-0005-0000-0000-0000F5180000}"/>
    <cellStyle name="20% - Accent1 2 2 4 4 6 2 2 2" xfId="6575" xr:uid="{00000000-0005-0000-0000-0000F6180000}"/>
    <cellStyle name="20% - Accent1 2 2 4 4 6 2 3" xfId="6576" xr:uid="{00000000-0005-0000-0000-0000F7180000}"/>
    <cellStyle name="20% - Accent1 2 2 4 4 6 3" xfId="6577" xr:uid="{00000000-0005-0000-0000-0000F8180000}"/>
    <cellStyle name="20% - Accent1 2 2 4 4 6 3 2" xfId="6578" xr:uid="{00000000-0005-0000-0000-0000F9180000}"/>
    <cellStyle name="20% - Accent1 2 2 4 4 6 4" xfId="6579" xr:uid="{00000000-0005-0000-0000-0000FA180000}"/>
    <cellStyle name="20% - Accent1 2 2 4 4 7" xfId="6580" xr:uid="{00000000-0005-0000-0000-0000FB180000}"/>
    <cellStyle name="20% - Accent1 2 2 4 4 7 2" xfId="6581" xr:uid="{00000000-0005-0000-0000-0000FC180000}"/>
    <cellStyle name="20% - Accent1 2 2 4 4 7 2 2" xfId="6582" xr:uid="{00000000-0005-0000-0000-0000FD180000}"/>
    <cellStyle name="20% - Accent1 2 2 4 4 7 3" xfId="6583" xr:uid="{00000000-0005-0000-0000-0000FE180000}"/>
    <cellStyle name="20% - Accent1 2 2 4 4 8" xfId="6584" xr:uid="{00000000-0005-0000-0000-0000FF180000}"/>
    <cellStyle name="20% - Accent1 2 2 4 4 8 2" xfId="6585" xr:uid="{00000000-0005-0000-0000-000000190000}"/>
    <cellStyle name="20% - Accent1 2 2 4 4 8 2 2" xfId="6586" xr:uid="{00000000-0005-0000-0000-000001190000}"/>
    <cellStyle name="20% - Accent1 2 2 4 4 8 3" xfId="6587" xr:uid="{00000000-0005-0000-0000-000002190000}"/>
    <cellStyle name="20% - Accent1 2 2 4 4 9" xfId="6588" xr:uid="{00000000-0005-0000-0000-000003190000}"/>
    <cellStyle name="20% - Accent1 2 2 4 4 9 2" xfId="6589" xr:uid="{00000000-0005-0000-0000-000004190000}"/>
    <cellStyle name="20% - Accent1 2 2 4 5" xfId="6590" xr:uid="{00000000-0005-0000-0000-000005190000}"/>
    <cellStyle name="20% - Accent1 2 2 4 5 10" xfId="6591" xr:uid="{00000000-0005-0000-0000-000006190000}"/>
    <cellStyle name="20% - Accent1 2 2 4 5 10 2" xfId="6592" xr:uid="{00000000-0005-0000-0000-000007190000}"/>
    <cellStyle name="20% - Accent1 2 2 4 5 11" xfId="6593" xr:uid="{00000000-0005-0000-0000-000008190000}"/>
    <cellStyle name="20% - Accent1 2 2 4 5 2" xfId="6594" xr:uid="{00000000-0005-0000-0000-000009190000}"/>
    <cellStyle name="20% - Accent1 2 2 4 5 2 2" xfId="6595" xr:uid="{00000000-0005-0000-0000-00000A190000}"/>
    <cellStyle name="20% - Accent1 2 2 4 5 2 2 2" xfId="6596" xr:uid="{00000000-0005-0000-0000-00000B190000}"/>
    <cellStyle name="20% - Accent1 2 2 4 5 2 2 2 2" xfId="6597" xr:uid="{00000000-0005-0000-0000-00000C190000}"/>
    <cellStyle name="20% - Accent1 2 2 4 5 2 2 2 2 2" xfId="6598" xr:uid="{00000000-0005-0000-0000-00000D190000}"/>
    <cellStyle name="20% - Accent1 2 2 4 5 2 2 2 3" xfId="6599" xr:uid="{00000000-0005-0000-0000-00000E190000}"/>
    <cellStyle name="20% - Accent1 2 2 4 5 2 2 3" xfId="6600" xr:uid="{00000000-0005-0000-0000-00000F190000}"/>
    <cellStyle name="20% - Accent1 2 2 4 5 2 2 3 2" xfId="6601" xr:uid="{00000000-0005-0000-0000-000010190000}"/>
    <cellStyle name="20% - Accent1 2 2 4 5 2 2 4" xfId="6602" xr:uid="{00000000-0005-0000-0000-000011190000}"/>
    <cellStyle name="20% - Accent1 2 2 4 5 2 3" xfId="6603" xr:uid="{00000000-0005-0000-0000-000012190000}"/>
    <cellStyle name="20% - Accent1 2 2 4 5 2 3 2" xfId="6604" xr:uid="{00000000-0005-0000-0000-000013190000}"/>
    <cellStyle name="20% - Accent1 2 2 4 5 2 3 2 2" xfId="6605" xr:uid="{00000000-0005-0000-0000-000014190000}"/>
    <cellStyle name="20% - Accent1 2 2 4 5 2 3 2 2 2" xfId="6606" xr:uid="{00000000-0005-0000-0000-000015190000}"/>
    <cellStyle name="20% - Accent1 2 2 4 5 2 3 2 3" xfId="6607" xr:uid="{00000000-0005-0000-0000-000016190000}"/>
    <cellStyle name="20% - Accent1 2 2 4 5 2 3 3" xfId="6608" xr:uid="{00000000-0005-0000-0000-000017190000}"/>
    <cellStyle name="20% - Accent1 2 2 4 5 2 3 3 2" xfId="6609" xr:uid="{00000000-0005-0000-0000-000018190000}"/>
    <cellStyle name="20% - Accent1 2 2 4 5 2 3 4" xfId="6610" xr:uid="{00000000-0005-0000-0000-000019190000}"/>
    <cellStyle name="20% - Accent1 2 2 4 5 2 4" xfId="6611" xr:uid="{00000000-0005-0000-0000-00001A190000}"/>
    <cellStyle name="20% - Accent1 2 2 4 5 2 4 2" xfId="6612" xr:uid="{00000000-0005-0000-0000-00001B190000}"/>
    <cellStyle name="20% - Accent1 2 2 4 5 2 4 2 2" xfId="6613" xr:uid="{00000000-0005-0000-0000-00001C190000}"/>
    <cellStyle name="20% - Accent1 2 2 4 5 2 4 2 2 2" xfId="6614" xr:uid="{00000000-0005-0000-0000-00001D190000}"/>
    <cellStyle name="20% - Accent1 2 2 4 5 2 4 2 3" xfId="6615" xr:uid="{00000000-0005-0000-0000-00001E190000}"/>
    <cellStyle name="20% - Accent1 2 2 4 5 2 4 3" xfId="6616" xr:uid="{00000000-0005-0000-0000-00001F190000}"/>
    <cellStyle name="20% - Accent1 2 2 4 5 2 4 3 2" xfId="6617" xr:uid="{00000000-0005-0000-0000-000020190000}"/>
    <cellStyle name="20% - Accent1 2 2 4 5 2 4 4" xfId="6618" xr:uid="{00000000-0005-0000-0000-000021190000}"/>
    <cellStyle name="20% - Accent1 2 2 4 5 2 5" xfId="6619" xr:uid="{00000000-0005-0000-0000-000022190000}"/>
    <cellStyle name="20% - Accent1 2 2 4 5 2 5 2" xfId="6620" xr:uid="{00000000-0005-0000-0000-000023190000}"/>
    <cellStyle name="20% - Accent1 2 2 4 5 2 5 2 2" xfId="6621" xr:uid="{00000000-0005-0000-0000-000024190000}"/>
    <cellStyle name="20% - Accent1 2 2 4 5 2 5 3" xfId="6622" xr:uid="{00000000-0005-0000-0000-000025190000}"/>
    <cellStyle name="20% - Accent1 2 2 4 5 2 6" xfId="6623" xr:uid="{00000000-0005-0000-0000-000026190000}"/>
    <cellStyle name="20% - Accent1 2 2 4 5 2 6 2" xfId="6624" xr:uid="{00000000-0005-0000-0000-000027190000}"/>
    <cellStyle name="20% - Accent1 2 2 4 5 2 6 2 2" xfId="6625" xr:uid="{00000000-0005-0000-0000-000028190000}"/>
    <cellStyle name="20% - Accent1 2 2 4 5 2 6 3" xfId="6626" xr:uid="{00000000-0005-0000-0000-000029190000}"/>
    <cellStyle name="20% - Accent1 2 2 4 5 2 7" xfId="6627" xr:uid="{00000000-0005-0000-0000-00002A190000}"/>
    <cellStyle name="20% - Accent1 2 2 4 5 2 7 2" xfId="6628" xr:uid="{00000000-0005-0000-0000-00002B190000}"/>
    <cellStyle name="20% - Accent1 2 2 4 5 2 8" xfId="6629" xr:uid="{00000000-0005-0000-0000-00002C190000}"/>
    <cellStyle name="20% - Accent1 2 2 4 5 2 8 2" xfId="6630" xr:uid="{00000000-0005-0000-0000-00002D190000}"/>
    <cellStyle name="20% - Accent1 2 2 4 5 2 9" xfId="6631" xr:uid="{00000000-0005-0000-0000-00002E190000}"/>
    <cellStyle name="20% - Accent1 2 2 4 5 3" xfId="6632" xr:uid="{00000000-0005-0000-0000-00002F190000}"/>
    <cellStyle name="20% - Accent1 2 2 4 5 3 2" xfId="6633" xr:uid="{00000000-0005-0000-0000-000030190000}"/>
    <cellStyle name="20% - Accent1 2 2 4 5 3 2 2" xfId="6634" xr:uid="{00000000-0005-0000-0000-000031190000}"/>
    <cellStyle name="20% - Accent1 2 2 4 5 3 2 2 2" xfId="6635" xr:uid="{00000000-0005-0000-0000-000032190000}"/>
    <cellStyle name="20% - Accent1 2 2 4 5 3 2 2 2 2" xfId="6636" xr:uid="{00000000-0005-0000-0000-000033190000}"/>
    <cellStyle name="20% - Accent1 2 2 4 5 3 2 2 3" xfId="6637" xr:uid="{00000000-0005-0000-0000-000034190000}"/>
    <cellStyle name="20% - Accent1 2 2 4 5 3 2 3" xfId="6638" xr:uid="{00000000-0005-0000-0000-000035190000}"/>
    <cellStyle name="20% - Accent1 2 2 4 5 3 2 3 2" xfId="6639" xr:uid="{00000000-0005-0000-0000-000036190000}"/>
    <cellStyle name="20% - Accent1 2 2 4 5 3 2 4" xfId="6640" xr:uid="{00000000-0005-0000-0000-000037190000}"/>
    <cellStyle name="20% - Accent1 2 2 4 5 3 3" xfId="6641" xr:uid="{00000000-0005-0000-0000-000038190000}"/>
    <cellStyle name="20% - Accent1 2 2 4 5 3 3 2" xfId="6642" xr:uid="{00000000-0005-0000-0000-000039190000}"/>
    <cellStyle name="20% - Accent1 2 2 4 5 3 3 2 2" xfId="6643" xr:uid="{00000000-0005-0000-0000-00003A190000}"/>
    <cellStyle name="20% - Accent1 2 2 4 5 3 3 2 2 2" xfId="6644" xr:uid="{00000000-0005-0000-0000-00003B190000}"/>
    <cellStyle name="20% - Accent1 2 2 4 5 3 3 2 3" xfId="6645" xr:uid="{00000000-0005-0000-0000-00003C190000}"/>
    <cellStyle name="20% - Accent1 2 2 4 5 3 3 3" xfId="6646" xr:uid="{00000000-0005-0000-0000-00003D190000}"/>
    <cellStyle name="20% - Accent1 2 2 4 5 3 3 3 2" xfId="6647" xr:uid="{00000000-0005-0000-0000-00003E190000}"/>
    <cellStyle name="20% - Accent1 2 2 4 5 3 3 4" xfId="6648" xr:uid="{00000000-0005-0000-0000-00003F190000}"/>
    <cellStyle name="20% - Accent1 2 2 4 5 3 4" xfId="6649" xr:uid="{00000000-0005-0000-0000-000040190000}"/>
    <cellStyle name="20% - Accent1 2 2 4 5 3 4 2" xfId="6650" xr:uid="{00000000-0005-0000-0000-000041190000}"/>
    <cellStyle name="20% - Accent1 2 2 4 5 3 4 2 2" xfId="6651" xr:uid="{00000000-0005-0000-0000-000042190000}"/>
    <cellStyle name="20% - Accent1 2 2 4 5 3 4 2 2 2" xfId="6652" xr:uid="{00000000-0005-0000-0000-000043190000}"/>
    <cellStyle name="20% - Accent1 2 2 4 5 3 4 2 3" xfId="6653" xr:uid="{00000000-0005-0000-0000-000044190000}"/>
    <cellStyle name="20% - Accent1 2 2 4 5 3 4 3" xfId="6654" xr:uid="{00000000-0005-0000-0000-000045190000}"/>
    <cellStyle name="20% - Accent1 2 2 4 5 3 4 3 2" xfId="6655" xr:uid="{00000000-0005-0000-0000-000046190000}"/>
    <cellStyle name="20% - Accent1 2 2 4 5 3 4 4" xfId="6656" xr:uid="{00000000-0005-0000-0000-000047190000}"/>
    <cellStyle name="20% - Accent1 2 2 4 5 3 5" xfId="6657" xr:uid="{00000000-0005-0000-0000-000048190000}"/>
    <cellStyle name="20% - Accent1 2 2 4 5 3 5 2" xfId="6658" xr:uid="{00000000-0005-0000-0000-000049190000}"/>
    <cellStyle name="20% - Accent1 2 2 4 5 3 5 2 2" xfId="6659" xr:uid="{00000000-0005-0000-0000-00004A190000}"/>
    <cellStyle name="20% - Accent1 2 2 4 5 3 5 3" xfId="6660" xr:uid="{00000000-0005-0000-0000-00004B190000}"/>
    <cellStyle name="20% - Accent1 2 2 4 5 3 6" xfId="6661" xr:uid="{00000000-0005-0000-0000-00004C190000}"/>
    <cellStyle name="20% - Accent1 2 2 4 5 3 6 2" xfId="6662" xr:uid="{00000000-0005-0000-0000-00004D190000}"/>
    <cellStyle name="20% - Accent1 2 2 4 5 3 6 2 2" xfId="6663" xr:uid="{00000000-0005-0000-0000-00004E190000}"/>
    <cellStyle name="20% - Accent1 2 2 4 5 3 6 3" xfId="6664" xr:uid="{00000000-0005-0000-0000-00004F190000}"/>
    <cellStyle name="20% - Accent1 2 2 4 5 3 7" xfId="6665" xr:uid="{00000000-0005-0000-0000-000050190000}"/>
    <cellStyle name="20% - Accent1 2 2 4 5 3 7 2" xfId="6666" xr:uid="{00000000-0005-0000-0000-000051190000}"/>
    <cellStyle name="20% - Accent1 2 2 4 5 3 8" xfId="6667" xr:uid="{00000000-0005-0000-0000-000052190000}"/>
    <cellStyle name="20% - Accent1 2 2 4 5 3 8 2" xfId="6668" xr:uid="{00000000-0005-0000-0000-000053190000}"/>
    <cellStyle name="20% - Accent1 2 2 4 5 3 9" xfId="6669" xr:uid="{00000000-0005-0000-0000-000054190000}"/>
    <cellStyle name="20% - Accent1 2 2 4 5 4" xfId="6670" xr:uid="{00000000-0005-0000-0000-000055190000}"/>
    <cellStyle name="20% - Accent1 2 2 4 5 4 2" xfId="6671" xr:uid="{00000000-0005-0000-0000-000056190000}"/>
    <cellStyle name="20% - Accent1 2 2 4 5 4 2 2" xfId="6672" xr:uid="{00000000-0005-0000-0000-000057190000}"/>
    <cellStyle name="20% - Accent1 2 2 4 5 4 2 2 2" xfId="6673" xr:uid="{00000000-0005-0000-0000-000058190000}"/>
    <cellStyle name="20% - Accent1 2 2 4 5 4 2 3" xfId="6674" xr:uid="{00000000-0005-0000-0000-000059190000}"/>
    <cellStyle name="20% - Accent1 2 2 4 5 4 3" xfId="6675" xr:uid="{00000000-0005-0000-0000-00005A190000}"/>
    <cellStyle name="20% - Accent1 2 2 4 5 4 3 2" xfId="6676" xr:uid="{00000000-0005-0000-0000-00005B190000}"/>
    <cellStyle name="20% - Accent1 2 2 4 5 4 4" xfId="6677" xr:uid="{00000000-0005-0000-0000-00005C190000}"/>
    <cellStyle name="20% - Accent1 2 2 4 5 5" xfId="6678" xr:uid="{00000000-0005-0000-0000-00005D190000}"/>
    <cellStyle name="20% - Accent1 2 2 4 5 5 2" xfId="6679" xr:uid="{00000000-0005-0000-0000-00005E190000}"/>
    <cellStyle name="20% - Accent1 2 2 4 5 5 2 2" xfId="6680" xr:uid="{00000000-0005-0000-0000-00005F190000}"/>
    <cellStyle name="20% - Accent1 2 2 4 5 5 2 2 2" xfId="6681" xr:uid="{00000000-0005-0000-0000-000060190000}"/>
    <cellStyle name="20% - Accent1 2 2 4 5 5 2 3" xfId="6682" xr:uid="{00000000-0005-0000-0000-000061190000}"/>
    <cellStyle name="20% - Accent1 2 2 4 5 5 3" xfId="6683" xr:uid="{00000000-0005-0000-0000-000062190000}"/>
    <cellStyle name="20% - Accent1 2 2 4 5 5 3 2" xfId="6684" xr:uid="{00000000-0005-0000-0000-000063190000}"/>
    <cellStyle name="20% - Accent1 2 2 4 5 5 4" xfId="6685" xr:uid="{00000000-0005-0000-0000-000064190000}"/>
    <cellStyle name="20% - Accent1 2 2 4 5 6" xfId="6686" xr:uid="{00000000-0005-0000-0000-000065190000}"/>
    <cellStyle name="20% - Accent1 2 2 4 5 6 2" xfId="6687" xr:uid="{00000000-0005-0000-0000-000066190000}"/>
    <cellStyle name="20% - Accent1 2 2 4 5 6 2 2" xfId="6688" xr:uid="{00000000-0005-0000-0000-000067190000}"/>
    <cellStyle name="20% - Accent1 2 2 4 5 6 2 2 2" xfId="6689" xr:uid="{00000000-0005-0000-0000-000068190000}"/>
    <cellStyle name="20% - Accent1 2 2 4 5 6 2 3" xfId="6690" xr:uid="{00000000-0005-0000-0000-000069190000}"/>
    <cellStyle name="20% - Accent1 2 2 4 5 6 3" xfId="6691" xr:uid="{00000000-0005-0000-0000-00006A190000}"/>
    <cellStyle name="20% - Accent1 2 2 4 5 6 3 2" xfId="6692" xr:uid="{00000000-0005-0000-0000-00006B190000}"/>
    <cellStyle name="20% - Accent1 2 2 4 5 6 4" xfId="6693" xr:uid="{00000000-0005-0000-0000-00006C190000}"/>
    <cellStyle name="20% - Accent1 2 2 4 5 7" xfId="6694" xr:uid="{00000000-0005-0000-0000-00006D190000}"/>
    <cellStyle name="20% - Accent1 2 2 4 5 7 2" xfId="6695" xr:uid="{00000000-0005-0000-0000-00006E190000}"/>
    <cellStyle name="20% - Accent1 2 2 4 5 7 2 2" xfId="6696" xr:uid="{00000000-0005-0000-0000-00006F190000}"/>
    <cellStyle name="20% - Accent1 2 2 4 5 7 3" xfId="6697" xr:uid="{00000000-0005-0000-0000-000070190000}"/>
    <cellStyle name="20% - Accent1 2 2 4 5 8" xfId="6698" xr:uid="{00000000-0005-0000-0000-000071190000}"/>
    <cellStyle name="20% - Accent1 2 2 4 5 8 2" xfId="6699" xr:uid="{00000000-0005-0000-0000-000072190000}"/>
    <cellStyle name="20% - Accent1 2 2 4 5 8 2 2" xfId="6700" xr:uid="{00000000-0005-0000-0000-000073190000}"/>
    <cellStyle name="20% - Accent1 2 2 4 5 8 3" xfId="6701" xr:uid="{00000000-0005-0000-0000-000074190000}"/>
    <cellStyle name="20% - Accent1 2 2 4 5 9" xfId="6702" xr:uid="{00000000-0005-0000-0000-000075190000}"/>
    <cellStyle name="20% - Accent1 2 2 4 5 9 2" xfId="6703" xr:uid="{00000000-0005-0000-0000-000076190000}"/>
    <cellStyle name="20% - Accent1 2 2 4 6" xfId="6704" xr:uid="{00000000-0005-0000-0000-000077190000}"/>
    <cellStyle name="20% - Accent1 2 2 4 6 10" xfId="6705" xr:uid="{00000000-0005-0000-0000-000078190000}"/>
    <cellStyle name="20% - Accent1 2 2 4 6 10 2" xfId="6706" xr:uid="{00000000-0005-0000-0000-000079190000}"/>
    <cellStyle name="20% - Accent1 2 2 4 6 11" xfId="6707" xr:uid="{00000000-0005-0000-0000-00007A190000}"/>
    <cellStyle name="20% - Accent1 2 2 4 6 2" xfId="6708" xr:uid="{00000000-0005-0000-0000-00007B190000}"/>
    <cellStyle name="20% - Accent1 2 2 4 6 2 2" xfId="6709" xr:uid="{00000000-0005-0000-0000-00007C190000}"/>
    <cellStyle name="20% - Accent1 2 2 4 6 2 2 2" xfId="6710" xr:uid="{00000000-0005-0000-0000-00007D190000}"/>
    <cellStyle name="20% - Accent1 2 2 4 6 2 2 2 2" xfId="6711" xr:uid="{00000000-0005-0000-0000-00007E190000}"/>
    <cellStyle name="20% - Accent1 2 2 4 6 2 2 2 2 2" xfId="6712" xr:uid="{00000000-0005-0000-0000-00007F190000}"/>
    <cellStyle name="20% - Accent1 2 2 4 6 2 2 2 3" xfId="6713" xr:uid="{00000000-0005-0000-0000-000080190000}"/>
    <cellStyle name="20% - Accent1 2 2 4 6 2 2 3" xfId="6714" xr:uid="{00000000-0005-0000-0000-000081190000}"/>
    <cellStyle name="20% - Accent1 2 2 4 6 2 2 3 2" xfId="6715" xr:uid="{00000000-0005-0000-0000-000082190000}"/>
    <cellStyle name="20% - Accent1 2 2 4 6 2 2 4" xfId="6716" xr:uid="{00000000-0005-0000-0000-000083190000}"/>
    <cellStyle name="20% - Accent1 2 2 4 6 2 3" xfId="6717" xr:uid="{00000000-0005-0000-0000-000084190000}"/>
    <cellStyle name="20% - Accent1 2 2 4 6 2 3 2" xfId="6718" xr:uid="{00000000-0005-0000-0000-000085190000}"/>
    <cellStyle name="20% - Accent1 2 2 4 6 2 3 2 2" xfId="6719" xr:uid="{00000000-0005-0000-0000-000086190000}"/>
    <cellStyle name="20% - Accent1 2 2 4 6 2 3 2 2 2" xfId="6720" xr:uid="{00000000-0005-0000-0000-000087190000}"/>
    <cellStyle name="20% - Accent1 2 2 4 6 2 3 2 3" xfId="6721" xr:uid="{00000000-0005-0000-0000-000088190000}"/>
    <cellStyle name="20% - Accent1 2 2 4 6 2 3 3" xfId="6722" xr:uid="{00000000-0005-0000-0000-000089190000}"/>
    <cellStyle name="20% - Accent1 2 2 4 6 2 3 3 2" xfId="6723" xr:uid="{00000000-0005-0000-0000-00008A190000}"/>
    <cellStyle name="20% - Accent1 2 2 4 6 2 3 4" xfId="6724" xr:uid="{00000000-0005-0000-0000-00008B190000}"/>
    <cellStyle name="20% - Accent1 2 2 4 6 2 4" xfId="6725" xr:uid="{00000000-0005-0000-0000-00008C190000}"/>
    <cellStyle name="20% - Accent1 2 2 4 6 2 4 2" xfId="6726" xr:uid="{00000000-0005-0000-0000-00008D190000}"/>
    <cellStyle name="20% - Accent1 2 2 4 6 2 4 2 2" xfId="6727" xr:uid="{00000000-0005-0000-0000-00008E190000}"/>
    <cellStyle name="20% - Accent1 2 2 4 6 2 4 2 2 2" xfId="6728" xr:uid="{00000000-0005-0000-0000-00008F190000}"/>
    <cellStyle name="20% - Accent1 2 2 4 6 2 4 2 3" xfId="6729" xr:uid="{00000000-0005-0000-0000-000090190000}"/>
    <cellStyle name="20% - Accent1 2 2 4 6 2 4 3" xfId="6730" xr:uid="{00000000-0005-0000-0000-000091190000}"/>
    <cellStyle name="20% - Accent1 2 2 4 6 2 4 3 2" xfId="6731" xr:uid="{00000000-0005-0000-0000-000092190000}"/>
    <cellStyle name="20% - Accent1 2 2 4 6 2 4 4" xfId="6732" xr:uid="{00000000-0005-0000-0000-000093190000}"/>
    <cellStyle name="20% - Accent1 2 2 4 6 2 5" xfId="6733" xr:uid="{00000000-0005-0000-0000-000094190000}"/>
    <cellStyle name="20% - Accent1 2 2 4 6 2 5 2" xfId="6734" xr:uid="{00000000-0005-0000-0000-000095190000}"/>
    <cellStyle name="20% - Accent1 2 2 4 6 2 5 2 2" xfId="6735" xr:uid="{00000000-0005-0000-0000-000096190000}"/>
    <cellStyle name="20% - Accent1 2 2 4 6 2 5 3" xfId="6736" xr:uid="{00000000-0005-0000-0000-000097190000}"/>
    <cellStyle name="20% - Accent1 2 2 4 6 2 6" xfId="6737" xr:uid="{00000000-0005-0000-0000-000098190000}"/>
    <cellStyle name="20% - Accent1 2 2 4 6 2 6 2" xfId="6738" xr:uid="{00000000-0005-0000-0000-000099190000}"/>
    <cellStyle name="20% - Accent1 2 2 4 6 2 6 2 2" xfId="6739" xr:uid="{00000000-0005-0000-0000-00009A190000}"/>
    <cellStyle name="20% - Accent1 2 2 4 6 2 6 3" xfId="6740" xr:uid="{00000000-0005-0000-0000-00009B190000}"/>
    <cellStyle name="20% - Accent1 2 2 4 6 2 7" xfId="6741" xr:uid="{00000000-0005-0000-0000-00009C190000}"/>
    <cellStyle name="20% - Accent1 2 2 4 6 2 7 2" xfId="6742" xr:uid="{00000000-0005-0000-0000-00009D190000}"/>
    <cellStyle name="20% - Accent1 2 2 4 6 2 8" xfId="6743" xr:uid="{00000000-0005-0000-0000-00009E190000}"/>
    <cellStyle name="20% - Accent1 2 2 4 6 2 8 2" xfId="6744" xr:uid="{00000000-0005-0000-0000-00009F190000}"/>
    <cellStyle name="20% - Accent1 2 2 4 6 2 9" xfId="6745" xr:uid="{00000000-0005-0000-0000-0000A0190000}"/>
    <cellStyle name="20% - Accent1 2 2 4 6 3" xfId="6746" xr:uid="{00000000-0005-0000-0000-0000A1190000}"/>
    <cellStyle name="20% - Accent1 2 2 4 6 3 2" xfId="6747" xr:uid="{00000000-0005-0000-0000-0000A2190000}"/>
    <cellStyle name="20% - Accent1 2 2 4 6 3 2 2" xfId="6748" xr:uid="{00000000-0005-0000-0000-0000A3190000}"/>
    <cellStyle name="20% - Accent1 2 2 4 6 3 2 2 2" xfId="6749" xr:uid="{00000000-0005-0000-0000-0000A4190000}"/>
    <cellStyle name="20% - Accent1 2 2 4 6 3 2 2 2 2" xfId="6750" xr:uid="{00000000-0005-0000-0000-0000A5190000}"/>
    <cellStyle name="20% - Accent1 2 2 4 6 3 2 2 3" xfId="6751" xr:uid="{00000000-0005-0000-0000-0000A6190000}"/>
    <cellStyle name="20% - Accent1 2 2 4 6 3 2 3" xfId="6752" xr:uid="{00000000-0005-0000-0000-0000A7190000}"/>
    <cellStyle name="20% - Accent1 2 2 4 6 3 2 3 2" xfId="6753" xr:uid="{00000000-0005-0000-0000-0000A8190000}"/>
    <cellStyle name="20% - Accent1 2 2 4 6 3 2 4" xfId="6754" xr:uid="{00000000-0005-0000-0000-0000A9190000}"/>
    <cellStyle name="20% - Accent1 2 2 4 6 3 3" xfId="6755" xr:uid="{00000000-0005-0000-0000-0000AA190000}"/>
    <cellStyle name="20% - Accent1 2 2 4 6 3 3 2" xfId="6756" xr:uid="{00000000-0005-0000-0000-0000AB190000}"/>
    <cellStyle name="20% - Accent1 2 2 4 6 3 3 2 2" xfId="6757" xr:uid="{00000000-0005-0000-0000-0000AC190000}"/>
    <cellStyle name="20% - Accent1 2 2 4 6 3 3 2 2 2" xfId="6758" xr:uid="{00000000-0005-0000-0000-0000AD190000}"/>
    <cellStyle name="20% - Accent1 2 2 4 6 3 3 2 3" xfId="6759" xr:uid="{00000000-0005-0000-0000-0000AE190000}"/>
    <cellStyle name="20% - Accent1 2 2 4 6 3 3 3" xfId="6760" xr:uid="{00000000-0005-0000-0000-0000AF190000}"/>
    <cellStyle name="20% - Accent1 2 2 4 6 3 3 3 2" xfId="6761" xr:uid="{00000000-0005-0000-0000-0000B0190000}"/>
    <cellStyle name="20% - Accent1 2 2 4 6 3 3 4" xfId="6762" xr:uid="{00000000-0005-0000-0000-0000B1190000}"/>
    <cellStyle name="20% - Accent1 2 2 4 6 3 4" xfId="6763" xr:uid="{00000000-0005-0000-0000-0000B2190000}"/>
    <cellStyle name="20% - Accent1 2 2 4 6 3 4 2" xfId="6764" xr:uid="{00000000-0005-0000-0000-0000B3190000}"/>
    <cellStyle name="20% - Accent1 2 2 4 6 3 4 2 2" xfId="6765" xr:uid="{00000000-0005-0000-0000-0000B4190000}"/>
    <cellStyle name="20% - Accent1 2 2 4 6 3 4 2 2 2" xfId="6766" xr:uid="{00000000-0005-0000-0000-0000B5190000}"/>
    <cellStyle name="20% - Accent1 2 2 4 6 3 4 2 3" xfId="6767" xr:uid="{00000000-0005-0000-0000-0000B6190000}"/>
    <cellStyle name="20% - Accent1 2 2 4 6 3 4 3" xfId="6768" xr:uid="{00000000-0005-0000-0000-0000B7190000}"/>
    <cellStyle name="20% - Accent1 2 2 4 6 3 4 3 2" xfId="6769" xr:uid="{00000000-0005-0000-0000-0000B8190000}"/>
    <cellStyle name="20% - Accent1 2 2 4 6 3 4 4" xfId="6770" xr:uid="{00000000-0005-0000-0000-0000B9190000}"/>
    <cellStyle name="20% - Accent1 2 2 4 6 3 5" xfId="6771" xr:uid="{00000000-0005-0000-0000-0000BA190000}"/>
    <cellStyle name="20% - Accent1 2 2 4 6 3 5 2" xfId="6772" xr:uid="{00000000-0005-0000-0000-0000BB190000}"/>
    <cellStyle name="20% - Accent1 2 2 4 6 3 5 2 2" xfId="6773" xr:uid="{00000000-0005-0000-0000-0000BC190000}"/>
    <cellStyle name="20% - Accent1 2 2 4 6 3 5 3" xfId="6774" xr:uid="{00000000-0005-0000-0000-0000BD190000}"/>
    <cellStyle name="20% - Accent1 2 2 4 6 3 6" xfId="6775" xr:uid="{00000000-0005-0000-0000-0000BE190000}"/>
    <cellStyle name="20% - Accent1 2 2 4 6 3 6 2" xfId="6776" xr:uid="{00000000-0005-0000-0000-0000BF190000}"/>
    <cellStyle name="20% - Accent1 2 2 4 6 3 6 2 2" xfId="6777" xr:uid="{00000000-0005-0000-0000-0000C0190000}"/>
    <cellStyle name="20% - Accent1 2 2 4 6 3 6 3" xfId="6778" xr:uid="{00000000-0005-0000-0000-0000C1190000}"/>
    <cellStyle name="20% - Accent1 2 2 4 6 3 7" xfId="6779" xr:uid="{00000000-0005-0000-0000-0000C2190000}"/>
    <cellStyle name="20% - Accent1 2 2 4 6 3 7 2" xfId="6780" xr:uid="{00000000-0005-0000-0000-0000C3190000}"/>
    <cellStyle name="20% - Accent1 2 2 4 6 3 8" xfId="6781" xr:uid="{00000000-0005-0000-0000-0000C4190000}"/>
    <cellStyle name="20% - Accent1 2 2 4 6 3 8 2" xfId="6782" xr:uid="{00000000-0005-0000-0000-0000C5190000}"/>
    <cellStyle name="20% - Accent1 2 2 4 6 3 9" xfId="6783" xr:uid="{00000000-0005-0000-0000-0000C6190000}"/>
    <cellStyle name="20% - Accent1 2 2 4 6 4" xfId="6784" xr:uid="{00000000-0005-0000-0000-0000C7190000}"/>
    <cellStyle name="20% - Accent1 2 2 4 6 4 2" xfId="6785" xr:uid="{00000000-0005-0000-0000-0000C8190000}"/>
    <cellStyle name="20% - Accent1 2 2 4 6 4 2 2" xfId="6786" xr:uid="{00000000-0005-0000-0000-0000C9190000}"/>
    <cellStyle name="20% - Accent1 2 2 4 6 4 2 2 2" xfId="6787" xr:uid="{00000000-0005-0000-0000-0000CA190000}"/>
    <cellStyle name="20% - Accent1 2 2 4 6 4 2 3" xfId="6788" xr:uid="{00000000-0005-0000-0000-0000CB190000}"/>
    <cellStyle name="20% - Accent1 2 2 4 6 4 3" xfId="6789" xr:uid="{00000000-0005-0000-0000-0000CC190000}"/>
    <cellStyle name="20% - Accent1 2 2 4 6 4 3 2" xfId="6790" xr:uid="{00000000-0005-0000-0000-0000CD190000}"/>
    <cellStyle name="20% - Accent1 2 2 4 6 4 4" xfId="6791" xr:uid="{00000000-0005-0000-0000-0000CE190000}"/>
    <cellStyle name="20% - Accent1 2 2 4 6 5" xfId="6792" xr:uid="{00000000-0005-0000-0000-0000CF190000}"/>
    <cellStyle name="20% - Accent1 2 2 4 6 5 2" xfId="6793" xr:uid="{00000000-0005-0000-0000-0000D0190000}"/>
    <cellStyle name="20% - Accent1 2 2 4 6 5 2 2" xfId="6794" xr:uid="{00000000-0005-0000-0000-0000D1190000}"/>
    <cellStyle name="20% - Accent1 2 2 4 6 5 2 2 2" xfId="6795" xr:uid="{00000000-0005-0000-0000-0000D2190000}"/>
    <cellStyle name="20% - Accent1 2 2 4 6 5 2 3" xfId="6796" xr:uid="{00000000-0005-0000-0000-0000D3190000}"/>
    <cellStyle name="20% - Accent1 2 2 4 6 5 3" xfId="6797" xr:uid="{00000000-0005-0000-0000-0000D4190000}"/>
    <cellStyle name="20% - Accent1 2 2 4 6 5 3 2" xfId="6798" xr:uid="{00000000-0005-0000-0000-0000D5190000}"/>
    <cellStyle name="20% - Accent1 2 2 4 6 5 4" xfId="6799" xr:uid="{00000000-0005-0000-0000-0000D6190000}"/>
    <cellStyle name="20% - Accent1 2 2 4 6 6" xfId="6800" xr:uid="{00000000-0005-0000-0000-0000D7190000}"/>
    <cellStyle name="20% - Accent1 2 2 4 6 6 2" xfId="6801" xr:uid="{00000000-0005-0000-0000-0000D8190000}"/>
    <cellStyle name="20% - Accent1 2 2 4 6 6 2 2" xfId="6802" xr:uid="{00000000-0005-0000-0000-0000D9190000}"/>
    <cellStyle name="20% - Accent1 2 2 4 6 6 2 2 2" xfId="6803" xr:uid="{00000000-0005-0000-0000-0000DA190000}"/>
    <cellStyle name="20% - Accent1 2 2 4 6 6 2 3" xfId="6804" xr:uid="{00000000-0005-0000-0000-0000DB190000}"/>
    <cellStyle name="20% - Accent1 2 2 4 6 6 3" xfId="6805" xr:uid="{00000000-0005-0000-0000-0000DC190000}"/>
    <cellStyle name="20% - Accent1 2 2 4 6 6 3 2" xfId="6806" xr:uid="{00000000-0005-0000-0000-0000DD190000}"/>
    <cellStyle name="20% - Accent1 2 2 4 6 6 4" xfId="6807" xr:uid="{00000000-0005-0000-0000-0000DE190000}"/>
    <cellStyle name="20% - Accent1 2 2 4 6 7" xfId="6808" xr:uid="{00000000-0005-0000-0000-0000DF190000}"/>
    <cellStyle name="20% - Accent1 2 2 4 6 7 2" xfId="6809" xr:uid="{00000000-0005-0000-0000-0000E0190000}"/>
    <cellStyle name="20% - Accent1 2 2 4 6 7 2 2" xfId="6810" xr:uid="{00000000-0005-0000-0000-0000E1190000}"/>
    <cellStyle name="20% - Accent1 2 2 4 6 7 3" xfId="6811" xr:uid="{00000000-0005-0000-0000-0000E2190000}"/>
    <cellStyle name="20% - Accent1 2 2 4 6 8" xfId="6812" xr:uid="{00000000-0005-0000-0000-0000E3190000}"/>
    <cellStyle name="20% - Accent1 2 2 4 6 8 2" xfId="6813" xr:uid="{00000000-0005-0000-0000-0000E4190000}"/>
    <cellStyle name="20% - Accent1 2 2 4 6 8 2 2" xfId="6814" xr:uid="{00000000-0005-0000-0000-0000E5190000}"/>
    <cellStyle name="20% - Accent1 2 2 4 6 8 3" xfId="6815" xr:uid="{00000000-0005-0000-0000-0000E6190000}"/>
    <cellStyle name="20% - Accent1 2 2 4 6 9" xfId="6816" xr:uid="{00000000-0005-0000-0000-0000E7190000}"/>
    <cellStyle name="20% - Accent1 2 2 4 6 9 2" xfId="6817" xr:uid="{00000000-0005-0000-0000-0000E8190000}"/>
    <cellStyle name="20% - Accent1 2 2 4 7" xfId="6818" xr:uid="{00000000-0005-0000-0000-0000E9190000}"/>
    <cellStyle name="20% - Accent1 2 2 4 7 2" xfId="6819" xr:uid="{00000000-0005-0000-0000-0000EA190000}"/>
    <cellStyle name="20% - Accent1 2 2 4 7 2 2" xfId="6820" xr:uid="{00000000-0005-0000-0000-0000EB190000}"/>
    <cellStyle name="20% - Accent1 2 2 4 7 2 2 2" xfId="6821" xr:uid="{00000000-0005-0000-0000-0000EC190000}"/>
    <cellStyle name="20% - Accent1 2 2 4 7 2 2 2 2" xfId="6822" xr:uid="{00000000-0005-0000-0000-0000ED190000}"/>
    <cellStyle name="20% - Accent1 2 2 4 7 2 2 3" xfId="6823" xr:uid="{00000000-0005-0000-0000-0000EE190000}"/>
    <cellStyle name="20% - Accent1 2 2 4 7 2 3" xfId="6824" xr:uid="{00000000-0005-0000-0000-0000EF190000}"/>
    <cellStyle name="20% - Accent1 2 2 4 7 2 3 2" xfId="6825" xr:uid="{00000000-0005-0000-0000-0000F0190000}"/>
    <cellStyle name="20% - Accent1 2 2 4 7 2 4" xfId="6826" xr:uid="{00000000-0005-0000-0000-0000F1190000}"/>
    <cellStyle name="20% - Accent1 2 2 4 7 3" xfId="6827" xr:uid="{00000000-0005-0000-0000-0000F2190000}"/>
    <cellStyle name="20% - Accent1 2 2 4 7 3 2" xfId="6828" xr:uid="{00000000-0005-0000-0000-0000F3190000}"/>
    <cellStyle name="20% - Accent1 2 2 4 7 3 2 2" xfId="6829" xr:uid="{00000000-0005-0000-0000-0000F4190000}"/>
    <cellStyle name="20% - Accent1 2 2 4 7 3 2 2 2" xfId="6830" xr:uid="{00000000-0005-0000-0000-0000F5190000}"/>
    <cellStyle name="20% - Accent1 2 2 4 7 3 2 3" xfId="6831" xr:uid="{00000000-0005-0000-0000-0000F6190000}"/>
    <cellStyle name="20% - Accent1 2 2 4 7 3 3" xfId="6832" xr:uid="{00000000-0005-0000-0000-0000F7190000}"/>
    <cellStyle name="20% - Accent1 2 2 4 7 3 3 2" xfId="6833" xr:uid="{00000000-0005-0000-0000-0000F8190000}"/>
    <cellStyle name="20% - Accent1 2 2 4 7 3 4" xfId="6834" xr:uid="{00000000-0005-0000-0000-0000F9190000}"/>
    <cellStyle name="20% - Accent1 2 2 4 7 4" xfId="6835" xr:uid="{00000000-0005-0000-0000-0000FA190000}"/>
    <cellStyle name="20% - Accent1 2 2 4 7 4 2" xfId="6836" xr:uid="{00000000-0005-0000-0000-0000FB190000}"/>
    <cellStyle name="20% - Accent1 2 2 4 7 4 2 2" xfId="6837" xr:uid="{00000000-0005-0000-0000-0000FC190000}"/>
    <cellStyle name="20% - Accent1 2 2 4 7 4 2 2 2" xfId="6838" xr:uid="{00000000-0005-0000-0000-0000FD190000}"/>
    <cellStyle name="20% - Accent1 2 2 4 7 4 2 3" xfId="6839" xr:uid="{00000000-0005-0000-0000-0000FE190000}"/>
    <cellStyle name="20% - Accent1 2 2 4 7 4 3" xfId="6840" xr:uid="{00000000-0005-0000-0000-0000FF190000}"/>
    <cellStyle name="20% - Accent1 2 2 4 7 4 3 2" xfId="6841" xr:uid="{00000000-0005-0000-0000-0000001A0000}"/>
    <cellStyle name="20% - Accent1 2 2 4 7 4 4" xfId="6842" xr:uid="{00000000-0005-0000-0000-0000011A0000}"/>
    <cellStyle name="20% - Accent1 2 2 4 7 5" xfId="6843" xr:uid="{00000000-0005-0000-0000-0000021A0000}"/>
    <cellStyle name="20% - Accent1 2 2 4 7 5 2" xfId="6844" xr:uid="{00000000-0005-0000-0000-0000031A0000}"/>
    <cellStyle name="20% - Accent1 2 2 4 7 5 2 2" xfId="6845" xr:uid="{00000000-0005-0000-0000-0000041A0000}"/>
    <cellStyle name="20% - Accent1 2 2 4 7 5 3" xfId="6846" xr:uid="{00000000-0005-0000-0000-0000051A0000}"/>
    <cellStyle name="20% - Accent1 2 2 4 7 6" xfId="6847" xr:uid="{00000000-0005-0000-0000-0000061A0000}"/>
    <cellStyle name="20% - Accent1 2 2 4 7 6 2" xfId="6848" xr:uid="{00000000-0005-0000-0000-0000071A0000}"/>
    <cellStyle name="20% - Accent1 2 2 4 7 6 2 2" xfId="6849" xr:uid="{00000000-0005-0000-0000-0000081A0000}"/>
    <cellStyle name="20% - Accent1 2 2 4 7 6 3" xfId="6850" xr:uid="{00000000-0005-0000-0000-0000091A0000}"/>
    <cellStyle name="20% - Accent1 2 2 4 7 7" xfId="6851" xr:uid="{00000000-0005-0000-0000-00000A1A0000}"/>
    <cellStyle name="20% - Accent1 2 2 4 7 7 2" xfId="6852" xr:uid="{00000000-0005-0000-0000-00000B1A0000}"/>
    <cellStyle name="20% - Accent1 2 2 4 7 8" xfId="6853" xr:uid="{00000000-0005-0000-0000-00000C1A0000}"/>
    <cellStyle name="20% - Accent1 2 2 4 7 8 2" xfId="6854" xr:uid="{00000000-0005-0000-0000-00000D1A0000}"/>
    <cellStyle name="20% - Accent1 2 2 4 7 9" xfId="6855" xr:uid="{00000000-0005-0000-0000-00000E1A0000}"/>
    <cellStyle name="20% - Accent1 2 2 4 8" xfId="6856" xr:uid="{00000000-0005-0000-0000-00000F1A0000}"/>
    <cellStyle name="20% - Accent1 2 2 4 8 2" xfId="6857" xr:uid="{00000000-0005-0000-0000-0000101A0000}"/>
    <cellStyle name="20% - Accent1 2 2 4 8 2 2" xfId="6858" xr:uid="{00000000-0005-0000-0000-0000111A0000}"/>
    <cellStyle name="20% - Accent1 2 2 4 8 2 2 2" xfId="6859" xr:uid="{00000000-0005-0000-0000-0000121A0000}"/>
    <cellStyle name="20% - Accent1 2 2 4 8 2 2 2 2" xfId="6860" xr:uid="{00000000-0005-0000-0000-0000131A0000}"/>
    <cellStyle name="20% - Accent1 2 2 4 8 2 2 3" xfId="6861" xr:uid="{00000000-0005-0000-0000-0000141A0000}"/>
    <cellStyle name="20% - Accent1 2 2 4 8 2 3" xfId="6862" xr:uid="{00000000-0005-0000-0000-0000151A0000}"/>
    <cellStyle name="20% - Accent1 2 2 4 8 2 3 2" xfId="6863" xr:uid="{00000000-0005-0000-0000-0000161A0000}"/>
    <cellStyle name="20% - Accent1 2 2 4 8 2 4" xfId="6864" xr:uid="{00000000-0005-0000-0000-0000171A0000}"/>
    <cellStyle name="20% - Accent1 2 2 4 8 3" xfId="6865" xr:uid="{00000000-0005-0000-0000-0000181A0000}"/>
    <cellStyle name="20% - Accent1 2 2 4 8 3 2" xfId="6866" xr:uid="{00000000-0005-0000-0000-0000191A0000}"/>
    <cellStyle name="20% - Accent1 2 2 4 8 3 2 2" xfId="6867" xr:uid="{00000000-0005-0000-0000-00001A1A0000}"/>
    <cellStyle name="20% - Accent1 2 2 4 8 3 2 2 2" xfId="6868" xr:uid="{00000000-0005-0000-0000-00001B1A0000}"/>
    <cellStyle name="20% - Accent1 2 2 4 8 3 2 3" xfId="6869" xr:uid="{00000000-0005-0000-0000-00001C1A0000}"/>
    <cellStyle name="20% - Accent1 2 2 4 8 3 3" xfId="6870" xr:uid="{00000000-0005-0000-0000-00001D1A0000}"/>
    <cellStyle name="20% - Accent1 2 2 4 8 3 3 2" xfId="6871" xr:uid="{00000000-0005-0000-0000-00001E1A0000}"/>
    <cellStyle name="20% - Accent1 2 2 4 8 3 4" xfId="6872" xr:uid="{00000000-0005-0000-0000-00001F1A0000}"/>
    <cellStyle name="20% - Accent1 2 2 4 8 4" xfId="6873" xr:uid="{00000000-0005-0000-0000-0000201A0000}"/>
    <cellStyle name="20% - Accent1 2 2 4 8 4 2" xfId="6874" xr:uid="{00000000-0005-0000-0000-0000211A0000}"/>
    <cellStyle name="20% - Accent1 2 2 4 8 4 2 2" xfId="6875" xr:uid="{00000000-0005-0000-0000-0000221A0000}"/>
    <cellStyle name="20% - Accent1 2 2 4 8 4 2 2 2" xfId="6876" xr:uid="{00000000-0005-0000-0000-0000231A0000}"/>
    <cellStyle name="20% - Accent1 2 2 4 8 4 2 3" xfId="6877" xr:uid="{00000000-0005-0000-0000-0000241A0000}"/>
    <cellStyle name="20% - Accent1 2 2 4 8 4 3" xfId="6878" xr:uid="{00000000-0005-0000-0000-0000251A0000}"/>
    <cellStyle name="20% - Accent1 2 2 4 8 4 3 2" xfId="6879" xr:uid="{00000000-0005-0000-0000-0000261A0000}"/>
    <cellStyle name="20% - Accent1 2 2 4 8 4 4" xfId="6880" xr:uid="{00000000-0005-0000-0000-0000271A0000}"/>
    <cellStyle name="20% - Accent1 2 2 4 8 5" xfId="6881" xr:uid="{00000000-0005-0000-0000-0000281A0000}"/>
    <cellStyle name="20% - Accent1 2 2 4 8 5 2" xfId="6882" xr:uid="{00000000-0005-0000-0000-0000291A0000}"/>
    <cellStyle name="20% - Accent1 2 2 4 8 5 2 2" xfId="6883" xr:uid="{00000000-0005-0000-0000-00002A1A0000}"/>
    <cellStyle name="20% - Accent1 2 2 4 8 5 3" xfId="6884" xr:uid="{00000000-0005-0000-0000-00002B1A0000}"/>
    <cellStyle name="20% - Accent1 2 2 4 8 6" xfId="6885" xr:uid="{00000000-0005-0000-0000-00002C1A0000}"/>
    <cellStyle name="20% - Accent1 2 2 4 8 6 2" xfId="6886" xr:uid="{00000000-0005-0000-0000-00002D1A0000}"/>
    <cellStyle name="20% - Accent1 2 2 4 8 6 2 2" xfId="6887" xr:uid="{00000000-0005-0000-0000-00002E1A0000}"/>
    <cellStyle name="20% - Accent1 2 2 4 8 6 3" xfId="6888" xr:uid="{00000000-0005-0000-0000-00002F1A0000}"/>
    <cellStyle name="20% - Accent1 2 2 4 8 7" xfId="6889" xr:uid="{00000000-0005-0000-0000-0000301A0000}"/>
    <cellStyle name="20% - Accent1 2 2 4 8 7 2" xfId="6890" xr:uid="{00000000-0005-0000-0000-0000311A0000}"/>
    <cellStyle name="20% - Accent1 2 2 4 8 8" xfId="6891" xr:uid="{00000000-0005-0000-0000-0000321A0000}"/>
    <cellStyle name="20% - Accent1 2 2 4 8 8 2" xfId="6892" xr:uid="{00000000-0005-0000-0000-0000331A0000}"/>
    <cellStyle name="20% - Accent1 2 2 4 8 9" xfId="6893" xr:uid="{00000000-0005-0000-0000-0000341A0000}"/>
    <cellStyle name="20% - Accent1 2 2 4 9" xfId="6894" xr:uid="{00000000-0005-0000-0000-0000351A0000}"/>
    <cellStyle name="20% - Accent1 2 2 4 9 2" xfId="6895" xr:uid="{00000000-0005-0000-0000-0000361A0000}"/>
    <cellStyle name="20% - Accent1 2 2 4 9 2 2" xfId="6896" xr:uid="{00000000-0005-0000-0000-0000371A0000}"/>
    <cellStyle name="20% - Accent1 2 2 4 9 2 2 2" xfId="6897" xr:uid="{00000000-0005-0000-0000-0000381A0000}"/>
    <cellStyle name="20% - Accent1 2 2 4 9 2 3" xfId="6898" xr:uid="{00000000-0005-0000-0000-0000391A0000}"/>
    <cellStyle name="20% - Accent1 2 2 4 9 3" xfId="6899" xr:uid="{00000000-0005-0000-0000-00003A1A0000}"/>
    <cellStyle name="20% - Accent1 2 2 4 9 3 2" xfId="6900" xr:uid="{00000000-0005-0000-0000-00003B1A0000}"/>
    <cellStyle name="20% - Accent1 2 2 4 9 4" xfId="6901" xr:uid="{00000000-0005-0000-0000-00003C1A0000}"/>
    <cellStyle name="20% - Accent1 2 2 5" xfId="6902" xr:uid="{00000000-0005-0000-0000-00003D1A0000}"/>
    <cellStyle name="20% - Accent1 2 2 5 10" xfId="6903" xr:uid="{00000000-0005-0000-0000-00003E1A0000}"/>
    <cellStyle name="20% - Accent1 2 2 5 10 2" xfId="6904" xr:uid="{00000000-0005-0000-0000-00003F1A0000}"/>
    <cellStyle name="20% - Accent1 2 2 5 10 2 2" xfId="6905" xr:uid="{00000000-0005-0000-0000-0000401A0000}"/>
    <cellStyle name="20% - Accent1 2 2 5 10 2 2 2" xfId="6906" xr:uid="{00000000-0005-0000-0000-0000411A0000}"/>
    <cellStyle name="20% - Accent1 2 2 5 10 2 3" xfId="6907" xr:uid="{00000000-0005-0000-0000-0000421A0000}"/>
    <cellStyle name="20% - Accent1 2 2 5 10 3" xfId="6908" xr:uid="{00000000-0005-0000-0000-0000431A0000}"/>
    <cellStyle name="20% - Accent1 2 2 5 10 3 2" xfId="6909" xr:uid="{00000000-0005-0000-0000-0000441A0000}"/>
    <cellStyle name="20% - Accent1 2 2 5 10 4" xfId="6910" xr:uid="{00000000-0005-0000-0000-0000451A0000}"/>
    <cellStyle name="20% - Accent1 2 2 5 11" xfId="6911" xr:uid="{00000000-0005-0000-0000-0000461A0000}"/>
    <cellStyle name="20% - Accent1 2 2 5 11 2" xfId="6912" xr:uid="{00000000-0005-0000-0000-0000471A0000}"/>
    <cellStyle name="20% - Accent1 2 2 5 11 2 2" xfId="6913" xr:uid="{00000000-0005-0000-0000-0000481A0000}"/>
    <cellStyle name="20% - Accent1 2 2 5 11 3" xfId="6914" xr:uid="{00000000-0005-0000-0000-0000491A0000}"/>
    <cellStyle name="20% - Accent1 2 2 5 12" xfId="6915" xr:uid="{00000000-0005-0000-0000-00004A1A0000}"/>
    <cellStyle name="20% - Accent1 2 2 5 12 2" xfId="6916" xr:uid="{00000000-0005-0000-0000-00004B1A0000}"/>
    <cellStyle name="20% - Accent1 2 2 5 12 2 2" xfId="6917" xr:uid="{00000000-0005-0000-0000-00004C1A0000}"/>
    <cellStyle name="20% - Accent1 2 2 5 12 3" xfId="6918" xr:uid="{00000000-0005-0000-0000-00004D1A0000}"/>
    <cellStyle name="20% - Accent1 2 2 5 13" xfId="6919" xr:uid="{00000000-0005-0000-0000-00004E1A0000}"/>
    <cellStyle name="20% - Accent1 2 2 5 13 2" xfId="6920" xr:uid="{00000000-0005-0000-0000-00004F1A0000}"/>
    <cellStyle name="20% - Accent1 2 2 5 14" xfId="6921" xr:uid="{00000000-0005-0000-0000-0000501A0000}"/>
    <cellStyle name="20% - Accent1 2 2 5 14 2" xfId="6922" xr:uid="{00000000-0005-0000-0000-0000511A0000}"/>
    <cellStyle name="20% - Accent1 2 2 5 15" xfId="6923" xr:uid="{00000000-0005-0000-0000-0000521A0000}"/>
    <cellStyle name="20% - Accent1 2 2 5 2" xfId="6924" xr:uid="{00000000-0005-0000-0000-0000531A0000}"/>
    <cellStyle name="20% - Accent1 2 2 5 2 10" xfId="6925" xr:uid="{00000000-0005-0000-0000-0000541A0000}"/>
    <cellStyle name="20% - Accent1 2 2 5 2 10 2" xfId="6926" xr:uid="{00000000-0005-0000-0000-0000551A0000}"/>
    <cellStyle name="20% - Accent1 2 2 5 2 10 2 2" xfId="6927" xr:uid="{00000000-0005-0000-0000-0000561A0000}"/>
    <cellStyle name="20% - Accent1 2 2 5 2 10 3" xfId="6928" xr:uid="{00000000-0005-0000-0000-0000571A0000}"/>
    <cellStyle name="20% - Accent1 2 2 5 2 11" xfId="6929" xr:uid="{00000000-0005-0000-0000-0000581A0000}"/>
    <cellStyle name="20% - Accent1 2 2 5 2 11 2" xfId="6930" xr:uid="{00000000-0005-0000-0000-0000591A0000}"/>
    <cellStyle name="20% - Accent1 2 2 5 2 11 2 2" xfId="6931" xr:uid="{00000000-0005-0000-0000-00005A1A0000}"/>
    <cellStyle name="20% - Accent1 2 2 5 2 11 3" xfId="6932" xr:uid="{00000000-0005-0000-0000-00005B1A0000}"/>
    <cellStyle name="20% - Accent1 2 2 5 2 12" xfId="6933" xr:uid="{00000000-0005-0000-0000-00005C1A0000}"/>
    <cellStyle name="20% - Accent1 2 2 5 2 12 2" xfId="6934" xr:uid="{00000000-0005-0000-0000-00005D1A0000}"/>
    <cellStyle name="20% - Accent1 2 2 5 2 13" xfId="6935" xr:uid="{00000000-0005-0000-0000-00005E1A0000}"/>
    <cellStyle name="20% - Accent1 2 2 5 2 13 2" xfId="6936" xr:uid="{00000000-0005-0000-0000-00005F1A0000}"/>
    <cellStyle name="20% - Accent1 2 2 5 2 14" xfId="6937" xr:uid="{00000000-0005-0000-0000-0000601A0000}"/>
    <cellStyle name="20% - Accent1 2 2 5 2 2" xfId="6938" xr:uid="{00000000-0005-0000-0000-0000611A0000}"/>
    <cellStyle name="20% - Accent1 2 2 5 2 2 10" xfId="6939" xr:uid="{00000000-0005-0000-0000-0000621A0000}"/>
    <cellStyle name="20% - Accent1 2 2 5 2 2 10 2" xfId="6940" xr:uid="{00000000-0005-0000-0000-0000631A0000}"/>
    <cellStyle name="20% - Accent1 2 2 5 2 2 11" xfId="6941" xr:uid="{00000000-0005-0000-0000-0000641A0000}"/>
    <cellStyle name="20% - Accent1 2 2 5 2 2 2" xfId="6942" xr:uid="{00000000-0005-0000-0000-0000651A0000}"/>
    <cellStyle name="20% - Accent1 2 2 5 2 2 2 2" xfId="6943" xr:uid="{00000000-0005-0000-0000-0000661A0000}"/>
    <cellStyle name="20% - Accent1 2 2 5 2 2 2 2 2" xfId="6944" xr:uid="{00000000-0005-0000-0000-0000671A0000}"/>
    <cellStyle name="20% - Accent1 2 2 5 2 2 2 2 2 2" xfId="6945" xr:uid="{00000000-0005-0000-0000-0000681A0000}"/>
    <cellStyle name="20% - Accent1 2 2 5 2 2 2 2 2 2 2" xfId="6946" xr:uid="{00000000-0005-0000-0000-0000691A0000}"/>
    <cellStyle name="20% - Accent1 2 2 5 2 2 2 2 2 3" xfId="6947" xr:uid="{00000000-0005-0000-0000-00006A1A0000}"/>
    <cellStyle name="20% - Accent1 2 2 5 2 2 2 2 3" xfId="6948" xr:uid="{00000000-0005-0000-0000-00006B1A0000}"/>
    <cellStyle name="20% - Accent1 2 2 5 2 2 2 2 3 2" xfId="6949" xr:uid="{00000000-0005-0000-0000-00006C1A0000}"/>
    <cellStyle name="20% - Accent1 2 2 5 2 2 2 2 4" xfId="6950" xr:uid="{00000000-0005-0000-0000-00006D1A0000}"/>
    <cellStyle name="20% - Accent1 2 2 5 2 2 2 3" xfId="6951" xr:uid="{00000000-0005-0000-0000-00006E1A0000}"/>
    <cellStyle name="20% - Accent1 2 2 5 2 2 2 3 2" xfId="6952" xr:uid="{00000000-0005-0000-0000-00006F1A0000}"/>
    <cellStyle name="20% - Accent1 2 2 5 2 2 2 3 2 2" xfId="6953" xr:uid="{00000000-0005-0000-0000-0000701A0000}"/>
    <cellStyle name="20% - Accent1 2 2 5 2 2 2 3 2 2 2" xfId="6954" xr:uid="{00000000-0005-0000-0000-0000711A0000}"/>
    <cellStyle name="20% - Accent1 2 2 5 2 2 2 3 2 3" xfId="6955" xr:uid="{00000000-0005-0000-0000-0000721A0000}"/>
    <cellStyle name="20% - Accent1 2 2 5 2 2 2 3 3" xfId="6956" xr:uid="{00000000-0005-0000-0000-0000731A0000}"/>
    <cellStyle name="20% - Accent1 2 2 5 2 2 2 3 3 2" xfId="6957" xr:uid="{00000000-0005-0000-0000-0000741A0000}"/>
    <cellStyle name="20% - Accent1 2 2 5 2 2 2 3 4" xfId="6958" xr:uid="{00000000-0005-0000-0000-0000751A0000}"/>
    <cellStyle name="20% - Accent1 2 2 5 2 2 2 4" xfId="6959" xr:uid="{00000000-0005-0000-0000-0000761A0000}"/>
    <cellStyle name="20% - Accent1 2 2 5 2 2 2 4 2" xfId="6960" xr:uid="{00000000-0005-0000-0000-0000771A0000}"/>
    <cellStyle name="20% - Accent1 2 2 5 2 2 2 4 2 2" xfId="6961" xr:uid="{00000000-0005-0000-0000-0000781A0000}"/>
    <cellStyle name="20% - Accent1 2 2 5 2 2 2 4 2 2 2" xfId="6962" xr:uid="{00000000-0005-0000-0000-0000791A0000}"/>
    <cellStyle name="20% - Accent1 2 2 5 2 2 2 4 2 3" xfId="6963" xr:uid="{00000000-0005-0000-0000-00007A1A0000}"/>
    <cellStyle name="20% - Accent1 2 2 5 2 2 2 4 3" xfId="6964" xr:uid="{00000000-0005-0000-0000-00007B1A0000}"/>
    <cellStyle name="20% - Accent1 2 2 5 2 2 2 4 3 2" xfId="6965" xr:uid="{00000000-0005-0000-0000-00007C1A0000}"/>
    <cellStyle name="20% - Accent1 2 2 5 2 2 2 4 4" xfId="6966" xr:uid="{00000000-0005-0000-0000-00007D1A0000}"/>
    <cellStyle name="20% - Accent1 2 2 5 2 2 2 5" xfId="6967" xr:uid="{00000000-0005-0000-0000-00007E1A0000}"/>
    <cellStyle name="20% - Accent1 2 2 5 2 2 2 5 2" xfId="6968" xr:uid="{00000000-0005-0000-0000-00007F1A0000}"/>
    <cellStyle name="20% - Accent1 2 2 5 2 2 2 5 2 2" xfId="6969" xr:uid="{00000000-0005-0000-0000-0000801A0000}"/>
    <cellStyle name="20% - Accent1 2 2 5 2 2 2 5 3" xfId="6970" xr:uid="{00000000-0005-0000-0000-0000811A0000}"/>
    <cellStyle name="20% - Accent1 2 2 5 2 2 2 6" xfId="6971" xr:uid="{00000000-0005-0000-0000-0000821A0000}"/>
    <cellStyle name="20% - Accent1 2 2 5 2 2 2 6 2" xfId="6972" xr:uid="{00000000-0005-0000-0000-0000831A0000}"/>
    <cellStyle name="20% - Accent1 2 2 5 2 2 2 6 2 2" xfId="6973" xr:uid="{00000000-0005-0000-0000-0000841A0000}"/>
    <cellStyle name="20% - Accent1 2 2 5 2 2 2 6 3" xfId="6974" xr:uid="{00000000-0005-0000-0000-0000851A0000}"/>
    <cellStyle name="20% - Accent1 2 2 5 2 2 2 7" xfId="6975" xr:uid="{00000000-0005-0000-0000-0000861A0000}"/>
    <cellStyle name="20% - Accent1 2 2 5 2 2 2 7 2" xfId="6976" xr:uid="{00000000-0005-0000-0000-0000871A0000}"/>
    <cellStyle name="20% - Accent1 2 2 5 2 2 2 8" xfId="6977" xr:uid="{00000000-0005-0000-0000-0000881A0000}"/>
    <cellStyle name="20% - Accent1 2 2 5 2 2 2 8 2" xfId="6978" xr:uid="{00000000-0005-0000-0000-0000891A0000}"/>
    <cellStyle name="20% - Accent1 2 2 5 2 2 2 9" xfId="6979" xr:uid="{00000000-0005-0000-0000-00008A1A0000}"/>
    <cellStyle name="20% - Accent1 2 2 5 2 2 3" xfId="6980" xr:uid="{00000000-0005-0000-0000-00008B1A0000}"/>
    <cellStyle name="20% - Accent1 2 2 5 2 2 3 2" xfId="6981" xr:uid="{00000000-0005-0000-0000-00008C1A0000}"/>
    <cellStyle name="20% - Accent1 2 2 5 2 2 3 2 2" xfId="6982" xr:uid="{00000000-0005-0000-0000-00008D1A0000}"/>
    <cellStyle name="20% - Accent1 2 2 5 2 2 3 2 2 2" xfId="6983" xr:uid="{00000000-0005-0000-0000-00008E1A0000}"/>
    <cellStyle name="20% - Accent1 2 2 5 2 2 3 2 2 2 2" xfId="6984" xr:uid="{00000000-0005-0000-0000-00008F1A0000}"/>
    <cellStyle name="20% - Accent1 2 2 5 2 2 3 2 2 3" xfId="6985" xr:uid="{00000000-0005-0000-0000-0000901A0000}"/>
    <cellStyle name="20% - Accent1 2 2 5 2 2 3 2 3" xfId="6986" xr:uid="{00000000-0005-0000-0000-0000911A0000}"/>
    <cellStyle name="20% - Accent1 2 2 5 2 2 3 2 3 2" xfId="6987" xr:uid="{00000000-0005-0000-0000-0000921A0000}"/>
    <cellStyle name="20% - Accent1 2 2 5 2 2 3 2 4" xfId="6988" xr:uid="{00000000-0005-0000-0000-0000931A0000}"/>
    <cellStyle name="20% - Accent1 2 2 5 2 2 3 3" xfId="6989" xr:uid="{00000000-0005-0000-0000-0000941A0000}"/>
    <cellStyle name="20% - Accent1 2 2 5 2 2 3 3 2" xfId="6990" xr:uid="{00000000-0005-0000-0000-0000951A0000}"/>
    <cellStyle name="20% - Accent1 2 2 5 2 2 3 3 2 2" xfId="6991" xr:uid="{00000000-0005-0000-0000-0000961A0000}"/>
    <cellStyle name="20% - Accent1 2 2 5 2 2 3 3 2 2 2" xfId="6992" xr:uid="{00000000-0005-0000-0000-0000971A0000}"/>
    <cellStyle name="20% - Accent1 2 2 5 2 2 3 3 2 3" xfId="6993" xr:uid="{00000000-0005-0000-0000-0000981A0000}"/>
    <cellStyle name="20% - Accent1 2 2 5 2 2 3 3 3" xfId="6994" xr:uid="{00000000-0005-0000-0000-0000991A0000}"/>
    <cellStyle name="20% - Accent1 2 2 5 2 2 3 3 3 2" xfId="6995" xr:uid="{00000000-0005-0000-0000-00009A1A0000}"/>
    <cellStyle name="20% - Accent1 2 2 5 2 2 3 3 4" xfId="6996" xr:uid="{00000000-0005-0000-0000-00009B1A0000}"/>
    <cellStyle name="20% - Accent1 2 2 5 2 2 3 4" xfId="6997" xr:uid="{00000000-0005-0000-0000-00009C1A0000}"/>
    <cellStyle name="20% - Accent1 2 2 5 2 2 3 4 2" xfId="6998" xr:uid="{00000000-0005-0000-0000-00009D1A0000}"/>
    <cellStyle name="20% - Accent1 2 2 5 2 2 3 4 2 2" xfId="6999" xr:uid="{00000000-0005-0000-0000-00009E1A0000}"/>
    <cellStyle name="20% - Accent1 2 2 5 2 2 3 4 2 2 2" xfId="7000" xr:uid="{00000000-0005-0000-0000-00009F1A0000}"/>
    <cellStyle name="20% - Accent1 2 2 5 2 2 3 4 2 3" xfId="7001" xr:uid="{00000000-0005-0000-0000-0000A01A0000}"/>
    <cellStyle name="20% - Accent1 2 2 5 2 2 3 4 3" xfId="7002" xr:uid="{00000000-0005-0000-0000-0000A11A0000}"/>
    <cellStyle name="20% - Accent1 2 2 5 2 2 3 4 3 2" xfId="7003" xr:uid="{00000000-0005-0000-0000-0000A21A0000}"/>
    <cellStyle name="20% - Accent1 2 2 5 2 2 3 4 4" xfId="7004" xr:uid="{00000000-0005-0000-0000-0000A31A0000}"/>
    <cellStyle name="20% - Accent1 2 2 5 2 2 3 5" xfId="7005" xr:uid="{00000000-0005-0000-0000-0000A41A0000}"/>
    <cellStyle name="20% - Accent1 2 2 5 2 2 3 5 2" xfId="7006" xr:uid="{00000000-0005-0000-0000-0000A51A0000}"/>
    <cellStyle name="20% - Accent1 2 2 5 2 2 3 5 2 2" xfId="7007" xr:uid="{00000000-0005-0000-0000-0000A61A0000}"/>
    <cellStyle name="20% - Accent1 2 2 5 2 2 3 5 3" xfId="7008" xr:uid="{00000000-0005-0000-0000-0000A71A0000}"/>
    <cellStyle name="20% - Accent1 2 2 5 2 2 3 6" xfId="7009" xr:uid="{00000000-0005-0000-0000-0000A81A0000}"/>
    <cellStyle name="20% - Accent1 2 2 5 2 2 3 6 2" xfId="7010" xr:uid="{00000000-0005-0000-0000-0000A91A0000}"/>
    <cellStyle name="20% - Accent1 2 2 5 2 2 3 6 2 2" xfId="7011" xr:uid="{00000000-0005-0000-0000-0000AA1A0000}"/>
    <cellStyle name="20% - Accent1 2 2 5 2 2 3 6 3" xfId="7012" xr:uid="{00000000-0005-0000-0000-0000AB1A0000}"/>
    <cellStyle name="20% - Accent1 2 2 5 2 2 3 7" xfId="7013" xr:uid="{00000000-0005-0000-0000-0000AC1A0000}"/>
    <cellStyle name="20% - Accent1 2 2 5 2 2 3 7 2" xfId="7014" xr:uid="{00000000-0005-0000-0000-0000AD1A0000}"/>
    <cellStyle name="20% - Accent1 2 2 5 2 2 3 8" xfId="7015" xr:uid="{00000000-0005-0000-0000-0000AE1A0000}"/>
    <cellStyle name="20% - Accent1 2 2 5 2 2 3 8 2" xfId="7016" xr:uid="{00000000-0005-0000-0000-0000AF1A0000}"/>
    <cellStyle name="20% - Accent1 2 2 5 2 2 3 9" xfId="7017" xr:uid="{00000000-0005-0000-0000-0000B01A0000}"/>
    <cellStyle name="20% - Accent1 2 2 5 2 2 4" xfId="7018" xr:uid="{00000000-0005-0000-0000-0000B11A0000}"/>
    <cellStyle name="20% - Accent1 2 2 5 2 2 4 2" xfId="7019" xr:uid="{00000000-0005-0000-0000-0000B21A0000}"/>
    <cellStyle name="20% - Accent1 2 2 5 2 2 4 2 2" xfId="7020" xr:uid="{00000000-0005-0000-0000-0000B31A0000}"/>
    <cellStyle name="20% - Accent1 2 2 5 2 2 4 2 2 2" xfId="7021" xr:uid="{00000000-0005-0000-0000-0000B41A0000}"/>
    <cellStyle name="20% - Accent1 2 2 5 2 2 4 2 3" xfId="7022" xr:uid="{00000000-0005-0000-0000-0000B51A0000}"/>
    <cellStyle name="20% - Accent1 2 2 5 2 2 4 3" xfId="7023" xr:uid="{00000000-0005-0000-0000-0000B61A0000}"/>
    <cellStyle name="20% - Accent1 2 2 5 2 2 4 3 2" xfId="7024" xr:uid="{00000000-0005-0000-0000-0000B71A0000}"/>
    <cellStyle name="20% - Accent1 2 2 5 2 2 4 4" xfId="7025" xr:uid="{00000000-0005-0000-0000-0000B81A0000}"/>
    <cellStyle name="20% - Accent1 2 2 5 2 2 5" xfId="7026" xr:uid="{00000000-0005-0000-0000-0000B91A0000}"/>
    <cellStyle name="20% - Accent1 2 2 5 2 2 5 2" xfId="7027" xr:uid="{00000000-0005-0000-0000-0000BA1A0000}"/>
    <cellStyle name="20% - Accent1 2 2 5 2 2 5 2 2" xfId="7028" xr:uid="{00000000-0005-0000-0000-0000BB1A0000}"/>
    <cellStyle name="20% - Accent1 2 2 5 2 2 5 2 2 2" xfId="7029" xr:uid="{00000000-0005-0000-0000-0000BC1A0000}"/>
    <cellStyle name="20% - Accent1 2 2 5 2 2 5 2 3" xfId="7030" xr:uid="{00000000-0005-0000-0000-0000BD1A0000}"/>
    <cellStyle name="20% - Accent1 2 2 5 2 2 5 3" xfId="7031" xr:uid="{00000000-0005-0000-0000-0000BE1A0000}"/>
    <cellStyle name="20% - Accent1 2 2 5 2 2 5 3 2" xfId="7032" xr:uid="{00000000-0005-0000-0000-0000BF1A0000}"/>
    <cellStyle name="20% - Accent1 2 2 5 2 2 5 4" xfId="7033" xr:uid="{00000000-0005-0000-0000-0000C01A0000}"/>
    <cellStyle name="20% - Accent1 2 2 5 2 2 6" xfId="7034" xr:uid="{00000000-0005-0000-0000-0000C11A0000}"/>
    <cellStyle name="20% - Accent1 2 2 5 2 2 6 2" xfId="7035" xr:uid="{00000000-0005-0000-0000-0000C21A0000}"/>
    <cellStyle name="20% - Accent1 2 2 5 2 2 6 2 2" xfId="7036" xr:uid="{00000000-0005-0000-0000-0000C31A0000}"/>
    <cellStyle name="20% - Accent1 2 2 5 2 2 6 2 2 2" xfId="7037" xr:uid="{00000000-0005-0000-0000-0000C41A0000}"/>
    <cellStyle name="20% - Accent1 2 2 5 2 2 6 2 3" xfId="7038" xr:uid="{00000000-0005-0000-0000-0000C51A0000}"/>
    <cellStyle name="20% - Accent1 2 2 5 2 2 6 3" xfId="7039" xr:uid="{00000000-0005-0000-0000-0000C61A0000}"/>
    <cellStyle name="20% - Accent1 2 2 5 2 2 6 3 2" xfId="7040" xr:uid="{00000000-0005-0000-0000-0000C71A0000}"/>
    <cellStyle name="20% - Accent1 2 2 5 2 2 6 4" xfId="7041" xr:uid="{00000000-0005-0000-0000-0000C81A0000}"/>
    <cellStyle name="20% - Accent1 2 2 5 2 2 7" xfId="7042" xr:uid="{00000000-0005-0000-0000-0000C91A0000}"/>
    <cellStyle name="20% - Accent1 2 2 5 2 2 7 2" xfId="7043" xr:uid="{00000000-0005-0000-0000-0000CA1A0000}"/>
    <cellStyle name="20% - Accent1 2 2 5 2 2 7 2 2" xfId="7044" xr:uid="{00000000-0005-0000-0000-0000CB1A0000}"/>
    <cellStyle name="20% - Accent1 2 2 5 2 2 7 3" xfId="7045" xr:uid="{00000000-0005-0000-0000-0000CC1A0000}"/>
    <cellStyle name="20% - Accent1 2 2 5 2 2 8" xfId="7046" xr:uid="{00000000-0005-0000-0000-0000CD1A0000}"/>
    <cellStyle name="20% - Accent1 2 2 5 2 2 8 2" xfId="7047" xr:uid="{00000000-0005-0000-0000-0000CE1A0000}"/>
    <cellStyle name="20% - Accent1 2 2 5 2 2 8 2 2" xfId="7048" xr:uid="{00000000-0005-0000-0000-0000CF1A0000}"/>
    <cellStyle name="20% - Accent1 2 2 5 2 2 8 3" xfId="7049" xr:uid="{00000000-0005-0000-0000-0000D01A0000}"/>
    <cellStyle name="20% - Accent1 2 2 5 2 2 9" xfId="7050" xr:uid="{00000000-0005-0000-0000-0000D11A0000}"/>
    <cellStyle name="20% - Accent1 2 2 5 2 2 9 2" xfId="7051" xr:uid="{00000000-0005-0000-0000-0000D21A0000}"/>
    <cellStyle name="20% - Accent1 2 2 5 2 3" xfId="7052" xr:uid="{00000000-0005-0000-0000-0000D31A0000}"/>
    <cellStyle name="20% - Accent1 2 2 5 2 3 10" xfId="7053" xr:uid="{00000000-0005-0000-0000-0000D41A0000}"/>
    <cellStyle name="20% - Accent1 2 2 5 2 3 10 2" xfId="7054" xr:uid="{00000000-0005-0000-0000-0000D51A0000}"/>
    <cellStyle name="20% - Accent1 2 2 5 2 3 11" xfId="7055" xr:uid="{00000000-0005-0000-0000-0000D61A0000}"/>
    <cellStyle name="20% - Accent1 2 2 5 2 3 2" xfId="7056" xr:uid="{00000000-0005-0000-0000-0000D71A0000}"/>
    <cellStyle name="20% - Accent1 2 2 5 2 3 2 2" xfId="7057" xr:uid="{00000000-0005-0000-0000-0000D81A0000}"/>
    <cellStyle name="20% - Accent1 2 2 5 2 3 2 2 2" xfId="7058" xr:uid="{00000000-0005-0000-0000-0000D91A0000}"/>
    <cellStyle name="20% - Accent1 2 2 5 2 3 2 2 2 2" xfId="7059" xr:uid="{00000000-0005-0000-0000-0000DA1A0000}"/>
    <cellStyle name="20% - Accent1 2 2 5 2 3 2 2 2 2 2" xfId="7060" xr:uid="{00000000-0005-0000-0000-0000DB1A0000}"/>
    <cellStyle name="20% - Accent1 2 2 5 2 3 2 2 2 3" xfId="7061" xr:uid="{00000000-0005-0000-0000-0000DC1A0000}"/>
    <cellStyle name="20% - Accent1 2 2 5 2 3 2 2 3" xfId="7062" xr:uid="{00000000-0005-0000-0000-0000DD1A0000}"/>
    <cellStyle name="20% - Accent1 2 2 5 2 3 2 2 3 2" xfId="7063" xr:uid="{00000000-0005-0000-0000-0000DE1A0000}"/>
    <cellStyle name="20% - Accent1 2 2 5 2 3 2 2 4" xfId="7064" xr:uid="{00000000-0005-0000-0000-0000DF1A0000}"/>
    <cellStyle name="20% - Accent1 2 2 5 2 3 2 3" xfId="7065" xr:uid="{00000000-0005-0000-0000-0000E01A0000}"/>
    <cellStyle name="20% - Accent1 2 2 5 2 3 2 3 2" xfId="7066" xr:uid="{00000000-0005-0000-0000-0000E11A0000}"/>
    <cellStyle name="20% - Accent1 2 2 5 2 3 2 3 2 2" xfId="7067" xr:uid="{00000000-0005-0000-0000-0000E21A0000}"/>
    <cellStyle name="20% - Accent1 2 2 5 2 3 2 3 2 2 2" xfId="7068" xr:uid="{00000000-0005-0000-0000-0000E31A0000}"/>
    <cellStyle name="20% - Accent1 2 2 5 2 3 2 3 2 3" xfId="7069" xr:uid="{00000000-0005-0000-0000-0000E41A0000}"/>
    <cellStyle name="20% - Accent1 2 2 5 2 3 2 3 3" xfId="7070" xr:uid="{00000000-0005-0000-0000-0000E51A0000}"/>
    <cellStyle name="20% - Accent1 2 2 5 2 3 2 3 3 2" xfId="7071" xr:uid="{00000000-0005-0000-0000-0000E61A0000}"/>
    <cellStyle name="20% - Accent1 2 2 5 2 3 2 3 4" xfId="7072" xr:uid="{00000000-0005-0000-0000-0000E71A0000}"/>
    <cellStyle name="20% - Accent1 2 2 5 2 3 2 4" xfId="7073" xr:uid="{00000000-0005-0000-0000-0000E81A0000}"/>
    <cellStyle name="20% - Accent1 2 2 5 2 3 2 4 2" xfId="7074" xr:uid="{00000000-0005-0000-0000-0000E91A0000}"/>
    <cellStyle name="20% - Accent1 2 2 5 2 3 2 4 2 2" xfId="7075" xr:uid="{00000000-0005-0000-0000-0000EA1A0000}"/>
    <cellStyle name="20% - Accent1 2 2 5 2 3 2 4 2 2 2" xfId="7076" xr:uid="{00000000-0005-0000-0000-0000EB1A0000}"/>
    <cellStyle name="20% - Accent1 2 2 5 2 3 2 4 2 3" xfId="7077" xr:uid="{00000000-0005-0000-0000-0000EC1A0000}"/>
    <cellStyle name="20% - Accent1 2 2 5 2 3 2 4 3" xfId="7078" xr:uid="{00000000-0005-0000-0000-0000ED1A0000}"/>
    <cellStyle name="20% - Accent1 2 2 5 2 3 2 4 3 2" xfId="7079" xr:uid="{00000000-0005-0000-0000-0000EE1A0000}"/>
    <cellStyle name="20% - Accent1 2 2 5 2 3 2 4 4" xfId="7080" xr:uid="{00000000-0005-0000-0000-0000EF1A0000}"/>
    <cellStyle name="20% - Accent1 2 2 5 2 3 2 5" xfId="7081" xr:uid="{00000000-0005-0000-0000-0000F01A0000}"/>
    <cellStyle name="20% - Accent1 2 2 5 2 3 2 5 2" xfId="7082" xr:uid="{00000000-0005-0000-0000-0000F11A0000}"/>
    <cellStyle name="20% - Accent1 2 2 5 2 3 2 5 2 2" xfId="7083" xr:uid="{00000000-0005-0000-0000-0000F21A0000}"/>
    <cellStyle name="20% - Accent1 2 2 5 2 3 2 5 3" xfId="7084" xr:uid="{00000000-0005-0000-0000-0000F31A0000}"/>
    <cellStyle name="20% - Accent1 2 2 5 2 3 2 6" xfId="7085" xr:uid="{00000000-0005-0000-0000-0000F41A0000}"/>
    <cellStyle name="20% - Accent1 2 2 5 2 3 2 6 2" xfId="7086" xr:uid="{00000000-0005-0000-0000-0000F51A0000}"/>
    <cellStyle name="20% - Accent1 2 2 5 2 3 2 6 2 2" xfId="7087" xr:uid="{00000000-0005-0000-0000-0000F61A0000}"/>
    <cellStyle name="20% - Accent1 2 2 5 2 3 2 6 3" xfId="7088" xr:uid="{00000000-0005-0000-0000-0000F71A0000}"/>
    <cellStyle name="20% - Accent1 2 2 5 2 3 2 7" xfId="7089" xr:uid="{00000000-0005-0000-0000-0000F81A0000}"/>
    <cellStyle name="20% - Accent1 2 2 5 2 3 2 7 2" xfId="7090" xr:uid="{00000000-0005-0000-0000-0000F91A0000}"/>
    <cellStyle name="20% - Accent1 2 2 5 2 3 2 8" xfId="7091" xr:uid="{00000000-0005-0000-0000-0000FA1A0000}"/>
    <cellStyle name="20% - Accent1 2 2 5 2 3 2 8 2" xfId="7092" xr:uid="{00000000-0005-0000-0000-0000FB1A0000}"/>
    <cellStyle name="20% - Accent1 2 2 5 2 3 2 9" xfId="7093" xr:uid="{00000000-0005-0000-0000-0000FC1A0000}"/>
    <cellStyle name="20% - Accent1 2 2 5 2 3 3" xfId="7094" xr:uid="{00000000-0005-0000-0000-0000FD1A0000}"/>
    <cellStyle name="20% - Accent1 2 2 5 2 3 3 2" xfId="7095" xr:uid="{00000000-0005-0000-0000-0000FE1A0000}"/>
    <cellStyle name="20% - Accent1 2 2 5 2 3 3 2 2" xfId="7096" xr:uid="{00000000-0005-0000-0000-0000FF1A0000}"/>
    <cellStyle name="20% - Accent1 2 2 5 2 3 3 2 2 2" xfId="7097" xr:uid="{00000000-0005-0000-0000-0000001B0000}"/>
    <cellStyle name="20% - Accent1 2 2 5 2 3 3 2 2 2 2" xfId="7098" xr:uid="{00000000-0005-0000-0000-0000011B0000}"/>
    <cellStyle name="20% - Accent1 2 2 5 2 3 3 2 2 3" xfId="7099" xr:uid="{00000000-0005-0000-0000-0000021B0000}"/>
    <cellStyle name="20% - Accent1 2 2 5 2 3 3 2 3" xfId="7100" xr:uid="{00000000-0005-0000-0000-0000031B0000}"/>
    <cellStyle name="20% - Accent1 2 2 5 2 3 3 2 3 2" xfId="7101" xr:uid="{00000000-0005-0000-0000-0000041B0000}"/>
    <cellStyle name="20% - Accent1 2 2 5 2 3 3 2 4" xfId="7102" xr:uid="{00000000-0005-0000-0000-0000051B0000}"/>
    <cellStyle name="20% - Accent1 2 2 5 2 3 3 3" xfId="7103" xr:uid="{00000000-0005-0000-0000-0000061B0000}"/>
    <cellStyle name="20% - Accent1 2 2 5 2 3 3 3 2" xfId="7104" xr:uid="{00000000-0005-0000-0000-0000071B0000}"/>
    <cellStyle name="20% - Accent1 2 2 5 2 3 3 3 2 2" xfId="7105" xr:uid="{00000000-0005-0000-0000-0000081B0000}"/>
    <cellStyle name="20% - Accent1 2 2 5 2 3 3 3 2 2 2" xfId="7106" xr:uid="{00000000-0005-0000-0000-0000091B0000}"/>
    <cellStyle name="20% - Accent1 2 2 5 2 3 3 3 2 3" xfId="7107" xr:uid="{00000000-0005-0000-0000-00000A1B0000}"/>
    <cellStyle name="20% - Accent1 2 2 5 2 3 3 3 3" xfId="7108" xr:uid="{00000000-0005-0000-0000-00000B1B0000}"/>
    <cellStyle name="20% - Accent1 2 2 5 2 3 3 3 3 2" xfId="7109" xr:uid="{00000000-0005-0000-0000-00000C1B0000}"/>
    <cellStyle name="20% - Accent1 2 2 5 2 3 3 3 4" xfId="7110" xr:uid="{00000000-0005-0000-0000-00000D1B0000}"/>
    <cellStyle name="20% - Accent1 2 2 5 2 3 3 4" xfId="7111" xr:uid="{00000000-0005-0000-0000-00000E1B0000}"/>
    <cellStyle name="20% - Accent1 2 2 5 2 3 3 4 2" xfId="7112" xr:uid="{00000000-0005-0000-0000-00000F1B0000}"/>
    <cellStyle name="20% - Accent1 2 2 5 2 3 3 4 2 2" xfId="7113" xr:uid="{00000000-0005-0000-0000-0000101B0000}"/>
    <cellStyle name="20% - Accent1 2 2 5 2 3 3 4 2 2 2" xfId="7114" xr:uid="{00000000-0005-0000-0000-0000111B0000}"/>
    <cellStyle name="20% - Accent1 2 2 5 2 3 3 4 2 3" xfId="7115" xr:uid="{00000000-0005-0000-0000-0000121B0000}"/>
    <cellStyle name="20% - Accent1 2 2 5 2 3 3 4 3" xfId="7116" xr:uid="{00000000-0005-0000-0000-0000131B0000}"/>
    <cellStyle name="20% - Accent1 2 2 5 2 3 3 4 3 2" xfId="7117" xr:uid="{00000000-0005-0000-0000-0000141B0000}"/>
    <cellStyle name="20% - Accent1 2 2 5 2 3 3 4 4" xfId="7118" xr:uid="{00000000-0005-0000-0000-0000151B0000}"/>
    <cellStyle name="20% - Accent1 2 2 5 2 3 3 5" xfId="7119" xr:uid="{00000000-0005-0000-0000-0000161B0000}"/>
    <cellStyle name="20% - Accent1 2 2 5 2 3 3 5 2" xfId="7120" xr:uid="{00000000-0005-0000-0000-0000171B0000}"/>
    <cellStyle name="20% - Accent1 2 2 5 2 3 3 5 2 2" xfId="7121" xr:uid="{00000000-0005-0000-0000-0000181B0000}"/>
    <cellStyle name="20% - Accent1 2 2 5 2 3 3 5 3" xfId="7122" xr:uid="{00000000-0005-0000-0000-0000191B0000}"/>
    <cellStyle name="20% - Accent1 2 2 5 2 3 3 6" xfId="7123" xr:uid="{00000000-0005-0000-0000-00001A1B0000}"/>
    <cellStyle name="20% - Accent1 2 2 5 2 3 3 6 2" xfId="7124" xr:uid="{00000000-0005-0000-0000-00001B1B0000}"/>
    <cellStyle name="20% - Accent1 2 2 5 2 3 3 6 2 2" xfId="7125" xr:uid="{00000000-0005-0000-0000-00001C1B0000}"/>
    <cellStyle name="20% - Accent1 2 2 5 2 3 3 6 3" xfId="7126" xr:uid="{00000000-0005-0000-0000-00001D1B0000}"/>
    <cellStyle name="20% - Accent1 2 2 5 2 3 3 7" xfId="7127" xr:uid="{00000000-0005-0000-0000-00001E1B0000}"/>
    <cellStyle name="20% - Accent1 2 2 5 2 3 3 7 2" xfId="7128" xr:uid="{00000000-0005-0000-0000-00001F1B0000}"/>
    <cellStyle name="20% - Accent1 2 2 5 2 3 3 8" xfId="7129" xr:uid="{00000000-0005-0000-0000-0000201B0000}"/>
    <cellStyle name="20% - Accent1 2 2 5 2 3 3 8 2" xfId="7130" xr:uid="{00000000-0005-0000-0000-0000211B0000}"/>
    <cellStyle name="20% - Accent1 2 2 5 2 3 3 9" xfId="7131" xr:uid="{00000000-0005-0000-0000-0000221B0000}"/>
    <cellStyle name="20% - Accent1 2 2 5 2 3 4" xfId="7132" xr:uid="{00000000-0005-0000-0000-0000231B0000}"/>
    <cellStyle name="20% - Accent1 2 2 5 2 3 4 2" xfId="7133" xr:uid="{00000000-0005-0000-0000-0000241B0000}"/>
    <cellStyle name="20% - Accent1 2 2 5 2 3 4 2 2" xfId="7134" xr:uid="{00000000-0005-0000-0000-0000251B0000}"/>
    <cellStyle name="20% - Accent1 2 2 5 2 3 4 2 2 2" xfId="7135" xr:uid="{00000000-0005-0000-0000-0000261B0000}"/>
    <cellStyle name="20% - Accent1 2 2 5 2 3 4 2 3" xfId="7136" xr:uid="{00000000-0005-0000-0000-0000271B0000}"/>
    <cellStyle name="20% - Accent1 2 2 5 2 3 4 3" xfId="7137" xr:uid="{00000000-0005-0000-0000-0000281B0000}"/>
    <cellStyle name="20% - Accent1 2 2 5 2 3 4 3 2" xfId="7138" xr:uid="{00000000-0005-0000-0000-0000291B0000}"/>
    <cellStyle name="20% - Accent1 2 2 5 2 3 4 4" xfId="7139" xr:uid="{00000000-0005-0000-0000-00002A1B0000}"/>
    <cellStyle name="20% - Accent1 2 2 5 2 3 5" xfId="7140" xr:uid="{00000000-0005-0000-0000-00002B1B0000}"/>
    <cellStyle name="20% - Accent1 2 2 5 2 3 5 2" xfId="7141" xr:uid="{00000000-0005-0000-0000-00002C1B0000}"/>
    <cellStyle name="20% - Accent1 2 2 5 2 3 5 2 2" xfId="7142" xr:uid="{00000000-0005-0000-0000-00002D1B0000}"/>
    <cellStyle name="20% - Accent1 2 2 5 2 3 5 2 2 2" xfId="7143" xr:uid="{00000000-0005-0000-0000-00002E1B0000}"/>
    <cellStyle name="20% - Accent1 2 2 5 2 3 5 2 3" xfId="7144" xr:uid="{00000000-0005-0000-0000-00002F1B0000}"/>
    <cellStyle name="20% - Accent1 2 2 5 2 3 5 3" xfId="7145" xr:uid="{00000000-0005-0000-0000-0000301B0000}"/>
    <cellStyle name="20% - Accent1 2 2 5 2 3 5 3 2" xfId="7146" xr:uid="{00000000-0005-0000-0000-0000311B0000}"/>
    <cellStyle name="20% - Accent1 2 2 5 2 3 5 4" xfId="7147" xr:uid="{00000000-0005-0000-0000-0000321B0000}"/>
    <cellStyle name="20% - Accent1 2 2 5 2 3 6" xfId="7148" xr:uid="{00000000-0005-0000-0000-0000331B0000}"/>
    <cellStyle name="20% - Accent1 2 2 5 2 3 6 2" xfId="7149" xr:uid="{00000000-0005-0000-0000-0000341B0000}"/>
    <cellStyle name="20% - Accent1 2 2 5 2 3 6 2 2" xfId="7150" xr:uid="{00000000-0005-0000-0000-0000351B0000}"/>
    <cellStyle name="20% - Accent1 2 2 5 2 3 6 2 2 2" xfId="7151" xr:uid="{00000000-0005-0000-0000-0000361B0000}"/>
    <cellStyle name="20% - Accent1 2 2 5 2 3 6 2 3" xfId="7152" xr:uid="{00000000-0005-0000-0000-0000371B0000}"/>
    <cellStyle name="20% - Accent1 2 2 5 2 3 6 3" xfId="7153" xr:uid="{00000000-0005-0000-0000-0000381B0000}"/>
    <cellStyle name="20% - Accent1 2 2 5 2 3 6 3 2" xfId="7154" xr:uid="{00000000-0005-0000-0000-0000391B0000}"/>
    <cellStyle name="20% - Accent1 2 2 5 2 3 6 4" xfId="7155" xr:uid="{00000000-0005-0000-0000-00003A1B0000}"/>
    <cellStyle name="20% - Accent1 2 2 5 2 3 7" xfId="7156" xr:uid="{00000000-0005-0000-0000-00003B1B0000}"/>
    <cellStyle name="20% - Accent1 2 2 5 2 3 7 2" xfId="7157" xr:uid="{00000000-0005-0000-0000-00003C1B0000}"/>
    <cellStyle name="20% - Accent1 2 2 5 2 3 7 2 2" xfId="7158" xr:uid="{00000000-0005-0000-0000-00003D1B0000}"/>
    <cellStyle name="20% - Accent1 2 2 5 2 3 7 3" xfId="7159" xr:uid="{00000000-0005-0000-0000-00003E1B0000}"/>
    <cellStyle name="20% - Accent1 2 2 5 2 3 8" xfId="7160" xr:uid="{00000000-0005-0000-0000-00003F1B0000}"/>
    <cellStyle name="20% - Accent1 2 2 5 2 3 8 2" xfId="7161" xr:uid="{00000000-0005-0000-0000-0000401B0000}"/>
    <cellStyle name="20% - Accent1 2 2 5 2 3 8 2 2" xfId="7162" xr:uid="{00000000-0005-0000-0000-0000411B0000}"/>
    <cellStyle name="20% - Accent1 2 2 5 2 3 8 3" xfId="7163" xr:uid="{00000000-0005-0000-0000-0000421B0000}"/>
    <cellStyle name="20% - Accent1 2 2 5 2 3 9" xfId="7164" xr:uid="{00000000-0005-0000-0000-0000431B0000}"/>
    <cellStyle name="20% - Accent1 2 2 5 2 3 9 2" xfId="7165" xr:uid="{00000000-0005-0000-0000-0000441B0000}"/>
    <cellStyle name="20% - Accent1 2 2 5 2 4" xfId="7166" xr:uid="{00000000-0005-0000-0000-0000451B0000}"/>
    <cellStyle name="20% - Accent1 2 2 5 2 4 10" xfId="7167" xr:uid="{00000000-0005-0000-0000-0000461B0000}"/>
    <cellStyle name="20% - Accent1 2 2 5 2 4 10 2" xfId="7168" xr:uid="{00000000-0005-0000-0000-0000471B0000}"/>
    <cellStyle name="20% - Accent1 2 2 5 2 4 11" xfId="7169" xr:uid="{00000000-0005-0000-0000-0000481B0000}"/>
    <cellStyle name="20% - Accent1 2 2 5 2 4 2" xfId="7170" xr:uid="{00000000-0005-0000-0000-0000491B0000}"/>
    <cellStyle name="20% - Accent1 2 2 5 2 4 2 2" xfId="7171" xr:uid="{00000000-0005-0000-0000-00004A1B0000}"/>
    <cellStyle name="20% - Accent1 2 2 5 2 4 2 2 2" xfId="7172" xr:uid="{00000000-0005-0000-0000-00004B1B0000}"/>
    <cellStyle name="20% - Accent1 2 2 5 2 4 2 2 2 2" xfId="7173" xr:uid="{00000000-0005-0000-0000-00004C1B0000}"/>
    <cellStyle name="20% - Accent1 2 2 5 2 4 2 2 2 2 2" xfId="7174" xr:uid="{00000000-0005-0000-0000-00004D1B0000}"/>
    <cellStyle name="20% - Accent1 2 2 5 2 4 2 2 2 3" xfId="7175" xr:uid="{00000000-0005-0000-0000-00004E1B0000}"/>
    <cellStyle name="20% - Accent1 2 2 5 2 4 2 2 3" xfId="7176" xr:uid="{00000000-0005-0000-0000-00004F1B0000}"/>
    <cellStyle name="20% - Accent1 2 2 5 2 4 2 2 3 2" xfId="7177" xr:uid="{00000000-0005-0000-0000-0000501B0000}"/>
    <cellStyle name="20% - Accent1 2 2 5 2 4 2 2 4" xfId="7178" xr:uid="{00000000-0005-0000-0000-0000511B0000}"/>
    <cellStyle name="20% - Accent1 2 2 5 2 4 2 3" xfId="7179" xr:uid="{00000000-0005-0000-0000-0000521B0000}"/>
    <cellStyle name="20% - Accent1 2 2 5 2 4 2 3 2" xfId="7180" xr:uid="{00000000-0005-0000-0000-0000531B0000}"/>
    <cellStyle name="20% - Accent1 2 2 5 2 4 2 3 2 2" xfId="7181" xr:uid="{00000000-0005-0000-0000-0000541B0000}"/>
    <cellStyle name="20% - Accent1 2 2 5 2 4 2 3 2 2 2" xfId="7182" xr:uid="{00000000-0005-0000-0000-0000551B0000}"/>
    <cellStyle name="20% - Accent1 2 2 5 2 4 2 3 2 3" xfId="7183" xr:uid="{00000000-0005-0000-0000-0000561B0000}"/>
    <cellStyle name="20% - Accent1 2 2 5 2 4 2 3 3" xfId="7184" xr:uid="{00000000-0005-0000-0000-0000571B0000}"/>
    <cellStyle name="20% - Accent1 2 2 5 2 4 2 3 3 2" xfId="7185" xr:uid="{00000000-0005-0000-0000-0000581B0000}"/>
    <cellStyle name="20% - Accent1 2 2 5 2 4 2 3 4" xfId="7186" xr:uid="{00000000-0005-0000-0000-0000591B0000}"/>
    <cellStyle name="20% - Accent1 2 2 5 2 4 2 4" xfId="7187" xr:uid="{00000000-0005-0000-0000-00005A1B0000}"/>
    <cellStyle name="20% - Accent1 2 2 5 2 4 2 4 2" xfId="7188" xr:uid="{00000000-0005-0000-0000-00005B1B0000}"/>
    <cellStyle name="20% - Accent1 2 2 5 2 4 2 4 2 2" xfId="7189" xr:uid="{00000000-0005-0000-0000-00005C1B0000}"/>
    <cellStyle name="20% - Accent1 2 2 5 2 4 2 4 2 2 2" xfId="7190" xr:uid="{00000000-0005-0000-0000-00005D1B0000}"/>
    <cellStyle name="20% - Accent1 2 2 5 2 4 2 4 2 3" xfId="7191" xr:uid="{00000000-0005-0000-0000-00005E1B0000}"/>
    <cellStyle name="20% - Accent1 2 2 5 2 4 2 4 3" xfId="7192" xr:uid="{00000000-0005-0000-0000-00005F1B0000}"/>
    <cellStyle name="20% - Accent1 2 2 5 2 4 2 4 3 2" xfId="7193" xr:uid="{00000000-0005-0000-0000-0000601B0000}"/>
    <cellStyle name="20% - Accent1 2 2 5 2 4 2 4 4" xfId="7194" xr:uid="{00000000-0005-0000-0000-0000611B0000}"/>
    <cellStyle name="20% - Accent1 2 2 5 2 4 2 5" xfId="7195" xr:uid="{00000000-0005-0000-0000-0000621B0000}"/>
    <cellStyle name="20% - Accent1 2 2 5 2 4 2 5 2" xfId="7196" xr:uid="{00000000-0005-0000-0000-0000631B0000}"/>
    <cellStyle name="20% - Accent1 2 2 5 2 4 2 5 2 2" xfId="7197" xr:uid="{00000000-0005-0000-0000-0000641B0000}"/>
    <cellStyle name="20% - Accent1 2 2 5 2 4 2 5 3" xfId="7198" xr:uid="{00000000-0005-0000-0000-0000651B0000}"/>
    <cellStyle name="20% - Accent1 2 2 5 2 4 2 6" xfId="7199" xr:uid="{00000000-0005-0000-0000-0000661B0000}"/>
    <cellStyle name="20% - Accent1 2 2 5 2 4 2 6 2" xfId="7200" xr:uid="{00000000-0005-0000-0000-0000671B0000}"/>
    <cellStyle name="20% - Accent1 2 2 5 2 4 2 6 2 2" xfId="7201" xr:uid="{00000000-0005-0000-0000-0000681B0000}"/>
    <cellStyle name="20% - Accent1 2 2 5 2 4 2 6 3" xfId="7202" xr:uid="{00000000-0005-0000-0000-0000691B0000}"/>
    <cellStyle name="20% - Accent1 2 2 5 2 4 2 7" xfId="7203" xr:uid="{00000000-0005-0000-0000-00006A1B0000}"/>
    <cellStyle name="20% - Accent1 2 2 5 2 4 2 7 2" xfId="7204" xr:uid="{00000000-0005-0000-0000-00006B1B0000}"/>
    <cellStyle name="20% - Accent1 2 2 5 2 4 2 8" xfId="7205" xr:uid="{00000000-0005-0000-0000-00006C1B0000}"/>
    <cellStyle name="20% - Accent1 2 2 5 2 4 2 8 2" xfId="7206" xr:uid="{00000000-0005-0000-0000-00006D1B0000}"/>
    <cellStyle name="20% - Accent1 2 2 5 2 4 2 9" xfId="7207" xr:uid="{00000000-0005-0000-0000-00006E1B0000}"/>
    <cellStyle name="20% - Accent1 2 2 5 2 4 3" xfId="7208" xr:uid="{00000000-0005-0000-0000-00006F1B0000}"/>
    <cellStyle name="20% - Accent1 2 2 5 2 4 3 2" xfId="7209" xr:uid="{00000000-0005-0000-0000-0000701B0000}"/>
    <cellStyle name="20% - Accent1 2 2 5 2 4 3 2 2" xfId="7210" xr:uid="{00000000-0005-0000-0000-0000711B0000}"/>
    <cellStyle name="20% - Accent1 2 2 5 2 4 3 2 2 2" xfId="7211" xr:uid="{00000000-0005-0000-0000-0000721B0000}"/>
    <cellStyle name="20% - Accent1 2 2 5 2 4 3 2 2 2 2" xfId="7212" xr:uid="{00000000-0005-0000-0000-0000731B0000}"/>
    <cellStyle name="20% - Accent1 2 2 5 2 4 3 2 2 3" xfId="7213" xr:uid="{00000000-0005-0000-0000-0000741B0000}"/>
    <cellStyle name="20% - Accent1 2 2 5 2 4 3 2 3" xfId="7214" xr:uid="{00000000-0005-0000-0000-0000751B0000}"/>
    <cellStyle name="20% - Accent1 2 2 5 2 4 3 2 3 2" xfId="7215" xr:uid="{00000000-0005-0000-0000-0000761B0000}"/>
    <cellStyle name="20% - Accent1 2 2 5 2 4 3 2 4" xfId="7216" xr:uid="{00000000-0005-0000-0000-0000771B0000}"/>
    <cellStyle name="20% - Accent1 2 2 5 2 4 3 3" xfId="7217" xr:uid="{00000000-0005-0000-0000-0000781B0000}"/>
    <cellStyle name="20% - Accent1 2 2 5 2 4 3 3 2" xfId="7218" xr:uid="{00000000-0005-0000-0000-0000791B0000}"/>
    <cellStyle name="20% - Accent1 2 2 5 2 4 3 3 2 2" xfId="7219" xr:uid="{00000000-0005-0000-0000-00007A1B0000}"/>
    <cellStyle name="20% - Accent1 2 2 5 2 4 3 3 2 2 2" xfId="7220" xr:uid="{00000000-0005-0000-0000-00007B1B0000}"/>
    <cellStyle name="20% - Accent1 2 2 5 2 4 3 3 2 3" xfId="7221" xr:uid="{00000000-0005-0000-0000-00007C1B0000}"/>
    <cellStyle name="20% - Accent1 2 2 5 2 4 3 3 3" xfId="7222" xr:uid="{00000000-0005-0000-0000-00007D1B0000}"/>
    <cellStyle name="20% - Accent1 2 2 5 2 4 3 3 3 2" xfId="7223" xr:uid="{00000000-0005-0000-0000-00007E1B0000}"/>
    <cellStyle name="20% - Accent1 2 2 5 2 4 3 3 4" xfId="7224" xr:uid="{00000000-0005-0000-0000-00007F1B0000}"/>
    <cellStyle name="20% - Accent1 2 2 5 2 4 3 4" xfId="7225" xr:uid="{00000000-0005-0000-0000-0000801B0000}"/>
    <cellStyle name="20% - Accent1 2 2 5 2 4 3 4 2" xfId="7226" xr:uid="{00000000-0005-0000-0000-0000811B0000}"/>
    <cellStyle name="20% - Accent1 2 2 5 2 4 3 4 2 2" xfId="7227" xr:uid="{00000000-0005-0000-0000-0000821B0000}"/>
    <cellStyle name="20% - Accent1 2 2 5 2 4 3 4 2 2 2" xfId="7228" xr:uid="{00000000-0005-0000-0000-0000831B0000}"/>
    <cellStyle name="20% - Accent1 2 2 5 2 4 3 4 2 3" xfId="7229" xr:uid="{00000000-0005-0000-0000-0000841B0000}"/>
    <cellStyle name="20% - Accent1 2 2 5 2 4 3 4 3" xfId="7230" xr:uid="{00000000-0005-0000-0000-0000851B0000}"/>
    <cellStyle name="20% - Accent1 2 2 5 2 4 3 4 3 2" xfId="7231" xr:uid="{00000000-0005-0000-0000-0000861B0000}"/>
    <cellStyle name="20% - Accent1 2 2 5 2 4 3 4 4" xfId="7232" xr:uid="{00000000-0005-0000-0000-0000871B0000}"/>
    <cellStyle name="20% - Accent1 2 2 5 2 4 3 5" xfId="7233" xr:uid="{00000000-0005-0000-0000-0000881B0000}"/>
    <cellStyle name="20% - Accent1 2 2 5 2 4 3 5 2" xfId="7234" xr:uid="{00000000-0005-0000-0000-0000891B0000}"/>
    <cellStyle name="20% - Accent1 2 2 5 2 4 3 5 2 2" xfId="7235" xr:uid="{00000000-0005-0000-0000-00008A1B0000}"/>
    <cellStyle name="20% - Accent1 2 2 5 2 4 3 5 3" xfId="7236" xr:uid="{00000000-0005-0000-0000-00008B1B0000}"/>
    <cellStyle name="20% - Accent1 2 2 5 2 4 3 6" xfId="7237" xr:uid="{00000000-0005-0000-0000-00008C1B0000}"/>
    <cellStyle name="20% - Accent1 2 2 5 2 4 3 6 2" xfId="7238" xr:uid="{00000000-0005-0000-0000-00008D1B0000}"/>
    <cellStyle name="20% - Accent1 2 2 5 2 4 3 6 2 2" xfId="7239" xr:uid="{00000000-0005-0000-0000-00008E1B0000}"/>
    <cellStyle name="20% - Accent1 2 2 5 2 4 3 6 3" xfId="7240" xr:uid="{00000000-0005-0000-0000-00008F1B0000}"/>
    <cellStyle name="20% - Accent1 2 2 5 2 4 3 7" xfId="7241" xr:uid="{00000000-0005-0000-0000-0000901B0000}"/>
    <cellStyle name="20% - Accent1 2 2 5 2 4 3 7 2" xfId="7242" xr:uid="{00000000-0005-0000-0000-0000911B0000}"/>
    <cellStyle name="20% - Accent1 2 2 5 2 4 3 8" xfId="7243" xr:uid="{00000000-0005-0000-0000-0000921B0000}"/>
    <cellStyle name="20% - Accent1 2 2 5 2 4 3 8 2" xfId="7244" xr:uid="{00000000-0005-0000-0000-0000931B0000}"/>
    <cellStyle name="20% - Accent1 2 2 5 2 4 3 9" xfId="7245" xr:uid="{00000000-0005-0000-0000-0000941B0000}"/>
    <cellStyle name="20% - Accent1 2 2 5 2 4 4" xfId="7246" xr:uid="{00000000-0005-0000-0000-0000951B0000}"/>
    <cellStyle name="20% - Accent1 2 2 5 2 4 4 2" xfId="7247" xr:uid="{00000000-0005-0000-0000-0000961B0000}"/>
    <cellStyle name="20% - Accent1 2 2 5 2 4 4 2 2" xfId="7248" xr:uid="{00000000-0005-0000-0000-0000971B0000}"/>
    <cellStyle name="20% - Accent1 2 2 5 2 4 4 2 2 2" xfId="7249" xr:uid="{00000000-0005-0000-0000-0000981B0000}"/>
    <cellStyle name="20% - Accent1 2 2 5 2 4 4 2 3" xfId="7250" xr:uid="{00000000-0005-0000-0000-0000991B0000}"/>
    <cellStyle name="20% - Accent1 2 2 5 2 4 4 3" xfId="7251" xr:uid="{00000000-0005-0000-0000-00009A1B0000}"/>
    <cellStyle name="20% - Accent1 2 2 5 2 4 4 3 2" xfId="7252" xr:uid="{00000000-0005-0000-0000-00009B1B0000}"/>
    <cellStyle name="20% - Accent1 2 2 5 2 4 4 4" xfId="7253" xr:uid="{00000000-0005-0000-0000-00009C1B0000}"/>
    <cellStyle name="20% - Accent1 2 2 5 2 4 5" xfId="7254" xr:uid="{00000000-0005-0000-0000-00009D1B0000}"/>
    <cellStyle name="20% - Accent1 2 2 5 2 4 5 2" xfId="7255" xr:uid="{00000000-0005-0000-0000-00009E1B0000}"/>
    <cellStyle name="20% - Accent1 2 2 5 2 4 5 2 2" xfId="7256" xr:uid="{00000000-0005-0000-0000-00009F1B0000}"/>
    <cellStyle name="20% - Accent1 2 2 5 2 4 5 2 2 2" xfId="7257" xr:uid="{00000000-0005-0000-0000-0000A01B0000}"/>
    <cellStyle name="20% - Accent1 2 2 5 2 4 5 2 3" xfId="7258" xr:uid="{00000000-0005-0000-0000-0000A11B0000}"/>
    <cellStyle name="20% - Accent1 2 2 5 2 4 5 3" xfId="7259" xr:uid="{00000000-0005-0000-0000-0000A21B0000}"/>
    <cellStyle name="20% - Accent1 2 2 5 2 4 5 3 2" xfId="7260" xr:uid="{00000000-0005-0000-0000-0000A31B0000}"/>
    <cellStyle name="20% - Accent1 2 2 5 2 4 5 4" xfId="7261" xr:uid="{00000000-0005-0000-0000-0000A41B0000}"/>
    <cellStyle name="20% - Accent1 2 2 5 2 4 6" xfId="7262" xr:uid="{00000000-0005-0000-0000-0000A51B0000}"/>
    <cellStyle name="20% - Accent1 2 2 5 2 4 6 2" xfId="7263" xr:uid="{00000000-0005-0000-0000-0000A61B0000}"/>
    <cellStyle name="20% - Accent1 2 2 5 2 4 6 2 2" xfId="7264" xr:uid="{00000000-0005-0000-0000-0000A71B0000}"/>
    <cellStyle name="20% - Accent1 2 2 5 2 4 6 2 2 2" xfId="7265" xr:uid="{00000000-0005-0000-0000-0000A81B0000}"/>
    <cellStyle name="20% - Accent1 2 2 5 2 4 6 2 3" xfId="7266" xr:uid="{00000000-0005-0000-0000-0000A91B0000}"/>
    <cellStyle name="20% - Accent1 2 2 5 2 4 6 3" xfId="7267" xr:uid="{00000000-0005-0000-0000-0000AA1B0000}"/>
    <cellStyle name="20% - Accent1 2 2 5 2 4 6 3 2" xfId="7268" xr:uid="{00000000-0005-0000-0000-0000AB1B0000}"/>
    <cellStyle name="20% - Accent1 2 2 5 2 4 6 4" xfId="7269" xr:uid="{00000000-0005-0000-0000-0000AC1B0000}"/>
    <cellStyle name="20% - Accent1 2 2 5 2 4 7" xfId="7270" xr:uid="{00000000-0005-0000-0000-0000AD1B0000}"/>
    <cellStyle name="20% - Accent1 2 2 5 2 4 7 2" xfId="7271" xr:uid="{00000000-0005-0000-0000-0000AE1B0000}"/>
    <cellStyle name="20% - Accent1 2 2 5 2 4 7 2 2" xfId="7272" xr:uid="{00000000-0005-0000-0000-0000AF1B0000}"/>
    <cellStyle name="20% - Accent1 2 2 5 2 4 7 3" xfId="7273" xr:uid="{00000000-0005-0000-0000-0000B01B0000}"/>
    <cellStyle name="20% - Accent1 2 2 5 2 4 8" xfId="7274" xr:uid="{00000000-0005-0000-0000-0000B11B0000}"/>
    <cellStyle name="20% - Accent1 2 2 5 2 4 8 2" xfId="7275" xr:uid="{00000000-0005-0000-0000-0000B21B0000}"/>
    <cellStyle name="20% - Accent1 2 2 5 2 4 8 2 2" xfId="7276" xr:uid="{00000000-0005-0000-0000-0000B31B0000}"/>
    <cellStyle name="20% - Accent1 2 2 5 2 4 8 3" xfId="7277" xr:uid="{00000000-0005-0000-0000-0000B41B0000}"/>
    <cellStyle name="20% - Accent1 2 2 5 2 4 9" xfId="7278" xr:uid="{00000000-0005-0000-0000-0000B51B0000}"/>
    <cellStyle name="20% - Accent1 2 2 5 2 4 9 2" xfId="7279" xr:uid="{00000000-0005-0000-0000-0000B61B0000}"/>
    <cellStyle name="20% - Accent1 2 2 5 2 5" xfId="7280" xr:uid="{00000000-0005-0000-0000-0000B71B0000}"/>
    <cellStyle name="20% - Accent1 2 2 5 2 5 2" xfId="7281" xr:uid="{00000000-0005-0000-0000-0000B81B0000}"/>
    <cellStyle name="20% - Accent1 2 2 5 2 5 2 2" xfId="7282" xr:uid="{00000000-0005-0000-0000-0000B91B0000}"/>
    <cellStyle name="20% - Accent1 2 2 5 2 5 2 2 2" xfId="7283" xr:uid="{00000000-0005-0000-0000-0000BA1B0000}"/>
    <cellStyle name="20% - Accent1 2 2 5 2 5 2 2 2 2" xfId="7284" xr:uid="{00000000-0005-0000-0000-0000BB1B0000}"/>
    <cellStyle name="20% - Accent1 2 2 5 2 5 2 2 3" xfId="7285" xr:uid="{00000000-0005-0000-0000-0000BC1B0000}"/>
    <cellStyle name="20% - Accent1 2 2 5 2 5 2 3" xfId="7286" xr:uid="{00000000-0005-0000-0000-0000BD1B0000}"/>
    <cellStyle name="20% - Accent1 2 2 5 2 5 2 3 2" xfId="7287" xr:uid="{00000000-0005-0000-0000-0000BE1B0000}"/>
    <cellStyle name="20% - Accent1 2 2 5 2 5 2 4" xfId="7288" xr:uid="{00000000-0005-0000-0000-0000BF1B0000}"/>
    <cellStyle name="20% - Accent1 2 2 5 2 5 3" xfId="7289" xr:uid="{00000000-0005-0000-0000-0000C01B0000}"/>
    <cellStyle name="20% - Accent1 2 2 5 2 5 3 2" xfId="7290" xr:uid="{00000000-0005-0000-0000-0000C11B0000}"/>
    <cellStyle name="20% - Accent1 2 2 5 2 5 3 2 2" xfId="7291" xr:uid="{00000000-0005-0000-0000-0000C21B0000}"/>
    <cellStyle name="20% - Accent1 2 2 5 2 5 3 2 2 2" xfId="7292" xr:uid="{00000000-0005-0000-0000-0000C31B0000}"/>
    <cellStyle name="20% - Accent1 2 2 5 2 5 3 2 3" xfId="7293" xr:uid="{00000000-0005-0000-0000-0000C41B0000}"/>
    <cellStyle name="20% - Accent1 2 2 5 2 5 3 3" xfId="7294" xr:uid="{00000000-0005-0000-0000-0000C51B0000}"/>
    <cellStyle name="20% - Accent1 2 2 5 2 5 3 3 2" xfId="7295" xr:uid="{00000000-0005-0000-0000-0000C61B0000}"/>
    <cellStyle name="20% - Accent1 2 2 5 2 5 3 4" xfId="7296" xr:uid="{00000000-0005-0000-0000-0000C71B0000}"/>
    <cellStyle name="20% - Accent1 2 2 5 2 5 4" xfId="7297" xr:uid="{00000000-0005-0000-0000-0000C81B0000}"/>
    <cellStyle name="20% - Accent1 2 2 5 2 5 4 2" xfId="7298" xr:uid="{00000000-0005-0000-0000-0000C91B0000}"/>
    <cellStyle name="20% - Accent1 2 2 5 2 5 4 2 2" xfId="7299" xr:uid="{00000000-0005-0000-0000-0000CA1B0000}"/>
    <cellStyle name="20% - Accent1 2 2 5 2 5 4 2 2 2" xfId="7300" xr:uid="{00000000-0005-0000-0000-0000CB1B0000}"/>
    <cellStyle name="20% - Accent1 2 2 5 2 5 4 2 3" xfId="7301" xr:uid="{00000000-0005-0000-0000-0000CC1B0000}"/>
    <cellStyle name="20% - Accent1 2 2 5 2 5 4 3" xfId="7302" xr:uid="{00000000-0005-0000-0000-0000CD1B0000}"/>
    <cellStyle name="20% - Accent1 2 2 5 2 5 4 3 2" xfId="7303" xr:uid="{00000000-0005-0000-0000-0000CE1B0000}"/>
    <cellStyle name="20% - Accent1 2 2 5 2 5 4 4" xfId="7304" xr:uid="{00000000-0005-0000-0000-0000CF1B0000}"/>
    <cellStyle name="20% - Accent1 2 2 5 2 5 5" xfId="7305" xr:uid="{00000000-0005-0000-0000-0000D01B0000}"/>
    <cellStyle name="20% - Accent1 2 2 5 2 5 5 2" xfId="7306" xr:uid="{00000000-0005-0000-0000-0000D11B0000}"/>
    <cellStyle name="20% - Accent1 2 2 5 2 5 5 2 2" xfId="7307" xr:uid="{00000000-0005-0000-0000-0000D21B0000}"/>
    <cellStyle name="20% - Accent1 2 2 5 2 5 5 3" xfId="7308" xr:uid="{00000000-0005-0000-0000-0000D31B0000}"/>
    <cellStyle name="20% - Accent1 2 2 5 2 5 6" xfId="7309" xr:uid="{00000000-0005-0000-0000-0000D41B0000}"/>
    <cellStyle name="20% - Accent1 2 2 5 2 5 6 2" xfId="7310" xr:uid="{00000000-0005-0000-0000-0000D51B0000}"/>
    <cellStyle name="20% - Accent1 2 2 5 2 5 6 2 2" xfId="7311" xr:uid="{00000000-0005-0000-0000-0000D61B0000}"/>
    <cellStyle name="20% - Accent1 2 2 5 2 5 6 3" xfId="7312" xr:uid="{00000000-0005-0000-0000-0000D71B0000}"/>
    <cellStyle name="20% - Accent1 2 2 5 2 5 7" xfId="7313" xr:uid="{00000000-0005-0000-0000-0000D81B0000}"/>
    <cellStyle name="20% - Accent1 2 2 5 2 5 7 2" xfId="7314" xr:uid="{00000000-0005-0000-0000-0000D91B0000}"/>
    <cellStyle name="20% - Accent1 2 2 5 2 5 8" xfId="7315" xr:uid="{00000000-0005-0000-0000-0000DA1B0000}"/>
    <cellStyle name="20% - Accent1 2 2 5 2 5 8 2" xfId="7316" xr:uid="{00000000-0005-0000-0000-0000DB1B0000}"/>
    <cellStyle name="20% - Accent1 2 2 5 2 5 9" xfId="7317" xr:uid="{00000000-0005-0000-0000-0000DC1B0000}"/>
    <cellStyle name="20% - Accent1 2 2 5 2 6" xfId="7318" xr:uid="{00000000-0005-0000-0000-0000DD1B0000}"/>
    <cellStyle name="20% - Accent1 2 2 5 2 6 2" xfId="7319" xr:uid="{00000000-0005-0000-0000-0000DE1B0000}"/>
    <cellStyle name="20% - Accent1 2 2 5 2 6 2 2" xfId="7320" xr:uid="{00000000-0005-0000-0000-0000DF1B0000}"/>
    <cellStyle name="20% - Accent1 2 2 5 2 6 2 2 2" xfId="7321" xr:uid="{00000000-0005-0000-0000-0000E01B0000}"/>
    <cellStyle name="20% - Accent1 2 2 5 2 6 2 2 2 2" xfId="7322" xr:uid="{00000000-0005-0000-0000-0000E11B0000}"/>
    <cellStyle name="20% - Accent1 2 2 5 2 6 2 2 3" xfId="7323" xr:uid="{00000000-0005-0000-0000-0000E21B0000}"/>
    <cellStyle name="20% - Accent1 2 2 5 2 6 2 3" xfId="7324" xr:uid="{00000000-0005-0000-0000-0000E31B0000}"/>
    <cellStyle name="20% - Accent1 2 2 5 2 6 2 3 2" xfId="7325" xr:uid="{00000000-0005-0000-0000-0000E41B0000}"/>
    <cellStyle name="20% - Accent1 2 2 5 2 6 2 4" xfId="7326" xr:uid="{00000000-0005-0000-0000-0000E51B0000}"/>
    <cellStyle name="20% - Accent1 2 2 5 2 6 3" xfId="7327" xr:uid="{00000000-0005-0000-0000-0000E61B0000}"/>
    <cellStyle name="20% - Accent1 2 2 5 2 6 3 2" xfId="7328" xr:uid="{00000000-0005-0000-0000-0000E71B0000}"/>
    <cellStyle name="20% - Accent1 2 2 5 2 6 3 2 2" xfId="7329" xr:uid="{00000000-0005-0000-0000-0000E81B0000}"/>
    <cellStyle name="20% - Accent1 2 2 5 2 6 3 2 2 2" xfId="7330" xr:uid="{00000000-0005-0000-0000-0000E91B0000}"/>
    <cellStyle name="20% - Accent1 2 2 5 2 6 3 2 3" xfId="7331" xr:uid="{00000000-0005-0000-0000-0000EA1B0000}"/>
    <cellStyle name="20% - Accent1 2 2 5 2 6 3 3" xfId="7332" xr:uid="{00000000-0005-0000-0000-0000EB1B0000}"/>
    <cellStyle name="20% - Accent1 2 2 5 2 6 3 3 2" xfId="7333" xr:uid="{00000000-0005-0000-0000-0000EC1B0000}"/>
    <cellStyle name="20% - Accent1 2 2 5 2 6 3 4" xfId="7334" xr:uid="{00000000-0005-0000-0000-0000ED1B0000}"/>
    <cellStyle name="20% - Accent1 2 2 5 2 6 4" xfId="7335" xr:uid="{00000000-0005-0000-0000-0000EE1B0000}"/>
    <cellStyle name="20% - Accent1 2 2 5 2 6 4 2" xfId="7336" xr:uid="{00000000-0005-0000-0000-0000EF1B0000}"/>
    <cellStyle name="20% - Accent1 2 2 5 2 6 4 2 2" xfId="7337" xr:uid="{00000000-0005-0000-0000-0000F01B0000}"/>
    <cellStyle name="20% - Accent1 2 2 5 2 6 4 2 2 2" xfId="7338" xr:uid="{00000000-0005-0000-0000-0000F11B0000}"/>
    <cellStyle name="20% - Accent1 2 2 5 2 6 4 2 3" xfId="7339" xr:uid="{00000000-0005-0000-0000-0000F21B0000}"/>
    <cellStyle name="20% - Accent1 2 2 5 2 6 4 3" xfId="7340" xr:uid="{00000000-0005-0000-0000-0000F31B0000}"/>
    <cellStyle name="20% - Accent1 2 2 5 2 6 4 3 2" xfId="7341" xr:uid="{00000000-0005-0000-0000-0000F41B0000}"/>
    <cellStyle name="20% - Accent1 2 2 5 2 6 4 4" xfId="7342" xr:uid="{00000000-0005-0000-0000-0000F51B0000}"/>
    <cellStyle name="20% - Accent1 2 2 5 2 6 5" xfId="7343" xr:uid="{00000000-0005-0000-0000-0000F61B0000}"/>
    <cellStyle name="20% - Accent1 2 2 5 2 6 5 2" xfId="7344" xr:uid="{00000000-0005-0000-0000-0000F71B0000}"/>
    <cellStyle name="20% - Accent1 2 2 5 2 6 5 2 2" xfId="7345" xr:uid="{00000000-0005-0000-0000-0000F81B0000}"/>
    <cellStyle name="20% - Accent1 2 2 5 2 6 5 3" xfId="7346" xr:uid="{00000000-0005-0000-0000-0000F91B0000}"/>
    <cellStyle name="20% - Accent1 2 2 5 2 6 6" xfId="7347" xr:uid="{00000000-0005-0000-0000-0000FA1B0000}"/>
    <cellStyle name="20% - Accent1 2 2 5 2 6 6 2" xfId="7348" xr:uid="{00000000-0005-0000-0000-0000FB1B0000}"/>
    <cellStyle name="20% - Accent1 2 2 5 2 6 6 2 2" xfId="7349" xr:uid="{00000000-0005-0000-0000-0000FC1B0000}"/>
    <cellStyle name="20% - Accent1 2 2 5 2 6 6 3" xfId="7350" xr:uid="{00000000-0005-0000-0000-0000FD1B0000}"/>
    <cellStyle name="20% - Accent1 2 2 5 2 6 7" xfId="7351" xr:uid="{00000000-0005-0000-0000-0000FE1B0000}"/>
    <cellStyle name="20% - Accent1 2 2 5 2 6 7 2" xfId="7352" xr:uid="{00000000-0005-0000-0000-0000FF1B0000}"/>
    <cellStyle name="20% - Accent1 2 2 5 2 6 8" xfId="7353" xr:uid="{00000000-0005-0000-0000-0000001C0000}"/>
    <cellStyle name="20% - Accent1 2 2 5 2 6 8 2" xfId="7354" xr:uid="{00000000-0005-0000-0000-0000011C0000}"/>
    <cellStyle name="20% - Accent1 2 2 5 2 6 9" xfId="7355" xr:uid="{00000000-0005-0000-0000-0000021C0000}"/>
    <cellStyle name="20% - Accent1 2 2 5 2 7" xfId="7356" xr:uid="{00000000-0005-0000-0000-0000031C0000}"/>
    <cellStyle name="20% - Accent1 2 2 5 2 7 2" xfId="7357" xr:uid="{00000000-0005-0000-0000-0000041C0000}"/>
    <cellStyle name="20% - Accent1 2 2 5 2 7 2 2" xfId="7358" xr:uid="{00000000-0005-0000-0000-0000051C0000}"/>
    <cellStyle name="20% - Accent1 2 2 5 2 7 2 2 2" xfId="7359" xr:uid="{00000000-0005-0000-0000-0000061C0000}"/>
    <cellStyle name="20% - Accent1 2 2 5 2 7 2 3" xfId="7360" xr:uid="{00000000-0005-0000-0000-0000071C0000}"/>
    <cellStyle name="20% - Accent1 2 2 5 2 7 3" xfId="7361" xr:uid="{00000000-0005-0000-0000-0000081C0000}"/>
    <cellStyle name="20% - Accent1 2 2 5 2 7 3 2" xfId="7362" xr:uid="{00000000-0005-0000-0000-0000091C0000}"/>
    <cellStyle name="20% - Accent1 2 2 5 2 7 4" xfId="7363" xr:uid="{00000000-0005-0000-0000-00000A1C0000}"/>
    <cellStyle name="20% - Accent1 2 2 5 2 8" xfId="7364" xr:uid="{00000000-0005-0000-0000-00000B1C0000}"/>
    <cellStyle name="20% - Accent1 2 2 5 2 8 2" xfId="7365" xr:uid="{00000000-0005-0000-0000-00000C1C0000}"/>
    <cellStyle name="20% - Accent1 2 2 5 2 8 2 2" xfId="7366" xr:uid="{00000000-0005-0000-0000-00000D1C0000}"/>
    <cellStyle name="20% - Accent1 2 2 5 2 8 2 2 2" xfId="7367" xr:uid="{00000000-0005-0000-0000-00000E1C0000}"/>
    <cellStyle name="20% - Accent1 2 2 5 2 8 2 3" xfId="7368" xr:uid="{00000000-0005-0000-0000-00000F1C0000}"/>
    <cellStyle name="20% - Accent1 2 2 5 2 8 3" xfId="7369" xr:uid="{00000000-0005-0000-0000-0000101C0000}"/>
    <cellStyle name="20% - Accent1 2 2 5 2 8 3 2" xfId="7370" xr:uid="{00000000-0005-0000-0000-0000111C0000}"/>
    <cellStyle name="20% - Accent1 2 2 5 2 8 4" xfId="7371" xr:uid="{00000000-0005-0000-0000-0000121C0000}"/>
    <cellStyle name="20% - Accent1 2 2 5 2 9" xfId="7372" xr:uid="{00000000-0005-0000-0000-0000131C0000}"/>
    <cellStyle name="20% - Accent1 2 2 5 2 9 2" xfId="7373" xr:uid="{00000000-0005-0000-0000-0000141C0000}"/>
    <cellStyle name="20% - Accent1 2 2 5 2 9 2 2" xfId="7374" xr:uid="{00000000-0005-0000-0000-0000151C0000}"/>
    <cellStyle name="20% - Accent1 2 2 5 2 9 2 2 2" xfId="7375" xr:uid="{00000000-0005-0000-0000-0000161C0000}"/>
    <cellStyle name="20% - Accent1 2 2 5 2 9 2 3" xfId="7376" xr:uid="{00000000-0005-0000-0000-0000171C0000}"/>
    <cellStyle name="20% - Accent1 2 2 5 2 9 3" xfId="7377" xr:uid="{00000000-0005-0000-0000-0000181C0000}"/>
    <cellStyle name="20% - Accent1 2 2 5 2 9 3 2" xfId="7378" xr:uid="{00000000-0005-0000-0000-0000191C0000}"/>
    <cellStyle name="20% - Accent1 2 2 5 2 9 4" xfId="7379" xr:uid="{00000000-0005-0000-0000-00001A1C0000}"/>
    <cellStyle name="20% - Accent1 2 2 5 3" xfId="7380" xr:uid="{00000000-0005-0000-0000-00001B1C0000}"/>
    <cellStyle name="20% - Accent1 2 2 5 3 10" xfId="7381" xr:uid="{00000000-0005-0000-0000-00001C1C0000}"/>
    <cellStyle name="20% - Accent1 2 2 5 3 10 2" xfId="7382" xr:uid="{00000000-0005-0000-0000-00001D1C0000}"/>
    <cellStyle name="20% - Accent1 2 2 5 3 11" xfId="7383" xr:uid="{00000000-0005-0000-0000-00001E1C0000}"/>
    <cellStyle name="20% - Accent1 2 2 5 3 2" xfId="7384" xr:uid="{00000000-0005-0000-0000-00001F1C0000}"/>
    <cellStyle name="20% - Accent1 2 2 5 3 2 2" xfId="7385" xr:uid="{00000000-0005-0000-0000-0000201C0000}"/>
    <cellStyle name="20% - Accent1 2 2 5 3 2 2 2" xfId="7386" xr:uid="{00000000-0005-0000-0000-0000211C0000}"/>
    <cellStyle name="20% - Accent1 2 2 5 3 2 2 2 2" xfId="7387" xr:uid="{00000000-0005-0000-0000-0000221C0000}"/>
    <cellStyle name="20% - Accent1 2 2 5 3 2 2 2 2 2" xfId="7388" xr:uid="{00000000-0005-0000-0000-0000231C0000}"/>
    <cellStyle name="20% - Accent1 2 2 5 3 2 2 2 3" xfId="7389" xr:uid="{00000000-0005-0000-0000-0000241C0000}"/>
    <cellStyle name="20% - Accent1 2 2 5 3 2 2 3" xfId="7390" xr:uid="{00000000-0005-0000-0000-0000251C0000}"/>
    <cellStyle name="20% - Accent1 2 2 5 3 2 2 3 2" xfId="7391" xr:uid="{00000000-0005-0000-0000-0000261C0000}"/>
    <cellStyle name="20% - Accent1 2 2 5 3 2 2 4" xfId="7392" xr:uid="{00000000-0005-0000-0000-0000271C0000}"/>
    <cellStyle name="20% - Accent1 2 2 5 3 2 3" xfId="7393" xr:uid="{00000000-0005-0000-0000-0000281C0000}"/>
    <cellStyle name="20% - Accent1 2 2 5 3 2 3 2" xfId="7394" xr:uid="{00000000-0005-0000-0000-0000291C0000}"/>
    <cellStyle name="20% - Accent1 2 2 5 3 2 3 2 2" xfId="7395" xr:uid="{00000000-0005-0000-0000-00002A1C0000}"/>
    <cellStyle name="20% - Accent1 2 2 5 3 2 3 2 2 2" xfId="7396" xr:uid="{00000000-0005-0000-0000-00002B1C0000}"/>
    <cellStyle name="20% - Accent1 2 2 5 3 2 3 2 3" xfId="7397" xr:uid="{00000000-0005-0000-0000-00002C1C0000}"/>
    <cellStyle name="20% - Accent1 2 2 5 3 2 3 3" xfId="7398" xr:uid="{00000000-0005-0000-0000-00002D1C0000}"/>
    <cellStyle name="20% - Accent1 2 2 5 3 2 3 3 2" xfId="7399" xr:uid="{00000000-0005-0000-0000-00002E1C0000}"/>
    <cellStyle name="20% - Accent1 2 2 5 3 2 3 4" xfId="7400" xr:uid="{00000000-0005-0000-0000-00002F1C0000}"/>
    <cellStyle name="20% - Accent1 2 2 5 3 2 4" xfId="7401" xr:uid="{00000000-0005-0000-0000-0000301C0000}"/>
    <cellStyle name="20% - Accent1 2 2 5 3 2 4 2" xfId="7402" xr:uid="{00000000-0005-0000-0000-0000311C0000}"/>
    <cellStyle name="20% - Accent1 2 2 5 3 2 4 2 2" xfId="7403" xr:uid="{00000000-0005-0000-0000-0000321C0000}"/>
    <cellStyle name="20% - Accent1 2 2 5 3 2 4 2 2 2" xfId="7404" xr:uid="{00000000-0005-0000-0000-0000331C0000}"/>
    <cellStyle name="20% - Accent1 2 2 5 3 2 4 2 3" xfId="7405" xr:uid="{00000000-0005-0000-0000-0000341C0000}"/>
    <cellStyle name="20% - Accent1 2 2 5 3 2 4 3" xfId="7406" xr:uid="{00000000-0005-0000-0000-0000351C0000}"/>
    <cellStyle name="20% - Accent1 2 2 5 3 2 4 3 2" xfId="7407" xr:uid="{00000000-0005-0000-0000-0000361C0000}"/>
    <cellStyle name="20% - Accent1 2 2 5 3 2 4 4" xfId="7408" xr:uid="{00000000-0005-0000-0000-0000371C0000}"/>
    <cellStyle name="20% - Accent1 2 2 5 3 2 5" xfId="7409" xr:uid="{00000000-0005-0000-0000-0000381C0000}"/>
    <cellStyle name="20% - Accent1 2 2 5 3 2 5 2" xfId="7410" xr:uid="{00000000-0005-0000-0000-0000391C0000}"/>
    <cellStyle name="20% - Accent1 2 2 5 3 2 5 2 2" xfId="7411" xr:uid="{00000000-0005-0000-0000-00003A1C0000}"/>
    <cellStyle name="20% - Accent1 2 2 5 3 2 5 3" xfId="7412" xr:uid="{00000000-0005-0000-0000-00003B1C0000}"/>
    <cellStyle name="20% - Accent1 2 2 5 3 2 6" xfId="7413" xr:uid="{00000000-0005-0000-0000-00003C1C0000}"/>
    <cellStyle name="20% - Accent1 2 2 5 3 2 6 2" xfId="7414" xr:uid="{00000000-0005-0000-0000-00003D1C0000}"/>
    <cellStyle name="20% - Accent1 2 2 5 3 2 6 2 2" xfId="7415" xr:uid="{00000000-0005-0000-0000-00003E1C0000}"/>
    <cellStyle name="20% - Accent1 2 2 5 3 2 6 3" xfId="7416" xr:uid="{00000000-0005-0000-0000-00003F1C0000}"/>
    <cellStyle name="20% - Accent1 2 2 5 3 2 7" xfId="7417" xr:uid="{00000000-0005-0000-0000-0000401C0000}"/>
    <cellStyle name="20% - Accent1 2 2 5 3 2 7 2" xfId="7418" xr:uid="{00000000-0005-0000-0000-0000411C0000}"/>
    <cellStyle name="20% - Accent1 2 2 5 3 2 8" xfId="7419" xr:uid="{00000000-0005-0000-0000-0000421C0000}"/>
    <cellStyle name="20% - Accent1 2 2 5 3 2 8 2" xfId="7420" xr:uid="{00000000-0005-0000-0000-0000431C0000}"/>
    <cellStyle name="20% - Accent1 2 2 5 3 2 9" xfId="7421" xr:uid="{00000000-0005-0000-0000-0000441C0000}"/>
    <cellStyle name="20% - Accent1 2 2 5 3 3" xfId="7422" xr:uid="{00000000-0005-0000-0000-0000451C0000}"/>
    <cellStyle name="20% - Accent1 2 2 5 3 3 2" xfId="7423" xr:uid="{00000000-0005-0000-0000-0000461C0000}"/>
    <cellStyle name="20% - Accent1 2 2 5 3 3 2 2" xfId="7424" xr:uid="{00000000-0005-0000-0000-0000471C0000}"/>
    <cellStyle name="20% - Accent1 2 2 5 3 3 2 2 2" xfId="7425" xr:uid="{00000000-0005-0000-0000-0000481C0000}"/>
    <cellStyle name="20% - Accent1 2 2 5 3 3 2 2 2 2" xfId="7426" xr:uid="{00000000-0005-0000-0000-0000491C0000}"/>
    <cellStyle name="20% - Accent1 2 2 5 3 3 2 2 3" xfId="7427" xr:uid="{00000000-0005-0000-0000-00004A1C0000}"/>
    <cellStyle name="20% - Accent1 2 2 5 3 3 2 3" xfId="7428" xr:uid="{00000000-0005-0000-0000-00004B1C0000}"/>
    <cellStyle name="20% - Accent1 2 2 5 3 3 2 3 2" xfId="7429" xr:uid="{00000000-0005-0000-0000-00004C1C0000}"/>
    <cellStyle name="20% - Accent1 2 2 5 3 3 2 4" xfId="7430" xr:uid="{00000000-0005-0000-0000-00004D1C0000}"/>
    <cellStyle name="20% - Accent1 2 2 5 3 3 3" xfId="7431" xr:uid="{00000000-0005-0000-0000-00004E1C0000}"/>
    <cellStyle name="20% - Accent1 2 2 5 3 3 3 2" xfId="7432" xr:uid="{00000000-0005-0000-0000-00004F1C0000}"/>
    <cellStyle name="20% - Accent1 2 2 5 3 3 3 2 2" xfId="7433" xr:uid="{00000000-0005-0000-0000-0000501C0000}"/>
    <cellStyle name="20% - Accent1 2 2 5 3 3 3 2 2 2" xfId="7434" xr:uid="{00000000-0005-0000-0000-0000511C0000}"/>
    <cellStyle name="20% - Accent1 2 2 5 3 3 3 2 3" xfId="7435" xr:uid="{00000000-0005-0000-0000-0000521C0000}"/>
    <cellStyle name="20% - Accent1 2 2 5 3 3 3 3" xfId="7436" xr:uid="{00000000-0005-0000-0000-0000531C0000}"/>
    <cellStyle name="20% - Accent1 2 2 5 3 3 3 3 2" xfId="7437" xr:uid="{00000000-0005-0000-0000-0000541C0000}"/>
    <cellStyle name="20% - Accent1 2 2 5 3 3 3 4" xfId="7438" xr:uid="{00000000-0005-0000-0000-0000551C0000}"/>
    <cellStyle name="20% - Accent1 2 2 5 3 3 4" xfId="7439" xr:uid="{00000000-0005-0000-0000-0000561C0000}"/>
    <cellStyle name="20% - Accent1 2 2 5 3 3 4 2" xfId="7440" xr:uid="{00000000-0005-0000-0000-0000571C0000}"/>
    <cellStyle name="20% - Accent1 2 2 5 3 3 4 2 2" xfId="7441" xr:uid="{00000000-0005-0000-0000-0000581C0000}"/>
    <cellStyle name="20% - Accent1 2 2 5 3 3 4 2 2 2" xfId="7442" xr:uid="{00000000-0005-0000-0000-0000591C0000}"/>
    <cellStyle name="20% - Accent1 2 2 5 3 3 4 2 3" xfId="7443" xr:uid="{00000000-0005-0000-0000-00005A1C0000}"/>
    <cellStyle name="20% - Accent1 2 2 5 3 3 4 3" xfId="7444" xr:uid="{00000000-0005-0000-0000-00005B1C0000}"/>
    <cellStyle name="20% - Accent1 2 2 5 3 3 4 3 2" xfId="7445" xr:uid="{00000000-0005-0000-0000-00005C1C0000}"/>
    <cellStyle name="20% - Accent1 2 2 5 3 3 4 4" xfId="7446" xr:uid="{00000000-0005-0000-0000-00005D1C0000}"/>
    <cellStyle name="20% - Accent1 2 2 5 3 3 5" xfId="7447" xr:uid="{00000000-0005-0000-0000-00005E1C0000}"/>
    <cellStyle name="20% - Accent1 2 2 5 3 3 5 2" xfId="7448" xr:uid="{00000000-0005-0000-0000-00005F1C0000}"/>
    <cellStyle name="20% - Accent1 2 2 5 3 3 5 2 2" xfId="7449" xr:uid="{00000000-0005-0000-0000-0000601C0000}"/>
    <cellStyle name="20% - Accent1 2 2 5 3 3 5 3" xfId="7450" xr:uid="{00000000-0005-0000-0000-0000611C0000}"/>
    <cellStyle name="20% - Accent1 2 2 5 3 3 6" xfId="7451" xr:uid="{00000000-0005-0000-0000-0000621C0000}"/>
    <cellStyle name="20% - Accent1 2 2 5 3 3 6 2" xfId="7452" xr:uid="{00000000-0005-0000-0000-0000631C0000}"/>
    <cellStyle name="20% - Accent1 2 2 5 3 3 6 2 2" xfId="7453" xr:uid="{00000000-0005-0000-0000-0000641C0000}"/>
    <cellStyle name="20% - Accent1 2 2 5 3 3 6 3" xfId="7454" xr:uid="{00000000-0005-0000-0000-0000651C0000}"/>
    <cellStyle name="20% - Accent1 2 2 5 3 3 7" xfId="7455" xr:uid="{00000000-0005-0000-0000-0000661C0000}"/>
    <cellStyle name="20% - Accent1 2 2 5 3 3 7 2" xfId="7456" xr:uid="{00000000-0005-0000-0000-0000671C0000}"/>
    <cellStyle name="20% - Accent1 2 2 5 3 3 8" xfId="7457" xr:uid="{00000000-0005-0000-0000-0000681C0000}"/>
    <cellStyle name="20% - Accent1 2 2 5 3 3 8 2" xfId="7458" xr:uid="{00000000-0005-0000-0000-0000691C0000}"/>
    <cellStyle name="20% - Accent1 2 2 5 3 3 9" xfId="7459" xr:uid="{00000000-0005-0000-0000-00006A1C0000}"/>
    <cellStyle name="20% - Accent1 2 2 5 3 4" xfId="7460" xr:uid="{00000000-0005-0000-0000-00006B1C0000}"/>
    <cellStyle name="20% - Accent1 2 2 5 3 4 2" xfId="7461" xr:uid="{00000000-0005-0000-0000-00006C1C0000}"/>
    <cellStyle name="20% - Accent1 2 2 5 3 4 2 2" xfId="7462" xr:uid="{00000000-0005-0000-0000-00006D1C0000}"/>
    <cellStyle name="20% - Accent1 2 2 5 3 4 2 2 2" xfId="7463" xr:uid="{00000000-0005-0000-0000-00006E1C0000}"/>
    <cellStyle name="20% - Accent1 2 2 5 3 4 2 3" xfId="7464" xr:uid="{00000000-0005-0000-0000-00006F1C0000}"/>
    <cellStyle name="20% - Accent1 2 2 5 3 4 3" xfId="7465" xr:uid="{00000000-0005-0000-0000-0000701C0000}"/>
    <cellStyle name="20% - Accent1 2 2 5 3 4 3 2" xfId="7466" xr:uid="{00000000-0005-0000-0000-0000711C0000}"/>
    <cellStyle name="20% - Accent1 2 2 5 3 4 4" xfId="7467" xr:uid="{00000000-0005-0000-0000-0000721C0000}"/>
    <cellStyle name="20% - Accent1 2 2 5 3 5" xfId="7468" xr:uid="{00000000-0005-0000-0000-0000731C0000}"/>
    <cellStyle name="20% - Accent1 2 2 5 3 5 2" xfId="7469" xr:uid="{00000000-0005-0000-0000-0000741C0000}"/>
    <cellStyle name="20% - Accent1 2 2 5 3 5 2 2" xfId="7470" xr:uid="{00000000-0005-0000-0000-0000751C0000}"/>
    <cellStyle name="20% - Accent1 2 2 5 3 5 2 2 2" xfId="7471" xr:uid="{00000000-0005-0000-0000-0000761C0000}"/>
    <cellStyle name="20% - Accent1 2 2 5 3 5 2 3" xfId="7472" xr:uid="{00000000-0005-0000-0000-0000771C0000}"/>
    <cellStyle name="20% - Accent1 2 2 5 3 5 3" xfId="7473" xr:uid="{00000000-0005-0000-0000-0000781C0000}"/>
    <cellStyle name="20% - Accent1 2 2 5 3 5 3 2" xfId="7474" xr:uid="{00000000-0005-0000-0000-0000791C0000}"/>
    <cellStyle name="20% - Accent1 2 2 5 3 5 4" xfId="7475" xr:uid="{00000000-0005-0000-0000-00007A1C0000}"/>
    <cellStyle name="20% - Accent1 2 2 5 3 6" xfId="7476" xr:uid="{00000000-0005-0000-0000-00007B1C0000}"/>
    <cellStyle name="20% - Accent1 2 2 5 3 6 2" xfId="7477" xr:uid="{00000000-0005-0000-0000-00007C1C0000}"/>
    <cellStyle name="20% - Accent1 2 2 5 3 6 2 2" xfId="7478" xr:uid="{00000000-0005-0000-0000-00007D1C0000}"/>
    <cellStyle name="20% - Accent1 2 2 5 3 6 2 2 2" xfId="7479" xr:uid="{00000000-0005-0000-0000-00007E1C0000}"/>
    <cellStyle name="20% - Accent1 2 2 5 3 6 2 3" xfId="7480" xr:uid="{00000000-0005-0000-0000-00007F1C0000}"/>
    <cellStyle name="20% - Accent1 2 2 5 3 6 3" xfId="7481" xr:uid="{00000000-0005-0000-0000-0000801C0000}"/>
    <cellStyle name="20% - Accent1 2 2 5 3 6 3 2" xfId="7482" xr:uid="{00000000-0005-0000-0000-0000811C0000}"/>
    <cellStyle name="20% - Accent1 2 2 5 3 6 4" xfId="7483" xr:uid="{00000000-0005-0000-0000-0000821C0000}"/>
    <cellStyle name="20% - Accent1 2 2 5 3 7" xfId="7484" xr:uid="{00000000-0005-0000-0000-0000831C0000}"/>
    <cellStyle name="20% - Accent1 2 2 5 3 7 2" xfId="7485" xr:uid="{00000000-0005-0000-0000-0000841C0000}"/>
    <cellStyle name="20% - Accent1 2 2 5 3 7 2 2" xfId="7486" xr:uid="{00000000-0005-0000-0000-0000851C0000}"/>
    <cellStyle name="20% - Accent1 2 2 5 3 7 3" xfId="7487" xr:uid="{00000000-0005-0000-0000-0000861C0000}"/>
    <cellStyle name="20% - Accent1 2 2 5 3 8" xfId="7488" xr:uid="{00000000-0005-0000-0000-0000871C0000}"/>
    <cellStyle name="20% - Accent1 2 2 5 3 8 2" xfId="7489" xr:uid="{00000000-0005-0000-0000-0000881C0000}"/>
    <cellStyle name="20% - Accent1 2 2 5 3 8 2 2" xfId="7490" xr:uid="{00000000-0005-0000-0000-0000891C0000}"/>
    <cellStyle name="20% - Accent1 2 2 5 3 8 3" xfId="7491" xr:uid="{00000000-0005-0000-0000-00008A1C0000}"/>
    <cellStyle name="20% - Accent1 2 2 5 3 9" xfId="7492" xr:uid="{00000000-0005-0000-0000-00008B1C0000}"/>
    <cellStyle name="20% - Accent1 2 2 5 3 9 2" xfId="7493" xr:uid="{00000000-0005-0000-0000-00008C1C0000}"/>
    <cellStyle name="20% - Accent1 2 2 5 4" xfId="7494" xr:uid="{00000000-0005-0000-0000-00008D1C0000}"/>
    <cellStyle name="20% - Accent1 2 2 5 4 10" xfId="7495" xr:uid="{00000000-0005-0000-0000-00008E1C0000}"/>
    <cellStyle name="20% - Accent1 2 2 5 4 10 2" xfId="7496" xr:uid="{00000000-0005-0000-0000-00008F1C0000}"/>
    <cellStyle name="20% - Accent1 2 2 5 4 11" xfId="7497" xr:uid="{00000000-0005-0000-0000-0000901C0000}"/>
    <cellStyle name="20% - Accent1 2 2 5 4 2" xfId="7498" xr:uid="{00000000-0005-0000-0000-0000911C0000}"/>
    <cellStyle name="20% - Accent1 2 2 5 4 2 2" xfId="7499" xr:uid="{00000000-0005-0000-0000-0000921C0000}"/>
    <cellStyle name="20% - Accent1 2 2 5 4 2 2 2" xfId="7500" xr:uid="{00000000-0005-0000-0000-0000931C0000}"/>
    <cellStyle name="20% - Accent1 2 2 5 4 2 2 2 2" xfId="7501" xr:uid="{00000000-0005-0000-0000-0000941C0000}"/>
    <cellStyle name="20% - Accent1 2 2 5 4 2 2 2 2 2" xfId="7502" xr:uid="{00000000-0005-0000-0000-0000951C0000}"/>
    <cellStyle name="20% - Accent1 2 2 5 4 2 2 2 3" xfId="7503" xr:uid="{00000000-0005-0000-0000-0000961C0000}"/>
    <cellStyle name="20% - Accent1 2 2 5 4 2 2 3" xfId="7504" xr:uid="{00000000-0005-0000-0000-0000971C0000}"/>
    <cellStyle name="20% - Accent1 2 2 5 4 2 2 3 2" xfId="7505" xr:uid="{00000000-0005-0000-0000-0000981C0000}"/>
    <cellStyle name="20% - Accent1 2 2 5 4 2 2 4" xfId="7506" xr:uid="{00000000-0005-0000-0000-0000991C0000}"/>
    <cellStyle name="20% - Accent1 2 2 5 4 2 3" xfId="7507" xr:uid="{00000000-0005-0000-0000-00009A1C0000}"/>
    <cellStyle name="20% - Accent1 2 2 5 4 2 3 2" xfId="7508" xr:uid="{00000000-0005-0000-0000-00009B1C0000}"/>
    <cellStyle name="20% - Accent1 2 2 5 4 2 3 2 2" xfId="7509" xr:uid="{00000000-0005-0000-0000-00009C1C0000}"/>
    <cellStyle name="20% - Accent1 2 2 5 4 2 3 2 2 2" xfId="7510" xr:uid="{00000000-0005-0000-0000-00009D1C0000}"/>
    <cellStyle name="20% - Accent1 2 2 5 4 2 3 2 3" xfId="7511" xr:uid="{00000000-0005-0000-0000-00009E1C0000}"/>
    <cellStyle name="20% - Accent1 2 2 5 4 2 3 3" xfId="7512" xr:uid="{00000000-0005-0000-0000-00009F1C0000}"/>
    <cellStyle name="20% - Accent1 2 2 5 4 2 3 3 2" xfId="7513" xr:uid="{00000000-0005-0000-0000-0000A01C0000}"/>
    <cellStyle name="20% - Accent1 2 2 5 4 2 3 4" xfId="7514" xr:uid="{00000000-0005-0000-0000-0000A11C0000}"/>
    <cellStyle name="20% - Accent1 2 2 5 4 2 4" xfId="7515" xr:uid="{00000000-0005-0000-0000-0000A21C0000}"/>
    <cellStyle name="20% - Accent1 2 2 5 4 2 4 2" xfId="7516" xr:uid="{00000000-0005-0000-0000-0000A31C0000}"/>
    <cellStyle name="20% - Accent1 2 2 5 4 2 4 2 2" xfId="7517" xr:uid="{00000000-0005-0000-0000-0000A41C0000}"/>
    <cellStyle name="20% - Accent1 2 2 5 4 2 4 2 2 2" xfId="7518" xr:uid="{00000000-0005-0000-0000-0000A51C0000}"/>
    <cellStyle name="20% - Accent1 2 2 5 4 2 4 2 3" xfId="7519" xr:uid="{00000000-0005-0000-0000-0000A61C0000}"/>
    <cellStyle name="20% - Accent1 2 2 5 4 2 4 3" xfId="7520" xr:uid="{00000000-0005-0000-0000-0000A71C0000}"/>
    <cellStyle name="20% - Accent1 2 2 5 4 2 4 3 2" xfId="7521" xr:uid="{00000000-0005-0000-0000-0000A81C0000}"/>
    <cellStyle name="20% - Accent1 2 2 5 4 2 4 4" xfId="7522" xr:uid="{00000000-0005-0000-0000-0000A91C0000}"/>
    <cellStyle name="20% - Accent1 2 2 5 4 2 5" xfId="7523" xr:uid="{00000000-0005-0000-0000-0000AA1C0000}"/>
    <cellStyle name="20% - Accent1 2 2 5 4 2 5 2" xfId="7524" xr:uid="{00000000-0005-0000-0000-0000AB1C0000}"/>
    <cellStyle name="20% - Accent1 2 2 5 4 2 5 2 2" xfId="7525" xr:uid="{00000000-0005-0000-0000-0000AC1C0000}"/>
    <cellStyle name="20% - Accent1 2 2 5 4 2 5 3" xfId="7526" xr:uid="{00000000-0005-0000-0000-0000AD1C0000}"/>
    <cellStyle name="20% - Accent1 2 2 5 4 2 6" xfId="7527" xr:uid="{00000000-0005-0000-0000-0000AE1C0000}"/>
    <cellStyle name="20% - Accent1 2 2 5 4 2 6 2" xfId="7528" xr:uid="{00000000-0005-0000-0000-0000AF1C0000}"/>
    <cellStyle name="20% - Accent1 2 2 5 4 2 6 2 2" xfId="7529" xr:uid="{00000000-0005-0000-0000-0000B01C0000}"/>
    <cellStyle name="20% - Accent1 2 2 5 4 2 6 3" xfId="7530" xr:uid="{00000000-0005-0000-0000-0000B11C0000}"/>
    <cellStyle name="20% - Accent1 2 2 5 4 2 7" xfId="7531" xr:uid="{00000000-0005-0000-0000-0000B21C0000}"/>
    <cellStyle name="20% - Accent1 2 2 5 4 2 7 2" xfId="7532" xr:uid="{00000000-0005-0000-0000-0000B31C0000}"/>
    <cellStyle name="20% - Accent1 2 2 5 4 2 8" xfId="7533" xr:uid="{00000000-0005-0000-0000-0000B41C0000}"/>
    <cellStyle name="20% - Accent1 2 2 5 4 2 8 2" xfId="7534" xr:uid="{00000000-0005-0000-0000-0000B51C0000}"/>
    <cellStyle name="20% - Accent1 2 2 5 4 2 9" xfId="7535" xr:uid="{00000000-0005-0000-0000-0000B61C0000}"/>
    <cellStyle name="20% - Accent1 2 2 5 4 3" xfId="7536" xr:uid="{00000000-0005-0000-0000-0000B71C0000}"/>
    <cellStyle name="20% - Accent1 2 2 5 4 3 2" xfId="7537" xr:uid="{00000000-0005-0000-0000-0000B81C0000}"/>
    <cellStyle name="20% - Accent1 2 2 5 4 3 2 2" xfId="7538" xr:uid="{00000000-0005-0000-0000-0000B91C0000}"/>
    <cellStyle name="20% - Accent1 2 2 5 4 3 2 2 2" xfId="7539" xr:uid="{00000000-0005-0000-0000-0000BA1C0000}"/>
    <cellStyle name="20% - Accent1 2 2 5 4 3 2 2 2 2" xfId="7540" xr:uid="{00000000-0005-0000-0000-0000BB1C0000}"/>
    <cellStyle name="20% - Accent1 2 2 5 4 3 2 2 3" xfId="7541" xr:uid="{00000000-0005-0000-0000-0000BC1C0000}"/>
    <cellStyle name="20% - Accent1 2 2 5 4 3 2 3" xfId="7542" xr:uid="{00000000-0005-0000-0000-0000BD1C0000}"/>
    <cellStyle name="20% - Accent1 2 2 5 4 3 2 3 2" xfId="7543" xr:uid="{00000000-0005-0000-0000-0000BE1C0000}"/>
    <cellStyle name="20% - Accent1 2 2 5 4 3 2 4" xfId="7544" xr:uid="{00000000-0005-0000-0000-0000BF1C0000}"/>
    <cellStyle name="20% - Accent1 2 2 5 4 3 3" xfId="7545" xr:uid="{00000000-0005-0000-0000-0000C01C0000}"/>
    <cellStyle name="20% - Accent1 2 2 5 4 3 3 2" xfId="7546" xr:uid="{00000000-0005-0000-0000-0000C11C0000}"/>
    <cellStyle name="20% - Accent1 2 2 5 4 3 3 2 2" xfId="7547" xr:uid="{00000000-0005-0000-0000-0000C21C0000}"/>
    <cellStyle name="20% - Accent1 2 2 5 4 3 3 2 2 2" xfId="7548" xr:uid="{00000000-0005-0000-0000-0000C31C0000}"/>
    <cellStyle name="20% - Accent1 2 2 5 4 3 3 2 3" xfId="7549" xr:uid="{00000000-0005-0000-0000-0000C41C0000}"/>
    <cellStyle name="20% - Accent1 2 2 5 4 3 3 3" xfId="7550" xr:uid="{00000000-0005-0000-0000-0000C51C0000}"/>
    <cellStyle name="20% - Accent1 2 2 5 4 3 3 3 2" xfId="7551" xr:uid="{00000000-0005-0000-0000-0000C61C0000}"/>
    <cellStyle name="20% - Accent1 2 2 5 4 3 3 4" xfId="7552" xr:uid="{00000000-0005-0000-0000-0000C71C0000}"/>
    <cellStyle name="20% - Accent1 2 2 5 4 3 4" xfId="7553" xr:uid="{00000000-0005-0000-0000-0000C81C0000}"/>
    <cellStyle name="20% - Accent1 2 2 5 4 3 4 2" xfId="7554" xr:uid="{00000000-0005-0000-0000-0000C91C0000}"/>
    <cellStyle name="20% - Accent1 2 2 5 4 3 4 2 2" xfId="7555" xr:uid="{00000000-0005-0000-0000-0000CA1C0000}"/>
    <cellStyle name="20% - Accent1 2 2 5 4 3 4 2 2 2" xfId="7556" xr:uid="{00000000-0005-0000-0000-0000CB1C0000}"/>
    <cellStyle name="20% - Accent1 2 2 5 4 3 4 2 3" xfId="7557" xr:uid="{00000000-0005-0000-0000-0000CC1C0000}"/>
    <cellStyle name="20% - Accent1 2 2 5 4 3 4 3" xfId="7558" xr:uid="{00000000-0005-0000-0000-0000CD1C0000}"/>
    <cellStyle name="20% - Accent1 2 2 5 4 3 4 3 2" xfId="7559" xr:uid="{00000000-0005-0000-0000-0000CE1C0000}"/>
    <cellStyle name="20% - Accent1 2 2 5 4 3 4 4" xfId="7560" xr:uid="{00000000-0005-0000-0000-0000CF1C0000}"/>
    <cellStyle name="20% - Accent1 2 2 5 4 3 5" xfId="7561" xr:uid="{00000000-0005-0000-0000-0000D01C0000}"/>
    <cellStyle name="20% - Accent1 2 2 5 4 3 5 2" xfId="7562" xr:uid="{00000000-0005-0000-0000-0000D11C0000}"/>
    <cellStyle name="20% - Accent1 2 2 5 4 3 5 2 2" xfId="7563" xr:uid="{00000000-0005-0000-0000-0000D21C0000}"/>
    <cellStyle name="20% - Accent1 2 2 5 4 3 5 3" xfId="7564" xr:uid="{00000000-0005-0000-0000-0000D31C0000}"/>
    <cellStyle name="20% - Accent1 2 2 5 4 3 6" xfId="7565" xr:uid="{00000000-0005-0000-0000-0000D41C0000}"/>
    <cellStyle name="20% - Accent1 2 2 5 4 3 6 2" xfId="7566" xr:uid="{00000000-0005-0000-0000-0000D51C0000}"/>
    <cellStyle name="20% - Accent1 2 2 5 4 3 6 2 2" xfId="7567" xr:uid="{00000000-0005-0000-0000-0000D61C0000}"/>
    <cellStyle name="20% - Accent1 2 2 5 4 3 6 3" xfId="7568" xr:uid="{00000000-0005-0000-0000-0000D71C0000}"/>
    <cellStyle name="20% - Accent1 2 2 5 4 3 7" xfId="7569" xr:uid="{00000000-0005-0000-0000-0000D81C0000}"/>
    <cellStyle name="20% - Accent1 2 2 5 4 3 7 2" xfId="7570" xr:uid="{00000000-0005-0000-0000-0000D91C0000}"/>
    <cellStyle name="20% - Accent1 2 2 5 4 3 8" xfId="7571" xr:uid="{00000000-0005-0000-0000-0000DA1C0000}"/>
    <cellStyle name="20% - Accent1 2 2 5 4 3 8 2" xfId="7572" xr:uid="{00000000-0005-0000-0000-0000DB1C0000}"/>
    <cellStyle name="20% - Accent1 2 2 5 4 3 9" xfId="7573" xr:uid="{00000000-0005-0000-0000-0000DC1C0000}"/>
    <cellStyle name="20% - Accent1 2 2 5 4 4" xfId="7574" xr:uid="{00000000-0005-0000-0000-0000DD1C0000}"/>
    <cellStyle name="20% - Accent1 2 2 5 4 4 2" xfId="7575" xr:uid="{00000000-0005-0000-0000-0000DE1C0000}"/>
    <cellStyle name="20% - Accent1 2 2 5 4 4 2 2" xfId="7576" xr:uid="{00000000-0005-0000-0000-0000DF1C0000}"/>
    <cellStyle name="20% - Accent1 2 2 5 4 4 2 2 2" xfId="7577" xr:uid="{00000000-0005-0000-0000-0000E01C0000}"/>
    <cellStyle name="20% - Accent1 2 2 5 4 4 2 3" xfId="7578" xr:uid="{00000000-0005-0000-0000-0000E11C0000}"/>
    <cellStyle name="20% - Accent1 2 2 5 4 4 3" xfId="7579" xr:uid="{00000000-0005-0000-0000-0000E21C0000}"/>
    <cellStyle name="20% - Accent1 2 2 5 4 4 3 2" xfId="7580" xr:uid="{00000000-0005-0000-0000-0000E31C0000}"/>
    <cellStyle name="20% - Accent1 2 2 5 4 4 4" xfId="7581" xr:uid="{00000000-0005-0000-0000-0000E41C0000}"/>
    <cellStyle name="20% - Accent1 2 2 5 4 5" xfId="7582" xr:uid="{00000000-0005-0000-0000-0000E51C0000}"/>
    <cellStyle name="20% - Accent1 2 2 5 4 5 2" xfId="7583" xr:uid="{00000000-0005-0000-0000-0000E61C0000}"/>
    <cellStyle name="20% - Accent1 2 2 5 4 5 2 2" xfId="7584" xr:uid="{00000000-0005-0000-0000-0000E71C0000}"/>
    <cellStyle name="20% - Accent1 2 2 5 4 5 2 2 2" xfId="7585" xr:uid="{00000000-0005-0000-0000-0000E81C0000}"/>
    <cellStyle name="20% - Accent1 2 2 5 4 5 2 3" xfId="7586" xr:uid="{00000000-0005-0000-0000-0000E91C0000}"/>
    <cellStyle name="20% - Accent1 2 2 5 4 5 3" xfId="7587" xr:uid="{00000000-0005-0000-0000-0000EA1C0000}"/>
    <cellStyle name="20% - Accent1 2 2 5 4 5 3 2" xfId="7588" xr:uid="{00000000-0005-0000-0000-0000EB1C0000}"/>
    <cellStyle name="20% - Accent1 2 2 5 4 5 4" xfId="7589" xr:uid="{00000000-0005-0000-0000-0000EC1C0000}"/>
    <cellStyle name="20% - Accent1 2 2 5 4 6" xfId="7590" xr:uid="{00000000-0005-0000-0000-0000ED1C0000}"/>
    <cellStyle name="20% - Accent1 2 2 5 4 6 2" xfId="7591" xr:uid="{00000000-0005-0000-0000-0000EE1C0000}"/>
    <cellStyle name="20% - Accent1 2 2 5 4 6 2 2" xfId="7592" xr:uid="{00000000-0005-0000-0000-0000EF1C0000}"/>
    <cellStyle name="20% - Accent1 2 2 5 4 6 2 2 2" xfId="7593" xr:uid="{00000000-0005-0000-0000-0000F01C0000}"/>
    <cellStyle name="20% - Accent1 2 2 5 4 6 2 3" xfId="7594" xr:uid="{00000000-0005-0000-0000-0000F11C0000}"/>
    <cellStyle name="20% - Accent1 2 2 5 4 6 3" xfId="7595" xr:uid="{00000000-0005-0000-0000-0000F21C0000}"/>
    <cellStyle name="20% - Accent1 2 2 5 4 6 3 2" xfId="7596" xr:uid="{00000000-0005-0000-0000-0000F31C0000}"/>
    <cellStyle name="20% - Accent1 2 2 5 4 6 4" xfId="7597" xr:uid="{00000000-0005-0000-0000-0000F41C0000}"/>
    <cellStyle name="20% - Accent1 2 2 5 4 7" xfId="7598" xr:uid="{00000000-0005-0000-0000-0000F51C0000}"/>
    <cellStyle name="20% - Accent1 2 2 5 4 7 2" xfId="7599" xr:uid="{00000000-0005-0000-0000-0000F61C0000}"/>
    <cellStyle name="20% - Accent1 2 2 5 4 7 2 2" xfId="7600" xr:uid="{00000000-0005-0000-0000-0000F71C0000}"/>
    <cellStyle name="20% - Accent1 2 2 5 4 7 3" xfId="7601" xr:uid="{00000000-0005-0000-0000-0000F81C0000}"/>
    <cellStyle name="20% - Accent1 2 2 5 4 8" xfId="7602" xr:uid="{00000000-0005-0000-0000-0000F91C0000}"/>
    <cellStyle name="20% - Accent1 2 2 5 4 8 2" xfId="7603" xr:uid="{00000000-0005-0000-0000-0000FA1C0000}"/>
    <cellStyle name="20% - Accent1 2 2 5 4 8 2 2" xfId="7604" xr:uid="{00000000-0005-0000-0000-0000FB1C0000}"/>
    <cellStyle name="20% - Accent1 2 2 5 4 8 3" xfId="7605" xr:uid="{00000000-0005-0000-0000-0000FC1C0000}"/>
    <cellStyle name="20% - Accent1 2 2 5 4 9" xfId="7606" xr:uid="{00000000-0005-0000-0000-0000FD1C0000}"/>
    <cellStyle name="20% - Accent1 2 2 5 4 9 2" xfId="7607" xr:uid="{00000000-0005-0000-0000-0000FE1C0000}"/>
    <cellStyle name="20% - Accent1 2 2 5 5" xfId="7608" xr:uid="{00000000-0005-0000-0000-0000FF1C0000}"/>
    <cellStyle name="20% - Accent1 2 2 5 5 10" xfId="7609" xr:uid="{00000000-0005-0000-0000-0000001D0000}"/>
    <cellStyle name="20% - Accent1 2 2 5 5 10 2" xfId="7610" xr:uid="{00000000-0005-0000-0000-0000011D0000}"/>
    <cellStyle name="20% - Accent1 2 2 5 5 11" xfId="7611" xr:uid="{00000000-0005-0000-0000-0000021D0000}"/>
    <cellStyle name="20% - Accent1 2 2 5 5 2" xfId="7612" xr:uid="{00000000-0005-0000-0000-0000031D0000}"/>
    <cellStyle name="20% - Accent1 2 2 5 5 2 2" xfId="7613" xr:uid="{00000000-0005-0000-0000-0000041D0000}"/>
    <cellStyle name="20% - Accent1 2 2 5 5 2 2 2" xfId="7614" xr:uid="{00000000-0005-0000-0000-0000051D0000}"/>
    <cellStyle name="20% - Accent1 2 2 5 5 2 2 2 2" xfId="7615" xr:uid="{00000000-0005-0000-0000-0000061D0000}"/>
    <cellStyle name="20% - Accent1 2 2 5 5 2 2 2 2 2" xfId="7616" xr:uid="{00000000-0005-0000-0000-0000071D0000}"/>
    <cellStyle name="20% - Accent1 2 2 5 5 2 2 2 3" xfId="7617" xr:uid="{00000000-0005-0000-0000-0000081D0000}"/>
    <cellStyle name="20% - Accent1 2 2 5 5 2 2 3" xfId="7618" xr:uid="{00000000-0005-0000-0000-0000091D0000}"/>
    <cellStyle name="20% - Accent1 2 2 5 5 2 2 3 2" xfId="7619" xr:uid="{00000000-0005-0000-0000-00000A1D0000}"/>
    <cellStyle name="20% - Accent1 2 2 5 5 2 2 4" xfId="7620" xr:uid="{00000000-0005-0000-0000-00000B1D0000}"/>
    <cellStyle name="20% - Accent1 2 2 5 5 2 3" xfId="7621" xr:uid="{00000000-0005-0000-0000-00000C1D0000}"/>
    <cellStyle name="20% - Accent1 2 2 5 5 2 3 2" xfId="7622" xr:uid="{00000000-0005-0000-0000-00000D1D0000}"/>
    <cellStyle name="20% - Accent1 2 2 5 5 2 3 2 2" xfId="7623" xr:uid="{00000000-0005-0000-0000-00000E1D0000}"/>
    <cellStyle name="20% - Accent1 2 2 5 5 2 3 2 2 2" xfId="7624" xr:uid="{00000000-0005-0000-0000-00000F1D0000}"/>
    <cellStyle name="20% - Accent1 2 2 5 5 2 3 2 3" xfId="7625" xr:uid="{00000000-0005-0000-0000-0000101D0000}"/>
    <cellStyle name="20% - Accent1 2 2 5 5 2 3 3" xfId="7626" xr:uid="{00000000-0005-0000-0000-0000111D0000}"/>
    <cellStyle name="20% - Accent1 2 2 5 5 2 3 3 2" xfId="7627" xr:uid="{00000000-0005-0000-0000-0000121D0000}"/>
    <cellStyle name="20% - Accent1 2 2 5 5 2 3 4" xfId="7628" xr:uid="{00000000-0005-0000-0000-0000131D0000}"/>
    <cellStyle name="20% - Accent1 2 2 5 5 2 4" xfId="7629" xr:uid="{00000000-0005-0000-0000-0000141D0000}"/>
    <cellStyle name="20% - Accent1 2 2 5 5 2 4 2" xfId="7630" xr:uid="{00000000-0005-0000-0000-0000151D0000}"/>
    <cellStyle name="20% - Accent1 2 2 5 5 2 4 2 2" xfId="7631" xr:uid="{00000000-0005-0000-0000-0000161D0000}"/>
    <cellStyle name="20% - Accent1 2 2 5 5 2 4 2 2 2" xfId="7632" xr:uid="{00000000-0005-0000-0000-0000171D0000}"/>
    <cellStyle name="20% - Accent1 2 2 5 5 2 4 2 3" xfId="7633" xr:uid="{00000000-0005-0000-0000-0000181D0000}"/>
    <cellStyle name="20% - Accent1 2 2 5 5 2 4 3" xfId="7634" xr:uid="{00000000-0005-0000-0000-0000191D0000}"/>
    <cellStyle name="20% - Accent1 2 2 5 5 2 4 3 2" xfId="7635" xr:uid="{00000000-0005-0000-0000-00001A1D0000}"/>
    <cellStyle name="20% - Accent1 2 2 5 5 2 4 4" xfId="7636" xr:uid="{00000000-0005-0000-0000-00001B1D0000}"/>
    <cellStyle name="20% - Accent1 2 2 5 5 2 5" xfId="7637" xr:uid="{00000000-0005-0000-0000-00001C1D0000}"/>
    <cellStyle name="20% - Accent1 2 2 5 5 2 5 2" xfId="7638" xr:uid="{00000000-0005-0000-0000-00001D1D0000}"/>
    <cellStyle name="20% - Accent1 2 2 5 5 2 5 2 2" xfId="7639" xr:uid="{00000000-0005-0000-0000-00001E1D0000}"/>
    <cellStyle name="20% - Accent1 2 2 5 5 2 5 3" xfId="7640" xr:uid="{00000000-0005-0000-0000-00001F1D0000}"/>
    <cellStyle name="20% - Accent1 2 2 5 5 2 6" xfId="7641" xr:uid="{00000000-0005-0000-0000-0000201D0000}"/>
    <cellStyle name="20% - Accent1 2 2 5 5 2 6 2" xfId="7642" xr:uid="{00000000-0005-0000-0000-0000211D0000}"/>
    <cellStyle name="20% - Accent1 2 2 5 5 2 6 2 2" xfId="7643" xr:uid="{00000000-0005-0000-0000-0000221D0000}"/>
    <cellStyle name="20% - Accent1 2 2 5 5 2 6 3" xfId="7644" xr:uid="{00000000-0005-0000-0000-0000231D0000}"/>
    <cellStyle name="20% - Accent1 2 2 5 5 2 7" xfId="7645" xr:uid="{00000000-0005-0000-0000-0000241D0000}"/>
    <cellStyle name="20% - Accent1 2 2 5 5 2 7 2" xfId="7646" xr:uid="{00000000-0005-0000-0000-0000251D0000}"/>
    <cellStyle name="20% - Accent1 2 2 5 5 2 8" xfId="7647" xr:uid="{00000000-0005-0000-0000-0000261D0000}"/>
    <cellStyle name="20% - Accent1 2 2 5 5 2 8 2" xfId="7648" xr:uid="{00000000-0005-0000-0000-0000271D0000}"/>
    <cellStyle name="20% - Accent1 2 2 5 5 2 9" xfId="7649" xr:uid="{00000000-0005-0000-0000-0000281D0000}"/>
    <cellStyle name="20% - Accent1 2 2 5 5 3" xfId="7650" xr:uid="{00000000-0005-0000-0000-0000291D0000}"/>
    <cellStyle name="20% - Accent1 2 2 5 5 3 2" xfId="7651" xr:uid="{00000000-0005-0000-0000-00002A1D0000}"/>
    <cellStyle name="20% - Accent1 2 2 5 5 3 2 2" xfId="7652" xr:uid="{00000000-0005-0000-0000-00002B1D0000}"/>
    <cellStyle name="20% - Accent1 2 2 5 5 3 2 2 2" xfId="7653" xr:uid="{00000000-0005-0000-0000-00002C1D0000}"/>
    <cellStyle name="20% - Accent1 2 2 5 5 3 2 2 2 2" xfId="7654" xr:uid="{00000000-0005-0000-0000-00002D1D0000}"/>
    <cellStyle name="20% - Accent1 2 2 5 5 3 2 2 3" xfId="7655" xr:uid="{00000000-0005-0000-0000-00002E1D0000}"/>
    <cellStyle name="20% - Accent1 2 2 5 5 3 2 3" xfId="7656" xr:uid="{00000000-0005-0000-0000-00002F1D0000}"/>
    <cellStyle name="20% - Accent1 2 2 5 5 3 2 3 2" xfId="7657" xr:uid="{00000000-0005-0000-0000-0000301D0000}"/>
    <cellStyle name="20% - Accent1 2 2 5 5 3 2 4" xfId="7658" xr:uid="{00000000-0005-0000-0000-0000311D0000}"/>
    <cellStyle name="20% - Accent1 2 2 5 5 3 3" xfId="7659" xr:uid="{00000000-0005-0000-0000-0000321D0000}"/>
    <cellStyle name="20% - Accent1 2 2 5 5 3 3 2" xfId="7660" xr:uid="{00000000-0005-0000-0000-0000331D0000}"/>
    <cellStyle name="20% - Accent1 2 2 5 5 3 3 2 2" xfId="7661" xr:uid="{00000000-0005-0000-0000-0000341D0000}"/>
    <cellStyle name="20% - Accent1 2 2 5 5 3 3 2 2 2" xfId="7662" xr:uid="{00000000-0005-0000-0000-0000351D0000}"/>
    <cellStyle name="20% - Accent1 2 2 5 5 3 3 2 3" xfId="7663" xr:uid="{00000000-0005-0000-0000-0000361D0000}"/>
    <cellStyle name="20% - Accent1 2 2 5 5 3 3 3" xfId="7664" xr:uid="{00000000-0005-0000-0000-0000371D0000}"/>
    <cellStyle name="20% - Accent1 2 2 5 5 3 3 3 2" xfId="7665" xr:uid="{00000000-0005-0000-0000-0000381D0000}"/>
    <cellStyle name="20% - Accent1 2 2 5 5 3 3 4" xfId="7666" xr:uid="{00000000-0005-0000-0000-0000391D0000}"/>
    <cellStyle name="20% - Accent1 2 2 5 5 3 4" xfId="7667" xr:uid="{00000000-0005-0000-0000-00003A1D0000}"/>
    <cellStyle name="20% - Accent1 2 2 5 5 3 4 2" xfId="7668" xr:uid="{00000000-0005-0000-0000-00003B1D0000}"/>
    <cellStyle name="20% - Accent1 2 2 5 5 3 4 2 2" xfId="7669" xr:uid="{00000000-0005-0000-0000-00003C1D0000}"/>
    <cellStyle name="20% - Accent1 2 2 5 5 3 4 2 2 2" xfId="7670" xr:uid="{00000000-0005-0000-0000-00003D1D0000}"/>
    <cellStyle name="20% - Accent1 2 2 5 5 3 4 2 3" xfId="7671" xr:uid="{00000000-0005-0000-0000-00003E1D0000}"/>
    <cellStyle name="20% - Accent1 2 2 5 5 3 4 3" xfId="7672" xr:uid="{00000000-0005-0000-0000-00003F1D0000}"/>
    <cellStyle name="20% - Accent1 2 2 5 5 3 4 3 2" xfId="7673" xr:uid="{00000000-0005-0000-0000-0000401D0000}"/>
    <cellStyle name="20% - Accent1 2 2 5 5 3 4 4" xfId="7674" xr:uid="{00000000-0005-0000-0000-0000411D0000}"/>
    <cellStyle name="20% - Accent1 2 2 5 5 3 5" xfId="7675" xr:uid="{00000000-0005-0000-0000-0000421D0000}"/>
    <cellStyle name="20% - Accent1 2 2 5 5 3 5 2" xfId="7676" xr:uid="{00000000-0005-0000-0000-0000431D0000}"/>
    <cellStyle name="20% - Accent1 2 2 5 5 3 5 2 2" xfId="7677" xr:uid="{00000000-0005-0000-0000-0000441D0000}"/>
    <cellStyle name="20% - Accent1 2 2 5 5 3 5 3" xfId="7678" xr:uid="{00000000-0005-0000-0000-0000451D0000}"/>
    <cellStyle name="20% - Accent1 2 2 5 5 3 6" xfId="7679" xr:uid="{00000000-0005-0000-0000-0000461D0000}"/>
    <cellStyle name="20% - Accent1 2 2 5 5 3 6 2" xfId="7680" xr:uid="{00000000-0005-0000-0000-0000471D0000}"/>
    <cellStyle name="20% - Accent1 2 2 5 5 3 6 2 2" xfId="7681" xr:uid="{00000000-0005-0000-0000-0000481D0000}"/>
    <cellStyle name="20% - Accent1 2 2 5 5 3 6 3" xfId="7682" xr:uid="{00000000-0005-0000-0000-0000491D0000}"/>
    <cellStyle name="20% - Accent1 2 2 5 5 3 7" xfId="7683" xr:uid="{00000000-0005-0000-0000-00004A1D0000}"/>
    <cellStyle name="20% - Accent1 2 2 5 5 3 7 2" xfId="7684" xr:uid="{00000000-0005-0000-0000-00004B1D0000}"/>
    <cellStyle name="20% - Accent1 2 2 5 5 3 8" xfId="7685" xr:uid="{00000000-0005-0000-0000-00004C1D0000}"/>
    <cellStyle name="20% - Accent1 2 2 5 5 3 8 2" xfId="7686" xr:uid="{00000000-0005-0000-0000-00004D1D0000}"/>
    <cellStyle name="20% - Accent1 2 2 5 5 3 9" xfId="7687" xr:uid="{00000000-0005-0000-0000-00004E1D0000}"/>
    <cellStyle name="20% - Accent1 2 2 5 5 4" xfId="7688" xr:uid="{00000000-0005-0000-0000-00004F1D0000}"/>
    <cellStyle name="20% - Accent1 2 2 5 5 4 2" xfId="7689" xr:uid="{00000000-0005-0000-0000-0000501D0000}"/>
    <cellStyle name="20% - Accent1 2 2 5 5 4 2 2" xfId="7690" xr:uid="{00000000-0005-0000-0000-0000511D0000}"/>
    <cellStyle name="20% - Accent1 2 2 5 5 4 2 2 2" xfId="7691" xr:uid="{00000000-0005-0000-0000-0000521D0000}"/>
    <cellStyle name="20% - Accent1 2 2 5 5 4 2 3" xfId="7692" xr:uid="{00000000-0005-0000-0000-0000531D0000}"/>
    <cellStyle name="20% - Accent1 2 2 5 5 4 3" xfId="7693" xr:uid="{00000000-0005-0000-0000-0000541D0000}"/>
    <cellStyle name="20% - Accent1 2 2 5 5 4 3 2" xfId="7694" xr:uid="{00000000-0005-0000-0000-0000551D0000}"/>
    <cellStyle name="20% - Accent1 2 2 5 5 4 4" xfId="7695" xr:uid="{00000000-0005-0000-0000-0000561D0000}"/>
    <cellStyle name="20% - Accent1 2 2 5 5 5" xfId="7696" xr:uid="{00000000-0005-0000-0000-0000571D0000}"/>
    <cellStyle name="20% - Accent1 2 2 5 5 5 2" xfId="7697" xr:uid="{00000000-0005-0000-0000-0000581D0000}"/>
    <cellStyle name="20% - Accent1 2 2 5 5 5 2 2" xfId="7698" xr:uid="{00000000-0005-0000-0000-0000591D0000}"/>
    <cellStyle name="20% - Accent1 2 2 5 5 5 2 2 2" xfId="7699" xr:uid="{00000000-0005-0000-0000-00005A1D0000}"/>
    <cellStyle name="20% - Accent1 2 2 5 5 5 2 3" xfId="7700" xr:uid="{00000000-0005-0000-0000-00005B1D0000}"/>
    <cellStyle name="20% - Accent1 2 2 5 5 5 3" xfId="7701" xr:uid="{00000000-0005-0000-0000-00005C1D0000}"/>
    <cellStyle name="20% - Accent1 2 2 5 5 5 3 2" xfId="7702" xr:uid="{00000000-0005-0000-0000-00005D1D0000}"/>
    <cellStyle name="20% - Accent1 2 2 5 5 5 4" xfId="7703" xr:uid="{00000000-0005-0000-0000-00005E1D0000}"/>
    <cellStyle name="20% - Accent1 2 2 5 5 6" xfId="7704" xr:uid="{00000000-0005-0000-0000-00005F1D0000}"/>
    <cellStyle name="20% - Accent1 2 2 5 5 6 2" xfId="7705" xr:uid="{00000000-0005-0000-0000-0000601D0000}"/>
    <cellStyle name="20% - Accent1 2 2 5 5 6 2 2" xfId="7706" xr:uid="{00000000-0005-0000-0000-0000611D0000}"/>
    <cellStyle name="20% - Accent1 2 2 5 5 6 2 2 2" xfId="7707" xr:uid="{00000000-0005-0000-0000-0000621D0000}"/>
    <cellStyle name="20% - Accent1 2 2 5 5 6 2 3" xfId="7708" xr:uid="{00000000-0005-0000-0000-0000631D0000}"/>
    <cellStyle name="20% - Accent1 2 2 5 5 6 3" xfId="7709" xr:uid="{00000000-0005-0000-0000-0000641D0000}"/>
    <cellStyle name="20% - Accent1 2 2 5 5 6 3 2" xfId="7710" xr:uid="{00000000-0005-0000-0000-0000651D0000}"/>
    <cellStyle name="20% - Accent1 2 2 5 5 6 4" xfId="7711" xr:uid="{00000000-0005-0000-0000-0000661D0000}"/>
    <cellStyle name="20% - Accent1 2 2 5 5 7" xfId="7712" xr:uid="{00000000-0005-0000-0000-0000671D0000}"/>
    <cellStyle name="20% - Accent1 2 2 5 5 7 2" xfId="7713" xr:uid="{00000000-0005-0000-0000-0000681D0000}"/>
    <cellStyle name="20% - Accent1 2 2 5 5 7 2 2" xfId="7714" xr:uid="{00000000-0005-0000-0000-0000691D0000}"/>
    <cellStyle name="20% - Accent1 2 2 5 5 7 3" xfId="7715" xr:uid="{00000000-0005-0000-0000-00006A1D0000}"/>
    <cellStyle name="20% - Accent1 2 2 5 5 8" xfId="7716" xr:uid="{00000000-0005-0000-0000-00006B1D0000}"/>
    <cellStyle name="20% - Accent1 2 2 5 5 8 2" xfId="7717" xr:uid="{00000000-0005-0000-0000-00006C1D0000}"/>
    <cellStyle name="20% - Accent1 2 2 5 5 8 2 2" xfId="7718" xr:uid="{00000000-0005-0000-0000-00006D1D0000}"/>
    <cellStyle name="20% - Accent1 2 2 5 5 8 3" xfId="7719" xr:uid="{00000000-0005-0000-0000-00006E1D0000}"/>
    <cellStyle name="20% - Accent1 2 2 5 5 9" xfId="7720" xr:uid="{00000000-0005-0000-0000-00006F1D0000}"/>
    <cellStyle name="20% - Accent1 2 2 5 5 9 2" xfId="7721" xr:uid="{00000000-0005-0000-0000-0000701D0000}"/>
    <cellStyle name="20% - Accent1 2 2 5 6" xfId="7722" xr:uid="{00000000-0005-0000-0000-0000711D0000}"/>
    <cellStyle name="20% - Accent1 2 2 5 6 2" xfId="7723" xr:uid="{00000000-0005-0000-0000-0000721D0000}"/>
    <cellStyle name="20% - Accent1 2 2 5 6 2 2" xfId="7724" xr:uid="{00000000-0005-0000-0000-0000731D0000}"/>
    <cellStyle name="20% - Accent1 2 2 5 6 2 2 2" xfId="7725" xr:uid="{00000000-0005-0000-0000-0000741D0000}"/>
    <cellStyle name="20% - Accent1 2 2 5 6 2 2 2 2" xfId="7726" xr:uid="{00000000-0005-0000-0000-0000751D0000}"/>
    <cellStyle name="20% - Accent1 2 2 5 6 2 2 3" xfId="7727" xr:uid="{00000000-0005-0000-0000-0000761D0000}"/>
    <cellStyle name="20% - Accent1 2 2 5 6 2 3" xfId="7728" xr:uid="{00000000-0005-0000-0000-0000771D0000}"/>
    <cellStyle name="20% - Accent1 2 2 5 6 2 3 2" xfId="7729" xr:uid="{00000000-0005-0000-0000-0000781D0000}"/>
    <cellStyle name="20% - Accent1 2 2 5 6 2 4" xfId="7730" xr:uid="{00000000-0005-0000-0000-0000791D0000}"/>
    <cellStyle name="20% - Accent1 2 2 5 6 3" xfId="7731" xr:uid="{00000000-0005-0000-0000-00007A1D0000}"/>
    <cellStyle name="20% - Accent1 2 2 5 6 3 2" xfId="7732" xr:uid="{00000000-0005-0000-0000-00007B1D0000}"/>
    <cellStyle name="20% - Accent1 2 2 5 6 3 2 2" xfId="7733" xr:uid="{00000000-0005-0000-0000-00007C1D0000}"/>
    <cellStyle name="20% - Accent1 2 2 5 6 3 2 2 2" xfId="7734" xr:uid="{00000000-0005-0000-0000-00007D1D0000}"/>
    <cellStyle name="20% - Accent1 2 2 5 6 3 2 3" xfId="7735" xr:uid="{00000000-0005-0000-0000-00007E1D0000}"/>
    <cellStyle name="20% - Accent1 2 2 5 6 3 3" xfId="7736" xr:uid="{00000000-0005-0000-0000-00007F1D0000}"/>
    <cellStyle name="20% - Accent1 2 2 5 6 3 3 2" xfId="7737" xr:uid="{00000000-0005-0000-0000-0000801D0000}"/>
    <cellStyle name="20% - Accent1 2 2 5 6 3 4" xfId="7738" xr:uid="{00000000-0005-0000-0000-0000811D0000}"/>
    <cellStyle name="20% - Accent1 2 2 5 6 4" xfId="7739" xr:uid="{00000000-0005-0000-0000-0000821D0000}"/>
    <cellStyle name="20% - Accent1 2 2 5 6 4 2" xfId="7740" xr:uid="{00000000-0005-0000-0000-0000831D0000}"/>
    <cellStyle name="20% - Accent1 2 2 5 6 4 2 2" xfId="7741" xr:uid="{00000000-0005-0000-0000-0000841D0000}"/>
    <cellStyle name="20% - Accent1 2 2 5 6 4 2 2 2" xfId="7742" xr:uid="{00000000-0005-0000-0000-0000851D0000}"/>
    <cellStyle name="20% - Accent1 2 2 5 6 4 2 3" xfId="7743" xr:uid="{00000000-0005-0000-0000-0000861D0000}"/>
    <cellStyle name="20% - Accent1 2 2 5 6 4 3" xfId="7744" xr:uid="{00000000-0005-0000-0000-0000871D0000}"/>
    <cellStyle name="20% - Accent1 2 2 5 6 4 3 2" xfId="7745" xr:uid="{00000000-0005-0000-0000-0000881D0000}"/>
    <cellStyle name="20% - Accent1 2 2 5 6 4 4" xfId="7746" xr:uid="{00000000-0005-0000-0000-0000891D0000}"/>
    <cellStyle name="20% - Accent1 2 2 5 6 5" xfId="7747" xr:uid="{00000000-0005-0000-0000-00008A1D0000}"/>
    <cellStyle name="20% - Accent1 2 2 5 6 5 2" xfId="7748" xr:uid="{00000000-0005-0000-0000-00008B1D0000}"/>
    <cellStyle name="20% - Accent1 2 2 5 6 5 2 2" xfId="7749" xr:uid="{00000000-0005-0000-0000-00008C1D0000}"/>
    <cellStyle name="20% - Accent1 2 2 5 6 5 3" xfId="7750" xr:uid="{00000000-0005-0000-0000-00008D1D0000}"/>
    <cellStyle name="20% - Accent1 2 2 5 6 6" xfId="7751" xr:uid="{00000000-0005-0000-0000-00008E1D0000}"/>
    <cellStyle name="20% - Accent1 2 2 5 6 6 2" xfId="7752" xr:uid="{00000000-0005-0000-0000-00008F1D0000}"/>
    <cellStyle name="20% - Accent1 2 2 5 6 6 2 2" xfId="7753" xr:uid="{00000000-0005-0000-0000-0000901D0000}"/>
    <cellStyle name="20% - Accent1 2 2 5 6 6 3" xfId="7754" xr:uid="{00000000-0005-0000-0000-0000911D0000}"/>
    <cellStyle name="20% - Accent1 2 2 5 6 7" xfId="7755" xr:uid="{00000000-0005-0000-0000-0000921D0000}"/>
    <cellStyle name="20% - Accent1 2 2 5 6 7 2" xfId="7756" xr:uid="{00000000-0005-0000-0000-0000931D0000}"/>
    <cellStyle name="20% - Accent1 2 2 5 6 8" xfId="7757" xr:uid="{00000000-0005-0000-0000-0000941D0000}"/>
    <cellStyle name="20% - Accent1 2 2 5 6 8 2" xfId="7758" xr:uid="{00000000-0005-0000-0000-0000951D0000}"/>
    <cellStyle name="20% - Accent1 2 2 5 6 9" xfId="7759" xr:uid="{00000000-0005-0000-0000-0000961D0000}"/>
    <cellStyle name="20% - Accent1 2 2 5 7" xfId="7760" xr:uid="{00000000-0005-0000-0000-0000971D0000}"/>
    <cellStyle name="20% - Accent1 2 2 5 7 2" xfId="7761" xr:uid="{00000000-0005-0000-0000-0000981D0000}"/>
    <cellStyle name="20% - Accent1 2 2 5 7 2 2" xfId="7762" xr:uid="{00000000-0005-0000-0000-0000991D0000}"/>
    <cellStyle name="20% - Accent1 2 2 5 7 2 2 2" xfId="7763" xr:uid="{00000000-0005-0000-0000-00009A1D0000}"/>
    <cellStyle name="20% - Accent1 2 2 5 7 2 2 2 2" xfId="7764" xr:uid="{00000000-0005-0000-0000-00009B1D0000}"/>
    <cellStyle name="20% - Accent1 2 2 5 7 2 2 3" xfId="7765" xr:uid="{00000000-0005-0000-0000-00009C1D0000}"/>
    <cellStyle name="20% - Accent1 2 2 5 7 2 3" xfId="7766" xr:uid="{00000000-0005-0000-0000-00009D1D0000}"/>
    <cellStyle name="20% - Accent1 2 2 5 7 2 3 2" xfId="7767" xr:uid="{00000000-0005-0000-0000-00009E1D0000}"/>
    <cellStyle name="20% - Accent1 2 2 5 7 2 4" xfId="7768" xr:uid="{00000000-0005-0000-0000-00009F1D0000}"/>
    <cellStyle name="20% - Accent1 2 2 5 7 3" xfId="7769" xr:uid="{00000000-0005-0000-0000-0000A01D0000}"/>
    <cellStyle name="20% - Accent1 2 2 5 7 3 2" xfId="7770" xr:uid="{00000000-0005-0000-0000-0000A11D0000}"/>
    <cellStyle name="20% - Accent1 2 2 5 7 3 2 2" xfId="7771" xr:uid="{00000000-0005-0000-0000-0000A21D0000}"/>
    <cellStyle name="20% - Accent1 2 2 5 7 3 2 2 2" xfId="7772" xr:uid="{00000000-0005-0000-0000-0000A31D0000}"/>
    <cellStyle name="20% - Accent1 2 2 5 7 3 2 3" xfId="7773" xr:uid="{00000000-0005-0000-0000-0000A41D0000}"/>
    <cellStyle name="20% - Accent1 2 2 5 7 3 3" xfId="7774" xr:uid="{00000000-0005-0000-0000-0000A51D0000}"/>
    <cellStyle name="20% - Accent1 2 2 5 7 3 3 2" xfId="7775" xr:uid="{00000000-0005-0000-0000-0000A61D0000}"/>
    <cellStyle name="20% - Accent1 2 2 5 7 3 4" xfId="7776" xr:uid="{00000000-0005-0000-0000-0000A71D0000}"/>
    <cellStyle name="20% - Accent1 2 2 5 7 4" xfId="7777" xr:uid="{00000000-0005-0000-0000-0000A81D0000}"/>
    <cellStyle name="20% - Accent1 2 2 5 7 4 2" xfId="7778" xr:uid="{00000000-0005-0000-0000-0000A91D0000}"/>
    <cellStyle name="20% - Accent1 2 2 5 7 4 2 2" xfId="7779" xr:uid="{00000000-0005-0000-0000-0000AA1D0000}"/>
    <cellStyle name="20% - Accent1 2 2 5 7 4 2 2 2" xfId="7780" xr:uid="{00000000-0005-0000-0000-0000AB1D0000}"/>
    <cellStyle name="20% - Accent1 2 2 5 7 4 2 3" xfId="7781" xr:uid="{00000000-0005-0000-0000-0000AC1D0000}"/>
    <cellStyle name="20% - Accent1 2 2 5 7 4 3" xfId="7782" xr:uid="{00000000-0005-0000-0000-0000AD1D0000}"/>
    <cellStyle name="20% - Accent1 2 2 5 7 4 3 2" xfId="7783" xr:uid="{00000000-0005-0000-0000-0000AE1D0000}"/>
    <cellStyle name="20% - Accent1 2 2 5 7 4 4" xfId="7784" xr:uid="{00000000-0005-0000-0000-0000AF1D0000}"/>
    <cellStyle name="20% - Accent1 2 2 5 7 5" xfId="7785" xr:uid="{00000000-0005-0000-0000-0000B01D0000}"/>
    <cellStyle name="20% - Accent1 2 2 5 7 5 2" xfId="7786" xr:uid="{00000000-0005-0000-0000-0000B11D0000}"/>
    <cellStyle name="20% - Accent1 2 2 5 7 5 2 2" xfId="7787" xr:uid="{00000000-0005-0000-0000-0000B21D0000}"/>
    <cellStyle name="20% - Accent1 2 2 5 7 5 3" xfId="7788" xr:uid="{00000000-0005-0000-0000-0000B31D0000}"/>
    <cellStyle name="20% - Accent1 2 2 5 7 6" xfId="7789" xr:uid="{00000000-0005-0000-0000-0000B41D0000}"/>
    <cellStyle name="20% - Accent1 2 2 5 7 6 2" xfId="7790" xr:uid="{00000000-0005-0000-0000-0000B51D0000}"/>
    <cellStyle name="20% - Accent1 2 2 5 7 6 2 2" xfId="7791" xr:uid="{00000000-0005-0000-0000-0000B61D0000}"/>
    <cellStyle name="20% - Accent1 2 2 5 7 6 3" xfId="7792" xr:uid="{00000000-0005-0000-0000-0000B71D0000}"/>
    <cellStyle name="20% - Accent1 2 2 5 7 7" xfId="7793" xr:uid="{00000000-0005-0000-0000-0000B81D0000}"/>
    <cellStyle name="20% - Accent1 2 2 5 7 7 2" xfId="7794" xr:uid="{00000000-0005-0000-0000-0000B91D0000}"/>
    <cellStyle name="20% - Accent1 2 2 5 7 8" xfId="7795" xr:uid="{00000000-0005-0000-0000-0000BA1D0000}"/>
    <cellStyle name="20% - Accent1 2 2 5 7 8 2" xfId="7796" xr:uid="{00000000-0005-0000-0000-0000BB1D0000}"/>
    <cellStyle name="20% - Accent1 2 2 5 7 9" xfId="7797" xr:uid="{00000000-0005-0000-0000-0000BC1D0000}"/>
    <cellStyle name="20% - Accent1 2 2 5 8" xfId="7798" xr:uid="{00000000-0005-0000-0000-0000BD1D0000}"/>
    <cellStyle name="20% - Accent1 2 2 5 8 2" xfId="7799" xr:uid="{00000000-0005-0000-0000-0000BE1D0000}"/>
    <cellStyle name="20% - Accent1 2 2 5 8 2 2" xfId="7800" xr:uid="{00000000-0005-0000-0000-0000BF1D0000}"/>
    <cellStyle name="20% - Accent1 2 2 5 8 2 2 2" xfId="7801" xr:uid="{00000000-0005-0000-0000-0000C01D0000}"/>
    <cellStyle name="20% - Accent1 2 2 5 8 2 3" xfId="7802" xr:uid="{00000000-0005-0000-0000-0000C11D0000}"/>
    <cellStyle name="20% - Accent1 2 2 5 8 3" xfId="7803" xr:uid="{00000000-0005-0000-0000-0000C21D0000}"/>
    <cellStyle name="20% - Accent1 2 2 5 8 3 2" xfId="7804" xr:uid="{00000000-0005-0000-0000-0000C31D0000}"/>
    <cellStyle name="20% - Accent1 2 2 5 8 4" xfId="7805" xr:uid="{00000000-0005-0000-0000-0000C41D0000}"/>
    <cellStyle name="20% - Accent1 2 2 5 9" xfId="7806" xr:uid="{00000000-0005-0000-0000-0000C51D0000}"/>
    <cellStyle name="20% - Accent1 2 2 5 9 2" xfId="7807" xr:uid="{00000000-0005-0000-0000-0000C61D0000}"/>
    <cellStyle name="20% - Accent1 2 2 5 9 2 2" xfId="7808" xr:uid="{00000000-0005-0000-0000-0000C71D0000}"/>
    <cellStyle name="20% - Accent1 2 2 5 9 2 2 2" xfId="7809" xr:uid="{00000000-0005-0000-0000-0000C81D0000}"/>
    <cellStyle name="20% - Accent1 2 2 5 9 2 3" xfId="7810" xr:uid="{00000000-0005-0000-0000-0000C91D0000}"/>
    <cellStyle name="20% - Accent1 2 2 5 9 3" xfId="7811" xr:uid="{00000000-0005-0000-0000-0000CA1D0000}"/>
    <cellStyle name="20% - Accent1 2 2 5 9 3 2" xfId="7812" xr:uid="{00000000-0005-0000-0000-0000CB1D0000}"/>
    <cellStyle name="20% - Accent1 2 2 5 9 4" xfId="7813" xr:uid="{00000000-0005-0000-0000-0000CC1D0000}"/>
    <cellStyle name="20% - Accent1 2 2 6" xfId="7814" xr:uid="{00000000-0005-0000-0000-0000CD1D0000}"/>
    <cellStyle name="20% - Accent1 2 2 6 10" xfId="7815" xr:uid="{00000000-0005-0000-0000-0000CE1D0000}"/>
    <cellStyle name="20% - Accent1 2 2 6 10 2" xfId="7816" xr:uid="{00000000-0005-0000-0000-0000CF1D0000}"/>
    <cellStyle name="20% - Accent1 2 2 6 10 2 2" xfId="7817" xr:uid="{00000000-0005-0000-0000-0000D01D0000}"/>
    <cellStyle name="20% - Accent1 2 2 6 10 3" xfId="7818" xr:uid="{00000000-0005-0000-0000-0000D11D0000}"/>
    <cellStyle name="20% - Accent1 2 2 6 11" xfId="7819" xr:uid="{00000000-0005-0000-0000-0000D21D0000}"/>
    <cellStyle name="20% - Accent1 2 2 6 11 2" xfId="7820" xr:uid="{00000000-0005-0000-0000-0000D31D0000}"/>
    <cellStyle name="20% - Accent1 2 2 6 11 2 2" xfId="7821" xr:uid="{00000000-0005-0000-0000-0000D41D0000}"/>
    <cellStyle name="20% - Accent1 2 2 6 11 3" xfId="7822" xr:uid="{00000000-0005-0000-0000-0000D51D0000}"/>
    <cellStyle name="20% - Accent1 2 2 6 12" xfId="7823" xr:uid="{00000000-0005-0000-0000-0000D61D0000}"/>
    <cellStyle name="20% - Accent1 2 2 6 12 2" xfId="7824" xr:uid="{00000000-0005-0000-0000-0000D71D0000}"/>
    <cellStyle name="20% - Accent1 2 2 6 13" xfId="7825" xr:uid="{00000000-0005-0000-0000-0000D81D0000}"/>
    <cellStyle name="20% - Accent1 2 2 6 13 2" xfId="7826" xr:uid="{00000000-0005-0000-0000-0000D91D0000}"/>
    <cellStyle name="20% - Accent1 2 2 6 14" xfId="7827" xr:uid="{00000000-0005-0000-0000-0000DA1D0000}"/>
    <cellStyle name="20% - Accent1 2 2 6 2" xfId="7828" xr:uid="{00000000-0005-0000-0000-0000DB1D0000}"/>
    <cellStyle name="20% - Accent1 2 2 6 2 10" xfId="7829" xr:uid="{00000000-0005-0000-0000-0000DC1D0000}"/>
    <cellStyle name="20% - Accent1 2 2 6 2 10 2" xfId="7830" xr:uid="{00000000-0005-0000-0000-0000DD1D0000}"/>
    <cellStyle name="20% - Accent1 2 2 6 2 11" xfId="7831" xr:uid="{00000000-0005-0000-0000-0000DE1D0000}"/>
    <cellStyle name="20% - Accent1 2 2 6 2 2" xfId="7832" xr:uid="{00000000-0005-0000-0000-0000DF1D0000}"/>
    <cellStyle name="20% - Accent1 2 2 6 2 2 2" xfId="7833" xr:uid="{00000000-0005-0000-0000-0000E01D0000}"/>
    <cellStyle name="20% - Accent1 2 2 6 2 2 2 2" xfId="7834" xr:uid="{00000000-0005-0000-0000-0000E11D0000}"/>
    <cellStyle name="20% - Accent1 2 2 6 2 2 2 2 2" xfId="7835" xr:uid="{00000000-0005-0000-0000-0000E21D0000}"/>
    <cellStyle name="20% - Accent1 2 2 6 2 2 2 2 2 2" xfId="7836" xr:uid="{00000000-0005-0000-0000-0000E31D0000}"/>
    <cellStyle name="20% - Accent1 2 2 6 2 2 2 2 3" xfId="7837" xr:uid="{00000000-0005-0000-0000-0000E41D0000}"/>
    <cellStyle name="20% - Accent1 2 2 6 2 2 2 3" xfId="7838" xr:uid="{00000000-0005-0000-0000-0000E51D0000}"/>
    <cellStyle name="20% - Accent1 2 2 6 2 2 2 3 2" xfId="7839" xr:uid="{00000000-0005-0000-0000-0000E61D0000}"/>
    <cellStyle name="20% - Accent1 2 2 6 2 2 2 4" xfId="7840" xr:uid="{00000000-0005-0000-0000-0000E71D0000}"/>
    <cellStyle name="20% - Accent1 2 2 6 2 2 3" xfId="7841" xr:uid="{00000000-0005-0000-0000-0000E81D0000}"/>
    <cellStyle name="20% - Accent1 2 2 6 2 2 3 2" xfId="7842" xr:uid="{00000000-0005-0000-0000-0000E91D0000}"/>
    <cellStyle name="20% - Accent1 2 2 6 2 2 3 2 2" xfId="7843" xr:uid="{00000000-0005-0000-0000-0000EA1D0000}"/>
    <cellStyle name="20% - Accent1 2 2 6 2 2 3 2 2 2" xfId="7844" xr:uid="{00000000-0005-0000-0000-0000EB1D0000}"/>
    <cellStyle name="20% - Accent1 2 2 6 2 2 3 2 3" xfId="7845" xr:uid="{00000000-0005-0000-0000-0000EC1D0000}"/>
    <cellStyle name="20% - Accent1 2 2 6 2 2 3 3" xfId="7846" xr:uid="{00000000-0005-0000-0000-0000ED1D0000}"/>
    <cellStyle name="20% - Accent1 2 2 6 2 2 3 3 2" xfId="7847" xr:uid="{00000000-0005-0000-0000-0000EE1D0000}"/>
    <cellStyle name="20% - Accent1 2 2 6 2 2 3 4" xfId="7848" xr:uid="{00000000-0005-0000-0000-0000EF1D0000}"/>
    <cellStyle name="20% - Accent1 2 2 6 2 2 4" xfId="7849" xr:uid="{00000000-0005-0000-0000-0000F01D0000}"/>
    <cellStyle name="20% - Accent1 2 2 6 2 2 4 2" xfId="7850" xr:uid="{00000000-0005-0000-0000-0000F11D0000}"/>
    <cellStyle name="20% - Accent1 2 2 6 2 2 4 2 2" xfId="7851" xr:uid="{00000000-0005-0000-0000-0000F21D0000}"/>
    <cellStyle name="20% - Accent1 2 2 6 2 2 4 2 2 2" xfId="7852" xr:uid="{00000000-0005-0000-0000-0000F31D0000}"/>
    <cellStyle name="20% - Accent1 2 2 6 2 2 4 2 3" xfId="7853" xr:uid="{00000000-0005-0000-0000-0000F41D0000}"/>
    <cellStyle name="20% - Accent1 2 2 6 2 2 4 3" xfId="7854" xr:uid="{00000000-0005-0000-0000-0000F51D0000}"/>
    <cellStyle name="20% - Accent1 2 2 6 2 2 4 3 2" xfId="7855" xr:uid="{00000000-0005-0000-0000-0000F61D0000}"/>
    <cellStyle name="20% - Accent1 2 2 6 2 2 4 4" xfId="7856" xr:uid="{00000000-0005-0000-0000-0000F71D0000}"/>
    <cellStyle name="20% - Accent1 2 2 6 2 2 5" xfId="7857" xr:uid="{00000000-0005-0000-0000-0000F81D0000}"/>
    <cellStyle name="20% - Accent1 2 2 6 2 2 5 2" xfId="7858" xr:uid="{00000000-0005-0000-0000-0000F91D0000}"/>
    <cellStyle name="20% - Accent1 2 2 6 2 2 5 2 2" xfId="7859" xr:uid="{00000000-0005-0000-0000-0000FA1D0000}"/>
    <cellStyle name="20% - Accent1 2 2 6 2 2 5 3" xfId="7860" xr:uid="{00000000-0005-0000-0000-0000FB1D0000}"/>
    <cellStyle name="20% - Accent1 2 2 6 2 2 6" xfId="7861" xr:uid="{00000000-0005-0000-0000-0000FC1D0000}"/>
    <cellStyle name="20% - Accent1 2 2 6 2 2 6 2" xfId="7862" xr:uid="{00000000-0005-0000-0000-0000FD1D0000}"/>
    <cellStyle name="20% - Accent1 2 2 6 2 2 6 2 2" xfId="7863" xr:uid="{00000000-0005-0000-0000-0000FE1D0000}"/>
    <cellStyle name="20% - Accent1 2 2 6 2 2 6 3" xfId="7864" xr:uid="{00000000-0005-0000-0000-0000FF1D0000}"/>
    <cellStyle name="20% - Accent1 2 2 6 2 2 7" xfId="7865" xr:uid="{00000000-0005-0000-0000-0000001E0000}"/>
    <cellStyle name="20% - Accent1 2 2 6 2 2 7 2" xfId="7866" xr:uid="{00000000-0005-0000-0000-0000011E0000}"/>
    <cellStyle name="20% - Accent1 2 2 6 2 2 8" xfId="7867" xr:uid="{00000000-0005-0000-0000-0000021E0000}"/>
    <cellStyle name="20% - Accent1 2 2 6 2 2 8 2" xfId="7868" xr:uid="{00000000-0005-0000-0000-0000031E0000}"/>
    <cellStyle name="20% - Accent1 2 2 6 2 2 9" xfId="7869" xr:uid="{00000000-0005-0000-0000-0000041E0000}"/>
    <cellStyle name="20% - Accent1 2 2 6 2 3" xfId="7870" xr:uid="{00000000-0005-0000-0000-0000051E0000}"/>
    <cellStyle name="20% - Accent1 2 2 6 2 3 2" xfId="7871" xr:uid="{00000000-0005-0000-0000-0000061E0000}"/>
    <cellStyle name="20% - Accent1 2 2 6 2 3 2 2" xfId="7872" xr:uid="{00000000-0005-0000-0000-0000071E0000}"/>
    <cellStyle name="20% - Accent1 2 2 6 2 3 2 2 2" xfId="7873" xr:uid="{00000000-0005-0000-0000-0000081E0000}"/>
    <cellStyle name="20% - Accent1 2 2 6 2 3 2 2 2 2" xfId="7874" xr:uid="{00000000-0005-0000-0000-0000091E0000}"/>
    <cellStyle name="20% - Accent1 2 2 6 2 3 2 2 3" xfId="7875" xr:uid="{00000000-0005-0000-0000-00000A1E0000}"/>
    <cellStyle name="20% - Accent1 2 2 6 2 3 2 3" xfId="7876" xr:uid="{00000000-0005-0000-0000-00000B1E0000}"/>
    <cellStyle name="20% - Accent1 2 2 6 2 3 2 3 2" xfId="7877" xr:uid="{00000000-0005-0000-0000-00000C1E0000}"/>
    <cellStyle name="20% - Accent1 2 2 6 2 3 2 4" xfId="7878" xr:uid="{00000000-0005-0000-0000-00000D1E0000}"/>
    <cellStyle name="20% - Accent1 2 2 6 2 3 3" xfId="7879" xr:uid="{00000000-0005-0000-0000-00000E1E0000}"/>
    <cellStyle name="20% - Accent1 2 2 6 2 3 3 2" xfId="7880" xr:uid="{00000000-0005-0000-0000-00000F1E0000}"/>
    <cellStyle name="20% - Accent1 2 2 6 2 3 3 2 2" xfId="7881" xr:uid="{00000000-0005-0000-0000-0000101E0000}"/>
    <cellStyle name="20% - Accent1 2 2 6 2 3 3 2 2 2" xfId="7882" xr:uid="{00000000-0005-0000-0000-0000111E0000}"/>
    <cellStyle name="20% - Accent1 2 2 6 2 3 3 2 3" xfId="7883" xr:uid="{00000000-0005-0000-0000-0000121E0000}"/>
    <cellStyle name="20% - Accent1 2 2 6 2 3 3 3" xfId="7884" xr:uid="{00000000-0005-0000-0000-0000131E0000}"/>
    <cellStyle name="20% - Accent1 2 2 6 2 3 3 3 2" xfId="7885" xr:uid="{00000000-0005-0000-0000-0000141E0000}"/>
    <cellStyle name="20% - Accent1 2 2 6 2 3 3 4" xfId="7886" xr:uid="{00000000-0005-0000-0000-0000151E0000}"/>
    <cellStyle name="20% - Accent1 2 2 6 2 3 4" xfId="7887" xr:uid="{00000000-0005-0000-0000-0000161E0000}"/>
    <cellStyle name="20% - Accent1 2 2 6 2 3 4 2" xfId="7888" xr:uid="{00000000-0005-0000-0000-0000171E0000}"/>
    <cellStyle name="20% - Accent1 2 2 6 2 3 4 2 2" xfId="7889" xr:uid="{00000000-0005-0000-0000-0000181E0000}"/>
    <cellStyle name="20% - Accent1 2 2 6 2 3 4 2 2 2" xfId="7890" xr:uid="{00000000-0005-0000-0000-0000191E0000}"/>
    <cellStyle name="20% - Accent1 2 2 6 2 3 4 2 3" xfId="7891" xr:uid="{00000000-0005-0000-0000-00001A1E0000}"/>
    <cellStyle name="20% - Accent1 2 2 6 2 3 4 3" xfId="7892" xr:uid="{00000000-0005-0000-0000-00001B1E0000}"/>
    <cellStyle name="20% - Accent1 2 2 6 2 3 4 3 2" xfId="7893" xr:uid="{00000000-0005-0000-0000-00001C1E0000}"/>
    <cellStyle name="20% - Accent1 2 2 6 2 3 4 4" xfId="7894" xr:uid="{00000000-0005-0000-0000-00001D1E0000}"/>
    <cellStyle name="20% - Accent1 2 2 6 2 3 5" xfId="7895" xr:uid="{00000000-0005-0000-0000-00001E1E0000}"/>
    <cellStyle name="20% - Accent1 2 2 6 2 3 5 2" xfId="7896" xr:uid="{00000000-0005-0000-0000-00001F1E0000}"/>
    <cellStyle name="20% - Accent1 2 2 6 2 3 5 2 2" xfId="7897" xr:uid="{00000000-0005-0000-0000-0000201E0000}"/>
    <cellStyle name="20% - Accent1 2 2 6 2 3 5 3" xfId="7898" xr:uid="{00000000-0005-0000-0000-0000211E0000}"/>
    <cellStyle name="20% - Accent1 2 2 6 2 3 6" xfId="7899" xr:uid="{00000000-0005-0000-0000-0000221E0000}"/>
    <cellStyle name="20% - Accent1 2 2 6 2 3 6 2" xfId="7900" xr:uid="{00000000-0005-0000-0000-0000231E0000}"/>
    <cellStyle name="20% - Accent1 2 2 6 2 3 6 2 2" xfId="7901" xr:uid="{00000000-0005-0000-0000-0000241E0000}"/>
    <cellStyle name="20% - Accent1 2 2 6 2 3 6 3" xfId="7902" xr:uid="{00000000-0005-0000-0000-0000251E0000}"/>
    <cellStyle name="20% - Accent1 2 2 6 2 3 7" xfId="7903" xr:uid="{00000000-0005-0000-0000-0000261E0000}"/>
    <cellStyle name="20% - Accent1 2 2 6 2 3 7 2" xfId="7904" xr:uid="{00000000-0005-0000-0000-0000271E0000}"/>
    <cellStyle name="20% - Accent1 2 2 6 2 3 8" xfId="7905" xr:uid="{00000000-0005-0000-0000-0000281E0000}"/>
    <cellStyle name="20% - Accent1 2 2 6 2 3 8 2" xfId="7906" xr:uid="{00000000-0005-0000-0000-0000291E0000}"/>
    <cellStyle name="20% - Accent1 2 2 6 2 3 9" xfId="7907" xr:uid="{00000000-0005-0000-0000-00002A1E0000}"/>
    <cellStyle name="20% - Accent1 2 2 6 2 4" xfId="7908" xr:uid="{00000000-0005-0000-0000-00002B1E0000}"/>
    <cellStyle name="20% - Accent1 2 2 6 2 4 2" xfId="7909" xr:uid="{00000000-0005-0000-0000-00002C1E0000}"/>
    <cellStyle name="20% - Accent1 2 2 6 2 4 2 2" xfId="7910" xr:uid="{00000000-0005-0000-0000-00002D1E0000}"/>
    <cellStyle name="20% - Accent1 2 2 6 2 4 2 2 2" xfId="7911" xr:uid="{00000000-0005-0000-0000-00002E1E0000}"/>
    <cellStyle name="20% - Accent1 2 2 6 2 4 2 3" xfId="7912" xr:uid="{00000000-0005-0000-0000-00002F1E0000}"/>
    <cellStyle name="20% - Accent1 2 2 6 2 4 3" xfId="7913" xr:uid="{00000000-0005-0000-0000-0000301E0000}"/>
    <cellStyle name="20% - Accent1 2 2 6 2 4 3 2" xfId="7914" xr:uid="{00000000-0005-0000-0000-0000311E0000}"/>
    <cellStyle name="20% - Accent1 2 2 6 2 4 4" xfId="7915" xr:uid="{00000000-0005-0000-0000-0000321E0000}"/>
    <cellStyle name="20% - Accent1 2 2 6 2 5" xfId="7916" xr:uid="{00000000-0005-0000-0000-0000331E0000}"/>
    <cellStyle name="20% - Accent1 2 2 6 2 5 2" xfId="7917" xr:uid="{00000000-0005-0000-0000-0000341E0000}"/>
    <cellStyle name="20% - Accent1 2 2 6 2 5 2 2" xfId="7918" xr:uid="{00000000-0005-0000-0000-0000351E0000}"/>
    <cellStyle name="20% - Accent1 2 2 6 2 5 2 2 2" xfId="7919" xr:uid="{00000000-0005-0000-0000-0000361E0000}"/>
    <cellStyle name="20% - Accent1 2 2 6 2 5 2 3" xfId="7920" xr:uid="{00000000-0005-0000-0000-0000371E0000}"/>
    <cellStyle name="20% - Accent1 2 2 6 2 5 3" xfId="7921" xr:uid="{00000000-0005-0000-0000-0000381E0000}"/>
    <cellStyle name="20% - Accent1 2 2 6 2 5 3 2" xfId="7922" xr:uid="{00000000-0005-0000-0000-0000391E0000}"/>
    <cellStyle name="20% - Accent1 2 2 6 2 5 4" xfId="7923" xr:uid="{00000000-0005-0000-0000-00003A1E0000}"/>
    <cellStyle name="20% - Accent1 2 2 6 2 6" xfId="7924" xr:uid="{00000000-0005-0000-0000-00003B1E0000}"/>
    <cellStyle name="20% - Accent1 2 2 6 2 6 2" xfId="7925" xr:uid="{00000000-0005-0000-0000-00003C1E0000}"/>
    <cellStyle name="20% - Accent1 2 2 6 2 6 2 2" xfId="7926" xr:uid="{00000000-0005-0000-0000-00003D1E0000}"/>
    <cellStyle name="20% - Accent1 2 2 6 2 6 2 2 2" xfId="7927" xr:uid="{00000000-0005-0000-0000-00003E1E0000}"/>
    <cellStyle name="20% - Accent1 2 2 6 2 6 2 3" xfId="7928" xr:uid="{00000000-0005-0000-0000-00003F1E0000}"/>
    <cellStyle name="20% - Accent1 2 2 6 2 6 3" xfId="7929" xr:uid="{00000000-0005-0000-0000-0000401E0000}"/>
    <cellStyle name="20% - Accent1 2 2 6 2 6 3 2" xfId="7930" xr:uid="{00000000-0005-0000-0000-0000411E0000}"/>
    <cellStyle name="20% - Accent1 2 2 6 2 6 4" xfId="7931" xr:uid="{00000000-0005-0000-0000-0000421E0000}"/>
    <cellStyle name="20% - Accent1 2 2 6 2 7" xfId="7932" xr:uid="{00000000-0005-0000-0000-0000431E0000}"/>
    <cellStyle name="20% - Accent1 2 2 6 2 7 2" xfId="7933" xr:uid="{00000000-0005-0000-0000-0000441E0000}"/>
    <cellStyle name="20% - Accent1 2 2 6 2 7 2 2" xfId="7934" xr:uid="{00000000-0005-0000-0000-0000451E0000}"/>
    <cellStyle name="20% - Accent1 2 2 6 2 7 3" xfId="7935" xr:uid="{00000000-0005-0000-0000-0000461E0000}"/>
    <cellStyle name="20% - Accent1 2 2 6 2 8" xfId="7936" xr:uid="{00000000-0005-0000-0000-0000471E0000}"/>
    <cellStyle name="20% - Accent1 2 2 6 2 8 2" xfId="7937" xr:uid="{00000000-0005-0000-0000-0000481E0000}"/>
    <cellStyle name="20% - Accent1 2 2 6 2 8 2 2" xfId="7938" xr:uid="{00000000-0005-0000-0000-0000491E0000}"/>
    <cellStyle name="20% - Accent1 2 2 6 2 8 3" xfId="7939" xr:uid="{00000000-0005-0000-0000-00004A1E0000}"/>
    <cellStyle name="20% - Accent1 2 2 6 2 9" xfId="7940" xr:uid="{00000000-0005-0000-0000-00004B1E0000}"/>
    <cellStyle name="20% - Accent1 2 2 6 2 9 2" xfId="7941" xr:uid="{00000000-0005-0000-0000-00004C1E0000}"/>
    <cellStyle name="20% - Accent1 2 2 6 3" xfId="7942" xr:uid="{00000000-0005-0000-0000-00004D1E0000}"/>
    <cellStyle name="20% - Accent1 2 2 6 3 10" xfId="7943" xr:uid="{00000000-0005-0000-0000-00004E1E0000}"/>
    <cellStyle name="20% - Accent1 2 2 6 3 10 2" xfId="7944" xr:uid="{00000000-0005-0000-0000-00004F1E0000}"/>
    <cellStyle name="20% - Accent1 2 2 6 3 11" xfId="7945" xr:uid="{00000000-0005-0000-0000-0000501E0000}"/>
    <cellStyle name="20% - Accent1 2 2 6 3 2" xfId="7946" xr:uid="{00000000-0005-0000-0000-0000511E0000}"/>
    <cellStyle name="20% - Accent1 2 2 6 3 2 2" xfId="7947" xr:uid="{00000000-0005-0000-0000-0000521E0000}"/>
    <cellStyle name="20% - Accent1 2 2 6 3 2 2 2" xfId="7948" xr:uid="{00000000-0005-0000-0000-0000531E0000}"/>
    <cellStyle name="20% - Accent1 2 2 6 3 2 2 2 2" xfId="7949" xr:uid="{00000000-0005-0000-0000-0000541E0000}"/>
    <cellStyle name="20% - Accent1 2 2 6 3 2 2 2 2 2" xfId="7950" xr:uid="{00000000-0005-0000-0000-0000551E0000}"/>
    <cellStyle name="20% - Accent1 2 2 6 3 2 2 2 3" xfId="7951" xr:uid="{00000000-0005-0000-0000-0000561E0000}"/>
    <cellStyle name="20% - Accent1 2 2 6 3 2 2 3" xfId="7952" xr:uid="{00000000-0005-0000-0000-0000571E0000}"/>
    <cellStyle name="20% - Accent1 2 2 6 3 2 2 3 2" xfId="7953" xr:uid="{00000000-0005-0000-0000-0000581E0000}"/>
    <cellStyle name="20% - Accent1 2 2 6 3 2 2 4" xfId="7954" xr:uid="{00000000-0005-0000-0000-0000591E0000}"/>
    <cellStyle name="20% - Accent1 2 2 6 3 2 3" xfId="7955" xr:uid="{00000000-0005-0000-0000-00005A1E0000}"/>
    <cellStyle name="20% - Accent1 2 2 6 3 2 3 2" xfId="7956" xr:uid="{00000000-0005-0000-0000-00005B1E0000}"/>
    <cellStyle name="20% - Accent1 2 2 6 3 2 3 2 2" xfId="7957" xr:uid="{00000000-0005-0000-0000-00005C1E0000}"/>
    <cellStyle name="20% - Accent1 2 2 6 3 2 3 2 2 2" xfId="7958" xr:uid="{00000000-0005-0000-0000-00005D1E0000}"/>
    <cellStyle name="20% - Accent1 2 2 6 3 2 3 2 3" xfId="7959" xr:uid="{00000000-0005-0000-0000-00005E1E0000}"/>
    <cellStyle name="20% - Accent1 2 2 6 3 2 3 3" xfId="7960" xr:uid="{00000000-0005-0000-0000-00005F1E0000}"/>
    <cellStyle name="20% - Accent1 2 2 6 3 2 3 3 2" xfId="7961" xr:uid="{00000000-0005-0000-0000-0000601E0000}"/>
    <cellStyle name="20% - Accent1 2 2 6 3 2 3 4" xfId="7962" xr:uid="{00000000-0005-0000-0000-0000611E0000}"/>
    <cellStyle name="20% - Accent1 2 2 6 3 2 4" xfId="7963" xr:uid="{00000000-0005-0000-0000-0000621E0000}"/>
    <cellStyle name="20% - Accent1 2 2 6 3 2 4 2" xfId="7964" xr:uid="{00000000-0005-0000-0000-0000631E0000}"/>
    <cellStyle name="20% - Accent1 2 2 6 3 2 4 2 2" xfId="7965" xr:uid="{00000000-0005-0000-0000-0000641E0000}"/>
    <cellStyle name="20% - Accent1 2 2 6 3 2 4 2 2 2" xfId="7966" xr:uid="{00000000-0005-0000-0000-0000651E0000}"/>
    <cellStyle name="20% - Accent1 2 2 6 3 2 4 2 3" xfId="7967" xr:uid="{00000000-0005-0000-0000-0000661E0000}"/>
    <cellStyle name="20% - Accent1 2 2 6 3 2 4 3" xfId="7968" xr:uid="{00000000-0005-0000-0000-0000671E0000}"/>
    <cellStyle name="20% - Accent1 2 2 6 3 2 4 3 2" xfId="7969" xr:uid="{00000000-0005-0000-0000-0000681E0000}"/>
    <cellStyle name="20% - Accent1 2 2 6 3 2 4 4" xfId="7970" xr:uid="{00000000-0005-0000-0000-0000691E0000}"/>
    <cellStyle name="20% - Accent1 2 2 6 3 2 5" xfId="7971" xr:uid="{00000000-0005-0000-0000-00006A1E0000}"/>
    <cellStyle name="20% - Accent1 2 2 6 3 2 5 2" xfId="7972" xr:uid="{00000000-0005-0000-0000-00006B1E0000}"/>
    <cellStyle name="20% - Accent1 2 2 6 3 2 5 2 2" xfId="7973" xr:uid="{00000000-0005-0000-0000-00006C1E0000}"/>
    <cellStyle name="20% - Accent1 2 2 6 3 2 5 3" xfId="7974" xr:uid="{00000000-0005-0000-0000-00006D1E0000}"/>
    <cellStyle name="20% - Accent1 2 2 6 3 2 6" xfId="7975" xr:uid="{00000000-0005-0000-0000-00006E1E0000}"/>
    <cellStyle name="20% - Accent1 2 2 6 3 2 6 2" xfId="7976" xr:uid="{00000000-0005-0000-0000-00006F1E0000}"/>
    <cellStyle name="20% - Accent1 2 2 6 3 2 6 2 2" xfId="7977" xr:uid="{00000000-0005-0000-0000-0000701E0000}"/>
    <cellStyle name="20% - Accent1 2 2 6 3 2 6 3" xfId="7978" xr:uid="{00000000-0005-0000-0000-0000711E0000}"/>
    <cellStyle name="20% - Accent1 2 2 6 3 2 7" xfId="7979" xr:uid="{00000000-0005-0000-0000-0000721E0000}"/>
    <cellStyle name="20% - Accent1 2 2 6 3 2 7 2" xfId="7980" xr:uid="{00000000-0005-0000-0000-0000731E0000}"/>
    <cellStyle name="20% - Accent1 2 2 6 3 2 8" xfId="7981" xr:uid="{00000000-0005-0000-0000-0000741E0000}"/>
    <cellStyle name="20% - Accent1 2 2 6 3 2 8 2" xfId="7982" xr:uid="{00000000-0005-0000-0000-0000751E0000}"/>
    <cellStyle name="20% - Accent1 2 2 6 3 2 9" xfId="7983" xr:uid="{00000000-0005-0000-0000-0000761E0000}"/>
    <cellStyle name="20% - Accent1 2 2 6 3 3" xfId="7984" xr:uid="{00000000-0005-0000-0000-0000771E0000}"/>
    <cellStyle name="20% - Accent1 2 2 6 3 3 2" xfId="7985" xr:uid="{00000000-0005-0000-0000-0000781E0000}"/>
    <cellStyle name="20% - Accent1 2 2 6 3 3 2 2" xfId="7986" xr:uid="{00000000-0005-0000-0000-0000791E0000}"/>
    <cellStyle name="20% - Accent1 2 2 6 3 3 2 2 2" xfId="7987" xr:uid="{00000000-0005-0000-0000-00007A1E0000}"/>
    <cellStyle name="20% - Accent1 2 2 6 3 3 2 2 2 2" xfId="7988" xr:uid="{00000000-0005-0000-0000-00007B1E0000}"/>
    <cellStyle name="20% - Accent1 2 2 6 3 3 2 2 3" xfId="7989" xr:uid="{00000000-0005-0000-0000-00007C1E0000}"/>
    <cellStyle name="20% - Accent1 2 2 6 3 3 2 3" xfId="7990" xr:uid="{00000000-0005-0000-0000-00007D1E0000}"/>
    <cellStyle name="20% - Accent1 2 2 6 3 3 2 3 2" xfId="7991" xr:uid="{00000000-0005-0000-0000-00007E1E0000}"/>
    <cellStyle name="20% - Accent1 2 2 6 3 3 2 4" xfId="7992" xr:uid="{00000000-0005-0000-0000-00007F1E0000}"/>
    <cellStyle name="20% - Accent1 2 2 6 3 3 3" xfId="7993" xr:uid="{00000000-0005-0000-0000-0000801E0000}"/>
    <cellStyle name="20% - Accent1 2 2 6 3 3 3 2" xfId="7994" xr:uid="{00000000-0005-0000-0000-0000811E0000}"/>
    <cellStyle name="20% - Accent1 2 2 6 3 3 3 2 2" xfId="7995" xr:uid="{00000000-0005-0000-0000-0000821E0000}"/>
    <cellStyle name="20% - Accent1 2 2 6 3 3 3 2 2 2" xfId="7996" xr:uid="{00000000-0005-0000-0000-0000831E0000}"/>
    <cellStyle name="20% - Accent1 2 2 6 3 3 3 2 3" xfId="7997" xr:uid="{00000000-0005-0000-0000-0000841E0000}"/>
    <cellStyle name="20% - Accent1 2 2 6 3 3 3 3" xfId="7998" xr:uid="{00000000-0005-0000-0000-0000851E0000}"/>
    <cellStyle name="20% - Accent1 2 2 6 3 3 3 3 2" xfId="7999" xr:uid="{00000000-0005-0000-0000-0000861E0000}"/>
    <cellStyle name="20% - Accent1 2 2 6 3 3 3 4" xfId="8000" xr:uid="{00000000-0005-0000-0000-0000871E0000}"/>
    <cellStyle name="20% - Accent1 2 2 6 3 3 4" xfId="8001" xr:uid="{00000000-0005-0000-0000-0000881E0000}"/>
    <cellStyle name="20% - Accent1 2 2 6 3 3 4 2" xfId="8002" xr:uid="{00000000-0005-0000-0000-0000891E0000}"/>
    <cellStyle name="20% - Accent1 2 2 6 3 3 4 2 2" xfId="8003" xr:uid="{00000000-0005-0000-0000-00008A1E0000}"/>
    <cellStyle name="20% - Accent1 2 2 6 3 3 4 2 2 2" xfId="8004" xr:uid="{00000000-0005-0000-0000-00008B1E0000}"/>
    <cellStyle name="20% - Accent1 2 2 6 3 3 4 2 3" xfId="8005" xr:uid="{00000000-0005-0000-0000-00008C1E0000}"/>
    <cellStyle name="20% - Accent1 2 2 6 3 3 4 3" xfId="8006" xr:uid="{00000000-0005-0000-0000-00008D1E0000}"/>
    <cellStyle name="20% - Accent1 2 2 6 3 3 4 3 2" xfId="8007" xr:uid="{00000000-0005-0000-0000-00008E1E0000}"/>
    <cellStyle name="20% - Accent1 2 2 6 3 3 4 4" xfId="8008" xr:uid="{00000000-0005-0000-0000-00008F1E0000}"/>
    <cellStyle name="20% - Accent1 2 2 6 3 3 5" xfId="8009" xr:uid="{00000000-0005-0000-0000-0000901E0000}"/>
    <cellStyle name="20% - Accent1 2 2 6 3 3 5 2" xfId="8010" xr:uid="{00000000-0005-0000-0000-0000911E0000}"/>
    <cellStyle name="20% - Accent1 2 2 6 3 3 5 2 2" xfId="8011" xr:uid="{00000000-0005-0000-0000-0000921E0000}"/>
    <cellStyle name="20% - Accent1 2 2 6 3 3 5 3" xfId="8012" xr:uid="{00000000-0005-0000-0000-0000931E0000}"/>
    <cellStyle name="20% - Accent1 2 2 6 3 3 6" xfId="8013" xr:uid="{00000000-0005-0000-0000-0000941E0000}"/>
    <cellStyle name="20% - Accent1 2 2 6 3 3 6 2" xfId="8014" xr:uid="{00000000-0005-0000-0000-0000951E0000}"/>
    <cellStyle name="20% - Accent1 2 2 6 3 3 6 2 2" xfId="8015" xr:uid="{00000000-0005-0000-0000-0000961E0000}"/>
    <cellStyle name="20% - Accent1 2 2 6 3 3 6 3" xfId="8016" xr:uid="{00000000-0005-0000-0000-0000971E0000}"/>
    <cellStyle name="20% - Accent1 2 2 6 3 3 7" xfId="8017" xr:uid="{00000000-0005-0000-0000-0000981E0000}"/>
    <cellStyle name="20% - Accent1 2 2 6 3 3 7 2" xfId="8018" xr:uid="{00000000-0005-0000-0000-0000991E0000}"/>
    <cellStyle name="20% - Accent1 2 2 6 3 3 8" xfId="8019" xr:uid="{00000000-0005-0000-0000-00009A1E0000}"/>
    <cellStyle name="20% - Accent1 2 2 6 3 3 8 2" xfId="8020" xr:uid="{00000000-0005-0000-0000-00009B1E0000}"/>
    <cellStyle name="20% - Accent1 2 2 6 3 3 9" xfId="8021" xr:uid="{00000000-0005-0000-0000-00009C1E0000}"/>
    <cellStyle name="20% - Accent1 2 2 6 3 4" xfId="8022" xr:uid="{00000000-0005-0000-0000-00009D1E0000}"/>
    <cellStyle name="20% - Accent1 2 2 6 3 4 2" xfId="8023" xr:uid="{00000000-0005-0000-0000-00009E1E0000}"/>
    <cellStyle name="20% - Accent1 2 2 6 3 4 2 2" xfId="8024" xr:uid="{00000000-0005-0000-0000-00009F1E0000}"/>
    <cellStyle name="20% - Accent1 2 2 6 3 4 2 2 2" xfId="8025" xr:uid="{00000000-0005-0000-0000-0000A01E0000}"/>
    <cellStyle name="20% - Accent1 2 2 6 3 4 2 3" xfId="8026" xr:uid="{00000000-0005-0000-0000-0000A11E0000}"/>
    <cellStyle name="20% - Accent1 2 2 6 3 4 3" xfId="8027" xr:uid="{00000000-0005-0000-0000-0000A21E0000}"/>
    <cellStyle name="20% - Accent1 2 2 6 3 4 3 2" xfId="8028" xr:uid="{00000000-0005-0000-0000-0000A31E0000}"/>
    <cellStyle name="20% - Accent1 2 2 6 3 4 4" xfId="8029" xr:uid="{00000000-0005-0000-0000-0000A41E0000}"/>
    <cellStyle name="20% - Accent1 2 2 6 3 5" xfId="8030" xr:uid="{00000000-0005-0000-0000-0000A51E0000}"/>
    <cellStyle name="20% - Accent1 2 2 6 3 5 2" xfId="8031" xr:uid="{00000000-0005-0000-0000-0000A61E0000}"/>
    <cellStyle name="20% - Accent1 2 2 6 3 5 2 2" xfId="8032" xr:uid="{00000000-0005-0000-0000-0000A71E0000}"/>
    <cellStyle name="20% - Accent1 2 2 6 3 5 2 2 2" xfId="8033" xr:uid="{00000000-0005-0000-0000-0000A81E0000}"/>
    <cellStyle name="20% - Accent1 2 2 6 3 5 2 3" xfId="8034" xr:uid="{00000000-0005-0000-0000-0000A91E0000}"/>
    <cellStyle name="20% - Accent1 2 2 6 3 5 3" xfId="8035" xr:uid="{00000000-0005-0000-0000-0000AA1E0000}"/>
    <cellStyle name="20% - Accent1 2 2 6 3 5 3 2" xfId="8036" xr:uid="{00000000-0005-0000-0000-0000AB1E0000}"/>
    <cellStyle name="20% - Accent1 2 2 6 3 5 4" xfId="8037" xr:uid="{00000000-0005-0000-0000-0000AC1E0000}"/>
    <cellStyle name="20% - Accent1 2 2 6 3 6" xfId="8038" xr:uid="{00000000-0005-0000-0000-0000AD1E0000}"/>
    <cellStyle name="20% - Accent1 2 2 6 3 6 2" xfId="8039" xr:uid="{00000000-0005-0000-0000-0000AE1E0000}"/>
    <cellStyle name="20% - Accent1 2 2 6 3 6 2 2" xfId="8040" xr:uid="{00000000-0005-0000-0000-0000AF1E0000}"/>
    <cellStyle name="20% - Accent1 2 2 6 3 6 2 2 2" xfId="8041" xr:uid="{00000000-0005-0000-0000-0000B01E0000}"/>
    <cellStyle name="20% - Accent1 2 2 6 3 6 2 3" xfId="8042" xr:uid="{00000000-0005-0000-0000-0000B11E0000}"/>
    <cellStyle name="20% - Accent1 2 2 6 3 6 3" xfId="8043" xr:uid="{00000000-0005-0000-0000-0000B21E0000}"/>
    <cellStyle name="20% - Accent1 2 2 6 3 6 3 2" xfId="8044" xr:uid="{00000000-0005-0000-0000-0000B31E0000}"/>
    <cellStyle name="20% - Accent1 2 2 6 3 6 4" xfId="8045" xr:uid="{00000000-0005-0000-0000-0000B41E0000}"/>
    <cellStyle name="20% - Accent1 2 2 6 3 7" xfId="8046" xr:uid="{00000000-0005-0000-0000-0000B51E0000}"/>
    <cellStyle name="20% - Accent1 2 2 6 3 7 2" xfId="8047" xr:uid="{00000000-0005-0000-0000-0000B61E0000}"/>
    <cellStyle name="20% - Accent1 2 2 6 3 7 2 2" xfId="8048" xr:uid="{00000000-0005-0000-0000-0000B71E0000}"/>
    <cellStyle name="20% - Accent1 2 2 6 3 7 3" xfId="8049" xr:uid="{00000000-0005-0000-0000-0000B81E0000}"/>
    <cellStyle name="20% - Accent1 2 2 6 3 8" xfId="8050" xr:uid="{00000000-0005-0000-0000-0000B91E0000}"/>
    <cellStyle name="20% - Accent1 2 2 6 3 8 2" xfId="8051" xr:uid="{00000000-0005-0000-0000-0000BA1E0000}"/>
    <cellStyle name="20% - Accent1 2 2 6 3 8 2 2" xfId="8052" xr:uid="{00000000-0005-0000-0000-0000BB1E0000}"/>
    <cellStyle name="20% - Accent1 2 2 6 3 8 3" xfId="8053" xr:uid="{00000000-0005-0000-0000-0000BC1E0000}"/>
    <cellStyle name="20% - Accent1 2 2 6 3 9" xfId="8054" xr:uid="{00000000-0005-0000-0000-0000BD1E0000}"/>
    <cellStyle name="20% - Accent1 2 2 6 3 9 2" xfId="8055" xr:uid="{00000000-0005-0000-0000-0000BE1E0000}"/>
    <cellStyle name="20% - Accent1 2 2 6 4" xfId="8056" xr:uid="{00000000-0005-0000-0000-0000BF1E0000}"/>
    <cellStyle name="20% - Accent1 2 2 6 4 10" xfId="8057" xr:uid="{00000000-0005-0000-0000-0000C01E0000}"/>
    <cellStyle name="20% - Accent1 2 2 6 4 10 2" xfId="8058" xr:uid="{00000000-0005-0000-0000-0000C11E0000}"/>
    <cellStyle name="20% - Accent1 2 2 6 4 11" xfId="8059" xr:uid="{00000000-0005-0000-0000-0000C21E0000}"/>
    <cellStyle name="20% - Accent1 2 2 6 4 2" xfId="8060" xr:uid="{00000000-0005-0000-0000-0000C31E0000}"/>
    <cellStyle name="20% - Accent1 2 2 6 4 2 2" xfId="8061" xr:uid="{00000000-0005-0000-0000-0000C41E0000}"/>
    <cellStyle name="20% - Accent1 2 2 6 4 2 2 2" xfId="8062" xr:uid="{00000000-0005-0000-0000-0000C51E0000}"/>
    <cellStyle name="20% - Accent1 2 2 6 4 2 2 2 2" xfId="8063" xr:uid="{00000000-0005-0000-0000-0000C61E0000}"/>
    <cellStyle name="20% - Accent1 2 2 6 4 2 2 2 2 2" xfId="8064" xr:uid="{00000000-0005-0000-0000-0000C71E0000}"/>
    <cellStyle name="20% - Accent1 2 2 6 4 2 2 2 3" xfId="8065" xr:uid="{00000000-0005-0000-0000-0000C81E0000}"/>
    <cellStyle name="20% - Accent1 2 2 6 4 2 2 3" xfId="8066" xr:uid="{00000000-0005-0000-0000-0000C91E0000}"/>
    <cellStyle name="20% - Accent1 2 2 6 4 2 2 3 2" xfId="8067" xr:uid="{00000000-0005-0000-0000-0000CA1E0000}"/>
    <cellStyle name="20% - Accent1 2 2 6 4 2 2 4" xfId="8068" xr:uid="{00000000-0005-0000-0000-0000CB1E0000}"/>
    <cellStyle name="20% - Accent1 2 2 6 4 2 3" xfId="8069" xr:uid="{00000000-0005-0000-0000-0000CC1E0000}"/>
    <cellStyle name="20% - Accent1 2 2 6 4 2 3 2" xfId="8070" xr:uid="{00000000-0005-0000-0000-0000CD1E0000}"/>
    <cellStyle name="20% - Accent1 2 2 6 4 2 3 2 2" xfId="8071" xr:uid="{00000000-0005-0000-0000-0000CE1E0000}"/>
    <cellStyle name="20% - Accent1 2 2 6 4 2 3 2 2 2" xfId="8072" xr:uid="{00000000-0005-0000-0000-0000CF1E0000}"/>
    <cellStyle name="20% - Accent1 2 2 6 4 2 3 2 3" xfId="8073" xr:uid="{00000000-0005-0000-0000-0000D01E0000}"/>
    <cellStyle name="20% - Accent1 2 2 6 4 2 3 3" xfId="8074" xr:uid="{00000000-0005-0000-0000-0000D11E0000}"/>
    <cellStyle name="20% - Accent1 2 2 6 4 2 3 3 2" xfId="8075" xr:uid="{00000000-0005-0000-0000-0000D21E0000}"/>
    <cellStyle name="20% - Accent1 2 2 6 4 2 3 4" xfId="8076" xr:uid="{00000000-0005-0000-0000-0000D31E0000}"/>
    <cellStyle name="20% - Accent1 2 2 6 4 2 4" xfId="8077" xr:uid="{00000000-0005-0000-0000-0000D41E0000}"/>
    <cellStyle name="20% - Accent1 2 2 6 4 2 4 2" xfId="8078" xr:uid="{00000000-0005-0000-0000-0000D51E0000}"/>
    <cellStyle name="20% - Accent1 2 2 6 4 2 4 2 2" xfId="8079" xr:uid="{00000000-0005-0000-0000-0000D61E0000}"/>
    <cellStyle name="20% - Accent1 2 2 6 4 2 4 2 2 2" xfId="8080" xr:uid="{00000000-0005-0000-0000-0000D71E0000}"/>
    <cellStyle name="20% - Accent1 2 2 6 4 2 4 2 3" xfId="8081" xr:uid="{00000000-0005-0000-0000-0000D81E0000}"/>
    <cellStyle name="20% - Accent1 2 2 6 4 2 4 3" xfId="8082" xr:uid="{00000000-0005-0000-0000-0000D91E0000}"/>
    <cellStyle name="20% - Accent1 2 2 6 4 2 4 3 2" xfId="8083" xr:uid="{00000000-0005-0000-0000-0000DA1E0000}"/>
    <cellStyle name="20% - Accent1 2 2 6 4 2 4 4" xfId="8084" xr:uid="{00000000-0005-0000-0000-0000DB1E0000}"/>
    <cellStyle name="20% - Accent1 2 2 6 4 2 5" xfId="8085" xr:uid="{00000000-0005-0000-0000-0000DC1E0000}"/>
    <cellStyle name="20% - Accent1 2 2 6 4 2 5 2" xfId="8086" xr:uid="{00000000-0005-0000-0000-0000DD1E0000}"/>
    <cellStyle name="20% - Accent1 2 2 6 4 2 5 2 2" xfId="8087" xr:uid="{00000000-0005-0000-0000-0000DE1E0000}"/>
    <cellStyle name="20% - Accent1 2 2 6 4 2 5 3" xfId="8088" xr:uid="{00000000-0005-0000-0000-0000DF1E0000}"/>
    <cellStyle name="20% - Accent1 2 2 6 4 2 6" xfId="8089" xr:uid="{00000000-0005-0000-0000-0000E01E0000}"/>
    <cellStyle name="20% - Accent1 2 2 6 4 2 6 2" xfId="8090" xr:uid="{00000000-0005-0000-0000-0000E11E0000}"/>
    <cellStyle name="20% - Accent1 2 2 6 4 2 6 2 2" xfId="8091" xr:uid="{00000000-0005-0000-0000-0000E21E0000}"/>
    <cellStyle name="20% - Accent1 2 2 6 4 2 6 3" xfId="8092" xr:uid="{00000000-0005-0000-0000-0000E31E0000}"/>
    <cellStyle name="20% - Accent1 2 2 6 4 2 7" xfId="8093" xr:uid="{00000000-0005-0000-0000-0000E41E0000}"/>
    <cellStyle name="20% - Accent1 2 2 6 4 2 7 2" xfId="8094" xr:uid="{00000000-0005-0000-0000-0000E51E0000}"/>
    <cellStyle name="20% - Accent1 2 2 6 4 2 8" xfId="8095" xr:uid="{00000000-0005-0000-0000-0000E61E0000}"/>
    <cellStyle name="20% - Accent1 2 2 6 4 2 8 2" xfId="8096" xr:uid="{00000000-0005-0000-0000-0000E71E0000}"/>
    <cellStyle name="20% - Accent1 2 2 6 4 2 9" xfId="8097" xr:uid="{00000000-0005-0000-0000-0000E81E0000}"/>
    <cellStyle name="20% - Accent1 2 2 6 4 3" xfId="8098" xr:uid="{00000000-0005-0000-0000-0000E91E0000}"/>
    <cellStyle name="20% - Accent1 2 2 6 4 3 2" xfId="8099" xr:uid="{00000000-0005-0000-0000-0000EA1E0000}"/>
    <cellStyle name="20% - Accent1 2 2 6 4 3 2 2" xfId="8100" xr:uid="{00000000-0005-0000-0000-0000EB1E0000}"/>
    <cellStyle name="20% - Accent1 2 2 6 4 3 2 2 2" xfId="8101" xr:uid="{00000000-0005-0000-0000-0000EC1E0000}"/>
    <cellStyle name="20% - Accent1 2 2 6 4 3 2 2 2 2" xfId="8102" xr:uid="{00000000-0005-0000-0000-0000ED1E0000}"/>
    <cellStyle name="20% - Accent1 2 2 6 4 3 2 2 3" xfId="8103" xr:uid="{00000000-0005-0000-0000-0000EE1E0000}"/>
    <cellStyle name="20% - Accent1 2 2 6 4 3 2 3" xfId="8104" xr:uid="{00000000-0005-0000-0000-0000EF1E0000}"/>
    <cellStyle name="20% - Accent1 2 2 6 4 3 2 3 2" xfId="8105" xr:uid="{00000000-0005-0000-0000-0000F01E0000}"/>
    <cellStyle name="20% - Accent1 2 2 6 4 3 2 4" xfId="8106" xr:uid="{00000000-0005-0000-0000-0000F11E0000}"/>
    <cellStyle name="20% - Accent1 2 2 6 4 3 3" xfId="8107" xr:uid="{00000000-0005-0000-0000-0000F21E0000}"/>
    <cellStyle name="20% - Accent1 2 2 6 4 3 3 2" xfId="8108" xr:uid="{00000000-0005-0000-0000-0000F31E0000}"/>
    <cellStyle name="20% - Accent1 2 2 6 4 3 3 2 2" xfId="8109" xr:uid="{00000000-0005-0000-0000-0000F41E0000}"/>
    <cellStyle name="20% - Accent1 2 2 6 4 3 3 2 2 2" xfId="8110" xr:uid="{00000000-0005-0000-0000-0000F51E0000}"/>
    <cellStyle name="20% - Accent1 2 2 6 4 3 3 2 3" xfId="8111" xr:uid="{00000000-0005-0000-0000-0000F61E0000}"/>
    <cellStyle name="20% - Accent1 2 2 6 4 3 3 3" xfId="8112" xr:uid="{00000000-0005-0000-0000-0000F71E0000}"/>
    <cellStyle name="20% - Accent1 2 2 6 4 3 3 3 2" xfId="8113" xr:uid="{00000000-0005-0000-0000-0000F81E0000}"/>
    <cellStyle name="20% - Accent1 2 2 6 4 3 3 4" xfId="8114" xr:uid="{00000000-0005-0000-0000-0000F91E0000}"/>
    <cellStyle name="20% - Accent1 2 2 6 4 3 4" xfId="8115" xr:uid="{00000000-0005-0000-0000-0000FA1E0000}"/>
    <cellStyle name="20% - Accent1 2 2 6 4 3 4 2" xfId="8116" xr:uid="{00000000-0005-0000-0000-0000FB1E0000}"/>
    <cellStyle name="20% - Accent1 2 2 6 4 3 4 2 2" xfId="8117" xr:uid="{00000000-0005-0000-0000-0000FC1E0000}"/>
    <cellStyle name="20% - Accent1 2 2 6 4 3 4 2 2 2" xfId="8118" xr:uid="{00000000-0005-0000-0000-0000FD1E0000}"/>
    <cellStyle name="20% - Accent1 2 2 6 4 3 4 2 3" xfId="8119" xr:uid="{00000000-0005-0000-0000-0000FE1E0000}"/>
    <cellStyle name="20% - Accent1 2 2 6 4 3 4 3" xfId="8120" xr:uid="{00000000-0005-0000-0000-0000FF1E0000}"/>
    <cellStyle name="20% - Accent1 2 2 6 4 3 4 3 2" xfId="8121" xr:uid="{00000000-0005-0000-0000-0000001F0000}"/>
    <cellStyle name="20% - Accent1 2 2 6 4 3 4 4" xfId="8122" xr:uid="{00000000-0005-0000-0000-0000011F0000}"/>
    <cellStyle name="20% - Accent1 2 2 6 4 3 5" xfId="8123" xr:uid="{00000000-0005-0000-0000-0000021F0000}"/>
    <cellStyle name="20% - Accent1 2 2 6 4 3 5 2" xfId="8124" xr:uid="{00000000-0005-0000-0000-0000031F0000}"/>
    <cellStyle name="20% - Accent1 2 2 6 4 3 5 2 2" xfId="8125" xr:uid="{00000000-0005-0000-0000-0000041F0000}"/>
    <cellStyle name="20% - Accent1 2 2 6 4 3 5 3" xfId="8126" xr:uid="{00000000-0005-0000-0000-0000051F0000}"/>
    <cellStyle name="20% - Accent1 2 2 6 4 3 6" xfId="8127" xr:uid="{00000000-0005-0000-0000-0000061F0000}"/>
    <cellStyle name="20% - Accent1 2 2 6 4 3 6 2" xfId="8128" xr:uid="{00000000-0005-0000-0000-0000071F0000}"/>
    <cellStyle name="20% - Accent1 2 2 6 4 3 6 2 2" xfId="8129" xr:uid="{00000000-0005-0000-0000-0000081F0000}"/>
    <cellStyle name="20% - Accent1 2 2 6 4 3 6 3" xfId="8130" xr:uid="{00000000-0005-0000-0000-0000091F0000}"/>
    <cellStyle name="20% - Accent1 2 2 6 4 3 7" xfId="8131" xr:uid="{00000000-0005-0000-0000-00000A1F0000}"/>
    <cellStyle name="20% - Accent1 2 2 6 4 3 7 2" xfId="8132" xr:uid="{00000000-0005-0000-0000-00000B1F0000}"/>
    <cellStyle name="20% - Accent1 2 2 6 4 3 8" xfId="8133" xr:uid="{00000000-0005-0000-0000-00000C1F0000}"/>
    <cellStyle name="20% - Accent1 2 2 6 4 3 8 2" xfId="8134" xr:uid="{00000000-0005-0000-0000-00000D1F0000}"/>
    <cellStyle name="20% - Accent1 2 2 6 4 3 9" xfId="8135" xr:uid="{00000000-0005-0000-0000-00000E1F0000}"/>
    <cellStyle name="20% - Accent1 2 2 6 4 4" xfId="8136" xr:uid="{00000000-0005-0000-0000-00000F1F0000}"/>
    <cellStyle name="20% - Accent1 2 2 6 4 4 2" xfId="8137" xr:uid="{00000000-0005-0000-0000-0000101F0000}"/>
    <cellStyle name="20% - Accent1 2 2 6 4 4 2 2" xfId="8138" xr:uid="{00000000-0005-0000-0000-0000111F0000}"/>
    <cellStyle name="20% - Accent1 2 2 6 4 4 2 2 2" xfId="8139" xr:uid="{00000000-0005-0000-0000-0000121F0000}"/>
    <cellStyle name="20% - Accent1 2 2 6 4 4 2 3" xfId="8140" xr:uid="{00000000-0005-0000-0000-0000131F0000}"/>
    <cellStyle name="20% - Accent1 2 2 6 4 4 3" xfId="8141" xr:uid="{00000000-0005-0000-0000-0000141F0000}"/>
    <cellStyle name="20% - Accent1 2 2 6 4 4 3 2" xfId="8142" xr:uid="{00000000-0005-0000-0000-0000151F0000}"/>
    <cellStyle name="20% - Accent1 2 2 6 4 4 4" xfId="8143" xr:uid="{00000000-0005-0000-0000-0000161F0000}"/>
    <cellStyle name="20% - Accent1 2 2 6 4 5" xfId="8144" xr:uid="{00000000-0005-0000-0000-0000171F0000}"/>
    <cellStyle name="20% - Accent1 2 2 6 4 5 2" xfId="8145" xr:uid="{00000000-0005-0000-0000-0000181F0000}"/>
    <cellStyle name="20% - Accent1 2 2 6 4 5 2 2" xfId="8146" xr:uid="{00000000-0005-0000-0000-0000191F0000}"/>
    <cellStyle name="20% - Accent1 2 2 6 4 5 2 2 2" xfId="8147" xr:uid="{00000000-0005-0000-0000-00001A1F0000}"/>
    <cellStyle name="20% - Accent1 2 2 6 4 5 2 3" xfId="8148" xr:uid="{00000000-0005-0000-0000-00001B1F0000}"/>
    <cellStyle name="20% - Accent1 2 2 6 4 5 3" xfId="8149" xr:uid="{00000000-0005-0000-0000-00001C1F0000}"/>
    <cellStyle name="20% - Accent1 2 2 6 4 5 3 2" xfId="8150" xr:uid="{00000000-0005-0000-0000-00001D1F0000}"/>
    <cellStyle name="20% - Accent1 2 2 6 4 5 4" xfId="8151" xr:uid="{00000000-0005-0000-0000-00001E1F0000}"/>
    <cellStyle name="20% - Accent1 2 2 6 4 6" xfId="8152" xr:uid="{00000000-0005-0000-0000-00001F1F0000}"/>
    <cellStyle name="20% - Accent1 2 2 6 4 6 2" xfId="8153" xr:uid="{00000000-0005-0000-0000-0000201F0000}"/>
    <cellStyle name="20% - Accent1 2 2 6 4 6 2 2" xfId="8154" xr:uid="{00000000-0005-0000-0000-0000211F0000}"/>
    <cellStyle name="20% - Accent1 2 2 6 4 6 2 2 2" xfId="8155" xr:uid="{00000000-0005-0000-0000-0000221F0000}"/>
    <cellStyle name="20% - Accent1 2 2 6 4 6 2 3" xfId="8156" xr:uid="{00000000-0005-0000-0000-0000231F0000}"/>
    <cellStyle name="20% - Accent1 2 2 6 4 6 3" xfId="8157" xr:uid="{00000000-0005-0000-0000-0000241F0000}"/>
    <cellStyle name="20% - Accent1 2 2 6 4 6 3 2" xfId="8158" xr:uid="{00000000-0005-0000-0000-0000251F0000}"/>
    <cellStyle name="20% - Accent1 2 2 6 4 6 4" xfId="8159" xr:uid="{00000000-0005-0000-0000-0000261F0000}"/>
    <cellStyle name="20% - Accent1 2 2 6 4 7" xfId="8160" xr:uid="{00000000-0005-0000-0000-0000271F0000}"/>
    <cellStyle name="20% - Accent1 2 2 6 4 7 2" xfId="8161" xr:uid="{00000000-0005-0000-0000-0000281F0000}"/>
    <cellStyle name="20% - Accent1 2 2 6 4 7 2 2" xfId="8162" xr:uid="{00000000-0005-0000-0000-0000291F0000}"/>
    <cellStyle name="20% - Accent1 2 2 6 4 7 3" xfId="8163" xr:uid="{00000000-0005-0000-0000-00002A1F0000}"/>
    <cellStyle name="20% - Accent1 2 2 6 4 8" xfId="8164" xr:uid="{00000000-0005-0000-0000-00002B1F0000}"/>
    <cellStyle name="20% - Accent1 2 2 6 4 8 2" xfId="8165" xr:uid="{00000000-0005-0000-0000-00002C1F0000}"/>
    <cellStyle name="20% - Accent1 2 2 6 4 8 2 2" xfId="8166" xr:uid="{00000000-0005-0000-0000-00002D1F0000}"/>
    <cellStyle name="20% - Accent1 2 2 6 4 8 3" xfId="8167" xr:uid="{00000000-0005-0000-0000-00002E1F0000}"/>
    <cellStyle name="20% - Accent1 2 2 6 4 9" xfId="8168" xr:uid="{00000000-0005-0000-0000-00002F1F0000}"/>
    <cellStyle name="20% - Accent1 2 2 6 4 9 2" xfId="8169" xr:uid="{00000000-0005-0000-0000-0000301F0000}"/>
    <cellStyle name="20% - Accent1 2 2 6 5" xfId="8170" xr:uid="{00000000-0005-0000-0000-0000311F0000}"/>
    <cellStyle name="20% - Accent1 2 2 6 5 2" xfId="8171" xr:uid="{00000000-0005-0000-0000-0000321F0000}"/>
    <cellStyle name="20% - Accent1 2 2 6 5 2 2" xfId="8172" xr:uid="{00000000-0005-0000-0000-0000331F0000}"/>
    <cellStyle name="20% - Accent1 2 2 6 5 2 2 2" xfId="8173" xr:uid="{00000000-0005-0000-0000-0000341F0000}"/>
    <cellStyle name="20% - Accent1 2 2 6 5 2 2 2 2" xfId="8174" xr:uid="{00000000-0005-0000-0000-0000351F0000}"/>
    <cellStyle name="20% - Accent1 2 2 6 5 2 2 3" xfId="8175" xr:uid="{00000000-0005-0000-0000-0000361F0000}"/>
    <cellStyle name="20% - Accent1 2 2 6 5 2 3" xfId="8176" xr:uid="{00000000-0005-0000-0000-0000371F0000}"/>
    <cellStyle name="20% - Accent1 2 2 6 5 2 3 2" xfId="8177" xr:uid="{00000000-0005-0000-0000-0000381F0000}"/>
    <cellStyle name="20% - Accent1 2 2 6 5 2 4" xfId="8178" xr:uid="{00000000-0005-0000-0000-0000391F0000}"/>
    <cellStyle name="20% - Accent1 2 2 6 5 3" xfId="8179" xr:uid="{00000000-0005-0000-0000-00003A1F0000}"/>
    <cellStyle name="20% - Accent1 2 2 6 5 3 2" xfId="8180" xr:uid="{00000000-0005-0000-0000-00003B1F0000}"/>
    <cellStyle name="20% - Accent1 2 2 6 5 3 2 2" xfId="8181" xr:uid="{00000000-0005-0000-0000-00003C1F0000}"/>
    <cellStyle name="20% - Accent1 2 2 6 5 3 2 2 2" xfId="8182" xr:uid="{00000000-0005-0000-0000-00003D1F0000}"/>
    <cellStyle name="20% - Accent1 2 2 6 5 3 2 3" xfId="8183" xr:uid="{00000000-0005-0000-0000-00003E1F0000}"/>
    <cellStyle name="20% - Accent1 2 2 6 5 3 3" xfId="8184" xr:uid="{00000000-0005-0000-0000-00003F1F0000}"/>
    <cellStyle name="20% - Accent1 2 2 6 5 3 3 2" xfId="8185" xr:uid="{00000000-0005-0000-0000-0000401F0000}"/>
    <cellStyle name="20% - Accent1 2 2 6 5 3 4" xfId="8186" xr:uid="{00000000-0005-0000-0000-0000411F0000}"/>
    <cellStyle name="20% - Accent1 2 2 6 5 4" xfId="8187" xr:uid="{00000000-0005-0000-0000-0000421F0000}"/>
    <cellStyle name="20% - Accent1 2 2 6 5 4 2" xfId="8188" xr:uid="{00000000-0005-0000-0000-0000431F0000}"/>
    <cellStyle name="20% - Accent1 2 2 6 5 4 2 2" xfId="8189" xr:uid="{00000000-0005-0000-0000-0000441F0000}"/>
    <cellStyle name="20% - Accent1 2 2 6 5 4 2 2 2" xfId="8190" xr:uid="{00000000-0005-0000-0000-0000451F0000}"/>
    <cellStyle name="20% - Accent1 2 2 6 5 4 2 3" xfId="8191" xr:uid="{00000000-0005-0000-0000-0000461F0000}"/>
    <cellStyle name="20% - Accent1 2 2 6 5 4 3" xfId="8192" xr:uid="{00000000-0005-0000-0000-0000471F0000}"/>
    <cellStyle name="20% - Accent1 2 2 6 5 4 3 2" xfId="8193" xr:uid="{00000000-0005-0000-0000-0000481F0000}"/>
    <cellStyle name="20% - Accent1 2 2 6 5 4 4" xfId="8194" xr:uid="{00000000-0005-0000-0000-0000491F0000}"/>
    <cellStyle name="20% - Accent1 2 2 6 5 5" xfId="8195" xr:uid="{00000000-0005-0000-0000-00004A1F0000}"/>
    <cellStyle name="20% - Accent1 2 2 6 5 5 2" xfId="8196" xr:uid="{00000000-0005-0000-0000-00004B1F0000}"/>
    <cellStyle name="20% - Accent1 2 2 6 5 5 2 2" xfId="8197" xr:uid="{00000000-0005-0000-0000-00004C1F0000}"/>
    <cellStyle name="20% - Accent1 2 2 6 5 5 3" xfId="8198" xr:uid="{00000000-0005-0000-0000-00004D1F0000}"/>
    <cellStyle name="20% - Accent1 2 2 6 5 6" xfId="8199" xr:uid="{00000000-0005-0000-0000-00004E1F0000}"/>
    <cellStyle name="20% - Accent1 2 2 6 5 6 2" xfId="8200" xr:uid="{00000000-0005-0000-0000-00004F1F0000}"/>
    <cellStyle name="20% - Accent1 2 2 6 5 6 2 2" xfId="8201" xr:uid="{00000000-0005-0000-0000-0000501F0000}"/>
    <cellStyle name="20% - Accent1 2 2 6 5 6 3" xfId="8202" xr:uid="{00000000-0005-0000-0000-0000511F0000}"/>
    <cellStyle name="20% - Accent1 2 2 6 5 7" xfId="8203" xr:uid="{00000000-0005-0000-0000-0000521F0000}"/>
    <cellStyle name="20% - Accent1 2 2 6 5 7 2" xfId="8204" xr:uid="{00000000-0005-0000-0000-0000531F0000}"/>
    <cellStyle name="20% - Accent1 2 2 6 5 8" xfId="8205" xr:uid="{00000000-0005-0000-0000-0000541F0000}"/>
    <cellStyle name="20% - Accent1 2 2 6 5 8 2" xfId="8206" xr:uid="{00000000-0005-0000-0000-0000551F0000}"/>
    <cellStyle name="20% - Accent1 2 2 6 5 9" xfId="8207" xr:uid="{00000000-0005-0000-0000-0000561F0000}"/>
    <cellStyle name="20% - Accent1 2 2 6 6" xfId="8208" xr:uid="{00000000-0005-0000-0000-0000571F0000}"/>
    <cellStyle name="20% - Accent1 2 2 6 6 2" xfId="8209" xr:uid="{00000000-0005-0000-0000-0000581F0000}"/>
    <cellStyle name="20% - Accent1 2 2 6 6 2 2" xfId="8210" xr:uid="{00000000-0005-0000-0000-0000591F0000}"/>
    <cellStyle name="20% - Accent1 2 2 6 6 2 2 2" xfId="8211" xr:uid="{00000000-0005-0000-0000-00005A1F0000}"/>
    <cellStyle name="20% - Accent1 2 2 6 6 2 2 2 2" xfId="8212" xr:uid="{00000000-0005-0000-0000-00005B1F0000}"/>
    <cellStyle name="20% - Accent1 2 2 6 6 2 2 3" xfId="8213" xr:uid="{00000000-0005-0000-0000-00005C1F0000}"/>
    <cellStyle name="20% - Accent1 2 2 6 6 2 3" xfId="8214" xr:uid="{00000000-0005-0000-0000-00005D1F0000}"/>
    <cellStyle name="20% - Accent1 2 2 6 6 2 3 2" xfId="8215" xr:uid="{00000000-0005-0000-0000-00005E1F0000}"/>
    <cellStyle name="20% - Accent1 2 2 6 6 2 4" xfId="8216" xr:uid="{00000000-0005-0000-0000-00005F1F0000}"/>
    <cellStyle name="20% - Accent1 2 2 6 6 3" xfId="8217" xr:uid="{00000000-0005-0000-0000-0000601F0000}"/>
    <cellStyle name="20% - Accent1 2 2 6 6 3 2" xfId="8218" xr:uid="{00000000-0005-0000-0000-0000611F0000}"/>
    <cellStyle name="20% - Accent1 2 2 6 6 3 2 2" xfId="8219" xr:uid="{00000000-0005-0000-0000-0000621F0000}"/>
    <cellStyle name="20% - Accent1 2 2 6 6 3 2 2 2" xfId="8220" xr:uid="{00000000-0005-0000-0000-0000631F0000}"/>
    <cellStyle name="20% - Accent1 2 2 6 6 3 2 3" xfId="8221" xr:uid="{00000000-0005-0000-0000-0000641F0000}"/>
    <cellStyle name="20% - Accent1 2 2 6 6 3 3" xfId="8222" xr:uid="{00000000-0005-0000-0000-0000651F0000}"/>
    <cellStyle name="20% - Accent1 2 2 6 6 3 3 2" xfId="8223" xr:uid="{00000000-0005-0000-0000-0000661F0000}"/>
    <cellStyle name="20% - Accent1 2 2 6 6 3 4" xfId="8224" xr:uid="{00000000-0005-0000-0000-0000671F0000}"/>
    <cellStyle name="20% - Accent1 2 2 6 6 4" xfId="8225" xr:uid="{00000000-0005-0000-0000-0000681F0000}"/>
    <cellStyle name="20% - Accent1 2 2 6 6 4 2" xfId="8226" xr:uid="{00000000-0005-0000-0000-0000691F0000}"/>
    <cellStyle name="20% - Accent1 2 2 6 6 4 2 2" xfId="8227" xr:uid="{00000000-0005-0000-0000-00006A1F0000}"/>
    <cellStyle name="20% - Accent1 2 2 6 6 4 2 2 2" xfId="8228" xr:uid="{00000000-0005-0000-0000-00006B1F0000}"/>
    <cellStyle name="20% - Accent1 2 2 6 6 4 2 3" xfId="8229" xr:uid="{00000000-0005-0000-0000-00006C1F0000}"/>
    <cellStyle name="20% - Accent1 2 2 6 6 4 3" xfId="8230" xr:uid="{00000000-0005-0000-0000-00006D1F0000}"/>
    <cellStyle name="20% - Accent1 2 2 6 6 4 3 2" xfId="8231" xr:uid="{00000000-0005-0000-0000-00006E1F0000}"/>
    <cellStyle name="20% - Accent1 2 2 6 6 4 4" xfId="8232" xr:uid="{00000000-0005-0000-0000-00006F1F0000}"/>
    <cellStyle name="20% - Accent1 2 2 6 6 5" xfId="8233" xr:uid="{00000000-0005-0000-0000-0000701F0000}"/>
    <cellStyle name="20% - Accent1 2 2 6 6 5 2" xfId="8234" xr:uid="{00000000-0005-0000-0000-0000711F0000}"/>
    <cellStyle name="20% - Accent1 2 2 6 6 5 2 2" xfId="8235" xr:uid="{00000000-0005-0000-0000-0000721F0000}"/>
    <cellStyle name="20% - Accent1 2 2 6 6 5 3" xfId="8236" xr:uid="{00000000-0005-0000-0000-0000731F0000}"/>
    <cellStyle name="20% - Accent1 2 2 6 6 6" xfId="8237" xr:uid="{00000000-0005-0000-0000-0000741F0000}"/>
    <cellStyle name="20% - Accent1 2 2 6 6 6 2" xfId="8238" xr:uid="{00000000-0005-0000-0000-0000751F0000}"/>
    <cellStyle name="20% - Accent1 2 2 6 6 6 2 2" xfId="8239" xr:uid="{00000000-0005-0000-0000-0000761F0000}"/>
    <cellStyle name="20% - Accent1 2 2 6 6 6 3" xfId="8240" xr:uid="{00000000-0005-0000-0000-0000771F0000}"/>
    <cellStyle name="20% - Accent1 2 2 6 6 7" xfId="8241" xr:uid="{00000000-0005-0000-0000-0000781F0000}"/>
    <cellStyle name="20% - Accent1 2 2 6 6 7 2" xfId="8242" xr:uid="{00000000-0005-0000-0000-0000791F0000}"/>
    <cellStyle name="20% - Accent1 2 2 6 6 8" xfId="8243" xr:uid="{00000000-0005-0000-0000-00007A1F0000}"/>
    <cellStyle name="20% - Accent1 2 2 6 6 8 2" xfId="8244" xr:uid="{00000000-0005-0000-0000-00007B1F0000}"/>
    <cellStyle name="20% - Accent1 2 2 6 6 9" xfId="8245" xr:uid="{00000000-0005-0000-0000-00007C1F0000}"/>
    <cellStyle name="20% - Accent1 2 2 6 7" xfId="8246" xr:uid="{00000000-0005-0000-0000-00007D1F0000}"/>
    <cellStyle name="20% - Accent1 2 2 6 7 2" xfId="8247" xr:uid="{00000000-0005-0000-0000-00007E1F0000}"/>
    <cellStyle name="20% - Accent1 2 2 6 7 2 2" xfId="8248" xr:uid="{00000000-0005-0000-0000-00007F1F0000}"/>
    <cellStyle name="20% - Accent1 2 2 6 7 2 2 2" xfId="8249" xr:uid="{00000000-0005-0000-0000-0000801F0000}"/>
    <cellStyle name="20% - Accent1 2 2 6 7 2 3" xfId="8250" xr:uid="{00000000-0005-0000-0000-0000811F0000}"/>
    <cellStyle name="20% - Accent1 2 2 6 7 3" xfId="8251" xr:uid="{00000000-0005-0000-0000-0000821F0000}"/>
    <cellStyle name="20% - Accent1 2 2 6 7 3 2" xfId="8252" xr:uid="{00000000-0005-0000-0000-0000831F0000}"/>
    <cellStyle name="20% - Accent1 2 2 6 7 4" xfId="8253" xr:uid="{00000000-0005-0000-0000-0000841F0000}"/>
    <cellStyle name="20% - Accent1 2 2 6 8" xfId="8254" xr:uid="{00000000-0005-0000-0000-0000851F0000}"/>
    <cellStyle name="20% - Accent1 2 2 6 8 2" xfId="8255" xr:uid="{00000000-0005-0000-0000-0000861F0000}"/>
    <cellStyle name="20% - Accent1 2 2 6 8 2 2" xfId="8256" xr:uid="{00000000-0005-0000-0000-0000871F0000}"/>
    <cellStyle name="20% - Accent1 2 2 6 8 2 2 2" xfId="8257" xr:uid="{00000000-0005-0000-0000-0000881F0000}"/>
    <cellStyle name="20% - Accent1 2 2 6 8 2 3" xfId="8258" xr:uid="{00000000-0005-0000-0000-0000891F0000}"/>
    <cellStyle name="20% - Accent1 2 2 6 8 3" xfId="8259" xr:uid="{00000000-0005-0000-0000-00008A1F0000}"/>
    <cellStyle name="20% - Accent1 2 2 6 8 3 2" xfId="8260" xr:uid="{00000000-0005-0000-0000-00008B1F0000}"/>
    <cellStyle name="20% - Accent1 2 2 6 8 4" xfId="8261" xr:uid="{00000000-0005-0000-0000-00008C1F0000}"/>
    <cellStyle name="20% - Accent1 2 2 6 9" xfId="8262" xr:uid="{00000000-0005-0000-0000-00008D1F0000}"/>
    <cellStyle name="20% - Accent1 2 2 6 9 2" xfId="8263" xr:uid="{00000000-0005-0000-0000-00008E1F0000}"/>
    <cellStyle name="20% - Accent1 2 2 6 9 2 2" xfId="8264" xr:uid="{00000000-0005-0000-0000-00008F1F0000}"/>
    <cellStyle name="20% - Accent1 2 2 6 9 2 2 2" xfId="8265" xr:uid="{00000000-0005-0000-0000-0000901F0000}"/>
    <cellStyle name="20% - Accent1 2 2 6 9 2 3" xfId="8266" xr:uid="{00000000-0005-0000-0000-0000911F0000}"/>
    <cellStyle name="20% - Accent1 2 2 6 9 3" xfId="8267" xr:uid="{00000000-0005-0000-0000-0000921F0000}"/>
    <cellStyle name="20% - Accent1 2 2 6 9 3 2" xfId="8268" xr:uid="{00000000-0005-0000-0000-0000931F0000}"/>
    <cellStyle name="20% - Accent1 2 2 6 9 4" xfId="8269" xr:uid="{00000000-0005-0000-0000-0000941F0000}"/>
    <cellStyle name="20% - Accent1 2 2 7" xfId="8270" xr:uid="{00000000-0005-0000-0000-0000951F0000}"/>
    <cellStyle name="20% - Accent1 2 2 7 10" xfId="8271" xr:uid="{00000000-0005-0000-0000-0000961F0000}"/>
    <cellStyle name="20% - Accent1 2 2 7 10 2" xfId="8272" xr:uid="{00000000-0005-0000-0000-0000971F0000}"/>
    <cellStyle name="20% - Accent1 2 2 7 11" xfId="8273" xr:uid="{00000000-0005-0000-0000-0000981F0000}"/>
    <cellStyle name="20% - Accent1 2 2 7 11 2" xfId="8274" xr:uid="{00000000-0005-0000-0000-0000991F0000}"/>
    <cellStyle name="20% - Accent1 2 2 7 12" xfId="8275" xr:uid="{00000000-0005-0000-0000-00009A1F0000}"/>
    <cellStyle name="20% - Accent1 2 2 7 2" xfId="8276" xr:uid="{00000000-0005-0000-0000-00009B1F0000}"/>
    <cellStyle name="20% - Accent1 2 2 7 2 10" xfId="8277" xr:uid="{00000000-0005-0000-0000-00009C1F0000}"/>
    <cellStyle name="20% - Accent1 2 2 7 2 10 2" xfId="8278" xr:uid="{00000000-0005-0000-0000-00009D1F0000}"/>
    <cellStyle name="20% - Accent1 2 2 7 2 11" xfId="8279" xr:uid="{00000000-0005-0000-0000-00009E1F0000}"/>
    <cellStyle name="20% - Accent1 2 2 7 2 2" xfId="8280" xr:uid="{00000000-0005-0000-0000-00009F1F0000}"/>
    <cellStyle name="20% - Accent1 2 2 7 2 2 2" xfId="8281" xr:uid="{00000000-0005-0000-0000-0000A01F0000}"/>
    <cellStyle name="20% - Accent1 2 2 7 2 2 2 2" xfId="8282" xr:uid="{00000000-0005-0000-0000-0000A11F0000}"/>
    <cellStyle name="20% - Accent1 2 2 7 2 2 2 2 2" xfId="8283" xr:uid="{00000000-0005-0000-0000-0000A21F0000}"/>
    <cellStyle name="20% - Accent1 2 2 7 2 2 2 2 2 2" xfId="8284" xr:uid="{00000000-0005-0000-0000-0000A31F0000}"/>
    <cellStyle name="20% - Accent1 2 2 7 2 2 2 2 3" xfId="8285" xr:uid="{00000000-0005-0000-0000-0000A41F0000}"/>
    <cellStyle name="20% - Accent1 2 2 7 2 2 2 3" xfId="8286" xr:uid="{00000000-0005-0000-0000-0000A51F0000}"/>
    <cellStyle name="20% - Accent1 2 2 7 2 2 2 3 2" xfId="8287" xr:uid="{00000000-0005-0000-0000-0000A61F0000}"/>
    <cellStyle name="20% - Accent1 2 2 7 2 2 2 4" xfId="8288" xr:uid="{00000000-0005-0000-0000-0000A71F0000}"/>
    <cellStyle name="20% - Accent1 2 2 7 2 2 3" xfId="8289" xr:uid="{00000000-0005-0000-0000-0000A81F0000}"/>
    <cellStyle name="20% - Accent1 2 2 7 2 2 3 2" xfId="8290" xr:uid="{00000000-0005-0000-0000-0000A91F0000}"/>
    <cellStyle name="20% - Accent1 2 2 7 2 2 3 2 2" xfId="8291" xr:uid="{00000000-0005-0000-0000-0000AA1F0000}"/>
    <cellStyle name="20% - Accent1 2 2 7 2 2 3 2 2 2" xfId="8292" xr:uid="{00000000-0005-0000-0000-0000AB1F0000}"/>
    <cellStyle name="20% - Accent1 2 2 7 2 2 3 2 3" xfId="8293" xr:uid="{00000000-0005-0000-0000-0000AC1F0000}"/>
    <cellStyle name="20% - Accent1 2 2 7 2 2 3 3" xfId="8294" xr:uid="{00000000-0005-0000-0000-0000AD1F0000}"/>
    <cellStyle name="20% - Accent1 2 2 7 2 2 3 3 2" xfId="8295" xr:uid="{00000000-0005-0000-0000-0000AE1F0000}"/>
    <cellStyle name="20% - Accent1 2 2 7 2 2 3 4" xfId="8296" xr:uid="{00000000-0005-0000-0000-0000AF1F0000}"/>
    <cellStyle name="20% - Accent1 2 2 7 2 2 4" xfId="8297" xr:uid="{00000000-0005-0000-0000-0000B01F0000}"/>
    <cellStyle name="20% - Accent1 2 2 7 2 2 4 2" xfId="8298" xr:uid="{00000000-0005-0000-0000-0000B11F0000}"/>
    <cellStyle name="20% - Accent1 2 2 7 2 2 4 2 2" xfId="8299" xr:uid="{00000000-0005-0000-0000-0000B21F0000}"/>
    <cellStyle name="20% - Accent1 2 2 7 2 2 4 2 2 2" xfId="8300" xr:uid="{00000000-0005-0000-0000-0000B31F0000}"/>
    <cellStyle name="20% - Accent1 2 2 7 2 2 4 2 3" xfId="8301" xr:uid="{00000000-0005-0000-0000-0000B41F0000}"/>
    <cellStyle name="20% - Accent1 2 2 7 2 2 4 3" xfId="8302" xr:uid="{00000000-0005-0000-0000-0000B51F0000}"/>
    <cellStyle name="20% - Accent1 2 2 7 2 2 4 3 2" xfId="8303" xr:uid="{00000000-0005-0000-0000-0000B61F0000}"/>
    <cellStyle name="20% - Accent1 2 2 7 2 2 4 4" xfId="8304" xr:uid="{00000000-0005-0000-0000-0000B71F0000}"/>
    <cellStyle name="20% - Accent1 2 2 7 2 2 5" xfId="8305" xr:uid="{00000000-0005-0000-0000-0000B81F0000}"/>
    <cellStyle name="20% - Accent1 2 2 7 2 2 5 2" xfId="8306" xr:uid="{00000000-0005-0000-0000-0000B91F0000}"/>
    <cellStyle name="20% - Accent1 2 2 7 2 2 5 2 2" xfId="8307" xr:uid="{00000000-0005-0000-0000-0000BA1F0000}"/>
    <cellStyle name="20% - Accent1 2 2 7 2 2 5 3" xfId="8308" xr:uid="{00000000-0005-0000-0000-0000BB1F0000}"/>
    <cellStyle name="20% - Accent1 2 2 7 2 2 6" xfId="8309" xr:uid="{00000000-0005-0000-0000-0000BC1F0000}"/>
    <cellStyle name="20% - Accent1 2 2 7 2 2 6 2" xfId="8310" xr:uid="{00000000-0005-0000-0000-0000BD1F0000}"/>
    <cellStyle name="20% - Accent1 2 2 7 2 2 6 2 2" xfId="8311" xr:uid="{00000000-0005-0000-0000-0000BE1F0000}"/>
    <cellStyle name="20% - Accent1 2 2 7 2 2 6 3" xfId="8312" xr:uid="{00000000-0005-0000-0000-0000BF1F0000}"/>
    <cellStyle name="20% - Accent1 2 2 7 2 2 7" xfId="8313" xr:uid="{00000000-0005-0000-0000-0000C01F0000}"/>
    <cellStyle name="20% - Accent1 2 2 7 2 2 7 2" xfId="8314" xr:uid="{00000000-0005-0000-0000-0000C11F0000}"/>
    <cellStyle name="20% - Accent1 2 2 7 2 2 8" xfId="8315" xr:uid="{00000000-0005-0000-0000-0000C21F0000}"/>
    <cellStyle name="20% - Accent1 2 2 7 2 2 8 2" xfId="8316" xr:uid="{00000000-0005-0000-0000-0000C31F0000}"/>
    <cellStyle name="20% - Accent1 2 2 7 2 2 9" xfId="8317" xr:uid="{00000000-0005-0000-0000-0000C41F0000}"/>
    <cellStyle name="20% - Accent1 2 2 7 2 3" xfId="8318" xr:uid="{00000000-0005-0000-0000-0000C51F0000}"/>
    <cellStyle name="20% - Accent1 2 2 7 2 3 2" xfId="8319" xr:uid="{00000000-0005-0000-0000-0000C61F0000}"/>
    <cellStyle name="20% - Accent1 2 2 7 2 3 2 2" xfId="8320" xr:uid="{00000000-0005-0000-0000-0000C71F0000}"/>
    <cellStyle name="20% - Accent1 2 2 7 2 3 2 2 2" xfId="8321" xr:uid="{00000000-0005-0000-0000-0000C81F0000}"/>
    <cellStyle name="20% - Accent1 2 2 7 2 3 2 2 2 2" xfId="8322" xr:uid="{00000000-0005-0000-0000-0000C91F0000}"/>
    <cellStyle name="20% - Accent1 2 2 7 2 3 2 2 3" xfId="8323" xr:uid="{00000000-0005-0000-0000-0000CA1F0000}"/>
    <cellStyle name="20% - Accent1 2 2 7 2 3 2 3" xfId="8324" xr:uid="{00000000-0005-0000-0000-0000CB1F0000}"/>
    <cellStyle name="20% - Accent1 2 2 7 2 3 2 3 2" xfId="8325" xr:uid="{00000000-0005-0000-0000-0000CC1F0000}"/>
    <cellStyle name="20% - Accent1 2 2 7 2 3 2 4" xfId="8326" xr:uid="{00000000-0005-0000-0000-0000CD1F0000}"/>
    <cellStyle name="20% - Accent1 2 2 7 2 3 3" xfId="8327" xr:uid="{00000000-0005-0000-0000-0000CE1F0000}"/>
    <cellStyle name="20% - Accent1 2 2 7 2 3 3 2" xfId="8328" xr:uid="{00000000-0005-0000-0000-0000CF1F0000}"/>
    <cellStyle name="20% - Accent1 2 2 7 2 3 3 2 2" xfId="8329" xr:uid="{00000000-0005-0000-0000-0000D01F0000}"/>
    <cellStyle name="20% - Accent1 2 2 7 2 3 3 2 2 2" xfId="8330" xr:uid="{00000000-0005-0000-0000-0000D11F0000}"/>
    <cellStyle name="20% - Accent1 2 2 7 2 3 3 2 3" xfId="8331" xr:uid="{00000000-0005-0000-0000-0000D21F0000}"/>
    <cellStyle name="20% - Accent1 2 2 7 2 3 3 3" xfId="8332" xr:uid="{00000000-0005-0000-0000-0000D31F0000}"/>
    <cellStyle name="20% - Accent1 2 2 7 2 3 3 3 2" xfId="8333" xr:uid="{00000000-0005-0000-0000-0000D41F0000}"/>
    <cellStyle name="20% - Accent1 2 2 7 2 3 3 4" xfId="8334" xr:uid="{00000000-0005-0000-0000-0000D51F0000}"/>
    <cellStyle name="20% - Accent1 2 2 7 2 3 4" xfId="8335" xr:uid="{00000000-0005-0000-0000-0000D61F0000}"/>
    <cellStyle name="20% - Accent1 2 2 7 2 3 4 2" xfId="8336" xr:uid="{00000000-0005-0000-0000-0000D71F0000}"/>
    <cellStyle name="20% - Accent1 2 2 7 2 3 4 2 2" xfId="8337" xr:uid="{00000000-0005-0000-0000-0000D81F0000}"/>
    <cellStyle name="20% - Accent1 2 2 7 2 3 4 2 2 2" xfId="8338" xr:uid="{00000000-0005-0000-0000-0000D91F0000}"/>
    <cellStyle name="20% - Accent1 2 2 7 2 3 4 2 3" xfId="8339" xr:uid="{00000000-0005-0000-0000-0000DA1F0000}"/>
    <cellStyle name="20% - Accent1 2 2 7 2 3 4 3" xfId="8340" xr:uid="{00000000-0005-0000-0000-0000DB1F0000}"/>
    <cellStyle name="20% - Accent1 2 2 7 2 3 4 3 2" xfId="8341" xr:uid="{00000000-0005-0000-0000-0000DC1F0000}"/>
    <cellStyle name="20% - Accent1 2 2 7 2 3 4 4" xfId="8342" xr:uid="{00000000-0005-0000-0000-0000DD1F0000}"/>
    <cellStyle name="20% - Accent1 2 2 7 2 3 5" xfId="8343" xr:uid="{00000000-0005-0000-0000-0000DE1F0000}"/>
    <cellStyle name="20% - Accent1 2 2 7 2 3 5 2" xfId="8344" xr:uid="{00000000-0005-0000-0000-0000DF1F0000}"/>
    <cellStyle name="20% - Accent1 2 2 7 2 3 5 2 2" xfId="8345" xr:uid="{00000000-0005-0000-0000-0000E01F0000}"/>
    <cellStyle name="20% - Accent1 2 2 7 2 3 5 3" xfId="8346" xr:uid="{00000000-0005-0000-0000-0000E11F0000}"/>
    <cellStyle name="20% - Accent1 2 2 7 2 3 6" xfId="8347" xr:uid="{00000000-0005-0000-0000-0000E21F0000}"/>
    <cellStyle name="20% - Accent1 2 2 7 2 3 6 2" xfId="8348" xr:uid="{00000000-0005-0000-0000-0000E31F0000}"/>
    <cellStyle name="20% - Accent1 2 2 7 2 3 6 2 2" xfId="8349" xr:uid="{00000000-0005-0000-0000-0000E41F0000}"/>
    <cellStyle name="20% - Accent1 2 2 7 2 3 6 3" xfId="8350" xr:uid="{00000000-0005-0000-0000-0000E51F0000}"/>
    <cellStyle name="20% - Accent1 2 2 7 2 3 7" xfId="8351" xr:uid="{00000000-0005-0000-0000-0000E61F0000}"/>
    <cellStyle name="20% - Accent1 2 2 7 2 3 7 2" xfId="8352" xr:uid="{00000000-0005-0000-0000-0000E71F0000}"/>
    <cellStyle name="20% - Accent1 2 2 7 2 3 8" xfId="8353" xr:uid="{00000000-0005-0000-0000-0000E81F0000}"/>
    <cellStyle name="20% - Accent1 2 2 7 2 3 8 2" xfId="8354" xr:uid="{00000000-0005-0000-0000-0000E91F0000}"/>
    <cellStyle name="20% - Accent1 2 2 7 2 3 9" xfId="8355" xr:uid="{00000000-0005-0000-0000-0000EA1F0000}"/>
    <cellStyle name="20% - Accent1 2 2 7 2 4" xfId="8356" xr:uid="{00000000-0005-0000-0000-0000EB1F0000}"/>
    <cellStyle name="20% - Accent1 2 2 7 2 4 2" xfId="8357" xr:uid="{00000000-0005-0000-0000-0000EC1F0000}"/>
    <cellStyle name="20% - Accent1 2 2 7 2 4 2 2" xfId="8358" xr:uid="{00000000-0005-0000-0000-0000ED1F0000}"/>
    <cellStyle name="20% - Accent1 2 2 7 2 4 2 2 2" xfId="8359" xr:uid="{00000000-0005-0000-0000-0000EE1F0000}"/>
    <cellStyle name="20% - Accent1 2 2 7 2 4 2 3" xfId="8360" xr:uid="{00000000-0005-0000-0000-0000EF1F0000}"/>
    <cellStyle name="20% - Accent1 2 2 7 2 4 3" xfId="8361" xr:uid="{00000000-0005-0000-0000-0000F01F0000}"/>
    <cellStyle name="20% - Accent1 2 2 7 2 4 3 2" xfId="8362" xr:uid="{00000000-0005-0000-0000-0000F11F0000}"/>
    <cellStyle name="20% - Accent1 2 2 7 2 4 4" xfId="8363" xr:uid="{00000000-0005-0000-0000-0000F21F0000}"/>
    <cellStyle name="20% - Accent1 2 2 7 2 5" xfId="8364" xr:uid="{00000000-0005-0000-0000-0000F31F0000}"/>
    <cellStyle name="20% - Accent1 2 2 7 2 5 2" xfId="8365" xr:uid="{00000000-0005-0000-0000-0000F41F0000}"/>
    <cellStyle name="20% - Accent1 2 2 7 2 5 2 2" xfId="8366" xr:uid="{00000000-0005-0000-0000-0000F51F0000}"/>
    <cellStyle name="20% - Accent1 2 2 7 2 5 2 2 2" xfId="8367" xr:uid="{00000000-0005-0000-0000-0000F61F0000}"/>
    <cellStyle name="20% - Accent1 2 2 7 2 5 2 3" xfId="8368" xr:uid="{00000000-0005-0000-0000-0000F71F0000}"/>
    <cellStyle name="20% - Accent1 2 2 7 2 5 3" xfId="8369" xr:uid="{00000000-0005-0000-0000-0000F81F0000}"/>
    <cellStyle name="20% - Accent1 2 2 7 2 5 3 2" xfId="8370" xr:uid="{00000000-0005-0000-0000-0000F91F0000}"/>
    <cellStyle name="20% - Accent1 2 2 7 2 5 4" xfId="8371" xr:uid="{00000000-0005-0000-0000-0000FA1F0000}"/>
    <cellStyle name="20% - Accent1 2 2 7 2 6" xfId="8372" xr:uid="{00000000-0005-0000-0000-0000FB1F0000}"/>
    <cellStyle name="20% - Accent1 2 2 7 2 6 2" xfId="8373" xr:uid="{00000000-0005-0000-0000-0000FC1F0000}"/>
    <cellStyle name="20% - Accent1 2 2 7 2 6 2 2" xfId="8374" xr:uid="{00000000-0005-0000-0000-0000FD1F0000}"/>
    <cellStyle name="20% - Accent1 2 2 7 2 6 2 2 2" xfId="8375" xr:uid="{00000000-0005-0000-0000-0000FE1F0000}"/>
    <cellStyle name="20% - Accent1 2 2 7 2 6 2 3" xfId="8376" xr:uid="{00000000-0005-0000-0000-0000FF1F0000}"/>
    <cellStyle name="20% - Accent1 2 2 7 2 6 3" xfId="8377" xr:uid="{00000000-0005-0000-0000-000000200000}"/>
    <cellStyle name="20% - Accent1 2 2 7 2 6 3 2" xfId="8378" xr:uid="{00000000-0005-0000-0000-000001200000}"/>
    <cellStyle name="20% - Accent1 2 2 7 2 6 4" xfId="8379" xr:uid="{00000000-0005-0000-0000-000002200000}"/>
    <cellStyle name="20% - Accent1 2 2 7 2 7" xfId="8380" xr:uid="{00000000-0005-0000-0000-000003200000}"/>
    <cellStyle name="20% - Accent1 2 2 7 2 7 2" xfId="8381" xr:uid="{00000000-0005-0000-0000-000004200000}"/>
    <cellStyle name="20% - Accent1 2 2 7 2 7 2 2" xfId="8382" xr:uid="{00000000-0005-0000-0000-000005200000}"/>
    <cellStyle name="20% - Accent1 2 2 7 2 7 3" xfId="8383" xr:uid="{00000000-0005-0000-0000-000006200000}"/>
    <cellStyle name="20% - Accent1 2 2 7 2 8" xfId="8384" xr:uid="{00000000-0005-0000-0000-000007200000}"/>
    <cellStyle name="20% - Accent1 2 2 7 2 8 2" xfId="8385" xr:uid="{00000000-0005-0000-0000-000008200000}"/>
    <cellStyle name="20% - Accent1 2 2 7 2 8 2 2" xfId="8386" xr:uid="{00000000-0005-0000-0000-000009200000}"/>
    <cellStyle name="20% - Accent1 2 2 7 2 8 3" xfId="8387" xr:uid="{00000000-0005-0000-0000-00000A200000}"/>
    <cellStyle name="20% - Accent1 2 2 7 2 9" xfId="8388" xr:uid="{00000000-0005-0000-0000-00000B200000}"/>
    <cellStyle name="20% - Accent1 2 2 7 2 9 2" xfId="8389" xr:uid="{00000000-0005-0000-0000-00000C200000}"/>
    <cellStyle name="20% - Accent1 2 2 7 3" xfId="8390" xr:uid="{00000000-0005-0000-0000-00000D200000}"/>
    <cellStyle name="20% - Accent1 2 2 7 3 2" xfId="8391" xr:uid="{00000000-0005-0000-0000-00000E200000}"/>
    <cellStyle name="20% - Accent1 2 2 7 3 2 2" xfId="8392" xr:uid="{00000000-0005-0000-0000-00000F200000}"/>
    <cellStyle name="20% - Accent1 2 2 7 3 2 2 2" xfId="8393" xr:uid="{00000000-0005-0000-0000-000010200000}"/>
    <cellStyle name="20% - Accent1 2 2 7 3 2 2 2 2" xfId="8394" xr:uid="{00000000-0005-0000-0000-000011200000}"/>
    <cellStyle name="20% - Accent1 2 2 7 3 2 2 3" xfId="8395" xr:uid="{00000000-0005-0000-0000-000012200000}"/>
    <cellStyle name="20% - Accent1 2 2 7 3 2 3" xfId="8396" xr:uid="{00000000-0005-0000-0000-000013200000}"/>
    <cellStyle name="20% - Accent1 2 2 7 3 2 3 2" xfId="8397" xr:uid="{00000000-0005-0000-0000-000014200000}"/>
    <cellStyle name="20% - Accent1 2 2 7 3 2 4" xfId="8398" xr:uid="{00000000-0005-0000-0000-000015200000}"/>
    <cellStyle name="20% - Accent1 2 2 7 3 3" xfId="8399" xr:uid="{00000000-0005-0000-0000-000016200000}"/>
    <cellStyle name="20% - Accent1 2 2 7 3 3 2" xfId="8400" xr:uid="{00000000-0005-0000-0000-000017200000}"/>
    <cellStyle name="20% - Accent1 2 2 7 3 3 2 2" xfId="8401" xr:uid="{00000000-0005-0000-0000-000018200000}"/>
    <cellStyle name="20% - Accent1 2 2 7 3 3 2 2 2" xfId="8402" xr:uid="{00000000-0005-0000-0000-000019200000}"/>
    <cellStyle name="20% - Accent1 2 2 7 3 3 2 3" xfId="8403" xr:uid="{00000000-0005-0000-0000-00001A200000}"/>
    <cellStyle name="20% - Accent1 2 2 7 3 3 3" xfId="8404" xr:uid="{00000000-0005-0000-0000-00001B200000}"/>
    <cellStyle name="20% - Accent1 2 2 7 3 3 3 2" xfId="8405" xr:uid="{00000000-0005-0000-0000-00001C200000}"/>
    <cellStyle name="20% - Accent1 2 2 7 3 3 4" xfId="8406" xr:uid="{00000000-0005-0000-0000-00001D200000}"/>
    <cellStyle name="20% - Accent1 2 2 7 3 4" xfId="8407" xr:uid="{00000000-0005-0000-0000-00001E200000}"/>
    <cellStyle name="20% - Accent1 2 2 7 3 4 2" xfId="8408" xr:uid="{00000000-0005-0000-0000-00001F200000}"/>
    <cellStyle name="20% - Accent1 2 2 7 3 4 2 2" xfId="8409" xr:uid="{00000000-0005-0000-0000-000020200000}"/>
    <cellStyle name="20% - Accent1 2 2 7 3 4 2 2 2" xfId="8410" xr:uid="{00000000-0005-0000-0000-000021200000}"/>
    <cellStyle name="20% - Accent1 2 2 7 3 4 2 3" xfId="8411" xr:uid="{00000000-0005-0000-0000-000022200000}"/>
    <cellStyle name="20% - Accent1 2 2 7 3 4 3" xfId="8412" xr:uid="{00000000-0005-0000-0000-000023200000}"/>
    <cellStyle name="20% - Accent1 2 2 7 3 4 3 2" xfId="8413" xr:uid="{00000000-0005-0000-0000-000024200000}"/>
    <cellStyle name="20% - Accent1 2 2 7 3 4 4" xfId="8414" xr:uid="{00000000-0005-0000-0000-000025200000}"/>
    <cellStyle name="20% - Accent1 2 2 7 3 5" xfId="8415" xr:uid="{00000000-0005-0000-0000-000026200000}"/>
    <cellStyle name="20% - Accent1 2 2 7 3 5 2" xfId="8416" xr:uid="{00000000-0005-0000-0000-000027200000}"/>
    <cellStyle name="20% - Accent1 2 2 7 3 5 2 2" xfId="8417" xr:uid="{00000000-0005-0000-0000-000028200000}"/>
    <cellStyle name="20% - Accent1 2 2 7 3 5 3" xfId="8418" xr:uid="{00000000-0005-0000-0000-000029200000}"/>
    <cellStyle name="20% - Accent1 2 2 7 3 6" xfId="8419" xr:uid="{00000000-0005-0000-0000-00002A200000}"/>
    <cellStyle name="20% - Accent1 2 2 7 3 6 2" xfId="8420" xr:uid="{00000000-0005-0000-0000-00002B200000}"/>
    <cellStyle name="20% - Accent1 2 2 7 3 6 2 2" xfId="8421" xr:uid="{00000000-0005-0000-0000-00002C200000}"/>
    <cellStyle name="20% - Accent1 2 2 7 3 6 3" xfId="8422" xr:uid="{00000000-0005-0000-0000-00002D200000}"/>
    <cellStyle name="20% - Accent1 2 2 7 3 7" xfId="8423" xr:uid="{00000000-0005-0000-0000-00002E200000}"/>
    <cellStyle name="20% - Accent1 2 2 7 3 7 2" xfId="8424" xr:uid="{00000000-0005-0000-0000-00002F200000}"/>
    <cellStyle name="20% - Accent1 2 2 7 3 8" xfId="8425" xr:uid="{00000000-0005-0000-0000-000030200000}"/>
    <cellStyle name="20% - Accent1 2 2 7 3 8 2" xfId="8426" xr:uid="{00000000-0005-0000-0000-000031200000}"/>
    <cellStyle name="20% - Accent1 2 2 7 3 9" xfId="8427" xr:uid="{00000000-0005-0000-0000-000032200000}"/>
    <cellStyle name="20% - Accent1 2 2 7 4" xfId="8428" xr:uid="{00000000-0005-0000-0000-000033200000}"/>
    <cellStyle name="20% - Accent1 2 2 7 4 2" xfId="8429" xr:uid="{00000000-0005-0000-0000-000034200000}"/>
    <cellStyle name="20% - Accent1 2 2 7 4 2 2" xfId="8430" xr:uid="{00000000-0005-0000-0000-000035200000}"/>
    <cellStyle name="20% - Accent1 2 2 7 4 2 2 2" xfId="8431" xr:uid="{00000000-0005-0000-0000-000036200000}"/>
    <cellStyle name="20% - Accent1 2 2 7 4 2 2 2 2" xfId="8432" xr:uid="{00000000-0005-0000-0000-000037200000}"/>
    <cellStyle name="20% - Accent1 2 2 7 4 2 2 3" xfId="8433" xr:uid="{00000000-0005-0000-0000-000038200000}"/>
    <cellStyle name="20% - Accent1 2 2 7 4 2 3" xfId="8434" xr:uid="{00000000-0005-0000-0000-000039200000}"/>
    <cellStyle name="20% - Accent1 2 2 7 4 2 3 2" xfId="8435" xr:uid="{00000000-0005-0000-0000-00003A200000}"/>
    <cellStyle name="20% - Accent1 2 2 7 4 2 4" xfId="8436" xr:uid="{00000000-0005-0000-0000-00003B200000}"/>
    <cellStyle name="20% - Accent1 2 2 7 4 3" xfId="8437" xr:uid="{00000000-0005-0000-0000-00003C200000}"/>
    <cellStyle name="20% - Accent1 2 2 7 4 3 2" xfId="8438" xr:uid="{00000000-0005-0000-0000-00003D200000}"/>
    <cellStyle name="20% - Accent1 2 2 7 4 3 2 2" xfId="8439" xr:uid="{00000000-0005-0000-0000-00003E200000}"/>
    <cellStyle name="20% - Accent1 2 2 7 4 3 2 2 2" xfId="8440" xr:uid="{00000000-0005-0000-0000-00003F200000}"/>
    <cellStyle name="20% - Accent1 2 2 7 4 3 2 3" xfId="8441" xr:uid="{00000000-0005-0000-0000-000040200000}"/>
    <cellStyle name="20% - Accent1 2 2 7 4 3 3" xfId="8442" xr:uid="{00000000-0005-0000-0000-000041200000}"/>
    <cellStyle name="20% - Accent1 2 2 7 4 3 3 2" xfId="8443" xr:uid="{00000000-0005-0000-0000-000042200000}"/>
    <cellStyle name="20% - Accent1 2 2 7 4 3 4" xfId="8444" xr:uid="{00000000-0005-0000-0000-000043200000}"/>
    <cellStyle name="20% - Accent1 2 2 7 4 4" xfId="8445" xr:uid="{00000000-0005-0000-0000-000044200000}"/>
    <cellStyle name="20% - Accent1 2 2 7 4 4 2" xfId="8446" xr:uid="{00000000-0005-0000-0000-000045200000}"/>
    <cellStyle name="20% - Accent1 2 2 7 4 4 2 2" xfId="8447" xr:uid="{00000000-0005-0000-0000-000046200000}"/>
    <cellStyle name="20% - Accent1 2 2 7 4 4 2 2 2" xfId="8448" xr:uid="{00000000-0005-0000-0000-000047200000}"/>
    <cellStyle name="20% - Accent1 2 2 7 4 4 2 3" xfId="8449" xr:uid="{00000000-0005-0000-0000-000048200000}"/>
    <cellStyle name="20% - Accent1 2 2 7 4 4 3" xfId="8450" xr:uid="{00000000-0005-0000-0000-000049200000}"/>
    <cellStyle name="20% - Accent1 2 2 7 4 4 3 2" xfId="8451" xr:uid="{00000000-0005-0000-0000-00004A200000}"/>
    <cellStyle name="20% - Accent1 2 2 7 4 4 4" xfId="8452" xr:uid="{00000000-0005-0000-0000-00004B200000}"/>
    <cellStyle name="20% - Accent1 2 2 7 4 5" xfId="8453" xr:uid="{00000000-0005-0000-0000-00004C200000}"/>
    <cellStyle name="20% - Accent1 2 2 7 4 5 2" xfId="8454" xr:uid="{00000000-0005-0000-0000-00004D200000}"/>
    <cellStyle name="20% - Accent1 2 2 7 4 5 2 2" xfId="8455" xr:uid="{00000000-0005-0000-0000-00004E200000}"/>
    <cellStyle name="20% - Accent1 2 2 7 4 5 3" xfId="8456" xr:uid="{00000000-0005-0000-0000-00004F200000}"/>
    <cellStyle name="20% - Accent1 2 2 7 4 6" xfId="8457" xr:uid="{00000000-0005-0000-0000-000050200000}"/>
    <cellStyle name="20% - Accent1 2 2 7 4 6 2" xfId="8458" xr:uid="{00000000-0005-0000-0000-000051200000}"/>
    <cellStyle name="20% - Accent1 2 2 7 4 6 2 2" xfId="8459" xr:uid="{00000000-0005-0000-0000-000052200000}"/>
    <cellStyle name="20% - Accent1 2 2 7 4 6 3" xfId="8460" xr:uid="{00000000-0005-0000-0000-000053200000}"/>
    <cellStyle name="20% - Accent1 2 2 7 4 7" xfId="8461" xr:uid="{00000000-0005-0000-0000-000054200000}"/>
    <cellStyle name="20% - Accent1 2 2 7 4 7 2" xfId="8462" xr:uid="{00000000-0005-0000-0000-000055200000}"/>
    <cellStyle name="20% - Accent1 2 2 7 4 8" xfId="8463" xr:uid="{00000000-0005-0000-0000-000056200000}"/>
    <cellStyle name="20% - Accent1 2 2 7 4 8 2" xfId="8464" xr:uid="{00000000-0005-0000-0000-000057200000}"/>
    <cellStyle name="20% - Accent1 2 2 7 4 9" xfId="8465" xr:uid="{00000000-0005-0000-0000-000058200000}"/>
    <cellStyle name="20% - Accent1 2 2 7 5" xfId="8466" xr:uid="{00000000-0005-0000-0000-000059200000}"/>
    <cellStyle name="20% - Accent1 2 2 7 5 2" xfId="8467" xr:uid="{00000000-0005-0000-0000-00005A200000}"/>
    <cellStyle name="20% - Accent1 2 2 7 5 2 2" xfId="8468" xr:uid="{00000000-0005-0000-0000-00005B200000}"/>
    <cellStyle name="20% - Accent1 2 2 7 5 2 2 2" xfId="8469" xr:uid="{00000000-0005-0000-0000-00005C200000}"/>
    <cellStyle name="20% - Accent1 2 2 7 5 2 3" xfId="8470" xr:uid="{00000000-0005-0000-0000-00005D200000}"/>
    <cellStyle name="20% - Accent1 2 2 7 5 3" xfId="8471" xr:uid="{00000000-0005-0000-0000-00005E200000}"/>
    <cellStyle name="20% - Accent1 2 2 7 5 3 2" xfId="8472" xr:uid="{00000000-0005-0000-0000-00005F200000}"/>
    <cellStyle name="20% - Accent1 2 2 7 5 4" xfId="8473" xr:uid="{00000000-0005-0000-0000-000060200000}"/>
    <cellStyle name="20% - Accent1 2 2 7 6" xfId="8474" xr:uid="{00000000-0005-0000-0000-000061200000}"/>
    <cellStyle name="20% - Accent1 2 2 7 6 2" xfId="8475" xr:uid="{00000000-0005-0000-0000-000062200000}"/>
    <cellStyle name="20% - Accent1 2 2 7 6 2 2" xfId="8476" xr:uid="{00000000-0005-0000-0000-000063200000}"/>
    <cellStyle name="20% - Accent1 2 2 7 6 2 2 2" xfId="8477" xr:uid="{00000000-0005-0000-0000-000064200000}"/>
    <cellStyle name="20% - Accent1 2 2 7 6 2 3" xfId="8478" xr:uid="{00000000-0005-0000-0000-000065200000}"/>
    <cellStyle name="20% - Accent1 2 2 7 6 3" xfId="8479" xr:uid="{00000000-0005-0000-0000-000066200000}"/>
    <cellStyle name="20% - Accent1 2 2 7 6 3 2" xfId="8480" xr:uid="{00000000-0005-0000-0000-000067200000}"/>
    <cellStyle name="20% - Accent1 2 2 7 6 4" xfId="8481" xr:uid="{00000000-0005-0000-0000-000068200000}"/>
    <cellStyle name="20% - Accent1 2 2 7 7" xfId="8482" xr:uid="{00000000-0005-0000-0000-000069200000}"/>
    <cellStyle name="20% - Accent1 2 2 7 7 2" xfId="8483" xr:uid="{00000000-0005-0000-0000-00006A200000}"/>
    <cellStyle name="20% - Accent1 2 2 7 7 2 2" xfId="8484" xr:uid="{00000000-0005-0000-0000-00006B200000}"/>
    <cellStyle name="20% - Accent1 2 2 7 7 2 2 2" xfId="8485" xr:uid="{00000000-0005-0000-0000-00006C200000}"/>
    <cellStyle name="20% - Accent1 2 2 7 7 2 3" xfId="8486" xr:uid="{00000000-0005-0000-0000-00006D200000}"/>
    <cellStyle name="20% - Accent1 2 2 7 7 3" xfId="8487" xr:uid="{00000000-0005-0000-0000-00006E200000}"/>
    <cellStyle name="20% - Accent1 2 2 7 7 3 2" xfId="8488" xr:uid="{00000000-0005-0000-0000-00006F200000}"/>
    <cellStyle name="20% - Accent1 2 2 7 7 4" xfId="8489" xr:uid="{00000000-0005-0000-0000-000070200000}"/>
    <cellStyle name="20% - Accent1 2 2 7 8" xfId="8490" xr:uid="{00000000-0005-0000-0000-000071200000}"/>
    <cellStyle name="20% - Accent1 2 2 7 8 2" xfId="8491" xr:uid="{00000000-0005-0000-0000-000072200000}"/>
    <cellStyle name="20% - Accent1 2 2 7 8 2 2" xfId="8492" xr:uid="{00000000-0005-0000-0000-000073200000}"/>
    <cellStyle name="20% - Accent1 2 2 7 8 3" xfId="8493" xr:uid="{00000000-0005-0000-0000-000074200000}"/>
    <cellStyle name="20% - Accent1 2 2 7 9" xfId="8494" xr:uid="{00000000-0005-0000-0000-000075200000}"/>
    <cellStyle name="20% - Accent1 2 2 7 9 2" xfId="8495" xr:uid="{00000000-0005-0000-0000-000076200000}"/>
    <cellStyle name="20% - Accent1 2 2 7 9 2 2" xfId="8496" xr:uid="{00000000-0005-0000-0000-000077200000}"/>
    <cellStyle name="20% - Accent1 2 2 7 9 3" xfId="8497" xr:uid="{00000000-0005-0000-0000-000078200000}"/>
    <cellStyle name="20% - Accent1 2 2 8" xfId="8498" xr:uid="{00000000-0005-0000-0000-000079200000}"/>
    <cellStyle name="20% - Accent1 2 2 8 10" xfId="8499" xr:uid="{00000000-0005-0000-0000-00007A200000}"/>
    <cellStyle name="20% - Accent1 2 2 8 10 2" xfId="8500" xr:uid="{00000000-0005-0000-0000-00007B200000}"/>
    <cellStyle name="20% - Accent1 2 2 8 11" xfId="8501" xr:uid="{00000000-0005-0000-0000-00007C200000}"/>
    <cellStyle name="20% - Accent1 2 2 8 2" xfId="8502" xr:uid="{00000000-0005-0000-0000-00007D200000}"/>
    <cellStyle name="20% - Accent1 2 2 8 2 2" xfId="8503" xr:uid="{00000000-0005-0000-0000-00007E200000}"/>
    <cellStyle name="20% - Accent1 2 2 8 2 2 2" xfId="8504" xr:uid="{00000000-0005-0000-0000-00007F200000}"/>
    <cellStyle name="20% - Accent1 2 2 8 2 2 2 2" xfId="8505" xr:uid="{00000000-0005-0000-0000-000080200000}"/>
    <cellStyle name="20% - Accent1 2 2 8 2 2 2 2 2" xfId="8506" xr:uid="{00000000-0005-0000-0000-000081200000}"/>
    <cellStyle name="20% - Accent1 2 2 8 2 2 2 3" xfId="8507" xr:uid="{00000000-0005-0000-0000-000082200000}"/>
    <cellStyle name="20% - Accent1 2 2 8 2 2 3" xfId="8508" xr:uid="{00000000-0005-0000-0000-000083200000}"/>
    <cellStyle name="20% - Accent1 2 2 8 2 2 3 2" xfId="8509" xr:uid="{00000000-0005-0000-0000-000084200000}"/>
    <cellStyle name="20% - Accent1 2 2 8 2 2 4" xfId="8510" xr:uid="{00000000-0005-0000-0000-000085200000}"/>
    <cellStyle name="20% - Accent1 2 2 8 2 3" xfId="8511" xr:uid="{00000000-0005-0000-0000-000086200000}"/>
    <cellStyle name="20% - Accent1 2 2 8 2 3 2" xfId="8512" xr:uid="{00000000-0005-0000-0000-000087200000}"/>
    <cellStyle name="20% - Accent1 2 2 8 2 3 2 2" xfId="8513" xr:uid="{00000000-0005-0000-0000-000088200000}"/>
    <cellStyle name="20% - Accent1 2 2 8 2 3 2 2 2" xfId="8514" xr:uid="{00000000-0005-0000-0000-000089200000}"/>
    <cellStyle name="20% - Accent1 2 2 8 2 3 2 3" xfId="8515" xr:uid="{00000000-0005-0000-0000-00008A200000}"/>
    <cellStyle name="20% - Accent1 2 2 8 2 3 3" xfId="8516" xr:uid="{00000000-0005-0000-0000-00008B200000}"/>
    <cellStyle name="20% - Accent1 2 2 8 2 3 3 2" xfId="8517" xr:uid="{00000000-0005-0000-0000-00008C200000}"/>
    <cellStyle name="20% - Accent1 2 2 8 2 3 4" xfId="8518" xr:uid="{00000000-0005-0000-0000-00008D200000}"/>
    <cellStyle name="20% - Accent1 2 2 8 2 4" xfId="8519" xr:uid="{00000000-0005-0000-0000-00008E200000}"/>
    <cellStyle name="20% - Accent1 2 2 8 2 4 2" xfId="8520" xr:uid="{00000000-0005-0000-0000-00008F200000}"/>
    <cellStyle name="20% - Accent1 2 2 8 2 4 2 2" xfId="8521" xr:uid="{00000000-0005-0000-0000-000090200000}"/>
    <cellStyle name="20% - Accent1 2 2 8 2 4 2 2 2" xfId="8522" xr:uid="{00000000-0005-0000-0000-000091200000}"/>
    <cellStyle name="20% - Accent1 2 2 8 2 4 2 3" xfId="8523" xr:uid="{00000000-0005-0000-0000-000092200000}"/>
    <cellStyle name="20% - Accent1 2 2 8 2 4 3" xfId="8524" xr:uid="{00000000-0005-0000-0000-000093200000}"/>
    <cellStyle name="20% - Accent1 2 2 8 2 4 3 2" xfId="8525" xr:uid="{00000000-0005-0000-0000-000094200000}"/>
    <cellStyle name="20% - Accent1 2 2 8 2 4 4" xfId="8526" xr:uid="{00000000-0005-0000-0000-000095200000}"/>
    <cellStyle name="20% - Accent1 2 2 8 2 5" xfId="8527" xr:uid="{00000000-0005-0000-0000-000096200000}"/>
    <cellStyle name="20% - Accent1 2 2 8 2 5 2" xfId="8528" xr:uid="{00000000-0005-0000-0000-000097200000}"/>
    <cellStyle name="20% - Accent1 2 2 8 2 5 2 2" xfId="8529" xr:uid="{00000000-0005-0000-0000-000098200000}"/>
    <cellStyle name="20% - Accent1 2 2 8 2 5 3" xfId="8530" xr:uid="{00000000-0005-0000-0000-000099200000}"/>
    <cellStyle name="20% - Accent1 2 2 8 2 6" xfId="8531" xr:uid="{00000000-0005-0000-0000-00009A200000}"/>
    <cellStyle name="20% - Accent1 2 2 8 2 6 2" xfId="8532" xr:uid="{00000000-0005-0000-0000-00009B200000}"/>
    <cellStyle name="20% - Accent1 2 2 8 2 6 2 2" xfId="8533" xr:uid="{00000000-0005-0000-0000-00009C200000}"/>
    <cellStyle name="20% - Accent1 2 2 8 2 6 3" xfId="8534" xr:uid="{00000000-0005-0000-0000-00009D200000}"/>
    <cellStyle name="20% - Accent1 2 2 8 2 7" xfId="8535" xr:uid="{00000000-0005-0000-0000-00009E200000}"/>
    <cellStyle name="20% - Accent1 2 2 8 2 7 2" xfId="8536" xr:uid="{00000000-0005-0000-0000-00009F200000}"/>
    <cellStyle name="20% - Accent1 2 2 8 2 8" xfId="8537" xr:uid="{00000000-0005-0000-0000-0000A0200000}"/>
    <cellStyle name="20% - Accent1 2 2 8 2 8 2" xfId="8538" xr:uid="{00000000-0005-0000-0000-0000A1200000}"/>
    <cellStyle name="20% - Accent1 2 2 8 2 9" xfId="8539" xr:uid="{00000000-0005-0000-0000-0000A2200000}"/>
    <cellStyle name="20% - Accent1 2 2 8 3" xfId="8540" xr:uid="{00000000-0005-0000-0000-0000A3200000}"/>
    <cellStyle name="20% - Accent1 2 2 8 3 2" xfId="8541" xr:uid="{00000000-0005-0000-0000-0000A4200000}"/>
    <cellStyle name="20% - Accent1 2 2 8 3 2 2" xfId="8542" xr:uid="{00000000-0005-0000-0000-0000A5200000}"/>
    <cellStyle name="20% - Accent1 2 2 8 3 2 2 2" xfId="8543" xr:uid="{00000000-0005-0000-0000-0000A6200000}"/>
    <cellStyle name="20% - Accent1 2 2 8 3 2 2 2 2" xfId="8544" xr:uid="{00000000-0005-0000-0000-0000A7200000}"/>
    <cellStyle name="20% - Accent1 2 2 8 3 2 2 3" xfId="8545" xr:uid="{00000000-0005-0000-0000-0000A8200000}"/>
    <cellStyle name="20% - Accent1 2 2 8 3 2 3" xfId="8546" xr:uid="{00000000-0005-0000-0000-0000A9200000}"/>
    <cellStyle name="20% - Accent1 2 2 8 3 2 3 2" xfId="8547" xr:uid="{00000000-0005-0000-0000-0000AA200000}"/>
    <cellStyle name="20% - Accent1 2 2 8 3 2 4" xfId="8548" xr:uid="{00000000-0005-0000-0000-0000AB200000}"/>
    <cellStyle name="20% - Accent1 2 2 8 3 3" xfId="8549" xr:uid="{00000000-0005-0000-0000-0000AC200000}"/>
    <cellStyle name="20% - Accent1 2 2 8 3 3 2" xfId="8550" xr:uid="{00000000-0005-0000-0000-0000AD200000}"/>
    <cellStyle name="20% - Accent1 2 2 8 3 3 2 2" xfId="8551" xr:uid="{00000000-0005-0000-0000-0000AE200000}"/>
    <cellStyle name="20% - Accent1 2 2 8 3 3 2 2 2" xfId="8552" xr:uid="{00000000-0005-0000-0000-0000AF200000}"/>
    <cellStyle name="20% - Accent1 2 2 8 3 3 2 3" xfId="8553" xr:uid="{00000000-0005-0000-0000-0000B0200000}"/>
    <cellStyle name="20% - Accent1 2 2 8 3 3 3" xfId="8554" xr:uid="{00000000-0005-0000-0000-0000B1200000}"/>
    <cellStyle name="20% - Accent1 2 2 8 3 3 3 2" xfId="8555" xr:uid="{00000000-0005-0000-0000-0000B2200000}"/>
    <cellStyle name="20% - Accent1 2 2 8 3 3 4" xfId="8556" xr:uid="{00000000-0005-0000-0000-0000B3200000}"/>
    <cellStyle name="20% - Accent1 2 2 8 3 4" xfId="8557" xr:uid="{00000000-0005-0000-0000-0000B4200000}"/>
    <cellStyle name="20% - Accent1 2 2 8 3 4 2" xfId="8558" xr:uid="{00000000-0005-0000-0000-0000B5200000}"/>
    <cellStyle name="20% - Accent1 2 2 8 3 4 2 2" xfId="8559" xr:uid="{00000000-0005-0000-0000-0000B6200000}"/>
    <cellStyle name="20% - Accent1 2 2 8 3 4 2 2 2" xfId="8560" xr:uid="{00000000-0005-0000-0000-0000B7200000}"/>
    <cellStyle name="20% - Accent1 2 2 8 3 4 2 3" xfId="8561" xr:uid="{00000000-0005-0000-0000-0000B8200000}"/>
    <cellStyle name="20% - Accent1 2 2 8 3 4 3" xfId="8562" xr:uid="{00000000-0005-0000-0000-0000B9200000}"/>
    <cellStyle name="20% - Accent1 2 2 8 3 4 3 2" xfId="8563" xr:uid="{00000000-0005-0000-0000-0000BA200000}"/>
    <cellStyle name="20% - Accent1 2 2 8 3 4 4" xfId="8564" xr:uid="{00000000-0005-0000-0000-0000BB200000}"/>
    <cellStyle name="20% - Accent1 2 2 8 3 5" xfId="8565" xr:uid="{00000000-0005-0000-0000-0000BC200000}"/>
    <cellStyle name="20% - Accent1 2 2 8 3 5 2" xfId="8566" xr:uid="{00000000-0005-0000-0000-0000BD200000}"/>
    <cellStyle name="20% - Accent1 2 2 8 3 5 2 2" xfId="8567" xr:uid="{00000000-0005-0000-0000-0000BE200000}"/>
    <cellStyle name="20% - Accent1 2 2 8 3 5 3" xfId="8568" xr:uid="{00000000-0005-0000-0000-0000BF200000}"/>
    <cellStyle name="20% - Accent1 2 2 8 3 6" xfId="8569" xr:uid="{00000000-0005-0000-0000-0000C0200000}"/>
    <cellStyle name="20% - Accent1 2 2 8 3 6 2" xfId="8570" xr:uid="{00000000-0005-0000-0000-0000C1200000}"/>
    <cellStyle name="20% - Accent1 2 2 8 3 6 2 2" xfId="8571" xr:uid="{00000000-0005-0000-0000-0000C2200000}"/>
    <cellStyle name="20% - Accent1 2 2 8 3 6 3" xfId="8572" xr:uid="{00000000-0005-0000-0000-0000C3200000}"/>
    <cellStyle name="20% - Accent1 2 2 8 3 7" xfId="8573" xr:uid="{00000000-0005-0000-0000-0000C4200000}"/>
    <cellStyle name="20% - Accent1 2 2 8 3 7 2" xfId="8574" xr:uid="{00000000-0005-0000-0000-0000C5200000}"/>
    <cellStyle name="20% - Accent1 2 2 8 3 8" xfId="8575" xr:uid="{00000000-0005-0000-0000-0000C6200000}"/>
    <cellStyle name="20% - Accent1 2 2 8 3 8 2" xfId="8576" xr:uid="{00000000-0005-0000-0000-0000C7200000}"/>
    <cellStyle name="20% - Accent1 2 2 8 3 9" xfId="8577" xr:uid="{00000000-0005-0000-0000-0000C8200000}"/>
    <cellStyle name="20% - Accent1 2 2 8 4" xfId="8578" xr:uid="{00000000-0005-0000-0000-0000C9200000}"/>
    <cellStyle name="20% - Accent1 2 2 8 4 2" xfId="8579" xr:uid="{00000000-0005-0000-0000-0000CA200000}"/>
    <cellStyle name="20% - Accent1 2 2 8 4 2 2" xfId="8580" xr:uid="{00000000-0005-0000-0000-0000CB200000}"/>
    <cellStyle name="20% - Accent1 2 2 8 4 2 2 2" xfId="8581" xr:uid="{00000000-0005-0000-0000-0000CC200000}"/>
    <cellStyle name="20% - Accent1 2 2 8 4 2 3" xfId="8582" xr:uid="{00000000-0005-0000-0000-0000CD200000}"/>
    <cellStyle name="20% - Accent1 2 2 8 4 3" xfId="8583" xr:uid="{00000000-0005-0000-0000-0000CE200000}"/>
    <cellStyle name="20% - Accent1 2 2 8 4 3 2" xfId="8584" xr:uid="{00000000-0005-0000-0000-0000CF200000}"/>
    <cellStyle name="20% - Accent1 2 2 8 4 4" xfId="8585" xr:uid="{00000000-0005-0000-0000-0000D0200000}"/>
    <cellStyle name="20% - Accent1 2 2 8 5" xfId="8586" xr:uid="{00000000-0005-0000-0000-0000D1200000}"/>
    <cellStyle name="20% - Accent1 2 2 8 5 2" xfId="8587" xr:uid="{00000000-0005-0000-0000-0000D2200000}"/>
    <cellStyle name="20% - Accent1 2 2 8 5 2 2" xfId="8588" xr:uid="{00000000-0005-0000-0000-0000D3200000}"/>
    <cellStyle name="20% - Accent1 2 2 8 5 2 2 2" xfId="8589" xr:uid="{00000000-0005-0000-0000-0000D4200000}"/>
    <cellStyle name="20% - Accent1 2 2 8 5 2 3" xfId="8590" xr:uid="{00000000-0005-0000-0000-0000D5200000}"/>
    <cellStyle name="20% - Accent1 2 2 8 5 3" xfId="8591" xr:uid="{00000000-0005-0000-0000-0000D6200000}"/>
    <cellStyle name="20% - Accent1 2 2 8 5 3 2" xfId="8592" xr:uid="{00000000-0005-0000-0000-0000D7200000}"/>
    <cellStyle name="20% - Accent1 2 2 8 5 4" xfId="8593" xr:uid="{00000000-0005-0000-0000-0000D8200000}"/>
    <cellStyle name="20% - Accent1 2 2 8 6" xfId="8594" xr:uid="{00000000-0005-0000-0000-0000D9200000}"/>
    <cellStyle name="20% - Accent1 2 2 8 6 2" xfId="8595" xr:uid="{00000000-0005-0000-0000-0000DA200000}"/>
    <cellStyle name="20% - Accent1 2 2 8 6 2 2" xfId="8596" xr:uid="{00000000-0005-0000-0000-0000DB200000}"/>
    <cellStyle name="20% - Accent1 2 2 8 6 2 2 2" xfId="8597" xr:uid="{00000000-0005-0000-0000-0000DC200000}"/>
    <cellStyle name="20% - Accent1 2 2 8 6 2 3" xfId="8598" xr:uid="{00000000-0005-0000-0000-0000DD200000}"/>
    <cellStyle name="20% - Accent1 2 2 8 6 3" xfId="8599" xr:uid="{00000000-0005-0000-0000-0000DE200000}"/>
    <cellStyle name="20% - Accent1 2 2 8 6 3 2" xfId="8600" xr:uid="{00000000-0005-0000-0000-0000DF200000}"/>
    <cellStyle name="20% - Accent1 2 2 8 6 4" xfId="8601" xr:uid="{00000000-0005-0000-0000-0000E0200000}"/>
    <cellStyle name="20% - Accent1 2 2 8 7" xfId="8602" xr:uid="{00000000-0005-0000-0000-0000E1200000}"/>
    <cellStyle name="20% - Accent1 2 2 8 7 2" xfId="8603" xr:uid="{00000000-0005-0000-0000-0000E2200000}"/>
    <cellStyle name="20% - Accent1 2 2 8 7 2 2" xfId="8604" xr:uid="{00000000-0005-0000-0000-0000E3200000}"/>
    <cellStyle name="20% - Accent1 2 2 8 7 3" xfId="8605" xr:uid="{00000000-0005-0000-0000-0000E4200000}"/>
    <cellStyle name="20% - Accent1 2 2 8 8" xfId="8606" xr:uid="{00000000-0005-0000-0000-0000E5200000}"/>
    <cellStyle name="20% - Accent1 2 2 8 8 2" xfId="8607" xr:uid="{00000000-0005-0000-0000-0000E6200000}"/>
    <cellStyle name="20% - Accent1 2 2 8 8 2 2" xfId="8608" xr:uid="{00000000-0005-0000-0000-0000E7200000}"/>
    <cellStyle name="20% - Accent1 2 2 8 8 3" xfId="8609" xr:uid="{00000000-0005-0000-0000-0000E8200000}"/>
    <cellStyle name="20% - Accent1 2 2 8 9" xfId="8610" xr:uid="{00000000-0005-0000-0000-0000E9200000}"/>
    <cellStyle name="20% - Accent1 2 2 8 9 2" xfId="8611" xr:uid="{00000000-0005-0000-0000-0000EA200000}"/>
    <cellStyle name="20% - Accent1 2 2 9" xfId="8612" xr:uid="{00000000-0005-0000-0000-0000EB200000}"/>
    <cellStyle name="20% - Accent1 2 2 9 10" xfId="8613" xr:uid="{00000000-0005-0000-0000-0000EC200000}"/>
    <cellStyle name="20% - Accent1 2 2 9 10 2" xfId="8614" xr:uid="{00000000-0005-0000-0000-0000ED200000}"/>
    <cellStyle name="20% - Accent1 2 2 9 11" xfId="8615" xr:uid="{00000000-0005-0000-0000-0000EE200000}"/>
    <cellStyle name="20% - Accent1 2 2 9 2" xfId="8616" xr:uid="{00000000-0005-0000-0000-0000EF200000}"/>
    <cellStyle name="20% - Accent1 2 2 9 2 2" xfId="8617" xr:uid="{00000000-0005-0000-0000-0000F0200000}"/>
    <cellStyle name="20% - Accent1 2 2 9 2 2 2" xfId="8618" xr:uid="{00000000-0005-0000-0000-0000F1200000}"/>
    <cellStyle name="20% - Accent1 2 2 9 2 2 2 2" xfId="8619" xr:uid="{00000000-0005-0000-0000-0000F2200000}"/>
    <cellStyle name="20% - Accent1 2 2 9 2 2 2 2 2" xfId="8620" xr:uid="{00000000-0005-0000-0000-0000F3200000}"/>
    <cellStyle name="20% - Accent1 2 2 9 2 2 2 3" xfId="8621" xr:uid="{00000000-0005-0000-0000-0000F4200000}"/>
    <cellStyle name="20% - Accent1 2 2 9 2 2 3" xfId="8622" xr:uid="{00000000-0005-0000-0000-0000F5200000}"/>
    <cellStyle name="20% - Accent1 2 2 9 2 2 3 2" xfId="8623" xr:uid="{00000000-0005-0000-0000-0000F6200000}"/>
    <cellStyle name="20% - Accent1 2 2 9 2 2 4" xfId="8624" xr:uid="{00000000-0005-0000-0000-0000F7200000}"/>
    <cellStyle name="20% - Accent1 2 2 9 2 3" xfId="8625" xr:uid="{00000000-0005-0000-0000-0000F8200000}"/>
    <cellStyle name="20% - Accent1 2 2 9 2 3 2" xfId="8626" xr:uid="{00000000-0005-0000-0000-0000F9200000}"/>
    <cellStyle name="20% - Accent1 2 2 9 2 3 2 2" xfId="8627" xr:uid="{00000000-0005-0000-0000-0000FA200000}"/>
    <cellStyle name="20% - Accent1 2 2 9 2 3 2 2 2" xfId="8628" xr:uid="{00000000-0005-0000-0000-0000FB200000}"/>
    <cellStyle name="20% - Accent1 2 2 9 2 3 2 3" xfId="8629" xr:uid="{00000000-0005-0000-0000-0000FC200000}"/>
    <cellStyle name="20% - Accent1 2 2 9 2 3 3" xfId="8630" xr:uid="{00000000-0005-0000-0000-0000FD200000}"/>
    <cellStyle name="20% - Accent1 2 2 9 2 3 3 2" xfId="8631" xr:uid="{00000000-0005-0000-0000-0000FE200000}"/>
    <cellStyle name="20% - Accent1 2 2 9 2 3 4" xfId="8632" xr:uid="{00000000-0005-0000-0000-0000FF200000}"/>
    <cellStyle name="20% - Accent1 2 2 9 2 4" xfId="8633" xr:uid="{00000000-0005-0000-0000-000000210000}"/>
    <cellStyle name="20% - Accent1 2 2 9 2 4 2" xfId="8634" xr:uid="{00000000-0005-0000-0000-000001210000}"/>
    <cellStyle name="20% - Accent1 2 2 9 2 4 2 2" xfId="8635" xr:uid="{00000000-0005-0000-0000-000002210000}"/>
    <cellStyle name="20% - Accent1 2 2 9 2 4 2 2 2" xfId="8636" xr:uid="{00000000-0005-0000-0000-000003210000}"/>
    <cellStyle name="20% - Accent1 2 2 9 2 4 2 3" xfId="8637" xr:uid="{00000000-0005-0000-0000-000004210000}"/>
    <cellStyle name="20% - Accent1 2 2 9 2 4 3" xfId="8638" xr:uid="{00000000-0005-0000-0000-000005210000}"/>
    <cellStyle name="20% - Accent1 2 2 9 2 4 3 2" xfId="8639" xr:uid="{00000000-0005-0000-0000-000006210000}"/>
    <cellStyle name="20% - Accent1 2 2 9 2 4 4" xfId="8640" xr:uid="{00000000-0005-0000-0000-000007210000}"/>
    <cellStyle name="20% - Accent1 2 2 9 2 5" xfId="8641" xr:uid="{00000000-0005-0000-0000-000008210000}"/>
    <cellStyle name="20% - Accent1 2 2 9 2 5 2" xfId="8642" xr:uid="{00000000-0005-0000-0000-000009210000}"/>
    <cellStyle name="20% - Accent1 2 2 9 2 5 2 2" xfId="8643" xr:uid="{00000000-0005-0000-0000-00000A210000}"/>
    <cellStyle name="20% - Accent1 2 2 9 2 5 3" xfId="8644" xr:uid="{00000000-0005-0000-0000-00000B210000}"/>
    <cellStyle name="20% - Accent1 2 2 9 2 6" xfId="8645" xr:uid="{00000000-0005-0000-0000-00000C210000}"/>
    <cellStyle name="20% - Accent1 2 2 9 2 6 2" xfId="8646" xr:uid="{00000000-0005-0000-0000-00000D210000}"/>
    <cellStyle name="20% - Accent1 2 2 9 2 6 2 2" xfId="8647" xr:uid="{00000000-0005-0000-0000-00000E210000}"/>
    <cellStyle name="20% - Accent1 2 2 9 2 6 3" xfId="8648" xr:uid="{00000000-0005-0000-0000-00000F210000}"/>
    <cellStyle name="20% - Accent1 2 2 9 2 7" xfId="8649" xr:uid="{00000000-0005-0000-0000-000010210000}"/>
    <cellStyle name="20% - Accent1 2 2 9 2 7 2" xfId="8650" xr:uid="{00000000-0005-0000-0000-000011210000}"/>
    <cellStyle name="20% - Accent1 2 2 9 2 8" xfId="8651" xr:uid="{00000000-0005-0000-0000-000012210000}"/>
    <cellStyle name="20% - Accent1 2 2 9 2 8 2" xfId="8652" xr:uid="{00000000-0005-0000-0000-000013210000}"/>
    <cellStyle name="20% - Accent1 2 2 9 2 9" xfId="8653" xr:uid="{00000000-0005-0000-0000-000014210000}"/>
    <cellStyle name="20% - Accent1 2 2 9 3" xfId="8654" xr:uid="{00000000-0005-0000-0000-000015210000}"/>
    <cellStyle name="20% - Accent1 2 2 9 3 2" xfId="8655" xr:uid="{00000000-0005-0000-0000-000016210000}"/>
    <cellStyle name="20% - Accent1 2 2 9 3 2 2" xfId="8656" xr:uid="{00000000-0005-0000-0000-000017210000}"/>
    <cellStyle name="20% - Accent1 2 2 9 3 2 2 2" xfId="8657" xr:uid="{00000000-0005-0000-0000-000018210000}"/>
    <cellStyle name="20% - Accent1 2 2 9 3 2 2 2 2" xfId="8658" xr:uid="{00000000-0005-0000-0000-000019210000}"/>
    <cellStyle name="20% - Accent1 2 2 9 3 2 2 3" xfId="8659" xr:uid="{00000000-0005-0000-0000-00001A210000}"/>
    <cellStyle name="20% - Accent1 2 2 9 3 2 3" xfId="8660" xr:uid="{00000000-0005-0000-0000-00001B210000}"/>
    <cellStyle name="20% - Accent1 2 2 9 3 2 3 2" xfId="8661" xr:uid="{00000000-0005-0000-0000-00001C210000}"/>
    <cellStyle name="20% - Accent1 2 2 9 3 2 4" xfId="8662" xr:uid="{00000000-0005-0000-0000-00001D210000}"/>
    <cellStyle name="20% - Accent1 2 2 9 3 3" xfId="8663" xr:uid="{00000000-0005-0000-0000-00001E210000}"/>
    <cellStyle name="20% - Accent1 2 2 9 3 3 2" xfId="8664" xr:uid="{00000000-0005-0000-0000-00001F210000}"/>
    <cellStyle name="20% - Accent1 2 2 9 3 3 2 2" xfId="8665" xr:uid="{00000000-0005-0000-0000-000020210000}"/>
    <cellStyle name="20% - Accent1 2 2 9 3 3 2 2 2" xfId="8666" xr:uid="{00000000-0005-0000-0000-000021210000}"/>
    <cellStyle name="20% - Accent1 2 2 9 3 3 2 3" xfId="8667" xr:uid="{00000000-0005-0000-0000-000022210000}"/>
    <cellStyle name="20% - Accent1 2 2 9 3 3 3" xfId="8668" xr:uid="{00000000-0005-0000-0000-000023210000}"/>
    <cellStyle name="20% - Accent1 2 2 9 3 3 3 2" xfId="8669" xr:uid="{00000000-0005-0000-0000-000024210000}"/>
    <cellStyle name="20% - Accent1 2 2 9 3 3 4" xfId="8670" xr:uid="{00000000-0005-0000-0000-000025210000}"/>
    <cellStyle name="20% - Accent1 2 2 9 3 4" xfId="8671" xr:uid="{00000000-0005-0000-0000-000026210000}"/>
    <cellStyle name="20% - Accent1 2 2 9 3 4 2" xfId="8672" xr:uid="{00000000-0005-0000-0000-000027210000}"/>
    <cellStyle name="20% - Accent1 2 2 9 3 4 2 2" xfId="8673" xr:uid="{00000000-0005-0000-0000-000028210000}"/>
    <cellStyle name="20% - Accent1 2 2 9 3 4 2 2 2" xfId="8674" xr:uid="{00000000-0005-0000-0000-000029210000}"/>
    <cellStyle name="20% - Accent1 2 2 9 3 4 2 3" xfId="8675" xr:uid="{00000000-0005-0000-0000-00002A210000}"/>
    <cellStyle name="20% - Accent1 2 2 9 3 4 3" xfId="8676" xr:uid="{00000000-0005-0000-0000-00002B210000}"/>
    <cellStyle name="20% - Accent1 2 2 9 3 4 3 2" xfId="8677" xr:uid="{00000000-0005-0000-0000-00002C210000}"/>
    <cellStyle name="20% - Accent1 2 2 9 3 4 4" xfId="8678" xr:uid="{00000000-0005-0000-0000-00002D210000}"/>
    <cellStyle name="20% - Accent1 2 2 9 3 5" xfId="8679" xr:uid="{00000000-0005-0000-0000-00002E210000}"/>
    <cellStyle name="20% - Accent1 2 2 9 3 5 2" xfId="8680" xr:uid="{00000000-0005-0000-0000-00002F210000}"/>
    <cellStyle name="20% - Accent1 2 2 9 3 5 2 2" xfId="8681" xr:uid="{00000000-0005-0000-0000-000030210000}"/>
    <cellStyle name="20% - Accent1 2 2 9 3 5 3" xfId="8682" xr:uid="{00000000-0005-0000-0000-000031210000}"/>
    <cellStyle name="20% - Accent1 2 2 9 3 6" xfId="8683" xr:uid="{00000000-0005-0000-0000-000032210000}"/>
    <cellStyle name="20% - Accent1 2 2 9 3 6 2" xfId="8684" xr:uid="{00000000-0005-0000-0000-000033210000}"/>
    <cellStyle name="20% - Accent1 2 2 9 3 6 2 2" xfId="8685" xr:uid="{00000000-0005-0000-0000-000034210000}"/>
    <cellStyle name="20% - Accent1 2 2 9 3 6 3" xfId="8686" xr:uid="{00000000-0005-0000-0000-000035210000}"/>
    <cellStyle name="20% - Accent1 2 2 9 3 7" xfId="8687" xr:uid="{00000000-0005-0000-0000-000036210000}"/>
    <cellStyle name="20% - Accent1 2 2 9 3 7 2" xfId="8688" xr:uid="{00000000-0005-0000-0000-000037210000}"/>
    <cellStyle name="20% - Accent1 2 2 9 3 8" xfId="8689" xr:uid="{00000000-0005-0000-0000-000038210000}"/>
    <cellStyle name="20% - Accent1 2 2 9 3 8 2" xfId="8690" xr:uid="{00000000-0005-0000-0000-000039210000}"/>
    <cellStyle name="20% - Accent1 2 2 9 3 9" xfId="8691" xr:uid="{00000000-0005-0000-0000-00003A210000}"/>
    <cellStyle name="20% - Accent1 2 2 9 4" xfId="8692" xr:uid="{00000000-0005-0000-0000-00003B210000}"/>
    <cellStyle name="20% - Accent1 2 2 9 4 2" xfId="8693" xr:uid="{00000000-0005-0000-0000-00003C210000}"/>
    <cellStyle name="20% - Accent1 2 2 9 4 2 2" xfId="8694" xr:uid="{00000000-0005-0000-0000-00003D210000}"/>
    <cellStyle name="20% - Accent1 2 2 9 4 2 2 2" xfId="8695" xr:uid="{00000000-0005-0000-0000-00003E210000}"/>
    <cellStyle name="20% - Accent1 2 2 9 4 2 3" xfId="8696" xr:uid="{00000000-0005-0000-0000-00003F210000}"/>
    <cellStyle name="20% - Accent1 2 2 9 4 3" xfId="8697" xr:uid="{00000000-0005-0000-0000-000040210000}"/>
    <cellStyle name="20% - Accent1 2 2 9 4 3 2" xfId="8698" xr:uid="{00000000-0005-0000-0000-000041210000}"/>
    <cellStyle name="20% - Accent1 2 2 9 4 4" xfId="8699" xr:uid="{00000000-0005-0000-0000-000042210000}"/>
    <cellStyle name="20% - Accent1 2 2 9 5" xfId="8700" xr:uid="{00000000-0005-0000-0000-000043210000}"/>
    <cellStyle name="20% - Accent1 2 2 9 5 2" xfId="8701" xr:uid="{00000000-0005-0000-0000-000044210000}"/>
    <cellStyle name="20% - Accent1 2 2 9 5 2 2" xfId="8702" xr:uid="{00000000-0005-0000-0000-000045210000}"/>
    <cellStyle name="20% - Accent1 2 2 9 5 2 2 2" xfId="8703" xr:uid="{00000000-0005-0000-0000-000046210000}"/>
    <cellStyle name="20% - Accent1 2 2 9 5 2 3" xfId="8704" xr:uid="{00000000-0005-0000-0000-000047210000}"/>
    <cellStyle name="20% - Accent1 2 2 9 5 3" xfId="8705" xr:uid="{00000000-0005-0000-0000-000048210000}"/>
    <cellStyle name="20% - Accent1 2 2 9 5 3 2" xfId="8706" xr:uid="{00000000-0005-0000-0000-000049210000}"/>
    <cellStyle name="20% - Accent1 2 2 9 5 4" xfId="8707" xr:uid="{00000000-0005-0000-0000-00004A210000}"/>
    <cellStyle name="20% - Accent1 2 2 9 6" xfId="8708" xr:uid="{00000000-0005-0000-0000-00004B210000}"/>
    <cellStyle name="20% - Accent1 2 2 9 6 2" xfId="8709" xr:uid="{00000000-0005-0000-0000-00004C210000}"/>
    <cellStyle name="20% - Accent1 2 2 9 6 2 2" xfId="8710" xr:uid="{00000000-0005-0000-0000-00004D210000}"/>
    <cellStyle name="20% - Accent1 2 2 9 6 2 2 2" xfId="8711" xr:uid="{00000000-0005-0000-0000-00004E210000}"/>
    <cellStyle name="20% - Accent1 2 2 9 6 2 3" xfId="8712" xr:uid="{00000000-0005-0000-0000-00004F210000}"/>
    <cellStyle name="20% - Accent1 2 2 9 6 3" xfId="8713" xr:uid="{00000000-0005-0000-0000-000050210000}"/>
    <cellStyle name="20% - Accent1 2 2 9 6 3 2" xfId="8714" xr:uid="{00000000-0005-0000-0000-000051210000}"/>
    <cellStyle name="20% - Accent1 2 2 9 6 4" xfId="8715" xr:uid="{00000000-0005-0000-0000-000052210000}"/>
    <cellStyle name="20% - Accent1 2 2 9 7" xfId="8716" xr:uid="{00000000-0005-0000-0000-000053210000}"/>
    <cellStyle name="20% - Accent1 2 2 9 7 2" xfId="8717" xr:uid="{00000000-0005-0000-0000-000054210000}"/>
    <cellStyle name="20% - Accent1 2 2 9 7 2 2" xfId="8718" xr:uid="{00000000-0005-0000-0000-000055210000}"/>
    <cellStyle name="20% - Accent1 2 2 9 7 3" xfId="8719" xr:uid="{00000000-0005-0000-0000-000056210000}"/>
    <cellStyle name="20% - Accent1 2 2 9 8" xfId="8720" xr:uid="{00000000-0005-0000-0000-000057210000}"/>
    <cellStyle name="20% - Accent1 2 2 9 8 2" xfId="8721" xr:uid="{00000000-0005-0000-0000-000058210000}"/>
    <cellStyle name="20% - Accent1 2 2 9 8 2 2" xfId="8722" xr:uid="{00000000-0005-0000-0000-000059210000}"/>
    <cellStyle name="20% - Accent1 2 2 9 8 3" xfId="8723" xr:uid="{00000000-0005-0000-0000-00005A210000}"/>
    <cellStyle name="20% - Accent1 2 2 9 9" xfId="8724" xr:uid="{00000000-0005-0000-0000-00005B210000}"/>
    <cellStyle name="20% - Accent1 2 2 9 9 2" xfId="8725" xr:uid="{00000000-0005-0000-0000-00005C210000}"/>
    <cellStyle name="20% - Accent1 2 20" xfId="8726" xr:uid="{00000000-0005-0000-0000-00005D210000}"/>
    <cellStyle name="20% - Accent1 2 20 2" xfId="8727" xr:uid="{00000000-0005-0000-0000-00005E210000}"/>
    <cellStyle name="20% - Accent1 2 21" xfId="8728" xr:uid="{00000000-0005-0000-0000-00005F210000}"/>
    <cellStyle name="20% - Accent1 2 22" xfId="8729" xr:uid="{00000000-0005-0000-0000-000060210000}"/>
    <cellStyle name="20% - Accent1 2 3" xfId="8730" xr:uid="{00000000-0005-0000-0000-000061210000}"/>
    <cellStyle name="20% - Accent1 2 3 10" xfId="8731" xr:uid="{00000000-0005-0000-0000-000062210000}"/>
    <cellStyle name="20% - Accent1 2 3 10 2" xfId="8732" xr:uid="{00000000-0005-0000-0000-000063210000}"/>
    <cellStyle name="20% - Accent1 2 3 10 2 2" xfId="8733" xr:uid="{00000000-0005-0000-0000-000064210000}"/>
    <cellStyle name="20% - Accent1 2 3 10 2 2 2" xfId="8734" xr:uid="{00000000-0005-0000-0000-000065210000}"/>
    <cellStyle name="20% - Accent1 2 3 10 2 3" xfId="8735" xr:uid="{00000000-0005-0000-0000-000066210000}"/>
    <cellStyle name="20% - Accent1 2 3 10 3" xfId="8736" xr:uid="{00000000-0005-0000-0000-000067210000}"/>
    <cellStyle name="20% - Accent1 2 3 10 3 2" xfId="8737" xr:uid="{00000000-0005-0000-0000-000068210000}"/>
    <cellStyle name="20% - Accent1 2 3 10 4" xfId="8738" xr:uid="{00000000-0005-0000-0000-000069210000}"/>
    <cellStyle name="20% - Accent1 2 3 11" xfId="8739" xr:uid="{00000000-0005-0000-0000-00006A210000}"/>
    <cellStyle name="20% - Accent1 2 3 11 2" xfId="8740" xr:uid="{00000000-0005-0000-0000-00006B210000}"/>
    <cellStyle name="20% - Accent1 2 3 11 2 2" xfId="8741" xr:uid="{00000000-0005-0000-0000-00006C210000}"/>
    <cellStyle name="20% - Accent1 2 3 11 2 2 2" xfId="8742" xr:uid="{00000000-0005-0000-0000-00006D210000}"/>
    <cellStyle name="20% - Accent1 2 3 11 2 3" xfId="8743" xr:uid="{00000000-0005-0000-0000-00006E210000}"/>
    <cellStyle name="20% - Accent1 2 3 11 3" xfId="8744" xr:uid="{00000000-0005-0000-0000-00006F210000}"/>
    <cellStyle name="20% - Accent1 2 3 11 3 2" xfId="8745" xr:uid="{00000000-0005-0000-0000-000070210000}"/>
    <cellStyle name="20% - Accent1 2 3 11 4" xfId="8746" xr:uid="{00000000-0005-0000-0000-000071210000}"/>
    <cellStyle name="20% - Accent1 2 3 12" xfId="8747" xr:uid="{00000000-0005-0000-0000-000072210000}"/>
    <cellStyle name="20% - Accent1 2 3 12 2" xfId="8748" xr:uid="{00000000-0005-0000-0000-000073210000}"/>
    <cellStyle name="20% - Accent1 2 3 12 2 2" xfId="8749" xr:uid="{00000000-0005-0000-0000-000074210000}"/>
    <cellStyle name="20% - Accent1 2 3 12 3" xfId="8750" xr:uid="{00000000-0005-0000-0000-000075210000}"/>
    <cellStyle name="20% - Accent1 2 3 13" xfId="8751" xr:uid="{00000000-0005-0000-0000-000076210000}"/>
    <cellStyle name="20% - Accent1 2 3 13 2" xfId="8752" xr:uid="{00000000-0005-0000-0000-000077210000}"/>
    <cellStyle name="20% - Accent1 2 3 13 2 2" xfId="8753" xr:uid="{00000000-0005-0000-0000-000078210000}"/>
    <cellStyle name="20% - Accent1 2 3 13 3" xfId="8754" xr:uid="{00000000-0005-0000-0000-000079210000}"/>
    <cellStyle name="20% - Accent1 2 3 14" xfId="8755" xr:uid="{00000000-0005-0000-0000-00007A210000}"/>
    <cellStyle name="20% - Accent1 2 3 14 2" xfId="8756" xr:uid="{00000000-0005-0000-0000-00007B210000}"/>
    <cellStyle name="20% - Accent1 2 3 15" xfId="8757" xr:uid="{00000000-0005-0000-0000-00007C210000}"/>
    <cellStyle name="20% - Accent1 2 3 15 2" xfId="8758" xr:uid="{00000000-0005-0000-0000-00007D210000}"/>
    <cellStyle name="20% - Accent1 2 3 16" xfId="8759" xr:uid="{00000000-0005-0000-0000-00007E210000}"/>
    <cellStyle name="20% - Accent1 2 3 2" xfId="8760" xr:uid="{00000000-0005-0000-0000-00007F210000}"/>
    <cellStyle name="20% - Accent1 2 3 2 10" xfId="8761" xr:uid="{00000000-0005-0000-0000-000080210000}"/>
    <cellStyle name="20% - Accent1 2 3 2 10 2" xfId="8762" xr:uid="{00000000-0005-0000-0000-000081210000}"/>
    <cellStyle name="20% - Accent1 2 3 2 10 2 2" xfId="8763" xr:uid="{00000000-0005-0000-0000-000082210000}"/>
    <cellStyle name="20% - Accent1 2 3 2 10 2 2 2" xfId="8764" xr:uid="{00000000-0005-0000-0000-000083210000}"/>
    <cellStyle name="20% - Accent1 2 3 2 10 2 3" xfId="8765" xr:uid="{00000000-0005-0000-0000-000084210000}"/>
    <cellStyle name="20% - Accent1 2 3 2 10 3" xfId="8766" xr:uid="{00000000-0005-0000-0000-000085210000}"/>
    <cellStyle name="20% - Accent1 2 3 2 10 3 2" xfId="8767" xr:uid="{00000000-0005-0000-0000-000086210000}"/>
    <cellStyle name="20% - Accent1 2 3 2 10 4" xfId="8768" xr:uid="{00000000-0005-0000-0000-000087210000}"/>
    <cellStyle name="20% - Accent1 2 3 2 11" xfId="8769" xr:uid="{00000000-0005-0000-0000-000088210000}"/>
    <cellStyle name="20% - Accent1 2 3 2 11 2" xfId="8770" xr:uid="{00000000-0005-0000-0000-000089210000}"/>
    <cellStyle name="20% - Accent1 2 3 2 11 2 2" xfId="8771" xr:uid="{00000000-0005-0000-0000-00008A210000}"/>
    <cellStyle name="20% - Accent1 2 3 2 11 3" xfId="8772" xr:uid="{00000000-0005-0000-0000-00008B210000}"/>
    <cellStyle name="20% - Accent1 2 3 2 12" xfId="8773" xr:uid="{00000000-0005-0000-0000-00008C210000}"/>
    <cellStyle name="20% - Accent1 2 3 2 12 2" xfId="8774" xr:uid="{00000000-0005-0000-0000-00008D210000}"/>
    <cellStyle name="20% - Accent1 2 3 2 12 2 2" xfId="8775" xr:uid="{00000000-0005-0000-0000-00008E210000}"/>
    <cellStyle name="20% - Accent1 2 3 2 12 3" xfId="8776" xr:uid="{00000000-0005-0000-0000-00008F210000}"/>
    <cellStyle name="20% - Accent1 2 3 2 13" xfId="8777" xr:uid="{00000000-0005-0000-0000-000090210000}"/>
    <cellStyle name="20% - Accent1 2 3 2 13 2" xfId="8778" xr:uid="{00000000-0005-0000-0000-000091210000}"/>
    <cellStyle name="20% - Accent1 2 3 2 14" xfId="8779" xr:uid="{00000000-0005-0000-0000-000092210000}"/>
    <cellStyle name="20% - Accent1 2 3 2 14 2" xfId="8780" xr:uid="{00000000-0005-0000-0000-000093210000}"/>
    <cellStyle name="20% - Accent1 2 3 2 15" xfId="8781" xr:uid="{00000000-0005-0000-0000-000094210000}"/>
    <cellStyle name="20% - Accent1 2 3 2 2" xfId="8782" xr:uid="{00000000-0005-0000-0000-000095210000}"/>
    <cellStyle name="20% - Accent1 2 3 2 2 10" xfId="8783" xr:uid="{00000000-0005-0000-0000-000096210000}"/>
    <cellStyle name="20% - Accent1 2 3 2 2 10 2" xfId="8784" xr:uid="{00000000-0005-0000-0000-000097210000}"/>
    <cellStyle name="20% - Accent1 2 3 2 2 10 2 2" xfId="8785" xr:uid="{00000000-0005-0000-0000-000098210000}"/>
    <cellStyle name="20% - Accent1 2 3 2 2 10 3" xfId="8786" xr:uid="{00000000-0005-0000-0000-000099210000}"/>
    <cellStyle name="20% - Accent1 2 3 2 2 11" xfId="8787" xr:uid="{00000000-0005-0000-0000-00009A210000}"/>
    <cellStyle name="20% - Accent1 2 3 2 2 11 2" xfId="8788" xr:uid="{00000000-0005-0000-0000-00009B210000}"/>
    <cellStyle name="20% - Accent1 2 3 2 2 11 2 2" xfId="8789" xr:uid="{00000000-0005-0000-0000-00009C210000}"/>
    <cellStyle name="20% - Accent1 2 3 2 2 11 3" xfId="8790" xr:uid="{00000000-0005-0000-0000-00009D210000}"/>
    <cellStyle name="20% - Accent1 2 3 2 2 12" xfId="8791" xr:uid="{00000000-0005-0000-0000-00009E210000}"/>
    <cellStyle name="20% - Accent1 2 3 2 2 12 2" xfId="8792" xr:uid="{00000000-0005-0000-0000-00009F210000}"/>
    <cellStyle name="20% - Accent1 2 3 2 2 13" xfId="8793" xr:uid="{00000000-0005-0000-0000-0000A0210000}"/>
    <cellStyle name="20% - Accent1 2 3 2 2 13 2" xfId="8794" xr:uid="{00000000-0005-0000-0000-0000A1210000}"/>
    <cellStyle name="20% - Accent1 2 3 2 2 14" xfId="8795" xr:uid="{00000000-0005-0000-0000-0000A2210000}"/>
    <cellStyle name="20% - Accent1 2 3 2 2 2" xfId="8796" xr:uid="{00000000-0005-0000-0000-0000A3210000}"/>
    <cellStyle name="20% - Accent1 2 3 2 2 2 10" xfId="8797" xr:uid="{00000000-0005-0000-0000-0000A4210000}"/>
    <cellStyle name="20% - Accent1 2 3 2 2 2 10 2" xfId="8798" xr:uid="{00000000-0005-0000-0000-0000A5210000}"/>
    <cellStyle name="20% - Accent1 2 3 2 2 2 11" xfId="8799" xr:uid="{00000000-0005-0000-0000-0000A6210000}"/>
    <cellStyle name="20% - Accent1 2 3 2 2 2 2" xfId="8800" xr:uid="{00000000-0005-0000-0000-0000A7210000}"/>
    <cellStyle name="20% - Accent1 2 3 2 2 2 2 2" xfId="8801" xr:uid="{00000000-0005-0000-0000-0000A8210000}"/>
    <cellStyle name="20% - Accent1 2 3 2 2 2 2 2 2" xfId="8802" xr:uid="{00000000-0005-0000-0000-0000A9210000}"/>
    <cellStyle name="20% - Accent1 2 3 2 2 2 2 2 2 2" xfId="8803" xr:uid="{00000000-0005-0000-0000-0000AA210000}"/>
    <cellStyle name="20% - Accent1 2 3 2 2 2 2 2 2 2 2" xfId="8804" xr:uid="{00000000-0005-0000-0000-0000AB210000}"/>
    <cellStyle name="20% - Accent1 2 3 2 2 2 2 2 2 3" xfId="8805" xr:uid="{00000000-0005-0000-0000-0000AC210000}"/>
    <cellStyle name="20% - Accent1 2 3 2 2 2 2 2 3" xfId="8806" xr:uid="{00000000-0005-0000-0000-0000AD210000}"/>
    <cellStyle name="20% - Accent1 2 3 2 2 2 2 2 3 2" xfId="8807" xr:uid="{00000000-0005-0000-0000-0000AE210000}"/>
    <cellStyle name="20% - Accent1 2 3 2 2 2 2 2 4" xfId="8808" xr:uid="{00000000-0005-0000-0000-0000AF210000}"/>
    <cellStyle name="20% - Accent1 2 3 2 2 2 2 3" xfId="8809" xr:uid="{00000000-0005-0000-0000-0000B0210000}"/>
    <cellStyle name="20% - Accent1 2 3 2 2 2 2 3 2" xfId="8810" xr:uid="{00000000-0005-0000-0000-0000B1210000}"/>
    <cellStyle name="20% - Accent1 2 3 2 2 2 2 3 2 2" xfId="8811" xr:uid="{00000000-0005-0000-0000-0000B2210000}"/>
    <cellStyle name="20% - Accent1 2 3 2 2 2 2 3 2 2 2" xfId="8812" xr:uid="{00000000-0005-0000-0000-0000B3210000}"/>
    <cellStyle name="20% - Accent1 2 3 2 2 2 2 3 2 3" xfId="8813" xr:uid="{00000000-0005-0000-0000-0000B4210000}"/>
    <cellStyle name="20% - Accent1 2 3 2 2 2 2 3 3" xfId="8814" xr:uid="{00000000-0005-0000-0000-0000B5210000}"/>
    <cellStyle name="20% - Accent1 2 3 2 2 2 2 3 3 2" xfId="8815" xr:uid="{00000000-0005-0000-0000-0000B6210000}"/>
    <cellStyle name="20% - Accent1 2 3 2 2 2 2 3 4" xfId="8816" xr:uid="{00000000-0005-0000-0000-0000B7210000}"/>
    <cellStyle name="20% - Accent1 2 3 2 2 2 2 4" xfId="8817" xr:uid="{00000000-0005-0000-0000-0000B8210000}"/>
    <cellStyle name="20% - Accent1 2 3 2 2 2 2 4 2" xfId="8818" xr:uid="{00000000-0005-0000-0000-0000B9210000}"/>
    <cellStyle name="20% - Accent1 2 3 2 2 2 2 4 2 2" xfId="8819" xr:uid="{00000000-0005-0000-0000-0000BA210000}"/>
    <cellStyle name="20% - Accent1 2 3 2 2 2 2 4 2 2 2" xfId="8820" xr:uid="{00000000-0005-0000-0000-0000BB210000}"/>
    <cellStyle name="20% - Accent1 2 3 2 2 2 2 4 2 3" xfId="8821" xr:uid="{00000000-0005-0000-0000-0000BC210000}"/>
    <cellStyle name="20% - Accent1 2 3 2 2 2 2 4 3" xfId="8822" xr:uid="{00000000-0005-0000-0000-0000BD210000}"/>
    <cellStyle name="20% - Accent1 2 3 2 2 2 2 4 3 2" xfId="8823" xr:uid="{00000000-0005-0000-0000-0000BE210000}"/>
    <cellStyle name="20% - Accent1 2 3 2 2 2 2 4 4" xfId="8824" xr:uid="{00000000-0005-0000-0000-0000BF210000}"/>
    <cellStyle name="20% - Accent1 2 3 2 2 2 2 5" xfId="8825" xr:uid="{00000000-0005-0000-0000-0000C0210000}"/>
    <cellStyle name="20% - Accent1 2 3 2 2 2 2 5 2" xfId="8826" xr:uid="{00000000-0005-0000-0000-0000C1210000}"/>
    <cellStyle name="20% - Accent1 2 3 2 2 2 2 5 2 2" xfId="8827" xr:uid="{00000000-0005-0000-0000-0000C2210000}"/>
    <cellStyle name="20% - Accent1 2 3 2 2 2 2 5 3" xfId="8828" xr:uid="{00000000-0005-0000-0000-0000C3210000}"/>
    <cellStyle name="20% - Accent1 2 3 2 2 2 2 6" xfId="8829" xr:uid="{00000000-0005-0000-0000-0000C4210000}"/>
    <cellStyle name="20% - Accent1 2 3 2 2 2 2 6 2" xfId="8830" xr:uid="{00000000-0005-0000-0000-0000C5210000}"/>
    <cellStyle name="20% - Accent1 2 3 2 2 2 2 6 2 2" xfId="8831" xr:uid="{00000000-0005-0000-0000-0000C6210000}"/>
    <cellStyle name="20% - Accent1 2 3 2 2 2 2 6 3" xfId="8832" xr:uid="{00000000-0005-0000-0000-0000C7210000}"/>
    <cellStyle name="20% - Accent1 2 3 2 2 2 2 7" xfId="8833" xr:uid="{00000000-0005-0000-0000-0000C8210000}"/>
    <cellStyle name="20% - Accent1 2 3 2 2 2 2 7 2" xfId="8834" xr:uid="{00000000-0005-0000-0000-0000C9210000}"/>
    <cellStyle name="20% - Accent1 2 3 2 2 2 2 8" xfId="8835" xr:uid="{00000000-0005-0000-0000-0000CA210000}"/>
    <cellStyle name="20% - Accent1 2 3 2 2 2 2 8 2" xfId="8836" xr:uid="{00000000-0005-0000-0000-0000CB210000}"/>
    <cellStyle name="20% - Accent1 2 3 2 2 2 2 9" xfId="8837" xr:uid="{00000000-0005-0000-0000-0000CC210000}"/>
    <cellStyle name="20% - Accent1 2 3 2 2 2 3" xfId="8838" xr:uid="{00000000-0005-0000-0000-0000CD210000}"/>
    <cellStyle name="20% - Accent1 2 3 2 2 2 3 2" xfId="8839" xr:uid="{00000000-0005-0000-0000-0000CE210000}"/>
    <cellStyle name="20% - Accent1 2 3 2 2 2 3 2 2" xfId="8840" xr:uid="{00000000-0005-0000-0000-0000CF210000}"/>
    <cellStyle name="20% - Accent1 2 3 2 2 2 3 2 2 2" xfId="8841" xr:uid="{00000000-0005-0000-0000-0000D0210000}"/>
    <cellStyle name="20% - Accent1 2 3 2 2 2 3 2 2 2 2" xfId="8842" xr:uid="{00000000-0005-0000-0000-0000D1210000}"/>
    <cellStyle name="20% - Accent1 2 3 2 2 2 3 2 2 3" xfId="8843" xr:uid="{00000000-0005-0000-0000-0000D2210000}"/>
    <cellStyle name="20% - Accent1 2 3 2 2 2 3 2 3" xfId="8844" xr:uid="{00000000-0005-0000-0000-0000D3210000}"/>
    <cellStyle name="20% - Accent1 2 3 2 2 2 3 2 3 2" xfId="8845" xr:uid="{00000000-0005-0000-0000-0000D4210000}"/>
    <cellStyle name="20% - Accent1 2 3 2 2 2 3 2 4" xfId="8846" xr:uid="{00000000-0005-0000-0000-0000D5210000}"/>
    <cellStyle name="20% - Accent1 2 3 2 2 2 3 3" xfId="8847" xr:uid="{00000000-0005-0000-0000-0000D6210000}"/>
    <cellStyle name="20% - Accent1 2 3 2 2 2 3 3 2" xfId="8848" xr:uid="{00000000-0005-0000-0000-0000D7210000}"/>
    <cellStyle name="20% - Accent1 2 3 2 2 2 3 3 2 2" xfId="8849" xr:uid="{00000000-0005-0000-0000-0000D8210000}"/>
    <cellStyle name="20% - Accent1 2 3 2 2 2 3 3 2 2 2" xfId="8850" xr:uid="{00000000-0005-0000-0000-0000D9210000}"/>
    <cellStyle name="20% - Accent1 2 3 2 2 2 3 3 2 3" xfId="8851" xr:uid="{00000000-0005-0000-0000-0000DA210000}"/>
    <cellStyle name="20% - Accent1 2 3 2 2 2 3 3 3" xfId="8852" xr:uid="{00000000-0005-0000-0000-0000DB210000}"/>
    <cellStyle name="20% - Accent1 2 3 2 2 2 3 3 3 2" xfId="8853" xr:uid="{00000000-0005-0000-0000-0000DC210000}"/>
    <cellStyle name="20% - Accent1 2 3 2 2 2 3 3 4" xfId="8854" xr:uid="{00000000-0005-0000-0000-0000DD210000}"/>
    <cellStyle name="20% - Accent1 2 3 2 2 2 3 4" xfId="8855" xr:uid="{00000000-0005-0000-0000-0000DE210000}"/>
    <cellStyle name="20% - Accent1 2 3 2 2 2 3 4 2" xfId="8856" xr:uid="{00000000-0005-0000-0000-0000DF210000}"/>
    <cellStyle name="20% - Accent1 2 3 2 2 2 3 4 2 2" xfId="8857" xr:uid="{00000000-0005-0000-0000-0000E0210000}"/>
    <cellStyle name="20% - Accent1 2 3 2 2 2 3 4 2 2 2" xfId="8858" xr:uid="{00000000-0005-0000-0000-0000E1210000}"/>
    <cellStyle name="20% - Accent1 2 3 2 2 2 3 4 2 3" xfId="8859" xr:uid="{00000000-0005-0000-0000-0000E2210000}"/>
    <cellStyle name="20% - Accent1 2 3 2 2 2 3 4 3" xfId="8860" xr:uid="{00000000-0005-0000-0000-0000E3210000}"/>
    <cellStyle name="20% - Accent1 2 3 2 2 2 3 4 3 2" xfId="8861" xr:uid="{00000000-0005-0000-0000-0000E4210000}"/>
    <cellStyle name="20% - Accent1 2 3 2 2 2 3 4 4" xfId="8862" xr:uid="{00000000-0005-0000-0000-0000E5210000}"/>
    <cellStyle name="20% - Accent1 2 3 2 2 2 3 5" xfId="8863" xr:uid="{00000000-0005-0000-0000-0000E6210000}"/>
    <cellStyle name="20% - Accent1 2 3 2 2 2 3 5 2" xfId="8864" xr:uid="{00000000-0005-0000-0000-0000E7210000}"/>
    <cellStyle name="20% - Accent1 2 3 2 2 2 3 5 2 2" xfId="8865" xr:uid="{00000000-0005-0000-0000-0000E8210000}"/>
    <cellStyle name="20% - Accent1 2 3 2 2 2 3 5 3" xfId="8866" xr:uid="{00000000-0005-0000-0000-0000E9210000}"/>
    <cellStyle name="20% - Accent1 2 3 2 2 2 3 6" xfId="8867" xr:uid="{00000000-0005-0000-0000-0000EA210000}"/>
    <cellStyle name="20% - Accent1 2 3 2 2 2 3 6 2" xfId="8868" xr:uid="{00000000-0005-0000-0000-0000EB210000}"/>
    <cellStyle name="20% - Accent1 2 3 2 2 2 3 6 2 2" xfId="8869" xr:uid="{00000000-0005-0000-0000-0000EC210000}"/>
    <cellStyle name="20% - Accent1 2 3 2 2 2 3 6 3" xfId="8870" xr:uid="{00000000-0005-0000-0000-0000ED210000}"/>
    <cellStyle name="20% - Accent1 2 3 2 2 2 3 7" xfId="8871" xr:uid="{00000000-0005-0000-0000-0000EE210000}"/>
    <cellStyle name="20% - Accent1 2 3 2 2 2 3 7 2" xfId="8872" xr:uid="{00000000-0005-0000-0000-0000EF210000}"/>
    <cellStyle name="20% - Accent1 2 3 2 2 2 3 8" xfId="8873" xr:uid="{00000000-0005-0000-0000-0000F0210000}"/>
    <cellStyle name="20% - Accent1 2 3 2 2 2 3 8 2" xfId="8874" xr:uid="{00000000-0005-0000-0000-0000F1210000}"/>
    <cellStyle name="20% - Accent1 2 3 2 2 2 3 9" xfId="8875" xr:uid="{00000000-0005-0000-0000-0000F2210000}"/>
    <cellStyle name="20% - Accent1 2 3 2 2 2 4" xfId="8876" xr:uid="{00000000-0005-0000-0000-0000F3210000}"/>
    <cellStyle name="20% - Accent1 2 3 2 2 2 4 2" xfId="8877" xr:uid="{00000000-0005-0000-0000-0000F4210000}"/>
    <cellStyle name="20% - Accent1 2 3 2 2 2 4 2 2" xfId="8878" xr:uid="{00000000-0005-0000-0000-0000F5210000}"/>
    <cellStyle name="20% - Accent1 2 3 2 2 2 4 2 2 2" xfId="8879" xr:uid="{00000000-0005-0000-0000-0000F6210000}"/>
    <cellStyle name="20% - Accent1 2 3 2 2 2 4 2 3" xfId="8880" xr:uid="{00000000-0005-0000-0000-0000F7210000}"/>
    <cellStyle name="20% - Accent1 2 3 2 2 2 4 3" xfId="8881" xr:uid="{00000000-0005-0000-0000-0000F8210000}"/>
    <cellStyle name="20% - Accent1 2 3 2 2 2 4 3 2" xfId="8882" xr:uid="{00000000-0005-0000-0000-0000F9210000}"/>
    <cellStyle name="20% - Accent1 2 3 2 2 2 4 4" xfId="8883" xr:uid="{00000000-0005-0000-0000-0000FA210000}"/>
    <cellStyle name="20% - Accent1 2 3 2 2 2 5" xfId="8884" xr:uid="{00000000-0005-0000-0000-0000FB210000}"/>
    <cellStyle name="20% - Accent1 2 3 2 2 2 5 2" xfId="8885" xr:uid="{00000000-0005-0000-0000-0000FC210000}"/>
    <cellStyle name="20% - Accent1 2 3 2 2 2 5 2 2" xfId="8886" xr:uid="{00000000-0005-0000-0000-0000FD210000}"/>
    <cellStyle name="20% - Accent1 2 3 2 2 2 5 2 2 2" xfId="8887" xr:uid="{00000000-0005-0000-0000-0000FE210000}"/>
    <cellStyle name="20% - Accent1 2 3 2 2 2 5 2 3" xfId="8888" xr:uid="{00000000-0005-0000-0000-0000FF210000}"/>
    <cellStyle name="20% - Accent1 2 3 2 2 2 5 3" xfId="8889" xr:uid="{00000000-0005-0000-0000-000000220000}"/>
    <cellStyle name="20% - Accent1 2 3 2 2 2 5 3 2" xfId="8890" xr:uid="{00000000-0005-0000-0000-000001220000}"/>
    <cellStyle name="20% - Accent1 2 3 2 2 2 5 4" xfId="8891" xr:uid="{00000000-0005-0000-0000-000002220000}"/>
    <cellStyle name="20% - Accent1 2 3 2 2 2 6" xfId="8892" xr:uid="{00000000-0005-0000-0000-000003220000}"/>
    <cellStyle name="20% - Accent1 2 3 2 2 2 6 2" xfId="8893" xr:uid="{00000000-0005-0000-0000-000004220000}"/>
    <cellStyle name="20% - Accent1 2 3 2 2 2 6 2 2" xfId="8894" xr:uid="{00000000-0005-0000-0000-000005220000}"/>
    <cellStyle name="20% - Accent1 2 3 2 2 2 6 2 2 2" xfId="8895" xr:uid="{00000000-0005-0000-0000-000006220000}"/>
    <cellStyle name="20% - Accent1 2 3 2 2 2 6 2 3" xfId="8896" xr:uid="{00000000-0005-0000-0000-000007220000}"/>
    <cellStyle name="20% - Accent1 2 3 2 2 2 6 3" xfId="8897" xr:uid="{00000000-0005-0000-0000-000008220000}"/>
    <cellStyle name="20% - Accent1 2 3 2 2 2 6 3 2" xfId="8898" xr:uid="{00000000-0005-0000-0000-000009220000}"/>
    <cellStyle name="20% - Accent1 2 3 2 2 2 6 4" xfId="8899" xr:uid="{00000000-0005-0000-0000-00000A220000}"/>
    <cellStyle name="20% - Accent1 2 3 2 2 2 7" xfId="8900" xr:uid="{00000000-0005-0000-0000-00000B220000}"/>
    <cellStyle name="20% - Accent1 2 3 2 2 2 7 2" xfId="8901" xr:uid="{00000000-0005-0000-0000-00000C220000}"/>
    <cellStyle name="20% - Accent1 2 3 2 2 2 7 2 2" xfId="8902" xr:uid="{00000000-0005-0000-0000-00000D220000}"/>
    <cellStyle name="20% - Accent1 2 3 2 2 2 7 3" xfId="8903" xr:uid="{00000000-0005-0000-0000-00000E220000}"/>
    <cellStyle name="20% - Accent1 2 3 2 2 2 8" xfId="8904" xr:uid="{00000000-0005-0000-0000-00000F220000}"/>
    <cellStyle name="20% - Accent1 2 3 2 2 2 8 2" xfId="8905" xr:uid="{00000000-0005-0000-0000-000010220000}"/>
    <cellStyle name="20% - Accent1 2 3 2 2 2 8 2 2" xfId="8906" xr:uid="{00000000-0005-0000-0000-000011220000}"/>
    <cellStyle name="20% - Accent1 2 3 2 2 2 8 3" xfId="8907" xr:uid="{00000000-0005-0000-0000-000012220000}"/>
    <cellStyle name="20% - Accent1 2 3 2 2 2 9" xfId="8908" xr:uid="{00000000-0005-0000-0000-000013220000}"/>
    <cellStyle name="20% - Accent1 2 3 2 2 2 9 2" xfId="8909" xr:uid="{00000000-0005-0000-0000-000014220000}"/>
    <cellStyle name="20% - Accent1 2 3 2 2 3" xfId="8910" xr:uid="{00000000-0005-0000-0000-000015220000}"/>
    <cellStyle name="20% - Accent1 2 3 2 2 3 10" xfId="8911" xr:uid="{00000000-0005-0000-0000-000016220000}"/>
    <cellStyle name="20% - Accent1 2 3 2 2 3 10 2" xfId="8912" xr:uid="{00000000-0005-0000-0000-000017220000}"/>
    <cellStyle name="20% - Accent1 2 3 2 2 3 11" xfId="8913" xr:uid="{00000000-0005-0000-0000-000018220000}"/>
    <cellStyle name="20% - Accent1 2 3 2 2 3 2" xfId="8914" xr:uid="{00000000-0005-0000-0000-000019220000}"/>
    <cellStyle name="20% - Accent1 2 3 2 2 3 2 2" xfId="8915" xr:uid="{00000000-0005-0000-0000-00001A220000}"/>
    <cellStyle name="20% - Accent1 2 3 2 2 3 2 2 2" xfId="8916" xr:uid="{00000000-0005-0000-0000-00001B220000}"/>
    <cellStyle name="20% - Accent1 2 3 2 2 3 2 2 2 2" xfId="8917" xr:uid="{00000000-0005-0000-0000-00001C220000}"/>
    <cellStyle name="20% - Accent1 2 3 2 2 3 2 2 2 2 2" xfId="8918" xr:uid="{00000000-0005-0000-0000-00001D220000}"/>
    <cellStyle name="20% - Accent1 2 3 2 2 3 2 2 2 3" xfId="8919" xr:uid="{00000000-0005-0000-0000-00001E220000}"/>
    <cellStyle name="20% - Accent1 2 3 2 2 3 2 2 3" xfId="8920" xr:uid="{00000000-0005-0000-0000-00001F220000}"/>
    <cellStyle name="20% - Accent1 2 3 2 2 3 2 2 3 2" xfId="8921" xr:uid="{00000000-0005-0000-0000-000020220000}"/>
    <cellStyle name="20% - Accent1 2 3 2 2 3 2 2 4" xfId="8922" xr:uid="{00000000-0005-0000-0000-000021220000}"/>
    <cellStyle name="20% - Accent1 2 3 2 2 3 2 3" xfId="8923" xr:uid="{00000000-0005-0000-0000-000022220000}"/>
    <cellStyle name="20% - Accent1 2 3 2 2 3 2 3 2" xfId="8924" xr:uid="{00000000-0005-0000-0000-000023220000}"/>
    <cellStyle name="20% - Accent1 2 3 2 2 3 2 3 2 2" xfId="8925" xr:uid="{00000000-0005-0000-0000-000024220000}"/>
    <cellStyle name="20% - Accent1 2 3 2 2 3 2 3 2 2 2" xfId="8926" xr:uid="{00000000-0005-0000-0000-000025220000}"/>
    <cellStyle name="20% - Accent1 2 3 2 2 3 2 3 2 3" xfId="8927" xr:uid="{00000000-0005-0000-0000-000026220000}"/>
    <cellStyle name="20% - Accent1 2 3 2 2 3 2 3 3" xfId="8928" xr:uid="{00000000-0005-0000-0000-000027220000}"/>
    <cellStyle name="20% - Accent1 2 3 2 2 3 2 3 3 2" xfId="8929" xr:uid="{00000000-0005-0000-0000-000028220000}"/>
    <cellStyle name="20% - Accent1 2 3 2 2 3 2 3 4" xfId="8930" xr:uid="{00000000-0005-0000-0000-000029220000}"/>
    <cellStyle name="20% - Accent1 2 3 2 2 3 2 4" xfId="8931" xr:uid="{00000000-0005-0000-0000-00002A220000}"/>
    <cellStyle name="20% - Accent1 2 3 2 2 3 2 4 2" xfId="8932" xr:uid="{00000000-0005-0000-0000-00002B220000}"/>
    <cellStyle name="20% - Accent1 2 3 2 2 3 2 4 2 2" xfId="8933" xr:uid="{00000000-0005-0000-0000-00002C220000}"/>
    <cellStyle name="20% - Accent1 2 3 2 2 3 2 4 2 2 2" xfId="8934" xr:uid="{00000000-0005-0000-0000-00002D220000}"/>
    <cellStyle name="20% - Accent1 2 3 2 2 3 2 4 2 3" xfId="8935" xr:uid="{00000000-0005-0000-0000-00002E220000}"/>
    <cellStyle name="20% - Accent1 2 3 2 2 3 2 4 3" xfId="8936" xr:uid="{00000000-0005-0000-0000-00002F220000}"/>
    <cellStyle name="20% - Accent1 2 3 2 2 3 2 4 3 2" xfId="8937" xr:uid="{00000000-0005-0000-0000-000030220000}"/>
    <cellStyle name="20% - Accent1 2 3 2 2 3 2 4 4" xfId="8938" xr:uid="{00000000-0005-0000-0000-000031220000}"/>
    <cellStyle name="20% - Accent1 2 3 2 2 3 2 5" xfId="8939" xr:uid="{00000000-0005-0000-0000-000032220000}"/>
    <cellStyle name="20% - Accent1 2 3 2 2 3 2 5 2" xfId="8940" xr:uid="{00000000-0005-0000-0000-000033220000}"/>
    <cellStyle name="20% - Accent1 2 3 2 2 3 2 5 2 2" xfId="8941" xr:uid="{00000000-0005-0000-0000-000034220000}"/>
    <cellStyle name="20% - Accent1 2 3 2 2 3 2 5 3" xfId="8942" xr:uid="{00000000-0005-0000-0000-000035220000}"/>
    <cellStyle name="20% - Accent1 2 3 2 2 3 2 6" xfId="8943" xr:uid="{00000000-0005-0000-0000-000036220000}"/>
    <cellStyle name="20% - Accent1 2 3 2 2 3 2 6 2" xfId="8944" xr:uid="{00000000-0005-0000-0000-000037220000}"/>
    <cellStyle name="20% - Accent1 2 3 2 2 3 2 6 2 2" xfId="8945" xr:uid="{00000000-0005-0000-0000-000038220000}"/>
    <cellStyle name="20% - Accent1 2 3 2 2 3 2 6 3" xfId="8946" xr:uid="{00000000-0005-0000-0000-000039220000}"/>
    <cellStyle name="20% - Accent1 2 3 2 2 3 2 7" xfId="8947" xr:uid="{00000000-0005-0000-0000-00003A220000}"/>
    <cellStyle name="20% - Accent1 2 3 2 2 3 2 7 2" xfId="8948" xr:uid="{00000000-0005-0000-0000-00003B220000}"/>
    <cellStyle name="20% - Accent1 2 3 2 2 3 2 8" xfId="8949" xr:uid="{00000000-0005-0000-0000-00003C220000}"/>
    <cellStyle name="20% - Accent1 2 3 2 2 3 2 8 2" xfId="8950" xr:uid="{00000000-0005-0000-0000-00003D220000}"/>
    <cellStyle name="20% - Accent1 2 3 2 2 3 2 9" xfId="8951" xr:uid="{00000000-0005-0000-0000-00003E220000}"/>
    <cellStyle name="20% - Accent1 2 3 2 2 3 3" xfId="8952" xr:uid="{00000000-0005-0000-0000-00003F220000}"/>
    <cellStyle name="20% - Accent1 2 3 2 2 3 3 2" xfId="8953" xr:uid="{00000000-0005-0000-0000-000040220000}"/>
    <cellStyle name="20% - Accent1 2 3 2 2 3 3 2 2" xfId="8954" xr:uid="{00000000-0005-0000-0000-000041220000}"/>
    <cellStyle name="20% - Accent1 2 3 2 2 3 3 2 2 2" xfId="8955" xr:uid="{00000000-0005-0000-0000-000042220000}"/>
    <cellStyle name="20% - Accent1 2 3 2 2 3 3 2 2 2 2" xfId="8956" xr:uid="{00000000-0005-0000-0000-000043220000}"/>
    <cellStyle name="20% - Accent1 2 3 2 2 3 3 2 2 3" xfId="8957" xr:uid="{00000000-0005-0000-0000-000044220000}"/>
    <cellStyle name="20% - Accent1 2 3 2 2 3 3 2 3" xfId="8958" xr:uid="{00000000-0005-0000-0000-000045220000}"/>
    <cellStyle name="20% - Accent1 2 3 2 2 3 3 2 3 2" xfId="8959" xr:uid="{00000000-0005-0000-0000-000046220000}"/>
    <cellStyle name="20% - Accent1 2 3 2 2 3 3 2 4" xfId="8960" xr:uid="{00000000-0005-0000-0000-000047220000}"/>
    <cellStyle name="20% - Accent1 2 3 2 2 3 3 3" xfId="8961" xr:uid="{00000000-0005-0000-0000-000048220000}"/>
    <cellStyle name="20% - Accent1 2 3 2 2 3 3 3 2" xfId="8962" xr:uid="{00000000-0005-0000-0000-000049220000}"/>
    <cellStyle name="20% - Accent1 2 3 2 2 3 3 3 2 2" xfId="8963" xr:uid="{00000000-0005-0000-0000-00004A220000}"/>
    <cellStyle name="20% - Accent1 2 3 2 2 3 3 3 2 2 2" xfId="8964" xr:uid="{00000000-0005-0000-0000-00004B220000}"/>
    <cellStyle name="20% - Accent1 2 3 2 2 3 3 3 2 3" xfId="8965" xr:uid="{00000000-0005-0000-0000-00004C220000}"/>
    <cellStyle name="20% - Accent1 2 3 2 2 3 3 3 3" xfId="8966" xr:uid="{00000000-0005-0000-0000-00004D220000}"/>
    <cellStyle name="20% - Accent1 2 3 2 2 3 3 3 3 2" xfId="8967" xr:uid="{00000000-0005-0000-0000-00004E220000}"/>
    <cellStyle name="20% - Accent1 2 3 2 2 3 3 3 4" xfId="8968" xr:uid="{00000000-0005-0000-0000-00004F220000}"/>
    <cellStyle name="20% - Accent1 2 3 2 2 3 3 4" xfId="8969" xr:uid="{00000000-0005-0000-0000-000050220000}"/>
    <cellStyle name="20% - Accent1 2 3 2 2 3 3 4 2" xfId="8970" xr:uid="{00000000-0005-0000-0000-000051220000}"/>
    <cellStyle name="20% - Accent1 2 3 2 2 3 3 4 2 2" xfId="8971" xr:uid="{00000000-0005-0000-0000-000052220000}"/>
    <cellStyle name="20% - Accent1 2 3 2 2 3 3 4 2 2 2" xfId="8972" xr:uid="{00000000-0005-0000-0000-000053220000}"/>
    <cellStyle name="20% - Accent1 2 3 2 2 3 3 4 2 3" xfId="8973" xr:uid="{00000000-0005-0000-0000-000054220000}"/>
    <cellStyle name="20% - Accent1 2 3 2 2 3 3 4 3" xfId="8974" xr:uid="{00000000-0005-0000-0000-000055220000}"/>
    <cellStyle name="20% - Accent1 2 3 2 2 3 3 4 3 2" xfId="8975" xr:uid="{00000000-0005-0000-0000-000056220000}"/>
    <cellStyle name="20% - Accent1 2 3 2 2 3 3 4 4" xfId="8976" xr:uid="{00000000-0005-0000-0000-000057220000}"/>
    <cellStyle name="20% - Accent1 2 3 2 2 3 3 5" xfId="8977" xr:uid="{00000000-0005-0000-0000-000058220000}"/>
    <cellStyle name="20% - Accent1 2 3 2 2 3 3 5 2" xfId="8978" xr:uid="{00000000-0005-0000-0000-000059220000}"/>
    <cellStyle name="20% - Accent1 2 3 2 2 3 3 5 2 2" xfId="8979" xr:uid="{00000000-0005-0000-0000-00005A220000}"/>
    <cellStyle name="20% - Accent1 2 3 2 2 3 3 5 3" xfId="8980" xr:uid="{00000000-0005-0000-0000-00005B220000}"/>
    <cellStyle name="20% - Accent1 2 3 2 2 3 3 6" xfId="8981" xr:uid="{00000000-0005-0000-0000-00005C220000}"/>
    <cellStyle name="20% - Accent1 2 3 2 2 3 3 6 2" xfId="8982" xr:uid="{00000000-0005-0000-0000-00005D220000}"/>
    <cellStyle name="20% - Accent1 2 3 2 2 3 3 6 2 2" xfId="8983" xr:uid="{00000000-0005-0000-0000-00005E220000}"/>
    <cellStyle name="20% - Accent1 2 3 2 2 3 3 6 3" xfId="8984" xr:uid="{00000000-0005-0000-0000-00005F220000}"/>
    <cellStyle name="20% - Accent1 2 3 2 2 3 3 7" xfId="8985" xr:uid="{00000000-0005-0000-0000-000060220000}"/>
    <cellStyle name="20% - Accent1 2 3 2 2 3 3 7 2" xfId="8986" xr:uid="{00000000-0005-0000-0000-000061220000}"/>
    <cellStyle name="20% - Accent1 2 3 2 2 3 3 8" xfId="8987" xr:uid="{00000000-0005-0000-0000-000062220000}"/>
    <cellStyle name="20% - Accent1 2 3 2 2 3 3 8 2" xfId="8988" xr:uid="{00000000-0005-0000-0000-000063220000}"/>
    <cellStyle name="20% - Accent1 2 3 2 2 3 3 9" xfId="8989" xr:uid="{00000000-0005-0000-0000-000064220000}"/>
    <cellStyle name="20% - Accent1 2 3 2 2 3 4" xfId="8990" xr:uid="{00000000-0005-0000-0000-000065220000}"/>
    <cellStyle name="20% - Accent1 2 3 2 2 3 4 2" xfId="8991" xr:uid="{00000000-0005-0000-0000-000066220000}"/>
    <cellStyle name="20% - Accent1 2 3 2 2 3 4 2 2" xfId="8992" xr:uid="{00000000-0005-0000-0000-000067220000}"/>
    <cellStyle name="20% - Accent1 2 3 2 2 3 4 2 2 2" xfId="8993" xr:uid="{00000000-0005-0000-0000-000068220000}"/>
    <cellStyle name="20% - Accent1 2 3 2 2 3 4 2 3" xfId="8994" xr:uid="{00000000-0005-0000-0000-000069220000}"/>
    <cellStyle name="20% - Accent1 2 3 2 2 3 4 3" xfId="8995" xr:uid="{00000000-0005-0000-0000-00006A220000}"/>
    <cellStyle name="20% - Accent1 2 3 2 2 3 4 3 2" xfId="8996" xr:uid="{00000000-0005-0000-0000-00006B220000}"/>
    <cellStyle name="20% - Accent1 2 3 2 2 3 4 4" xfId="8997" xr:uid="{00000000-0005-0000-0000-00006C220000}"/>
    <cellStyle name="20% - Accent1 2 3 2 2 3 5" xfId="8998" xr:uid="{00000000-0005-0000-0000-00006D220000}"/>
    <cellStyle name="20% - Accent1 2 3 2 2 3 5 2" xfId="8999" xr:uid="{00000000-0005-0000-0000-00006E220000}"/>
    <cellStyle name="20% - Accent1 2 3 2 2 3 5 2 2" xfId="9000" xr:uid="{00000000-0005-0000-0000-00006F220000}"/>
    <cellStyle name="20% - Accent1 2 3 2 2 3 5 2 2 2" xfId="9001" xr:uid="{00000000-0005-0000-0000-000070220000}"/>
    <cellStyle name="20% - Accent1 2 3 2 2 3 5 2 3" xfId="9002" xr:uid="{00000000-0005-0000-0000-000071220000}"/>
    <cellStyle name="20% - Accent1 2 3 2 2 3 5 3" xfId="9003" xr:uid="{00000000-0005-0000-0000-000072220000}"/>
    <cellStyle name="20% - Accent1 2 3 2 2 3 5 3 2" xfId="9004" xr:uid="{00000000-0005-0000-0000-000073220000}"/>
    <cellStyle name="20% - Accent1 2 3 2 2 3 5 4" xfId="9005" xr:uid="{00000000-0005-0000-0000-000074220000}"/>
    <cellStyle name="20% - Accent1 2 3 2 2 3 6" xfId="9006" xr:uid="{00000000-0005-0000-0000-000075220000}"/>
    <cellStyle name="20% - Accent1 2 3 2 2 3 6 2" xfId="9007" xr:uid="{00000000-0005-0000-0000-000076220000}"/>
    <cellStyle name="20% - Accent1 2 3 2 2 3 6 2 2" xfId="9008" xr:uid="{00000000-0005-0000-0000-000077220000}"/>
    <cellStyle name="20% - Accent1 2 3 2 2 3 6 2 2 2" xfId="9009" xr:uid="{00000000-0005-0000-0000-000078220000}"/>
    <cellStyle name="20% - Accent1 2 3 2 2 3 6 2 3" xfId="9010" xr:uid="{00000000-0005-0000-0000-000079220000}"/>
    <cellStyle name="20% - Accent1 2 3 2 2 3 6 3" xfId="9011" xr:uid="{00000000-0005-0000-0000-00007A220000}"/>
    <cellStyle name="20% - Accent1 2 3 2 2 3 6 3 2" xfId="9012" xr:uid="{00000000-0005-0000-0000-00007B220000}"/>
    <cellStyle name="20% - Accent1 2 3 2 2 3 6 4" xfId="9013" xr:uid="{00000000-0005-0000-0000-00007C220000}"/>
    <cellStyle name="20% - Accent1 2 3 2 2 3 7" xfId="9014" xr:uid="{00000000-0005-0000-0000-00007D220000}"/>
    <cellStyle name="20% - Accent1 2 3 2 2 3 7 2" xfId="9015" xr:uid="{00000000-0005-0000-0000-00007E220000}"/>
    <cellStyle name="20% - Accent1 2 3 2 2 3 7 2 2" xfId="9016" xr:uid="{00000000-0005-0000-0000-00007F220000}"/>
    <cellStyle name="20% - Accent1 2 3 2 2 3 7 3" xfId="9017" xr:uid="{00000000-0005-0000-0000-000080220000}"/>
    <cellStyle name="20% - Accent1 2 3 2 2 3 8" xfId="9018" xr:uid="{00000000-0005-0000-0000-000081220000}"/>
    <cellStyle name="20% - Accent1 2 3 2 2 3 8 2" xfId="9019" xr:uid="{00000000-0005-0000-0000-000082220000}"/>
    <cellStyle name="20% - Accent1 2 3 2 2 3 8 2 2" xfId="9020" xr:uid="{00000000-0005-0000-0000-000083220000}"/>
    <cellStyle name="20% - Accent1 2 3 2 2 3 8 3" xfId="9021" xr:uid="{00000000-0005-0000-0000-000084220000}"/>
    <cellStyle name="20% - Accent1 2 3 2 2 3 9" xfId="9022" xr:uid="{00000000-0005-0000-0000-000085220000}"/>
    <cellStyle name="20% - Accent1 2 3 2 2 3 9 2" xfId="9023" xr:uid="{00000000-0005-0000-0000-000086220000}"/>
    <cellStyle name="20% - Accent1 2 3 2 2 4" xfId="9024" xr:uid="{00000000-0005-0000-0000-000087220000}"/>
    <cellStyle name="20% - Accent1 2 3 2 2 4 10" xfId="9025" xr:uid="{00000000-0005-0000-0000-000088220000}"/>
    <cellStyle name="20% - Accent1 2 3 2 2 4 10 2" xfId="9026" xr:uid="{00000000-0005-0000-0000-000089220000}"/>
    <cellStyle name="20% - Accent1 2 3 2 2 4 11" xfId="9027" xr:uid="{00000000-0005-0000-0000-00008A220000}"/>
    <cellStyle name="20% - Accent1 2 3 2 2 4 2" xfId="9028" xr:uid="{00000000-0005-0000-0000-00008B220000}"/>
    <cellStyle name="20% - Accent1 2 3 2 2 4 2 2" xfId="9029" xr:uid="{00000000-0005-0000-0000-00008C220000}"/>
    <cellStyle name="20% - Accent1 2 3 2 2 4 2 2 2" xfId="9030" xr:uid="{00000000-0005-0000-0000-00008D220000}"/>
    <cellStyle name="20% - Accent1 2 3 2 2 4 2 2 2 2" xfId="9031" xr:uid="{00000000-0005-0000-0000-00008E220000}"/>
    <cellStyle name="20% - Accent1 2 3 2 2 4 2 2 2 2 2" xfId="9032" xr:uid="{00000000-0005-0000-0000-00008F220000}"/>
    <cellStyle name="20% - Accent1 2 3 2 2 4 2 2 2 3" xfId="9033" xr:uid="{00000000-0005-0000-0000-000090220000}"/>
    <cellStyle name="20% - Accent1 2 3 2 2 4 2 2 3" xfId="9034" xr:uid="{00000000-0005-0000-0000-000091220000}"/>
    <cellStyle name="20% - Accent1 2 3 2 2 4 2 2 3 2" xfId="9035" xr:uid="{00000000-0005-0000-0000-000092220000}"/>
    <cellStyle name="20% - Accent1 2 3 2 2 4 2 2 4" xfId="9036" xr:uid="{00000000-0005-0000-0000-000093220000}"/>
    <cellStyle name="20% - Accent1 2 3 2 2 4 2 3" xfId="9037" xr:uid="{00000000-0005-0000-0000-000094220000}"/>
    <cellStyle name="20% - Accent1 2 3 2 2 4 2 3 2" xfId="9038" xr:uid="{00000000-0005-0000-0000-000095220000}"/>
    <cellStyle name="20% - Accent1 2 3 2 2 4 2 3 2 2" xfId="9039" xr:uid="{00000000-0005-0000-0000-000096220000}"/>
    <cellStyle name="20% - Accent1 2 3 2 2 4 2 3 2 2 2" xfId="9040" xr:uid="{00000000-0005-0000-0000-000097220000}"/>
    <cellStyle name="20% - Accent1 2 3 2 2 4 2 3 2 3" xfId="9041" xr:uid="{00000000-0005-0000-0000-000098220000}"/>
    <cellStyle name="20% - Accent1 2 3 2 2 4 2 3 3" xfId="9042" xr:uid="{00000000-0005-0000-0000-000099220000}"/>
    <cellStyle name="20% - Accent1 2 3 2 2 4 2 3 3 2" xfId="9043" xr:uid="{00000000-0005-0000-0000-00009A220000}"/>
    <cellStyle name="20% - Accent1 2 3 2 2 4 2 3 4" xfId="9044" xr:uid="{00000000-0005-0000-0000-00009B220000}"/>
    <cellStyle name="20% - Accent1 2 3 2 2 4 2 4" xfId="9045" xr:uid="{00000000-0005-0000-0000-00009C220000}"/>
    <cellStyle name="20% - Accent1 2 3 2 2 4 2 4 2" xfId="9046" xr:uid="{00000000-0005-0000-0000-00009D220000}"/>
    <cellStyle name="20% - Accent1 2 3 2 2 4 2 4 2 2" xfId="9047" xr:uid="{00000000-0005-0000-0000-00009E220000}"/>
    <cellStyle name="20% - Accent1 2 3 2 2 4 2 4 2 2 2" xfId="9048" xr:uid="{00000000-0005-0000-0000-00009F220000}"/>
    <cellStyle name="20% - Accent1 2 3 2 2 4 2 4 2 3" xfId="9049" xr:uid="{00000000-0005-0000-0000-0000A0220000}"/>
    <cellStyle name="20% - Accent1 2 3 2 2 4 2 4 3" xfId="9050" xr:uid="{00000000-0005-0000-0000-0000A1220000}"/>
    <cellStyle name="20% - Accent1 2 3 2 2 4 2 4 3 2" xfId="9051" xr:uid="{00000000-0005-0000-0000-0000A2220000}"/>
    <cellStyle name="20% - Accent1 2 3 2 2 4 2 4 4" xfId="9052" xr:uid="{00000000-0005-0000-0000-0000A3220000}"/>
    <cellStyle name="20% - Accent1 2 3 2 2 4 2 5" xfId="9053" xr:uid="{00000000-0005-0000-0000-0000A4220000}"/>
    <cellStyle name="20% - Accent1 2 3 2 2 4 2 5 2" xfId="9054" xr:uid="{00000000-0005-0000-0000-0000A5220000}"/>
    <cellStyle name="20% - Accent1 2 3 2 2 4 2 5 2 2" xfId="9055" xr:uid="{00000000-0005-0000-0000-0000A6220000}"/>
    <cellStyle name="20% - Accent1 2 3 2 2 4 2 5 3" xfId="9056" xr:uid="{00000000-0005-0000-0000-0000A7220000}"/>
    <cellStyle name="20% - Accent1 2 3 2 2 4 2 6" xfId="9057" xr:uid="{00000000-0005-0000-0000-0000A8220000}"/>
    <cellStyle name="20% - Accent1 2 3 2 2 4 2 6 2" xfId="9058" xr:uid="{00000000-0005-0000-0000-0000A9220000}"/>
    <cellStyle name="20% - Accent1 2 3 2 2 4 2 6 2 2" xfId="9059" xr:uid="{00000000-0005-0000-0000-0000AA220000}"/>
    <cellStyle name="20% - Accent1 2 3 2 2 4 2 6 3" xfId="9060" xr:uid="{00000000-0005-0000-0000-0000AB220000}"/>
    <cellStyle name="20% - Accent1 2 3 2 2 4 2 7" xfId="9061" xr:uid="{00000000-0005-0000-0000-0000AC220000}"/>
    <cellStyle name="20% - Accent1 2 3 2 2 4 2 7 2" xfId="9062" xr:uid="{00000000-0005-0000-0000-0000AD220000}"/>
    <cellStyle name="20% - Accent1 2 3 2 2 4 2 8" xfId="9063" xr:uid="{00000000-0005-0000-0000-0000AE220000}"/>
    <cellStyle name="20% - Accent1 2 3 2 2 4 2 8 2" xfId="9064" xr:uid="{00000000-0005-0000-0000-0000AF220000}"/>
    <cellStyle name="20% - Accent1 2 3 2 2 4 2 9" xfId="9065" xr:uid="{00000000-0005-0000-0000-0000B0220000}"/>
    <cellStyle name="20% - Accent1 2 3 2 2 4 3" xfId="9066" xr:uid="{00000000-0005-0000-0000-0000B1220000}"/>
    <cellStyle name="20% - Accent1 2 3 2 2 4 3 2" xfId="9067" xr:uid="{00000000-0005-0000-0000-0000B2220000}"/>
    <cellStyle name="20% - Accent1 2 3 2 2 4 3 2 2" xfId="9068" xr:uid="{00000000-0005-0000-0000-0000B3220000}"/>
    <cellStyle name="20% - Accent1 2 3 2 2 4 3 2 2 2" xfId="9069" xr:uid="{00000000-0005-0000-0000-0000B4220000}"/>
    <cellStyle name="20% - Accent1 2 3 2 2 4 3 2 2 2 2" xfId="9070" xr:uid="{00000000-0005-0000-0000-0000B5220000}"/>
    <cellStyle name="20% - Accent1 2 3 2 2 4 3 2 2 3" xfId="9071" xr:uid="{00000000-0005-0000-0000-0000B6220000}"/>
    <cellStyle name="20% - Accent1 2 3 2 2 4 3 2 3" xfId="9072" xr:uid="{00000000-0005-0000-0000-0000B7220000}"/>
    <cellStyle name="20% - Accent1 2 3 2 2 4 3 2 3 2" xfId="9073" xr:uid="{00000000-0005-0000-0000-0000B8220000}"/>
    <cellStyle name="20% - Accent1 2 3 2 2 4 3 2 4" xfId="9074" xr:uid="{00000000-0005-0000-0000-0000B9220000}"/>
    <cellStyle name="20% - Accent1 2 3 2 2 4 3 3" xfId="9075" xr:uid="{00000000-0005-0000-0000-0000BA220000}"/>
    <cellStyle name="20% - Accent1 2 3 2 2 4 3 3 2" xfId="9076" xr:uid="{00000000-0005-0000-0000-0000BB220000}"/>
    <cellStyle name="20% - Accent1 2 3 2 2 4 3 3 2 2" xfId="9077" xr:uid="{00000000-0005-0000-0000-0000BC220000}"/>
    <cellStyle name="20% - Accent1 2 3 2 2 4 3 3 2 2 2" xfId="9078" xr:uid="{00000000-0005-0000-0000-0000BD220000}"/>
    <cellStyle name="20% - Accent1 2 3 2 2 4 3 3 2 3" xfId="9079" xr:uid="{00000000-0005-0000-0000-0000BE220000}"/>
    <cellStyle name="20% - Accent1 2 3 2 2 4 3 3 3" xfId="9080" xr:uid="{00000000-0005-0000-0000-0000BF220000}"/>
    <cellStyle name="20% - Accent1 2 3 2 2 4 3 3 3 2" xfId="9081" xr:uid="{00000000-0005-0000-0000-0000C0220000}"/>
    <cellStyle name="20% - Accent1 2 3 2 2 4 3 3 4" xfId="9082" xr:uid="{00000000-0005-0000-0000-0000C1220000}"/>
    <cellStyle name="20% - Accent1 2 3 2 2 4 3 4" xfId="9083" xr:uid="{00000000-0005-0000-0000-0000C2220000}"/>
    <cellStyle name="20% - Accent1 2 3 2 2 4 3 4 2" xfId="9084" xr:uid="{00000000-0005-0000-0000-0000C3220000}"/>
    <cellStyle name="20% - Accent1 2 3 2 2 4 3 4 2 2" xfId="9085" xr:uid="{00000000-0005-0000-0000-0000C4220000}"/>
    <cellStyle name="20% - Accent1 2 3 2 2 4 3 4 2 2 2" xfId="9086" xr:uid="{00000000-0005-0000-0000-0000C5220000}"/>
    <cellStyle name="20% - Accent1 2 3 2 2 4 3 4 2 3" xfId="9087" xr:uid="{00000000-0005-0000-0000-0000C6220000}"/>
    <cellStyle name="20% - Accent1 2 3 2 2 4 3 4 3" xfId="9088" xr:uid="{00000000-0005-0000-0000-0000C7220000}"/>
    <cellStyle name="20% - Accent1 2 3 2 2 4 3 4 3 2" xfId="9089" xr:uid="{00000000-0005-0000-0000-0000C8220000}"/>
    <cellStyle name="20% - Accent1 2 3 2 2 4 3 4 4" xfId="9090" xr:uid="{00000000-0005-0000-0000-0000C9220000}"/>
    <cellStyle name="20% - Accent1 2 3 2 2 4 3 5" xfId="9091" xr:uid="{00000000-0005-0000-0000-0000CA220000}"/>
    <cellStyle name="20% - Accent1 2 3 2 2 4 3 5 2" xfId="9092" xr:uid="{00000000-0005-0000-0000-0000CB220000}"/>
    <cellStyle name="20% - Accent1 2 3 2 2 4 3 5 2 2" xfId="9093" xr:uid="{00000000-0005-0000-0000-0000CC220000}"/>
    <cellStyle name="20% - Accent1 2 3 2 2 4 3 5 3" xfId="9094" xr:uid="{00000000-0005-0000-0000-0000CD220000}"/>
    <cellStyle name="20% - Accent1 2 3 2 2 4 3 6" xfId="9095" xr:uid="{00000000-0005-0000-0000-0000CE220000}"/>
    <cellStyle name="20% - Accent1 2 3 2 2 4 3 6 2" xfId="9096" xr:uid="{00000000-0005-0000-0000-0000CF220000}"/>
    <cellStyle name="20% - Accent1 2 3 2 2 4 3 6 2 2" xfId="9097" xr:uid="{00000000-0005-0000-0000-0000D0220000}"/>
    <cellStyle name="20% - Accent1 2 3 2 2 4 3 6 3" xfId="9098" xr:uid="{00000000-0005-0000-0000-0000D1220000}"/>
    <cellStyle name="20% - Accent1 2 3 2 2 4 3 7" xfId="9099" xr:uid="{00000000-0005-0000-0000-0000D2220000}"/>
    <cellStyle name="20% - Accent1 2 3 2 2 4 3 7 2" xfId="9100" xr:uid="{00000000-0005-0000-0000-0000D3220000}"/>
    <cellStyle name="20% - Accent1 2 3 2 2 4 3 8" xfId="9101" xr:uid="{00000000-0005-0000-0000-0000D4220000}"/>
    <cellStyle name="20% - Accent1 2 3 2 2 4 3 8 2" xfId="9102" xr:uid="{00000000-0005-0000-0000-0000D5220000}"/>
    <cellStyle name="20% - Accent1 2 3 2 2 4 3 9" xfId="9103" xr:uid="{00000000-0005-0000-0000-0000D6220000}"/>
    <cellStyle name="20% - Accent1 2 3 2 2 4 4" xfId="9104" xr:uid="{00000000-0005-0000-0000-0000D7220000}"/>
    <cellStyle name="20% - Accent1 2 3 2 2 4 4 2" xfId="9105" xr:uid="{00000000-0005-0000-0000-0000D8220000}"/>
    <cellStyle name="20% - Accent1 2 3 2 2 4 4 2 2" xfId="9106" xr:uid="{00000000-0005-0000-0000-0000D9220000}"/>
    <cellStyle name="20% - Accent1 2 3 2 2 4 4 2 2 2" xfId="9107" xr:uid="{00000000-0005-0000-0000-0000DA220000}"/>
    <cellStyle name="20% - Accent1 2 3 2 2 4 4 2 3" xfId="9108" xr:uid="{00000000-0005-0000-0000-0000DB220000}"/>
    <cellStyle name="20% - Accent1 2 3 2 2 4 4 3" xfId="9109" xr:uid="{00000000-0005-0000-0000-0000DC220000}"/>
    <cellStyle name="20% - Accent1 2 3 2 2 4 4 3 2" xfId="9110" xr:uid="{00000000-0005-0000-0000-0000DD220000}"/>
    <cellStyle name="20% - Accent1 2 3 2 2 4 4 4" xfId="9111" xr:uid="{00000000-0005-0000-0000-0000DE220000}"/>
    <cellStyle name="20% - Accent1 2 3 2 2 4 5" xfId="9112" xr:uid="{00000000-0005-0000-0000-0000DF220000}"/>
    <cellStyle name="20% - Accent1 2 3 2 2 4 5 2" xfId="9113" xr:uid="{00000000-0005-0000-0000-0000E0220000}"/>
    <cellStyle name="20% - Accent1 2 3 2 2 4 5 2 2" xfId="9114" xr:uid="{00000000-0005-0000-0000-0000E1220000}"/>
    <cellStyle name="20% - Accent1 2 3 2 2 4 5 2 2 2" xfId="9115" xr:uid="{00000000-0005-0000-0000-0000E2220000}"/>
    <cellStyle name="20% - Accent1 2 3 2 2 4 5 2 3" xfId="9116" xr:uid="{00000000-0005-0000-0000-0000E3220000}"/>
    <cellStyle name="20% - Accent1 2 3 2 2 4 5 3" xfId="9117" xr:uid="{00000000-0005-0000-0000-0000E4220000}"/>
    <cellStyle name="20% - Accent1 2 3 2 2 4 5 3 2" xfId="9118" xr:uid="{00000000-0005-0000-0000-0000E5220000}"/>
    <cellStyle name="20% - Accent1 2 3 2 2 4 5 4" xfId="9119" xr:uid="{00000000-0005-0000-0000-0000E6220000}"/>
    <cellStyle name="20% - Accent1 2 3 2 2 4 6" xfId="9120" xr:uid="{00000000-0005-0000-0000-0000E7220000}"/>
    <cellStyle name="20% - Accent1 2 3 2 2 4 6 2" xfId="9121" xr:uid="{00000000-0005-0000-0000-0000E8220000}"/>
    <cellStyle name="20% - Accent1 2 3 2 2 4 6 2 2" xfId="9122" xr:uid="{00000000-0005-0000-0000-0000E9220000}"/>
    <cellStyle name="20% - Accent1 2 3 2 2 4 6 2 2 2" xfId="9123" xr:uid="{00000000-0005-0000-0000-0000EA220000}"/>
    <cellStyle name="20% - Accent1 2 3 2 2 4 6 2 3" xfId="9124" xr:uid="{00000000-0005-0000-0000-0000EB220000}"/>
    <cellStyle name="20% - Accent1 2 3 2 2 4 6 3" xfId="9125" xr:uid="{00000000-0005-0000-0000-0000EC220000}"/>
    <cellStyle name="20% - Accent1 2 3 2 2 4 6 3 2" xfId="9126" xr:uid="{00000000-0005-0000-0000-0000ED220000}"/>
    <cellStyle name="20% - Accent1 2 3 2 2 4 6 4" xfId="9127" xr:uid="{00000000-0005-0000-0000-0000EE220000}"/>
    <cellStyle name="20% - Accent1 2 3 2 2 4 7" xfId="9128" xr:uid="{00000000-0005-0000-0000-0000EF220000}"/>
    <cellStyle name="20% - Accent1 2 3 2 2 4 7 2" xfId="9129" xr:uid="{00000000-0005-0000-0000-0000F0220000}"/>
    <cellStyle name="20% - Accent1 2 3 2 2 4 7 2 2" xfId="9130" xr:uid="{00000000-0005-0000-0000-0000F1220000}"/>
    <cellStyle name="20% - Accent1 2 3 2 2 4 7 3" xfId="9131" xr:uid="{00000000-0005-0000-0000-0000F2220000}"/>
    <cellStyle name="20% - Accent1 2 3 2 2 4 8" xfId="9132" xr:uid="{00000000-0005-0000-0000-0000F3220000}"/>
    <cellStyle name="20% - Accent1 2 3 2 2 4 8 2" xfId="9133" xr:uid="{00000000-0005-0000-0000-0000F4220000}"/>
    <cellStyle name="20% - Accent1 2 3 2 2 4 8 2 2" xfId="9134" xr:uid="{00000000-0005-0000-0000-0000F5220000}"/>
    <cellStyle name="20% - Accent1 2 3 2 2 4 8 3" xfId="9135" xr:uid="{00000000-0005-0000-0000-0000F6220000}"/>
    <cellStyle name="20% - Accent1 2 3 2 2 4 9" xfId="9136" xr:uid="{00000000-0005-0000-0000-0000F7220000}"/>
    <cellStyle name="20% - Accent1 2 3 2 2 4 9 2" xfId="9137" xr:uid="{00000000-0005-0000-0000-0000F8220000}"/>
    <cellStyle name="20% - Accent1 2 3 2 2 5" xfId="9138" xr:uid="{00000000-0005-0000-0000-0000F9220000}"/>
    <cellStyle name="20% - Accent1 2 3 2 2 5 2" xfId="9139" xr:uid="{00000000-0005-0000-0000-0000FA220000}"/>
    <cellStyle name="20% - Accent1 2 3 2 2 5 2 2" xfId="9140" xr:uid="{00000000-0005-0000-0000-0000FB220000}"/>
    <cellStyle name="20% - Accent1 2 3 2 2 5 2 2 2" xfId="9141" xr:uid="{00000000-0005-0000-0000-0000FC220000}"/>
    <cellStyle name="20% - Accent1 2 3 2 2 5 2 2 2 2" xfId="9142" xr:uid="{00000000-0005-0000-0000-0000FD220000}"/>
    <cellStyle name="20% - Accent1 2 3 2 2 5 2 2 3" xfId="9143" xr:uid="{00000000-0005-0000-0000-0000FE220000}"/>
    <cellStyle name="20% - Accent1 2 3 2 2 5 2 3" xfId="9144" xr:uid="{00000000-0005-0000-0000-0000FF220000}"/>
    <cellStyle name="20% - Accent1 2 3 2 2 5 2 3 2" xfId="9145" xr:uid="{00000000-0005-0000-0000-000000230000}"/>
    <cellStyle name="20% - Accent1 2 3 2 2 5 2 4" xfId="9146" xr:uid="{00000000-0005-0000-0000-000001230000}"/>
    <cellStyle name="20% - Accent1 2 3 2 2 5 3" xfId="9147" xr:uid="{00000000-0005-0000-0000-000002230000}"/>
    <cellStyle name="20% - Accent1 2 3 2 2 5 3 2" xfId="9148" xr:uid="{00000000-0005-0000-0000-000003230000}"/>
    <cellStyle name="20% - Accent1 2 3 2 2 5 3 2 2" xfId="9149" xr:uid="{00000000-0005-0000-0000-000004230000}"/>
    <cellStyle name="20% - Accent1 2 3 2 2 5 3 2 2 2" xfId="9150" xr:uid="{00000000-0005-0000-0000-000005230000}"/>
    <cellStyle name="20% - Accent1 2 3 2 2 5 3 2 3" xfId="9151" xr:uid="{00000000-0005-0000-0000-000006230000}"/>
    <cellStyle name="20% - Accent1 2 3 2 2 5 3 3" xfId="9152" xr:uid="{00000000-0005-0000-0000-000007230000}"/>
    <cellStyle name="20% - Accent1 2 3 2 2 5 3 3 2" xfId="9153" xr:uid="{00000000-0005-0000-0000-000008230000}"/>
    <cellStyle name="20% - Accent1 2 3 2 2 5 3 4" xfId="9154" xr:uid="{00000000-0005-0000-0000-000009230000}"/>
    <cellStyle name="20% - Accent1 2 3 2 2 5 4" xfId="9155" xr:uid="{00000000-0005-0000-0000-00000A230000}"/>
    <cellStyle name="20% - Accent1 2 3 2 2 5 4 2" xfId="9156" xr:uid="{00000000-0005-0000-0000-00000B230000}"/>
    <cellStyle name="20% - Accent1 2 3 2 2 5 4 2 2" xfId="9157" xr:uid="{00000000-0005-0000-0000-00000C230000}"/>
    <cellStyle name="20% - Accent1 2 3 2 2 5 4 2 2 2" xfId="9158" xr:uid="{00000000-0005-0000-0000-00000D230000}"/>
    <cellStyle name="20% - Accent1 2 3 2 2 5 4 2 3" xfId="9159" xr:uid="{00000000-0005-0000-0000-00000E230000}"/>
    <cellStyle name="20% - Accent1 2 3 2 2 5 4 3" xfId="9160" xr:uid="{00000000-0005-0000-0000-00000F230000}"/>
    <cellStyle name="20% - Accent1 2 3 2 2 5 4 3 2" xfId="9161" xr:uid="{00000000-0005-0000-0000-000010230000}"/>
    <cellStyle name="20% - Accent1 2 3 2 2 5 4 4" xfId="9162" xr:uid="{00000000-0005-0000-0000-000011230000}"/>
    <cellStyle name="20% - Accent1 2 3 2 2 5 5" xfId="9163" xr:uid="{00000000-0005-0000-0000-000012230000}"/>
    <cellStyle name="20% - Accent1 2 3 2 2 5 5 2" xfId="9164" xr:uid="{00000000-0005-0000-0000-000013230000}"/>
    <cellStyle name="20% - Accent1 2 3 2 2 5 5 2 2" xfId="9165" xr:uid="{00000000-0005-0000-0000-000014230000}"/>
    <cellStyle name="20% - Accent1 2 3 2 2 5 5 3" xfId="9166" xr:uid="{00000000-0005-0000-0000-000015230000}"/>
    <cellStyle name="20% - Accent1 2 3 2 2 5 6" xfId="9167" xr:uid="{00000000-0005-0000-0000-000016230000}"/>
    <cellStyle name="20% - Accent1 2 3 2 2 5 6 2" xfId="9168" xr:uid="{00000000-0005-0000-0000-000017230000}"/>
    <cellStyle name="20% - Accent1 2 3 2 2 5 6 2 2" xfId="9169" xr:uid="{00000000-0005-0000-0000-000018230000}"/>
    <cellStyle name="20% - Accent1 2 3 2 2 5 6 3" xfId="9170" xr:uid="{00000000-0005-0000-0000-000019230000}"/>
    <cellStyle name="20% - Accent1 2 3 2 2 5 7" xfId="9171" xr:uid="{00000000-0005-0000-0000-00001A230000}"/>
    <cellStyle name="20% - Accent1 2 3 2 2 5 7 2" xfId="9172" xr:uid="{00000000-0005-0000-0000-00001B230000}"/>
    <cellStyle name="20% - Accent1 2 3 2 2 5 8" xfId="9173" xr:uid="{00000000-0005-0000-0000-00001C230000}"/>
    <cellStyle name="20% - Accent1 2 3 2 2 5 8 2" xfId="9174" xr:uid="{00000000-0005-0000-0000-00001D230000}"/>
    <cellStyle name="20% - Accent1 2 3 2 2 5 9" xfId="9175" xr:uid="{00000000-0005-0000-0000-00001E230000}"/>
    <cellStyle name="20% - Accent1 2 3 2 2 6" xfId="9176" xr:uid="{00000000-0005-0000-0000-00001F230000}"/>
    <cellStyle name="20% - Accent1 2 3 2 2 6 2" xfId="9177" xr:uid="{00000000-0005-0000-0000-000020230000}"/>
    <cellStyle name="20% - Accent1 2 3 2 2 6 2 2" xfId="9178" xr:uid="{00000000-0005-0000-0000-000021230000}"/>
    <cellStyle name="20% - Accent1 2 3 2 2 6 2 2 2" xfId="9179" xr:uid="{00000000-0005-0000-0000-000022230000}"/>
    <cellStyle name="20% - Accent1 2 3 2 2 6 2 2 2 2" xfId="9180" xr:uid="{00000000-0005-0000-0000-000023230000}"/>
    <cellStyle name="20% - Accent1 2 3 2 2 6 2 2 3" xfId="9181" xr:uid="{00000000-0005-0000-0000-000024230000}"/>
    <cellStyle name="20% - Accent1 2 3 2 2 6 2 3" xfId="9182" xr:uid="{00000000-0005-0000-0000-000025230000}"/>
    <cellStyle name="20% - Accent1 2 3 2 2 6 2 3 2" xfId="9183" xr:uid="{00000000-0005-0000-0000-000026230000}"/>
    <cellStyle name="20% - Accent1 2 3 2 2 6 2 4" xfId="9184" xr:uid="{00000000-0005-0000-0000-000027230000}"/>
    <cellStyle name="20% - Accent1 2 3 2 2 6 3" xfId="9185" xr:uid="{00000000-0005-0000-0000-000028230000}"/>
    <cellStyle name="20% - Accent1 2 3 2 2 6 3 2" xfId="9186" xr:uid="{00000000-0005-0000-0000-000029230000}"/>
    <cellStyle name="20% - Accent1 2 3 2 2 6 3 2 2" xfId="9187" xr:uid="{00000000-0005-0000-0000-00002A230000}"/>
    <cellStyle name="20% - Accent1 2 3 2 2 6 3 2 2 2" xfId="9188" xr:uid="{00000000-0005-0000-0000-00002B230000}"/>
    <cellStyle name="20% - Accent1 2 3 2 2 6 3 2 3" xfId="9189" xr:uid="{00000000-0005-0000-0000-00002C230000}"/>
    <cellStyle name="20% - Accent1 2 3 2 2 6 3 3" xfId="9190" xr:uid="{00000000-0005-0000-0000-00002D230000}"/>
    <cellStyle name="20% - Accent1 2 3 2 2 6 3 3 2" xfId="9191" xr:uid="{00000000-0005-0000-0000-00002E230000}"/>
    <cellStyle name="20% - Accent1 2 3 2 2 6 3 4" xfId="9192" xr:uid="{00000000-0005-0000-0000-00002F230000}"/>
    <cellStyle name="20% - Accent1 2 3 2 2 6 4" xfId="9193" xr:uid="{00000000-0005-0000-0000-000030230000}"/>
    <cellStyle name="20% - Accent1 2 3 2 2 6 4 2" xfId="9194" xr:uid="{00000000-0005-0000-0000-000031230000}"/>
    <cellStyle name="20% - Accent1 2 3 2 2 6 4 2 2" xfId="9195" xr:uid="{00000000-0005-0000-0000-000032230000}"/>
    <cellStyle name="20% - Accent1 2 3 2 2 6 4 2 2 2" xfId="9196" xr:uid="{00000000-0005-0000-0000-000033230000}"/>
    <cellStyle name="20% - Accent1 2 3 2 2 6 4 2 3" xfId="9197" xr:uid="{00000000-0005-0000-0000-000034230000}"/>
    <cellStyle name="20% - Accent1 2 3 2 2 6 4 3" xfId="9198" xr:uid="{00000000-0005-0000-0000-000035230000}"/>
    <cellStyle name="20% - Accent1 2 3 2 2 6 4 3 2" xfId="9199" xr:uid="{00000000-0005-0000-0000-000036230000}"/>
    <cellStyle name="20% - Accent1 2 3 2 2 6 4 4" xfId="9200" xr:uid="{00000000-0005-0000-0000-000037230000}"/>
    <cellStyle name="20% - Accent1 2 3 2 2 6 5" xfId="9201" xr:uid="{00000000-0005-0000-0000-000038230000}"/>
    <cellStyle name="20% - Accent1 2 3 2 2 6 5 2" xfId="9202" xr:uid="{00000000-0005-0000-0000-000039230000}"/>
    <cellStyle name="20% - Accent1 2 3 2 2 6 5 2 2" xfId="9203" xr:uid="{00000000-0005-0000-0000-00003A230000}"/>
    <cellStyle name="20% - Accent1 2 3 2 2 6 5 3" xfId="9204" xr:uid="{00000000-0005-0000-0000-00003B230000}"/>
    <cellStyle name="20% - Accent1 2 3 2 2 6 6" xfId="9205" xr:uid="{00000000-0005-0000-0000-00003C230000}"/>
    <cellStyle name="20% - Accent1 2 3 2 2 6 6 2" xfId="9206" xr:uid="{00000000-0005-0000-0000-00003D230000}"/>
    <cellStyle name="20% - Accent1 2 3 2 2 6 6 2 2" xfId="9207" xr:uid="{00000000-0005-0000-0000-00003E230000}"/>
    <cellStyle name="20% - Accent1 2 3 2 2 6 6 3" xfId="9208" xr:uid="{00000000-0005-0000-0000-00003F230000}"/>
    <cellStyle name="20% - Accent1 2 3 2 2 6 7" xfId="9209" xr:uid="{00000000-0005-0000-0000-000040230000}"/>
    <cellStyle name="20% - Accent1 2 3 2 2 6 7 2" xfId="9210" xr:uid="{00000000-0005-0000-0000-000041230000}"/>
    <cellStyle name="20% - Accent1 2 3 2 2 6 8" xfId="9211" xr:uid="{00000000-0005-0000-0000-000042230000}"/>
    <cellStyle name="20% - Accent1 2 3 2 2 6 8 2" xfId="9212" xr:uid="{00000000-0005-0000-0000-000043230000}"/>
    <cellStyle name="20% - Accent1 2 3 2 2 6 9" xfId="9213" xr:uid="{00000000-0005-0000-0000-000044230000}"/>
    <cellStyle name="20% - Accent1 2 3 2 2 7" xfId="9214" xr:uid="{00000000-0005-0000-0000-000045230000}"/>
    <cellStyle name="20% - Accent1 2 3 2 2 7 2" xfId="9215" xr:uid="{00000000-0005-0000-0000-000046230000}"/>
    <cellStyle name="20% - Accent1 2 3 2 2 7 2 2" xfId="9216" xr:uid="{00000000-0005-0000-0000-000047230000}"/>
    <cellStyle name="20% - Accent1 2 3 2 2 7 2 2 2" xfId="9217" xr:uid="{00000000-0005-0000-0000-000048230000}"/>
    <cellStyle name="20% - Accent1 2 3 2 2 7 2 3" xfId="9218" xr:uid="{00000000-0005-0000-0000-000049230000}"/>
    <cellStyle name="20% - Accent1 2 3 2 2 7 3" xfId="9219" xr:uid="{00000000-0005-0000-0000-00004A230000}"/>
    <cellStyle name="20% - Accent1 2 3 2 2 7 3 2" xfId="9220" xr:uid="{00000000-0005-0000-0000-00004B230000}"/>
    <cellStyle name="20% - Accent1 2 3 2 2 7 4" xfId="9221" xr:uid="{00000000-0005-0000-0000-00004C230000}"/>
    <cellStyle name="20% - Accent1 2 3 2 2 8" xfId="9222" xr:uid="{00000000-0005-0000-0000-00004D230000}"/>
    <cellStyle name="20% - Accent1 2 3 2 2 8 2" xfId="9223" xr:uid="{00000000-0005-0000-0000-00004E230000}"/>
    <cellStyle name="20% - Accent1 2 3 2 2 8 2 2" xfId="9224" xr:uid="{00000000-0005-0000-0000-00004F230000}"/>
    <cellStyle name="20% - Accent1 2 3 2 2 8 2 2 2" xfId="9225" xr:uid="{00000000-0005-0000-0000-000050230000}"/>
    <cellStyle name="20% - Accent1 2 3 2 2 8 2 3" xfId="9226" xr:uid="{00000000-0005-0000-0000-000051230000}"/>
    <cellStyle name="20% - Accent1 2 3 2 2 8 3" xfId="9227" xr:uid="{00000000-0005-0000-0000-000052230000}"/>
    <cellStyle name="20% - Accent1 2 3 2 2 8 3 2" xfId="9228" xr:uid="{00000000-0005-0000-0000-000053230000}"/>
    <cellStyle name="20% - Accent1 2 3 2 2 8 4" xfId="9229" xr:uid="{00000000-0005-0000-0000-000054230000}"/>
    <cellStyle name="20% - Accent1 2 3 2 2 9" xfId="9230" xr:uid="{00000000-0005-0000-0000-000055230000}"/>
    <cellStyle name="20% - Accent1 2 3 2 2 9 2" xfId="9231" xr:uid="{00000000-0005-0000-0000-000056230000}"/>
    <cellStyle name="20% - Accent1 2 3 2 2 9 2 2" xfId="9232" xr:uid="{00000000-0005-0000-0000-000057230000}"/>
    <cellStyle name="20% - Accent1 2 3 2 2 9 2 2 2" xfId="9233" xr:uid="{00000000-0005-0000-0000-000058230000}"/>
    <cellStyle name="20% - Accent1 2 3 2 2 9 2 3" xfId="9234" xr:uid="{00000000-0005-0000-0000-000059230000}"/>
    <cellStyle name="20% - Accent1 2 3 2 2 9 3" xfId="9235" xr:uid="{00000000-0005-0000-0000-00005A230000}"/>
    <cellStyle name="20% - Accent1 2 3 2 2 9 3 2" xfId="9236" xr:uid="{00000000-0005-0000-0000-00005B230000}"/>
    <cellStyle name="20% - Accent1 2 3 2 2 9 4" xfId="9237" xr:uid="{00000000-0005-0000-0000-00005C230000}"/>
    <cellStyle name="20% - Accent1 2 3 2 3" xfId="9238" xr:uid="{00000000-0005-0000-0000-00005D230000}"/>
    <cellStyle name="20% - Accent1 2 3 2 3 10" xfId="9239" xr:uid="{00000000-0005-0000-0000-00005E230000}"/>
    <cellStyle name="20% - Accent1 2 3 2 3 10 2" xfId="9240" xr:uid="{00000000-0005-0000-0000-00005F230000}"/>
    <cellStyle name="20% - Accent1 2 3 2 3 11" xfId="9241" xr:uid="{00000000-0005-0000-0000-000060230000}"/>
    <cellStyle name="20% - Accent1 2 3 2 3 2" xfId="9242" xr:uid="{00000000-0005-0000-0000-000061230000}"/>
    <cellStyle name="20% - Accent1 2 3 2 3 2 2" xfId="9243" xr:uid="{00000000-0005-0000-0000-000062230000}"/>
    <cellStyle name="20% - Accent1 2 3 2 3 2 2 2" xfId="9244" xr:uid="{00000000-0005-0000-0000-000063230000}"/>
    <cellStyle name="20% - Accent1 2 3 2 3 2 2 2 2" xfId="9245" xr:uid="{00000000-0005-0000-0000-000064230000}"/>
    <cellStyle name="20% - Accent1 2 3 2 3 2 2 2 2 2" xfId="9246" xr:uid="{00000000-0005-0000-0000-000065230000}"/>
    <cellStyle name="20% - Accent1 2 3 2 3 2 2 2 3" xfId="9247" xr:uid="{00000000-0005-0000-0000-000066230000}"/>
    <cellStyle name="20% - Accent1 2 3 2 3 2 2 3" xfId="9248" xr:uid="{00000000-0005-0000-0000-000067230000}"/>
    <cellStyle name="20% - Accent1 2 3 2 3 2 2 3 2" xfId="9249" xr:uid="{00000000-0005-0000-0000-000068230000}"/>
    <cellStyle name="20% - Accent1 2 3 2 3 2 2 4" xfId="9250" xr:uid="{00000000-0005-0000-0000-000069230000}"/>
    <cellStyle name="20% - Accent1 2 3 2 3 2 3" xfId="9251" xr:uid="{00000000-0005-0000-0000-00006A230000}"/>
    <cellStyle name="20% - Accent1 2 3 2 3 2 3 2" xfId="9252" xr:uid="{00000000-0005-0000-0000-00006B230000}"/>
    <cellStyle name="20% - Accent1 2 3 2 3 2 3 2 2" xfId="9253" xr:uid="{00000000-0005-0000-0000-00006C230000}"/>
    <cellStyle name="20% - Accent1 2 3 2 3 2 3 2 2 2" xfId="9254" xr:uid="{00000000-0005-0000-0000-00006D230000}"/>
    <cellStyle name="20% - Accent1 2 3 2 3 2 3 2 3" xfId="9255" xr:uid="{00000000-0005-0000-0000-00006E230000}"/>
    <cellStyle name="20% - Accent1 2 3 2 3 2 3 3" xfId="9256" xr:uid="{00000000-0005-0000-0000-00006F230000}"/>
    <cellStyle name="20% - Accent1 2 3 2 3 2 3 3 2" xfId="9257" xr:uid="{00000000-0005-0000-0000-000070230000}"/>
    <cellStyle name="20% - Accent1 2 3 2 3 2 3 4" xfId="9258" xr:uid="{00000000-0005-0000-0000-000071230000}"/>
    <cellStyle name="20% - Accent1 2 3 2 3 2 4" xfId="9259" xr:uid="{00000000-0005-0000-0000-000072230000}"/>
    <cellStyle name="20% - Accent1 2 3 2 3 2 4 2" xfId="9260" xr:uid="{00000000-0005-0000-0000-000073230000}"/>
    <cellStyle name="20% - Accent1 2 3 2 3 2 4 2 2" xfId="9261" xr:uid="{00000000-0005-0000-0000-000074230000}"/>
    <cellStyle name="20% - Accent1 2 3 2 3 2 4 2 2 2" xfId="9262" xr:uid="{00000000-0005-0000-0000-000075230000}"/>
    <cellStyle name="20% - Accent1 2 3 2 3 2 4 2 3" xfId="9263" xr:uid="{00000000-0005-0000-0000-000076230000}"/>
    <cellStyle name="20% - Accent1 2 3 2 3 2 4 3" xfId="9264" xr:uid="{00000000-0005-0000-0000-000077230000}"/>
    <cellStyle name="20% - Accent1 2 3 2 3 2 4 3 2" xfId="9265" xr:uid="{00000000-0005-0000-0000-000078230000}"/>
    <cellStyle name="20% - Accent1 2 3 2 3 2 4 4" xfId="9266" xr:uid="{00000000-0005-0000-0000-000079230000}"/>
    <cellStyle name="20% - Accent1 2 3 2 3 2 5" xfId="9267" xr:uid="{00000000-0005-0000-0000-00007A230000}"/>
    <cellStyle name="20% - Accent1 2 3 2 3 2 5 2" xfId="9268" xr:uid="{00000000-0005-0000-0000-00007B230000}"/>
    <cellStyle name="20% - Accent1 2 3 2 3 2 5 2 2" xfId="9269" xr:uid="{00000000-0005-0000-0000-00007C230000}"/>
    <cellStyle name="20% - Accent1 2 3 2 3 2 5 3" xfId="9270" xr:uid="{00000000-0005-0000-0000-00007D230000}"/>
    <cellStyle name="20% - Accent1 2 3 2 3 2 6" xfId="9271" xr:uid="{00000000-0005-0000-0000-00007E230000}"/>
    <cellStyle name="20% - Accent1 2 3 2 3 2 6 2" xfId="9272" xr:uid="{00000000-0005-0000-0000-00007F230000}"/>
    <cellStyle name="20% - Accent1 2 3 2 3 2 6 2 2" xfId="9273" xr:uid="{00000000-0005-0000-0000-000080230000}"/>
    <cellStyle name="20% - Accent1 2 3 2 3 2 6 3" xfId="9274" xr:uid="{00000000-0005-0000-0000-000081230000}"/>
    <cellStyle name="20% - Accent1 2 3 2 3 2 7" xfId="9275" xr:uid="{00000000-0005-0000-0000-000082230000}"/>
    <cellStyle name="20% - Accent1 2 3 2 3 2 7 2" xfId="9276" xr:uid="{00000000-0005-0000-0000-000083230000}"/>
    <cellStyle name="20% - Accent1 2 3 2 3 2 8" xfId="9277" xr:uid="{00000000-0005-0000-0000-000084230000}"/>
    <cellStyle name="20% - Accent1 2 3 2 3 2 8 2" xfId="9278" xr:uid="{00000000-0005-0000-0000-000085230000}"/>
    <cellStyle name="20% - Accent1 2 3 2 3 2 9" xfId="9279" xr:uid="{00000000-0005-0000-0000-000086230000}"/>
    <cellStyle name="20% - Accent1 2 3 2 3 3" xfId="9280" xr:uid="{00000000-0005-0000-0000-000087230000}"/>
    <cellStyle name="20% - Accent1 2 3 2 3 3 2" xfId="9281" xr:uid="{00000000-0005-0000-0000-000088230000}"/>
    <cellStyle name="20% - Accent1 2 3 2 3 3 2 2" xfId="9282" xr:uid="{00000000-0005-0000-0000-000089230000}"/>
    <cellStyle name="20% - Accent1 2 3 2 3 3 2 2 2" xfId="9283" xr:uid="{00000000-0005-0000-0000-00008A230000}"/>
    <cellStyle name="20% - Accent1 2 3 2 3 3 2 2 2 2" xfId="9284" xr:uid="{00000000-0005-0000-0000-00008B230000}"/>
    <cellStyle name="20% - Accent1 2 3 2 3 3 2 2 3" xfId="9285" xr:uid="{00000000-0005-0000-0000-00008C230000}"/>
    <cellStyle name="20% - Accent1 2 3 2 3 3 2 3" xfId="9286" xr:uid="{00000000-0005-0000-0000-00008D230000}"/>
    <cellStyle name="20% - Accent1 2 3 2 3 3 2 3 2" xfId="9287" xr:uid="{00000000-0005-0000-0000-00008E230000}"/>
    <cellStyle name="20% - Accent1 2 3 2 3 3 2 4" xfId="9288" xr:uid="{00000000-0005-0000-0000-00008F230000}"/>
    <cellStyle name="20% - Accent1 2 3 2 3 3 3" xfId="9289" xr:uid="{00000000-0005-0000-0000-000090230000}"/>
    <cellStyle name="20% - Accent1 2 3 2 3 3 3 2" xfId="9290" xr:uid="{00000000-0005-0000-0000-000091230000}"/>
    <cellStyle name="20% - Accent1 2 3 2 3 3 3 2 2" xfId="9291" xr:uid="{00000000-0005-0000-0000-000092230000}"/>
    <cellStyle name="20% - Accent1 2 3 2 3 3 3 2 2 2" xfId="9292" xr:uid="{00000000-0005-0000-0000-000093230000}"/>
    <cellStyle name="20% - Accent1 2 3 2 3 3 3 2 3" xfId="9293" xr:uid="{00000000-0005-0000-0000-000094230000}"/>
    <cellStyle name="20% - Accent1 2 3 2 3 3 3 3" xfId="9294" xr:uid="{00000000-0005-0000-0000-000095230000}"/>
    <cellStyle name="20% - Accent1 2 3 2 3 3 3 3 2" xfId="9295" xr:uid="{00000000-0005-0000-0000-000096230000}"/>
    <cellStyle name="20% - Accent1 2 3 2 3 3 3 4" xfId="9296" xr:uid="{00000000-0005-0000-0000-000097230000}"/>
    <cellStyle name="20% - Accent1 2 3 2 3 3 4" xfId="9297" xr:uid="{00000000-0005-0000-0000-000098230000}"/>
    <cellStyle name="20% - Accent1 2 3 2 3 3 4 2" xfId="9298" xr:uid="{00000000-0005-0000-0000-000099230000}"/>
    <cellStyle name="20% - Accent1 2 3 2 3 3 4 2 2" xfId="9299" xr:uid="{00000000-0005-0000-0000-00009A230000}"/>
    <cellStyle name="20% - Accent1 2 3 2 3 3 4 2 2 2" xfId="9300" xr:uid="{00000000-0005-0000-0000-00009B230000}"/>
    <cellStyle name="20% - Accent1 2 3 2 3 3 4 2 3" xfId="9301" xr:uid="{00000000-0005-0000-0000-00009C230000}"/>
    <cellStyle name="20% - Accent1 2 3 2 3 3 4 3" xfId="9302" xr:uid="{00000000-0005-0000-0000-00009D230000}"/>
    <cellStyle name="20% - Accent1 2 3 2 3 3 4 3 2" xfId="9303" xr:uid="{00000000-0005-0000-0000-00009E230000}"/>
    <cellStyle name="20% - Accent1 2 3 2 3 3 4 4" xfId="9304" xr:uid="{00000000-0005-0000-0000-00009F230000}"/>
    <cellStyle name="20% - Accent1 2 3 2 3 3 5" xfId="9305" xr:uid="{00000000-0005-0000-0000-0000A0230000}"/>
    <cellStyle name="20% - Accent1 2 3 2 3 3 5 2" xfId="9306" xr:uid="{00000000-0005-0000-0000-0000A1230000}"/>
    <cellStyle name="20% - Accent1 2 3 2 3 3 5 2 2" xfId="9307" xr:uid="{00000000-0005-0000-0000-0000A2230000}"/>
    <cellStyle name="20% - Accent1 2 3 2 3 3 5 3" xfId="9308" xr:uid="{00000000-0005-0000-0000-0000A3230000}"/>
    <cellStyle name="20% - Accent1 2 3 2 3 3 6" xfId="9309" xr:uid="{00000000-0005-0000-0000-0000A4230000}"/>
    <cellStyle name="20% - Accent1 2 3 2 3 3 6 2" xfId="9310" xr:uid="{00000000-0005-0000-0000-0000A5230000}"/>
    <cellStyle name="20% - Accent1 2 3 2 3 3 6 2 2" xfId="9311" xr:uid="{00000000-0005-0000-0000-0000A6230000}"/>
    <cellStyle name="20% - Accent1 2 3 2 3 3 6 3" xfId="9312" xr:uid="{00000000-0005-0000-0000-0000A7230000}"/>
    <cellStyle name="20% - Accent1 2 3 2 3 3 7" xfId="9313" xr:uid="{00000000-0005-0000-0000-0000A8230000}"/>
    <cellStyle name="20% - Accent1 2 3 2 3 3 7 2" xfId="9314" xr:uid="{00000000-0005-0000-0000-0000A9230000}"/>
    <cellStyle name="20% - Accent1 2 3 2 3 3 8" xfId="9315" xr:uid="{00000000-0005-0000-0000-0000AA230000}"/>
    <cellStyle name="20% - Accent1 2 3 2 3 3 8 2" xfId="9316" xr:uid="{00000000-0005-0000-0000-0000AB230000}"/>
    <cellStyle name="20% - Accent1 2 3 2 3 3 9" xfId="9317" xr:uid="{00000000-0005-0000-0000-0000AC230000}"/>
    <cellStyle name="20% - Accent1 2 3 2 3 4" xfId="9318" xr:uid="{00000000-0005-0000-0000-0000AD230000}"/>
    <cellStyle name="20% - Accent1 2 3 2 3 4 2" xfId="9319" xr:uid="{00000000-0005-0000-0000-0000AE230000}"/>
    <cellStyle name="20% - Accent1 2 3 2 3 4 2 2" xfId="9320" xr:uid="{00000000-0005-0000-0000-0000AF230000}"/>
    <cellStyle name="20% - Accent1 2 3 2 3 4 2 2 2" xfId="9321" xr:uid="{00000000-0005-0000-0000-0000B0230000}"/>
    <cellStyle name="20% - Accent1 2 3 2 3 4 2 3" xfId="9322" xr:uid="{00000000-0005-0000-0000-0000B1230000}"/>
    <cellStyle name="20% - Accent1 2 3 2 3 4 3" xfId="9323" xr:uid="{00000000-0005-0000-0000-0000B2230000}"/>
    <cellStyle name="20% - Accent1 2 3 2 3 4 3 2" xfId="9324" xr:uid="{00000000-0005-0000-0000-0000B3230000}"/>
    <cellStyle name="20% - Accent1 2 3 2 3 4 4" xfId="9325" xr:uid="{00000000-0005-0000-0000-0000B4230000}"/>
    <cellStyle name="20% - Accent1 2 3 2 3 5" xfId="9326" xr:uid="{00000000-0005-0000-0000-0000B5230000}"/>
    <cellStyle name="20% - Accent1 2 3 2 3 5 2" xfId="9327" xr:uid="{00000000-0005-0000-0000-0000B6230000}"/>
    <cellStyle name="20% - Accent1 2 3 2 3 5 2 2" xfId="9328" xr:uid="{00000000-0005-0000-0000-0000B7230000}"/>
    <cellStyle name="20% - Accent1 2 3 2 3 5 2 2 2" xfId="9329" xr:uid="{00000000-0005-0000-0000-0000B8230000}"/>
    <cellStyle name="20% - Accent1 2 3 2 3 5 2 3" xfId="9330" xr:uid="{00000000-0005-0000-0000-0000B9230000}"/>
    <cellStyle name="20% - Accent1 2 3 2 3 5 3" xfId="9331" xr:uid="{00000000-0005-0000-0000-0000BA230000}"/>
    <cellStyle name="20% - Accent1 2 3 2 3 5 3 2" xfId="9332" xr:uid="{00000000-0005-0000-0000-0000BB230000}"/>
    <cellStyle name="20% - Accent1 2 3 2 3 5 4" xfId="9333" xr:uid="{00000000-0005-0000-0000-0000BC230000}"/>
    <cellStyle name="20% - Accent1 2 3 2 3 6" xfId="9334" xr:uid="{00000000-0005-0000-0000-0000BD230000}"/>
    <cellStyle name="20% - Accent1 2 3 2 3 6 2" xfId="9335" xr:uid="{00000000-0005-0000-0000-0000BE230000}"/>
    <cellStyle name="20% - Accent1 2 3 2 3 6 2 2" xfId="9336" xr:uid="{00000000-0005-0000-0000-0000BF230000}"/>
    <cellStyle name="20% - Accent1 2 3 2 3 6 2 2 2" xfId="9337" xr:uid="{00000000-0005-0000-0000-0000C0230000}"/>
    <cellStyle name="20% - Accent1 2 3 2 3 6 2 3" xfId="9338" xr:uid="{00000000-0005-0000-0000-0000C1230000}"/>
    <cellStyle name="20% - Accent1 2 3 2 3 6 3" xfId="9339" xr:uid="{00000000-0005-0000-0000-0000C2230000}"/>
    <cellStyle name="20% - Accent1 2 3 2 3 6 3 2" xfId="9340" xr:uid="{00000000-0005-0000-0000-0000C3230000}"/>
    <cellStyle name="20% - Accent1 2 3 2 3 6 4" xfId="9341" xr:uid="{00000000-0005-0000-0000-0000C4230000}"/>
    <cellStyle name="20% - Accent1 2 3 2 3 7" xfId="9342" xr:uid="{00000000-0005-0000-0000-0000C5230000}"/>
    <cellStyle name="20% - Accent1 2 3 2 3 7 2" xfId="9343" xr:uid="{00000000-0005-0000-0000-0000C6230000}"/>
    <cellStyle name="20% - Accent1 2 3 2 3 7 2 2" xfId="9344" xr:uid="{00000000-0005-0000-0000-0000C7230000}"/>
    <cellStyle name="20% - Accent1 2 3 2 3 7 3" xfId="9345" xr:uid="{00000000-0005-0000-0000-0000C8230000}"/>
    <cellStyle name="20% - Accent1 2 3 2 3 8" xfId="9346" xr:uid="{00000000-0005-0000-0000-0000C9230000}"/>
    <cellStyle name="20% - Accent1 2 3 2 3 8 2" xfId="9347" xr:uid="{00000000-0005-0000-0000-0000CA230000}"/>
    <cellStyle name="20% - Accent1 2 3 2 3 8 2 2" xfId="9348" xr:uid="{00000000-0005-0000-0000-0000CB230000}"/>
    <cellStyle name="20% - Accent1 2 3 2 3 8 3" xfId="9349" xr:uid="{00000000-0005-0000-0000-0000CC230000}"/>
    <cellStyle name="20% - Accent1 2 3 2 3 9" xfId="9350" xr:uid="{00000000-0005-0000-0000-0000CD230000}"/>
    <cellStyle name="20% - Accent1 2 3 2 3 9 2" xfId="9351" xr:uid="{00000000-0005-0000-0000-0000CE230000}"/>
    <cellStyle name="20% - Accent1 2 3 2 4" xfId="9352" xr:uid="{00000000-0005-0000-0000-0000CF230000}"/>
    <cellStyle name="20% - Accent1 2 3 2 4 10" xfId="9353" xr:uid="{00000000-0005-0000-0000-0000D0230000}"/>
    <cellStyle name="20% - Accent1 2 3 2 4 10 2" xfId="9354" xr:uid="{00000000-0005-0000-0000-0000D1230000}"/>
    <cellStyle name="20% - Accent1 2 3 2 4 11" xfId="9355" xr:uid="{00000000-0005-0000-0000-0000D2230000}"/>
    <cellStyle name="20% - Accent1 2 3 2 4 2" xfId="9356" xr:uid="{00000000-0005-0000-0000-0000D3230000}"/>
    <cellStyle name="20% - Accent1 2 3 2 4 2 2" xfId="9357" xr:uid="{00000000-0005-0000-0000-0000D4230000}"/>
    <cellStyle name="20% - Accent1 2 3 2 4 2 2 2" xfId="9358" xr:uid="{00000000-0005-0000-0000-0000D5230000}"/>
    <cellStyle name="20% - Accent1 2 3 2 4 2 2 2 2" xfId="9359" xr:uid="{00000000-0005-0000-0000-0000D6230000}"/>
    <cellStyle name="20% - Accent1 2 3 2 4 2 2 2 2 2" xfId="9360" xr:uid="{00000000-0005-0000-0000-0000D7230000}"/>
    <cellStyle name="20% - Accent1 2 3 2 4 2 2 2 3" xfId="9361" xr:uid="{00000000-0005-0000-0000-0000D8230000}"/>
    <cellStyle name="20% - Accent1 2 3 2 4 2 2 3" xfId="9362" xr:uid="{00000000-0005-0000-0000-0000D9230000}"/>
    <cellStyle name="20% - Accent1 2 3 2 4 2 2 3 2" xfId="9363" xr:uid="{00000000-0005-0000-0000-0000DA230000}"/>
    <cellStyle name="20% - Accent1 2 3 2 4 2 2 4" xfId="9364" xr:uid="{00000000-0005-0000-0000-0000DB230000}"/>
    <cellStyle name="20% - Accent1 2 3 2 4 2 3" xfId="9365" xr:uid="{00000000-0005-0000-0000-0000DC230000}"/>
    <cellStyle name="20% - Accent1 2 3 2 4 2 3 2" xfId="9366" xr:uid="{00000000-0005-0000-0000-0000DD230000}"/>
    <cellStyle name="20% - Accent1 2 3 2 4 2 3 2 2" xfId="9367" xr:uid="{00000000-0005-0000-0000-0000DE230000}"/>
    <cellStyle name="20% - Accent1 2 3 2 4 2 3 2 2 2" xfId="9368" xr:uid="{00000000-0005-0000-0000-0000DF230000}"/>
    <cellStyle name="20% - Accent1 2 3 2 4 2 3 2 3" xfId="9369" xr:uid="{00000000-0005-0000-0000-0000E0230000}"/>
    <cellStyle name="20% - Accent1 2 3 2 4 2 3 3" xfId="9370" xr:uid="{00000000-0005-0000-0000-0000E1230000}"/>
    <cellStyle name="20% - Accent1 2 3 2 4 2 3 3 2" xfId="9371" xr:uid="{00000000-0005-0000-0000-0000E2230000}"/>
    <cellStyle name="20% - Accent1 2 3 2 4 2 3 4" xfId="9372" xr:uid="{00000000-0005-0000-0000-0000E3230000}"/>
    <cellStyle name="20% - Accent1 2 3 2 4 2 4" xfId="9373" xr:uid="{00000000-0005-0000-0000-0000E4230000}"/>
    <cellStyle name="20% - Accent1 2 3 2 4 2 4 2" xfId="9374" xr:uid="{00000000-0005-0000-0000-0000E5230000}"/>
    <cellStyle name="20% - Accent1 2 3 2 4 2 4 2 2" xfId="9375" xr:uid="{00000000-0005-0000-0000-0000E6230000}"/>
    <cellStyle name="20% - Accent1 2 3 2 4 2 4 2 2 2" xfId="9376" xr:uid="{00000000-0005-0000-0000-0000E7230000}"/>
    <cellStyle name="20% - Accent1 2 3 2 4 2 4 2 3" xfId="9377" xr:uid="{00000000-0005-0000-0000-0000E8230000}"/>
    <cellStyle name="20% - Accent1 2 3 2 4 2 4 3" xfId="9378" xr:uid="{00000000-0005-0000-0000-0000E9230000}"/>
    <cellStyle name="20% - Accent1 2 3 2 4 2 4 3 2" xfId="9379" xr:uid="{00000000-0005-0000-0000-0000EA230000}"/>
    <cellStyle name="20% - Accent1 2 3 2 4 2 4 4" xfId="9380" xr:uid="{00000000-0005-0000-0000-0000EB230000}"/>
    <cellStyle name="20% - Accent1 2 3 2 4 2 5" xfId="9381" xr:uid="{00000000-0005-0000-0000-0000EC230000}"/>
    <cellStyle name="20% - Accent1 2 3 2 4 2 5 2" xfId="9382" xr:uid="{00000000-0005-0000-0000-0000ED230000}"/>
    <cellStyle name="20% - Accent1 2 3 2 4 2 5 2 2" xfId="9383" xr:uid="{00000000-0005-0000-0000-0000EE230000}"/>
    <cellStyle name="20% - Accent1 2 3 2 4 2 5 3" xfId="9384" xr:uid="{00000000-0005-0000-0000-0000EF230000}"/>
    <cellStyle name="20% - Accent1 2 3 2 4 2 6" xfId="9385" xr:uid="{00000000-0005-0000-0000-0000F0230000}"/>
    <cellStyle name="20% - Accent1 2 3 2 4 2 6 2" xfId="9386" xr:uid="{00000000-0005-0000-0000-0000F1230000}"/>
    <cellStyle name="20% - Accent1 2 3 2 4 2 6 2 2" xfId="9387" xr:uid="{00000000-0005-0000-0000-0000F2230000}"/>
    <cellStyle name="20% - Accent1 2 3 2 4 2 6 3" xfId="9388" xr:uid="{00000000-0005-0000-0000-0000F3230000}"/>
    <cellStyle name="20% - Accent1 2 3 2 4 2 7" xfId="9389" xr:uid="{00000000-0005-0000-0000-0000F4230000}"/>
    <cellStyle name="20% - Accent1 2 3 2 4 2 7 2" xfId="9390" xr:uid="{00000000-0005-0000-0000-0000F5230000}"/>
    <cellStyle name="20% - Accent1 2 3 2 4 2 8" xfId="9391" xr:uid="{00000000-0005-0000-0000-0000F6230000}"/>
    <cellStyle name="20% - Accent1 2 3 2 4 2 8 2" xfId="9392" xr:uid="{00000000-0005-0000-0000-0000F7230000}"/>
    <cellStyle name="20% - Accent1 2 3 2 4 2 9" xfId="9393" xr:uid="{00000000-0005-0000-0000-0000F8230000}"/>
    <cellStyle name="20% - Accent1 2 3 2 4 3" xfId="9394" xr:uid="{00000000-0005-0000-0000-0000F9230000}"/>
    <cellStyle name="20% - Accent1 2 3 2 4 3 2" xfId="9395" xr:uid="{00000000-0005-0000-0000-0000FA230000}"/>
    <cellStyle name="20% - Accent1 2 3 2 4 3 2 2" xfId="9396" xr:uid="{00000000-0005-0000-0000-0000FB230000}"/>
    <cellStyle name="20% - Accent1 2 3 2 4 3 2 2 2" xfId="9397" xr:uid="{00000000-0005-0000-0000-0000FC230000}"/>
    <cellStyle name="20% - Accent1 2 3 2 4 3 2 2 2 2" xfId="9398" xr:uid="{00000000-0005-0000-0000-0000FD230000}"/>
    <cellStyle name="20% - Accent1 2 3 2 4 3 2 2 3" xfId="9399" xr:uid="{00000000-0005-0000-0000-0000FE230000}"/>
    <cellStyle name="20% - Accent1 2 3 2 4 3 2 3" xfId="9400" xr:uid="{00000000-0005-0000-0000-0000FF230000}"/>
    <cellStyle name="20% - Accent1 2 3 2 4 3 2 3 2" xfId="9401" xr:uid="{00000000-0005-0000-0000-000000240000}"/>
    <cellStyle name="20% - Accent1 2 3 2 4 3 2 4" xfId="9402" xr:uid="{00000000-0005-0000-0000-000001240000}"/>
    <cellStyle name="20% - Accent1 2 3 2 4 3 3" xfId="9403" xr:uid="{00000000-0005-0000-0000-000002240000}"/>
    <cellStyle name="20% - Accent1 2 3 2 4 3 3 2" xfId="9404" xr:uid="{00000000-0005-0000-0000-000003240000}"/>
    <cellStyle name="20% - Accent1 2 3 2 4 3 3 2 2" xfId="9405" xr:uid="{00000000-0005-0000-0000-000004240000}"/>
    <cellStyle name="20% - Accent1 2 3 2 4 3 3 2 2 2" xfId="9406" xr:uid="{00000000-0005-0000-0000-000005240000}"/>
    <cellStyle name="20% - Accent1 2 3 2 4 3 3 2 3" xfId="9407" xr:uid="{00000000-0005-0000-0000-000006240000}"/>
    <cellStyle name="20% - Accent1 2 3 2 4 3 3 3" xfId="9408" xr:uid="{00000000-0005-0000-0000-000007240000}"/>
    <cellStyle name="20% - Accent1 2 3 2 4 3 3 3 2" xfId="9409" xr:uid="{00000000-0005-0000-0000-000008240000}"/>
    <cellStyle name="20% - Accent1 2 3 2 4 3 3 4" xfId="9410" xr:uid="{00000000-0005-0000-0000-000009240000}"/>
    <cellStyle name="20% - Accent1 2 3 2 4 3 4" xfId="9411" xr:uid="{00000000-0005-0000-0000-00000A240000}"/>
    <cellStyle name="20% - Accent1 2 3 2 4 3 4 2" xfId="9412" xr:uid="{00000000-0005-0000-0000-00000B240000}"/>
    <cellStyle name="20% - Accent1 2 3 2 4 3 4 2 2" xfId="9413" xr:uid="{00000000-0005-0000-0000-00000C240000}"/>
    <cellStyle name="20% - Accent1 2 3 2 4 3 4 2 2 2" xfId="9414" xr:uid="{00000000-0005-0000-0000-00000D240000}"/>
    <cellStyle name="20% - Accent1 2 3 2 4 3 4 2 3" xfId="9415" xr:uid="{00000000-0005-0000-0000-00000E240000}"/>
    <cellStyle name="20% - Accent1 2 3 2 4 3 4 3" xfId="9416" xr:uid="{00000000-0005-0000-0000-00000F240000}"/>
    <cellStyle name="20% - Accent1 2 3 2 4 3 4 3 2" xfId="9417" xr:uid="{00000000-0005-0000-0000-000010240000}"/>
    <cellStyle name="20% - Accent1 2 3 2 4 3 4 4" xfId="9418" xr:uid="{00000000-0005-0000-0000-000011240000}"/>
    <cellStyle name="20% - Accent1 2 3 2 4 3 5" xfId="9419" xr:uid="{00000000-0005-0000-0000-000012240000}"/>
    <cellStyle name="20% - Accent1 2 3 2 4 3 5 2" xfId="9420" xr:uid="{00000000-0005-0000-0000-000013240000}"/>
    <cellStyle name="20% - Accent1 2 3 2 4 3 5 2 2" xfId="9421" xr:uid="{00000000-0005-0000-0000-000014240000}"/>
    <cellStyle name="20% - Accent1 2 3 2 4 3 5 3" xfId="9422" xr:uid="{00000000-0005-0000-0000-000015240000}"/>
    <cellStyle name="20% - Accent1 2 3 2 4 3 6" xfId="9423" xr:uid="{00000000-0005-0000-0000-000016240000}"/>
    <cellStyle name="20% - Accent1 2 3 2 4 3 6 2" xfId="9424" xr:uid="{00000000-0005-0000-0000-000017240000}"/>
    <cellStyle name="20% - Accent1 2 3 2 4 3 6 2 2" xfId="9425" xr:uid="{00000000-0005-0000-0000-000018240000}"/>
    <cellStyle name="20% - Accent1 2 3 2 4 3 6 3" xfId="9426" xr:uid="{00000000-0005-0000-0000-000019240000}"/>
    <cellStyle name="20% - Accent1 2 3 2 4 3 7" xfId="9427" xr:uid="{00000000-0005-0000-0000-00001A240000}"/>
    <cellStyle name="20% - Accent1 2 3 2 4 3 7 2" xfId="9428" xr:uid="{00000000-0005-0000-0000-00001B240000}"/>
    <cellStyle name="20% - Accent1 2 3 2 4 3 8" xfId="9429" xr:uid="{00000000-0005-0000-0000-00001C240000}"/>
    <cellStyle name="20% - Accent1 2 3 2 4 3 8 2" xfId="9430" xr:uid="{00000000-0005-0000-0000-00001D240000}"/>
    <cellStyle name="20% - Accent1 2 3 2 4 3 9" xfId="9431" xr:uid="{00000000-0005-0000-0000-00001E240000}"/>
    <cellStyle name="20% - Accent1 2 3 2 4 4" xfId="9432" xr:uid="{00000000-0005-0000-0000-00001F240000}"/>
    <cellStyle name="20% - Accent1 2 3 2 4 4 2" xfId="9433" xr:uid="{00000000-0005-0000-0000-000020240000}"/>
    <cellStyle name="20% - Accent1 2 3 2 4 4 2 2" xfId="9434" xr:uid="{00000000-0005-0000-0000-000021240000}"/>
    <cellStyle name="20% - Accent1 2 3 2 4 4 2 2 2" xfId="9435" xr:uid="{00000000-0005-0000-0000-000022240000}"/>
    <cellStyle name="20% - Accent1 2 3 2 4 4 2 3" xfId="9436" xr:uid="{00000000-0005-0000-0000-000023240000}"/>
    <cellStyle name="20% - Accent1 2 3 2 4 4 3" xfId="9437" xr:uid="{00000000-0005-0000-0000-000024240000}"/>
    <cellStyle name="20% - Accent1 2 3 2 4 4 3 2" xfId="9438" xr:uid="{00000000-0005-0000-0000-000025240000}"/>
    <cellStyle name="20% - Accent1 2 3 2 4 4 4" xfId="9439" xr:uid="{00000000-0005-0000-0000-000026240000}"/>
    <cellStyle name="20% - Accent1 2 3 2 4 5" xfId="9440" xr:uid="{00000000-0005-0000-0000-000027240000}"/>
    <cellStyle name="20% - Accent1 2 3 2 4 5 2" xfId="9441" xr:uid="{00000000-0005-0000-0000-000028240000}"/>
    <cellStyle name="20% - Accent1 2 3 2 4 5 2 2" xfId="9442" xr:uid="{00000000-0005-0000-0000-000029240000}"/>
    <cellStyle name="20% - Accent1 2 3 2 4 5 2 2 2" xfId="9443" xr:uid="{00000000-0005-0000-0000-00002A240000}"/>
    <cellStyle name="20% - Accent1 2 3 2 4 5 2 3" xfId="9444" xr:uid="{00000000-0005-0000-0000-00002B240000}"/>
    <cellStyle name="20% - Accent1 2 3 2 4 5 3" xfId="9445" xr:uid="{00000000-0005-0000-0000-00002C240000}"/>
    <cellStyle name="20% - Accent1 2 3 2 4 5 3 2" xfId="9446" xr:uid="{00000000-0005-0000-0000-00002D240000}"/>
    <cellStyle name="20% - Accent1 2 3 2 4 5 4" xfId="9447" xr:uid="{00000000-0005-0000-0000-00002E240000}"/>
    <cellStyle name="20% - Accent1 2 3 2 4 6" xfId="9448" xr:uid="{00000000-0005-0000-0000-00002F240000}"/>
    <cellStyle name="20% - Accent1 2 3 2 4 6 2" xfId="9449" xr:uid="{00000000-0005-0000-0000-000030240000}"/>
    <cellStyle name="20% - Accent1 2 3 2 4 6 2 2" xfId="9450" xr:uid="{00000000-0005-0000-0000-000031240000}"/>
    <cellStyle name="20% - Accent1 2 3 2 4 6 2 2 2" xfId="9451" xr:uid="{00000000-0005-0000-0000-000032240000}"/>
    <cellStyle name="20% - Accent1 2 3 2 4 6 2 3" xfId="9452" xr:uid="{00000000-0005-0000-0000-000033240000}"/>
    <cellStyle name="20% - Accent1 2 3 2 4 6 3" xfId="9453" xr:uid="{00000000-0005-0000-0000-000034240000}"/>
    <cellStyle name="20% - Accent1 2 3 2 4 6 3 2" xfId="9454" xr:uid="{00000000-0005-0000-0000-000035240000}"/>
    <cellStyle name="20% - Accent1 2 3 2 4 6 4" xfId="9455" xr:uid="{00000000-0005-0000-0000-000036240000}"/>
    <cellStyle name="20% - Accent1 2 3 2 4 7" xfId="9456" xr:uid="{00000000-0005-0000-0000-000037240000}"/>
    <cellStyle name="20% - Accent1 2 3 2 4 7 2" xfId="9457" xr:uid="{00000000-0005-0000-0000-000038240000}"/>
    <cellStyle name="20% - Accent1 2 3 2 4 7 2 2" xfId="9458" xr:uid="{00000000-0005-0000-0000-000039240000}"/>
    <cellStyle name="20% - Accent1 2 3 2 4 7 3" xfId="9459" xr:uid="{00000000-0005-0000-0000-00003A240000}"/>
    <cellStyle name="20% - Accent1 2 3 2 4 8" xfId="9460" xr:uid="{00000000-0005-0000-0000-00003B240000}"/>
    <cellStyle name="20% - Accent1 2 3 2 4 8 2" xfId="9461" xr:uid="{00000000-0005-0000-0000-00003C240000}"/>
    <cellStyle name="20% - Accent1 2 3 2 4 8 2 2" xfId="9462" xr:uid="{00000000-0005-0000-0000-00003D240000}"/>
    <cellStyle name="20% - Accent1 2 3 2 4 8 3" xfId="9463" xr:uid="{00000000-0005-0000-0000-00003E240000}"/>
    <cellStyle name="20% - Accent1 2 3 2 4 9" xfId="9464" xr:uid="{00000000-0005-0000-0000-00003F240000}"/>
    <cellStyle name="20% - Accent1 2 3 2 4 9 2" xfId="9465" xr:uid="{00000000-0005-0000-0000-000040240000}"/>
    <cellStyle name="20% - Accent1 2 3 2 5" xfId="9466" xr:uid="{00000000-0005-0000-0000-000041240000}"/>
    <cellStyle name="20% - Accent1 2 3 2 5 10" xfId="9467" xr:uid="{00000000-0005-0000-0000-000042240000}"/>
    <cellStyle name="20% - Accent1 2 3 2 5 10 2" xfId="9468" xr:uid="{00000000-0005-0000-0000-000043240000}"/>
    <cellStyle name="20% - Accent1 2 3 2 5 11" xfId="9469" xr:uid="{00000000-0005-0000-0000-000044240000}"/>
    <cellStyle name="20% - Accent1 2 3 2 5 2" xfId="9470" xr:uid="{00000000-0005-0000-0000-000045240000}"/>
    <cellStyle name="20% - Accent1 2 3 2 5 2 2" xfId="9471" xr:uid="{00000000-0005-0000-0000-000046240000}"/>
    <cellStyle name="20% - Accent1 2 3 2 5 2 2 2" xfId="9472" xr:uid="{00000000-0005-0000-0000-000047240000}"/>
    <cellStyle name="20% - Accent1 2 3 2 5 2 2 2 2" xfId="9473" xr:uid="{00000000-0005-0000-0000-000048240000}"/>
    <cellStyle name="20% - Accent1 2 3 2 5 2 2 2 2 2" xfId="9474" xr:uid="{00000000-0005-0000-0000-000049240000}"/>
    <cellStyle name="20% - Accent1 2 3 2 5 2 2 2 3" xfId="9475" xr:uid="{00000000-0005-0000-0000-00004A240000}"/>
    <cellStyle name="20% - Accent1 2 3 2 5 2 2 3" xfId="9476" xr:uid="{00000000-0005-0000-0000-00004B240000}"/>
    <cellStyle name="20% - Accent1 2 3 2 5 2 2 3 2" xfId="9477" xr:uid="{00000000-0005-0000-0000-00004C240000}"/>
    <cellStyle name="20% - Accent1 2 3 2 5 2 2 4" xfId="9478" xr:uid="{00000000-0005-0000-0000-00004D240000}"/>
    <cellStyle name="20% - Accent1 2 3 2 5 2 3" xfId="9479" xr:uid="{00000000-0005-0000-0000-00004E240000}"/>
    <cellStyle name="20% - Accent1 2 3 2 5 2 3 2" xfId="9480" xr:uid="{00000000-0005-0000-0000-00004F240000}"/>
    <cellStyle name="20% - Accent1 2 3 2 5 2 3 2 2" xfId="9481" xr:uid="{00000000-0005-0000-0000-000050240000}"/>
    <cellStyle name="20% - Accent1 2 3 2 5 2 3 2 2 2" xfId="9482" xr:uid="{00000000-0005-0000-0000-000051240000}"/>
    <cellStyle name="20% - Accent1 2 3 2 5 2 3 2 3" xfId="9483" xr:uid="{00000000-0005-0000-0000-000052240000}"/>
    <cellStyle name="20% - Accent1 2 3 2 5 2 3 3" xfId="9484" xr:uid="{00000000-0005-0000-0000-000053240000}"/>
    <cellStyle name="20% - Accent1 2 3 2 5 2 3 3 2" xfId="9485" xr:uid="{00000000-0005-0000-0000-000054240000}"/>
    <cellStyle name="20% - Accent1 2 3 2 5 2 3 4" xfId="9486" xr:uid="{00000000-0005-0000-0000-000055240000}"/>
    <cellStyle name="20% - Accent1 2 3 2 5 2 4" xfId="9487" xr:uid="{00000000-0005-0000-0000-000056240000}"/>
    <cellStyle name="20% - Accent1 2 3 2 5 2 4 2" xfId="9488" xr:uid="{00000000-0005-0000-0000-000057240000}"/>
    <cellStyle name="20% - Accent1 2 3 2 5 2 4 2 2" xfId="9489" xr:uid="{00000000-0005-0000-0000-000058240000}"/>
    <cellStyle name="20% - Accent1 2 3 2 5 2 4 2 2 2" xfId="9490" xr:uid="{00000000-0005-0000-0000-000059240000}"/>
    <cellStyle name="20% - Accent1 2 3 2 5 2 4 2 3" xfId="9491" xr:uid="{00000000-0005-0000-0000-00005A240000}"/>
    <cellStyle name="20% - Accent1 2 3 2 5 2 4 3" xfId="9492" xr:uid="{00000000-0005-0000-0000-00005B240000}"/>
    <cellStyle name="20% - Accent1 2 3 2 5 2 4 3 2" xfId="9493" xr:uid="{00000000-0005-0000-0000-00005C240000}"/>
    <cellStyle name="20% - Accent1 2 3 2 5 2 4 4" xfId="9494" xr:uid="{00000000-0005-0000-0000-00005D240000}"/>
    <cellStyle name="20% - Accent1 2 3 2 5 2 5" xfId="9495" xr:uid="{00000000-0005-0000-0000-00005E240000}"/>
    <cellStyle name="20% - Accent1 2 3 2 5 2 5 2" xfId="9496" xr:uid="{00000000-0005-0000-0000-00005F240000}"/>
    <cellStyle name="20% - Accent1 2 3 2 5 2 5 2 2" xfId="9497" xr:uid="{00000000-0005-0000-0000-000060240000}"/>
    <cellStyle name="20% - Accent1 2 3 2 5 2 5 3" xfId="9498" xr:uid="{00000000-0005-0000-0000-000061240000}"/>
    <cellStyle name="20% - Accent1 2 3 2 5 2 6" xfId="9499" xr:uid="{00000000-0005-0000-0000-000062240000}"/>
    <cellStyle name="20% - Accent1 2 3 2 5 2 6 2" xfId="9500" xr:uid="{00000000-0005-0000-0000-000063240000}"/>
    <cellStyle name="20% - Accent1 2 3 2 5 2 6 2 2" xfId="9501" xr:uid="{00000000-0005-0000-0000-000064240000}"/>
    <cellStyle name="20% - Accent1 2 3 2 5 2 6 3" xfId="9502" xr:uid="{00000000-0005-0000-0000-000065240000}"/>
    <cellStyle name="20% - Accent1 2 3 2 5 2 7" xfId="9503" xr:uid="{00000000-0005-0000-0000-000066240000}"/>
    <cellStyle name="20% - Accent1 2 3 2 5 2 7 2" xfId="9504" xr:uid="{00000000-0005-0000-0000-000067240000}"/>
    <cellStyle name="20% - Accent1 2 3 2 5 2 8" xfId="9505" xr:uid="{00000000-0005-0000-0000-000068240000}"/>
    <cellStyle name="20% - Accent1 2 3 2 5 2 8 2" xfId="9506" xr:uid="{00000000-0005-0000-0000-000069240000}"/>
    <cellStyle name="20% - Accent1 2 3 2 5 2 9" xfId="9507" xr:uid="{00000000-0005-0000-0000-00006A240000}"/>
    <cellStyle name="20% - Accent1 2 3 2 5 3" xfId="9508" xr:uid="{00000000-0005-0000-0000-00006B240000}"/>
    <cellStyle name="20% - Accent1 2 3 2 5 3 2" xfId="9509" xr:uid="{00000000-0005-0000-0000-00006C240000}"/>
    <cellStyle name="20% - Accent1 2 3 2 5 3 2 2" xfId="9510" xr:uid="{00000000-0005-0000-0000-00006D240000}"/>
    <cellStyle name="20% - Accent1 2 3 2 5 3 2 2 2" xfId="9511" xr:uid="{00000000-0005-0000-0000-00006E240000}"/>
    <cellStyle name="20% - Accent1 2 3 2 5 3 2 2 2 2" xfId="9512" xr:uid="{00000000-0005-0000-0000-00006F240000}"/>
    <cellStyle name="20% - Accent1 2 3 2 5 3 2 2 3" xfId="9513" xr:uid="{00000000-0005-0000-0000-000070240000}"/>
    <cellStyle name="20% - Accent1 2 3 2 5 3 2 3" xfId="9514" xr:uid="{00000000-0005-0000-0000-000071240000}"/>
    <cellStyle name="20% - Accent1 2 3 2 5 3 2 3 2" xfId="9515" xr:uid="{00000000-0005-0000-0000-000072240000}"/>
    <cellStyle name="20% - Accent1 2 3 2 5 3 2 4" xfId="9516" xr:uid="{00000000-0005-0000-0000-000073240000}"/>
    <cellStyle name="20% - Accent1 2 3 2 5 3 3" xfId="9517" xr:uid="{00000000-0005-0000-0000-000074240000}"/>
    <cellStyle name="20% - Accent1 2 3 2 5 3 3 2" xfId="9518" xr:uid="{00000000-0005-0000-0000-000075240000}"/>
    <cellStyle name="20% - Accent1 2 3 2 5 3 3 2 2" xfId="9519" xr:uid="{00000000-0005-0000-0000-000076240000}"/>
    <cellStyle name="20% - Accent1 2 3 2 5 3 3 2 2 2" xfId="9520" xr:uid="{00000000-0005-0000-0000-000077240000}"/>
    <cellStyle name="20% - Accent1 2 3 2 5 3 3 2 3" xfId="9521" xr:uid="{00000000-0005-0000-0000-000078240000}"/>
    <cellStyle name="20% - Accent1 2 3 2 5 3 3 3" xfId="9522" xr:uid="{00000000-0005-0000-0000-000079240000}"/>
    <cellStyle name="20% - Accent1 2 3 2 5 3 3 3 2" xfId="9523" xr:uid="{00000000-0005-0000-0000-00007A240000}"/>
    <cellStyle name="20% - Accent1 2 3 2 5 3 3 4" xfId="9524" xr:uid="{00000000-0005-0000-0000-00007B240000}"/>
    <cellStyle name="20% - Accent1 2 3 2 5 3 4" xfId="9525" xr:uid="{00000000-0005-0000-0000-00007C240000}"/>
    <cellStyle name="20% - Accent1 2 3 2 5 3 4 2" xfId="9526" xr:uid="{00000000-0005-0000-0000-00007D240000}"/>
    <cellStyle name="20% - Accent1 2 3 2 5 3 4 2 2" xfId="9527" xr:uid="{00000000-0005-0000-0000-00007E240000}"/>
    <cellStyle name="20% - Accent1 2 3 2 5 3 4 2 2 2" xfId="9528" xr:uid="{00000000-0005-0000-0000-00007F240000}"/>
    <cellStyle name="20% - Accent1 2 3 2 5 3 4 2 3" xfId="9529" xr:uid="{00000000-0005-0000-0000-000080240000}"/>
    <cellStyle name="20% - Accent1 2 3 2 5 3 4 3" xfId="9530" xr:uid="{00000000-0005-0000-0000-000081240000}"/>
    <cellStyle name="20% - Accent1 2 3 2 5 3 4 3 2" xfId="9531" xr:uid="{00000000-0005-0000-0000-000082240000}"/>
    <cellStyle name="20% - Accent1 2 3 2 5 3 4 4" xfId="9532" xr:uid="{00000000-0005-0000-0000-000083240000}"/>
    <cellStyle name="20% - Accent1 2 3 2 5 3 5" xfId="9533" xr:uid="{00000000-0005-0000-0000-000084240000}"/>
    <cellStyle name="20% - Accent1 2 3 2 5 3 5 2" xfId="9534" xr:uid="{00000000-0005-0000-0000-000085240000}"/>
    <cellStyle name="20% - Accent1 2 3 2 5 3 5 2 2" xfId="9535" xr:uid="{00000000-0005-0000-0000-000086240000}"/>
    <cellStyle name="20% - Accent1 2 3 2 5 3 5 3" xfId="9536" xr:uid="{00000000-0005-0000-0000-000087240000}"/>
    <cellStyle name="20% - Accent1 2 3 2 5 3 6" xfId="9537" xr:uid="{00000000-0005-0000-0000-000088240000}"/>
    <cellStyle name="20% - Accent1 2 3 2 5 3 6 2" xfId="9538" xr:uid="{00000000-0005-0000-0000-000089240000}"/>
    <cellStyle name="20% - Accent1 2 3 2 5 3 6 2 2" xfId="9539" xr:uid="{00000000-0005-0000-0000-00008A240000}"/>
    <cellStyle name="20% - Accent1 2 3 2 5 3 6 3" xfId="9540" xr:uid="{00000000-0005-0000-0000-00008B240000}"/>
    <cellStyle name="20% - Accent1 2 3 2 5 3 7" xfId="9541" xr:uid="{00000000-0005-0000-0000-00008C240000}"/>
    <cellStyle name="20% - Accent1 2 3 2 5 3 7 2" xfId="9542" xr:uid="{00000000-0005-0000-0000-00008D240000}"/>
    <cellStyle name="20% - Accent1 2 3 2 5 3 8" xfId="9543" xr:uid="{00000000-0005-0000-0000-00008E240000}"/>
    <cellStyle name="20% - Accent1 2 3 2 5 3 8 2" xfId="9544" xr:uid="{00000000-0005-0000-0000-00008F240000}"/>
    <cellStyle name="20% - Accent1 2 3 2 5 3 9" xfId="9545" xr:uid="{00000000-0005-0000-0000-000090240000}"/>
    <cellStyle name="20% - Accent1 2 3 2 5 4" xfId="9546" xr:uid="{00000000-0005-0000-0000-000091240000}"/>
    <cellStyle name="20% - Accent1 2 3 2 5 4 2" xfId="9547" xr:uid="{00000000-0005-0000-0000-000092240000}"/>
    <cellStyle name="20% - Accent1 2 3 2 5 4 2 2" xfId="9548" xr:uid="{00000000-0005-0000-0000-000093240000}"/>
    <cellStyle name="20% - Accent1 2 3 2 5 4 2 2 2" xfId="9549" xr:uid="{00000000-0005-0000-0000-000094240000}"/>
    <cellStyle name="20% - Accent1 2 3 2 5 4 2 3" xfId="9550" xr:uid="{00000000-0005-0000-0000-000095240000}"/>
    <cellStyle name="20% - Accent1 2 3 2 5 4 3" xfId="9551" xr:uid="{00000000-0005-0000-0000-000096240000}"/>
    <cellStyle name="20% - Accent1 2 3 2 5 4 3 2" xfId="9552" xr:uid="{00000000-0005-0000-0000-000097240000}"/>
    <cellStyle name="20% - Accent1 2 3 2 5 4 4" xfId="9553" xr:uid="{00000000-0005-0000-0000-000098240000}"/>
    <cellStyle name="20% - Accent1 2 3 2 5 5" xfId="9554" xr:uid="{00000000-0005-0000-0000-000099240000}"/>
    <cellStyle name="20% - Accent1 2 3 2 5 5 2" xfId="9555" xr:uid="{00000000-0005-0000-0000-00009A240000}"/>
    <cellStyle name="20% - Accent1 2 3 2 5 5 2 2" xfId="9556" xr:uid="{00000000-0005-0000-0000-00009B240000}"/>
    <cellStyle name="20% - Accent1 2 3 2 5 5 2 2 2" xfId="9557" xr:uid="{00000000-0005-0000-0000-00009C240000}"/>
    <cellStyle name="20% - Accent1 2 3 2 5 5 2 3" xfId="9558" xr:uid="{00000000-0005-0000-0000-00009D240000}"/>
    <cellStyle name="20% - Accent1 2 3 2 5 5 3" xfId="9559" xr:uid="{00000000-0005-0000-0000-00009E240000}"/>
    <cellStyle name="20% - Accent1 2 3 2 5 5 3 2" xfId="9560" xr:uid="{00000000-0005-0000-0000-00009F240000}"/>
    <cellStyle name="20% - Accent1 2 3 2 5 5 4" xfId="9561" xr:uid="{00000000-0005-0000-0000-0000A0240000}"/>
    <cellStyle name="20% - Accent1 2 3 2 5 6" xfId="9562" xr:uid="{00000000-0005-0000-0000-0000A1240000}"/>
    <cellStyle name="20% - Accent1 2 3 2 5 6 2" xfId="9563" xr:uid="{00000000-0005-0000-0000-0000A2240000}"/>
    <cellStyle name="20% - Accent1 2 3 2 5 6 2 2" xfId="9564" xr:uid="{00000000-0005-0000-0000-0000A3240000}"/>
    <cellStyle name="20% - Accent1 2 3 2 5 6 2 2 2" xfId="9565" xr:uid="{00000000-0005-0000-0000-0000A4240000}"/>
    <cellStyle name="20% - Accent1 2 3 2 5 6 2 3" xfId="9566" xr:uid="{00000000-0005-0000-0000-0000A5240000}"/>
    <cellStyle name="20% - Accent1 2 3 2 5 6 3" xfId="9567" xr:uid="{00000000-0005-0000-0000-0000A6240000}"/>
    <cellStyle name="20% - Accent1 2 3 2 5 6 3 2" xfId="9568" xr:uid="{00000000-0005-0000-0000-0000A7240000}"/>
    <cellStyle name="20% - Accent1 2 3 2 5 6 4" xfId="9569" xr:uid="{00000000-0005-0000-0000-0000A8240000}"/>
    <cellStyle name="20% - Accent1 2 3 2 5 7" xfId="9570" xr:uid="{00000000-0005-0000-0000-0000A9240000}"/>
    <cellStyle name="20% - Accent1 2 3 2 5 7 2" xfId="9571" xr:uid="{00000000-0005-0000-0000-0000AA240000}"/>
    <cellStyle name="20% - Accent1 2 3 2 5 7 2 2" xfId="9572" xr:uid="{00000000-0005-0000-0000-0000AB240000}"/>
    <cellStyle name="20% - Accent1 2 3 2 5 7 3" xfId="9573" xr:uid="{00000000-0005-0000-0000-0000AC240000}"/>
    <cellStyle name="20% - Accent1 2 3 2 5 8" xfId="9574" xr:uid="{00000000-0005-0000-0000-0000AD240000}"/>
    <cellStyle name="20% - Accent1 2 3 2 5 8 2" xfId="9575" xr:uid="{00000000-0005-0000-0000-0000AE240000}"/>
    <cellStyle name="20% - Accent1 2 3 2 5 8 2 2" xfId="9576" xr:uid="{00000000-0005-0000-0000-0000AF240000}"/>
    <cellStyle name="20% - Accent1 2 3 2 5 8 3" xfId="9577" xr:uid="{00000000-0005-0000-0000-0000B0240000}"/>
    <cellStyle name="20% - Accent1 2 3 2 5 9" xfId="9578" xr:uid="{00000000-0005-0000-0000-0000B1240000}"/>
    <cellStyle name="20% - Accent1 2 3 2 5 9 2" xfId="9579" xr:uid="{00000000-0005-0000-0000-0000B2240000}"/>
    <cellStyle name="20% - Accent1 2 3 2 6" xfId="9580" xr:uid="{00000000-0005-0000-0000-0000B3240000}"/>
    <cellStyle name="20% - Accent1 2 3 2 6 2" xfId="9581" xr:uid="{00000000-0005-0000-0000-0000B4240000}"/>
    <cellStyle name="20% - Accent1 2 3 2 6 2 2" xfId="9582" xr:uid="{00000000-0005-0000-0000-0000B5240000}"/>
    <cellStyle name="20% - Accent1 2 3 2 6 2 2 2" xfId="9583" xr:uid="{00000000-0005-0000-0000-0000B6240000}"/>
    <cellStyle name="20% - Accent1 2 3 2 6 2 2 2 2" xfId="9584" xr:uid="{00000000-0005-0000-0000-0000B7240000}"/>
    <cellStyle name="20% - Accent1 2 3 2 6 2 2 3" xfId="9585" xr:uid="{00000000-0005-0000-0000-0000B8240000}"/>
    <cellStyle name="20% - Accent1 2 3 2 6 2 3" xfId="9586" xr:uid="{00000000-0005-0000-0000-0000B9240000}"/>
    <cellStyle name="20% - Accent1 2 3 2 6 2 3 2" xfId="9587" xr:uid="{00000000-0005-0000-0000-0000BA240000}"/>
    <cellStyle name="20% - Accent1 2 3 2 6 2 4" xfId="9588" xr:uid="{00000000-0005-0000-0000-0000BB240000}"/>
    <cellStyle name="20% - Accent1 2 3 2 6 3" xfId="9589" xr:uid="{00000000-0005-0000-0000-0000BC240000}"/>
    <cellStyle name="20% - Accent1 2 3 2 6 3 2" xfId="9590" xr:uid="{00000000-0005-0000-0000-0000BD240000}"/>
    <cellStyle name="20% - Accent1 2 3 2 6 3 2 2" xfId="9591" xr:uid="{00000000-0005-0000-0000-0000BE240000}"/>
    <cellStyle name="20% - Accent1 2 3 2 6 3 2 2 2" xfId="9592" xr:uid="{00000000-0005-0000-0000-0000BF240000}"/>
    <cellStyle name="20% - Accent1 2 3 2 6 3 2 3" xfId="9593" xr:uid="{00000000-0005-0000-0000-0000C0240000}"/>
    <cellStyle name="20% - Accent1 2 3 2 6 3 3" xfId="9594" xr:uid="{00000000-0005-0000-0000-0000C1240000}"/>
    <cellStyle name="20% - Accent1 2 3 2 6 3 3 2" xfId="9595" xr:uid="{00000000-0005-0000-0000-0000C2240000}"/>
    <cellStyle name="20% - Accent1 2 3 2 6 3 4" xfId="9596" xr:uid="{00000000-0005-0000-0000-0000C3240000}"/>
    <cellStyle name="20% - Accent1 2 3 2 6 4" xfId="9597" xr:uid="{00000000-0005-0000-0000-0000C4240000}"/>
    <cellStyle name="20% - Accent1 2 3 2 6 4 2" xfId="9598" xr:uid="{00000000-0005-0000-0000-0000C5240000}"/>
    <cellStyle name="20% - Accent1 2 3 2 6 4 2 2" xfId="9599" xr:uid="{00000000-0005-0000-0000-0000C6240000}"/>
    <cellStyle name="20% - Accent1 2 3 2 6 4 2 2 2" xfId="9600" xr:uid="{00000000-0005-0000-0000-0000C7240000}"/>
    <cellStyle name="20% - Accent1 2 3 2 6 4 2 3" xfId="9601" xr:uid="{00000000-0005-0000-0000-0000C8240000}"/>
    <cellStyle name="20% - Accent1 2 3 2 6 4 3" xfId="9602" xr:uid="{00000000-0005-0000-0000-0000C9240000}"/>
    <cellStyle name="20% - Accent1 2 3 2 6 4 3 2" xfId="9603" xr:uid="{00000000-0005-0000-0000-0000CA240000}"/>
    <cellStyle name="20% - Accent1 2 3 2 6 4 4" xfId="9604" xr:uid="{00000000-0005-0000-0000-0000CB240000}"/>
    <cellStyle name="20% - Accent1 2 3 2 6 5" xfId="9605" xr:uid="{00000000-0005-0000-0000-0000CC240000}"/>
    <cellStyle name="20% - Accent1 2 3 2 6 5 2" xfId="9606" xr:uid="{00000000-0005-0000-0000-0000CD240000}"/>
    <cellStyle name="20% - Accent1 2 3 2 6 5 2 2" xfId="9607" xr:uid="{00000000-0005-0000-0000-0000CE240000}"/>
    <cellStyle name="20% - Accent1 2 3 2 6 5 3" xfId="9608" xr:uid="{00000000-0005-0000-0000-0000CF240000}"/>
    <cellStyle name="20% - Accent1 2 3 2 6 6" xfId="9609" xr:uid="{00000000-0005-0000-0000-0000D0240000}"/>
    <cellStyle name="20% - Accent1 2 3 2 6 6 2" xfId="9610" xr:uid="{00000000-0005-0000-0000-0000D1240000}"/>
    <cellStyle name="20% - Accent1 2 3 2 6 6 2 2" xfId="9611" xr:uid="{00000000-0005-0000-0000-0000D2240000}"/>
    <cellStyle name="20% - Accent1 2 3 2 6 6 3" xfId="9612" xr:uid="{00000000-0005-0000-0000-0000D3240000}"/>
    <cellStyle name="20% - Accent1 2 3 2 6 7" xfId="9613" xr:uid="{00000000-0005-0000-0000-0000D4240000}"/>
    <cellStyle name="20% - Accent1 2 3 2 6 7 2" xfId="9614" xr:uid="{00000000-0005-0000-0000-0000D5240000}"/>
    <cellStyle name="20% - Accent1 2 3 2 6 8" xfId="9615" xr:uid="{00000000-0005-0000-0000-0000D6240000}"/>
    <cellStyle name="20% - Accent1 2 3 2 6 8 2" xfId="9616" xr:uid="{00000000-0005-0000-0000-0000D7240000}"/>
    <cellStyle name="20% - Accent1 2 3 2 6 9" xfId="9617" xr:uid="{00000000-0005-0000-0000-0000D8240000}"/>
    <cellStyle name="20% - Accent1 2 3 2 7" xfId="9618" xr:uid="{00000000-0005-0000-0000-0000D9240000}"/>
    <cellStyle name="20% - Accent1 2 3 2 7 2" xfId="9619" xr:uid="{00000000-0005-0000-0000-0000DA240000}"/>
    <cellStyle name="20% - Accent1 2 3 2 7 2 2" xfId="9620" xr:uid="{00000000-0005-0000-0000-0000DB240000}"/>
    <cellStyle name="20% - Accent1 2 3 2 7 2 2 2" xfId="9621" xr:uid="{00000000-0005-0000-0000-0000DC240000}"/>
    <cellStyle name="20% - Accent1 2 3 2 7 2 2 2 2" xfId="9622" xr:uid="{00000000-0005-0000-0000-0000DD240000}"/>
    <cellStyle name="20% - Accent1 2 3 2 7 2 2 3" xfId="9623" xr:uid="{00000000-0005-0000-0000-0000DE240000}"/>
    <cellStyle name="20% - Accent1 2 3 2 7 2 3" xfId="9624" xr:uid="{00000000-0005-0000-0000-0000DF240000}"/>
    <cellStyle name="20% - Accent1 2 3 2 7 2 3 2" xfId="9625" xr:uid="{00000000-0005-0000-0000-0000E0240000}"/>
    <cellStyle name="20% - Accent1 2 3 2 7 2 4" xfId="9626" xr:uid="{00000000-0005-0000-0000-0000E1240000}"/>
    <cellStyle name="20% - Accent1 2 3 2 7 3" xfId="9627" xr:uid="{00000000-0005-0000-0000-0000E2240000}"/>
    <cellStyle name="20% - Accent1 2 3 2 7 3 2" xfId="9628" xr:uid="{00000000-0005-0000-0000-0000E3240000}"/>
    <cellStyle name="20% - Accent1 2 3 2 7 3 2 2" xfId="9629" xr:uid="{00000000-0005-0000-0000-0000E4240000}"/>
    <cellStyle name="20% - Accent1 2 3 2 7 3 2 2 2" xfId="9630" xr:uid="{00000000-0005-0000-0000-0000E5240000}"/>
    <cellStyle name="20% - Accent1 2 3 2 7 3 2 3" xfId="9631" xr:uid="{00000000-0005-0000-0000-0000E6240000}"/>
    <cellStyle name="20% - Accent1 2 3 2 7 3 3" xfId="9632" xr:uid="{00000000-0005-0000-0000-0000E7240000}"/>
    <cellStyle name="20% - Accent1 2 3 2 7 3 3 2" xfId="9633" xr:uid="{00000000-0005-0000-0000-0000E8240000}"/>
    <cellStyle name="20% - Accent1 2 3 2 7 3 4" xfId="9634" xr:uid="{00000000-0005-0000-0000-0000E9240000}"/>
    <cellStyle name="20% - Accent1 2 3 2 7 4" xfId="9635" xr:uid="{00000000-0005-0000-0000-0000EA240000}"/>
    <cellStyle name="20% - Accent1 2 3 2 7 4 2" xfId="9636" xr:uid="{00000000-0005-0000-0000-0000EB240000}"/>
    <cellStyle name="20% - Accent1 2 3 2 7 4 2 2" xfId="9637" xr:uid="{00000000-0005-0000-0000-0000EC240000}"/>
    <cellStyle name="20% - Accent1 2 3 2 7 4 2 2 2" xfId="9638" xr:uid="{00000000-0005-0000-0000-0000ED240000}"/>
    <cellStyle name="20% - Accent1 2 3 2 7 4 2 3" xfId="9639" xr:uid="{00000000-0005-0000-0000-0000EE240000}"/>
    <cellStyle name="20% - Accent1 2 3 2 7 4 3" xfId="9640" xr:uid="{00000000-0005-0000-0000-0000EF240000}"/>
    <cellStyle name="20% - Accent1 2 3 2 7 4 3 2" xfId="9641" xr:uid="{00000000-0005-0000-0000-0000F0240000}"/>
    <cellStyle name="20% - Accent1 2 3 2 7 4 4" xfId="9642" xr:uid="{00000000-0005-0000-0000-0000F1240000}"/>
    <cellStyle name="20% - Accent1 2 3 2 7 5" xfId="9643" xr:uid="{00000000-0005-0000-0000-0000F2240000}"/>
    <cellStyle name="20% - Accent1 2 3 2 7 5 2" xfId="9644" xr:uid="{00000000-0005-0000-0000-0000F3240000}"/>
    <cellStyle name="20% - Accent1 2 3 2 7 5 2 2" xfId="9645" xr:uid="{00000000-0005-0000-0000-0000F4240000}"/>
    <cellStyle name="20% - Accent1 2 3 2 7 5 3" xfId="9646" xr:uid="{00000000-0005-0000-0000-0000F5240000}"/>
    <cellStyle name="20% - Accent1 2 3 2 7 6" xfId="9647" xr:uid="{00000000-0005-0000-0000-0000F6240000}"/>
    <cellStyle name="20% - Accent1 2 3 2 7 6 2" xfId="9648" xr:uid="{00000000-0005-0000-0000-0000F7240000}"/>
    <cellStyle name="20% - Accent1 2 3 2 7 6 2 2" xfId="9649" xr:uid="{00000000-0005-0000-0000-0000F8240000}"/>
    <cellStyle name="20% - Accent1 2 3 2 7 6 3" xfId="9650" xr:uid="{00000000-0005-0000-0000-0000F9240000}"/>
    <cellStyle name="20% - Accent1 2 3 2 7 7" xfId="9651" xr:uid="{00000000-0005-0000-0000-0000FA240000}"/>
    <cellStyle name="20% - Accent1 2 3 2 7 7 2" xfId="9652" xr:uid="{00000000-0005-0000-0000-0000FB240000}"/>
    <cellStyle name="20% - Accent1 2 3 2 7 8" xfId="9653" xr:uid="{00000000-0005-0000-0000-0000FC240000}"/>
    <cellStyle name="20% - Accent1 2 3 2 7 8 2" xfId="9654" xr:uid="{00000000-0005-0000-0000-0000FD240000}"/>
    <cellStyle name="20% - Accent1 2 3 2 7 9" xfId="9655" xr:uid="{00000000-0005-0000-0000-0000FE240000}"/>
    <cellStyle name="20% - Accent1 2 3 2 8" xfId="9656" xr:uid="{00000000-0005-0000-0000-0000FF240000}"/>
    <cellStyle name="20% - Accent1 2 3 2 8 2" xfId="9657" xr:uid="{00000000-0005-0000-0000-000000250000}"/>
    <cellStyle name="20% - Accent1 2 3 2 8 2 2" xfId="9658" xr:uid="{00000000-0005-0000-0000-000001250000}"/>
    <cellStyle name="20% - Accent1 2 3 2 8 2 2 2" xfId="9659" xr:uid="{00000000-0005-0000-0000-000002250000}"/>
    <cellStyle name="20% - Accent1 2 3 2 8 2 3" xfId="9660" xr:uid="{00000000-0005-0000-0000-000003250000}"/>
    <cellStyle name="20% - Accent1 2 3 2 8 3" xfId="9661" xr:uid="{00000000-0005-0000-0000-000004250000}"/>
    <cellStyle name="20% - Accent1 2 3 2 8 3 2" xfId="9662" xr:uid="{00000000-0005-0000-0000-000005250000}"/>
    <cellStyle name="20% - Accent1 2 3 2 8 4" xfId="9663" xr:uid="{00000000-0005-0000-0000-000006250000}"/>
    <cellStyle name="20% - Accent1 2 3 2 9" xfId="9664" xr:uid="{00000000-0005-0000-0000-000007250000}"/>
    <cellStyle name="20% - Accent1 2 3 2 9 2" xfId="9665" xr:uid="{00000000-0005-0000-0000-000008250000}"/>
    <cellStyle name="20% - Accent1 2 3 2 9 2 2" xfId="9666" xr:uid="{00000000-0005-0000-0000-000009250000}"/>
    <cellStyle name="20% - Accent1 2 3 2 9 2 2 2" xfId="9667" xr:uid="{00000000-0005-0000-0000-00000A250000}"/>
    <cellStyle name="20% - Accent1 2 3 2 9 2 3" xfId="9668" xr:uid="{00000000-0005-0000-0000-00000B250000}"/>
    <cellStyle name="20% - Accent1 2 3 2 9 3" xfId="9669" xr:uid="{00000000-0005-0000-0000-00000C250000}"/>
    <cellStyle name="20% - Accent1 2 3 2 9 3 2" xfId="9670" xr:uid="{00000000-0005-0000-0000-00000D250000}"/>
    <cellStyle name="20% - Accent1 2 3 2 9 4" xfId="9671" xr:uid="{00000000-0005-0000-0000-00000E250000}"/>
    <cellStyle name="20% - Accent1 2 3 3" xfId="9672" xr:uid="{00000000-0005-0000-0000-00000F250000}"/>
    <cellStyle name="20% - Accent1 2 3 3 10" xfId="9673" xr:uid="{00000000-0005-0000-0000-000010250000}"/>
    <cellStyle name="20% - Accent1 2 3 3 10 2" xfId="9674" xr:uid="{00000000-0005-0000-0000-000011250000}"/>
    <cellStyle name="20% - Accent1 2 3 3 10 2 2" xfId="9675" xr:uid="{00000000-0005-0000-0000-000012250000}"/>
    <cellStyle name="20% - Accent1 2 3 3 10 3" xfId="9676" xr:uid="{00000000-0005-0000-0000-000013250000}"/>
    <cellStyle name="20% - Accent1 2 3 3 11" xfId="9677" xr:uid="{00000000-0005-0000-0000-000014250000}"/>
    <cellStyle name="20% - Accent1 2 3 3 11 2" xfId="9678" xr:uid="{00000000-0005-0000-0000-000015250000}"/>
    <cellStyle name="20% - Accent1 2 3 3 11 2 2" xfId="9679" xr:uid="{00000000-0005-0000-0000-000016250000}"/>
    <cellStyle name="20% - Accent1 2 3 3 11 3" xfId="9680" xr:uid="{00000000-0005-0000-0000-000017250000}"/>
    <cellStyle name="20% - Accent1 2 3 3 12" xfId="9681" xr:uid="{00000000-0005-0000-0000-000018250000}"/>
    <cellStyle name="20% - Accent1 2 3 3 12 2" xfId="9682" xr:uid="{00000000-0005-0000-0000-000019250000}"/>
    <cellStyle name="20% - Accent1 2 3 3 13" xfId="9683" xr:uid="{00000000-0005-0000-0000-00001A250000}"/>
    <cellStyle name="20% - Accent1 2 3 3 13 2" xfId="9684" xr:uid="{00000000-0005-0000-0000-00001B250000}"/>
    <cellStyle name="20% - Accent1 2 3 3 14" xfId="9685" xr:uid="{00000000-0005-0000-0000-00001C250000}"/>
    <cellStyle name="20% - Accent1 2 3 3 2" xfId="9686" xr:uid="{00000000-0005-0000-0000-00001D250000}"/>
    <cellStyle name="20% - Accent1 2 3 3 2 10" xfId="9687" xr:uid="{00000000-0005-0000-0000-00001E250000}"/>
    <cellStyle name="20% - Accent1 2 3 3 2 10 2" xfId="9688" xr:uid="{00000000-0005-0000-0000-00001F250000}"/>
    <cellStyle name="20% - Accent1 2 3 3 2 11" xfId="9689" xr:uid="{00000000-0005-0000-0000-000020250000}"/>
    <cellStyle name="20% - Accent1 2 3 3 2 2" xfId="9690" xr:uid="{00000000-0005-0000-0000-000021250000}"/>
    <cellStyle name="20% - Accent1 2 3 3 2 2 2" xfId="9691" xr:uid="{00000000-0005-0000-0000-000022250000}"/>
    <cellStyle name="20% - Accent1 2 3 3 2 2 2 2" xfId="9692" xr:uid="{00000000-0005-0000-0000-000023250000}"/>
    <cellStyle name="20% - Accent1 2 3 3 2 2 2 2 2" xfId="9693" xr:uid="{00000000-0005-0000-0000-000024250000}"/>
    <cellStyle name="20% - Accent1 2 3 3 2 2 2 2 2 2" xfId="9694" xr:uid="{00000000-0005-0000-0000-000025250000}"/>
    <cellStyle name="20% - Accent1 2 3 3 2 2 2 2 3" xfId="9695" xr:uid="{00000000-0005-0000-0000-000026250000}"/>
    <cellStyle name="20% - Accent1 2 3 3 2 2 2 3" xfId="9696" xr:uid="{00000000-0005-0000-0000-000027250000}"/>
    <cellStyle name="20% - Accent1 2 3 3 2 2 2 3 2" xfId="9697" xr:uid="{00000000-0005-0000-0000-000028250000}"/>
    <cellStyle name="20% - Accent1 2 3 3 2 2 2 4" xfId="9698" xr:uid="{00000000-0005-0000-0000-000029250000}"/>
    <cellStyle name="20% - Accent1 2 3 3 2 2 3" xfId="9699" xr:uid="{00000000-0005-0000-0000-00002A250000}"/>
    <cellStyle name="20% - Accent1 2 3 3 2 2 3 2" xfId="9700" xr:uid="{00000000-0005-0000-0000-00002B250000}"/>
    <cellStyle name="20% - Accent1 2 3 3 2 2 3 2 2" xfId="9701" xr:uid="{00000000-0005-0000-0000-00002C250000}"/>
    <cellStyle name="20% - Accent1 2 3 3 2 2 3 2 2 2" xfId="9702" xr:uid="{00000000-0005-0000-0000-00002D250000}"/>
    <cellStyle name="20% - Accent1 2 3 3 2 2 3 2 3" xfId="9703" xr:uid="{00000000-0005-0000-0000-00002E250000}"/>
    <cellStyle name="20% - Accent1 2 3 3 2 2 3 3" xfId="9704" xr:uid="{00000000-0005-0000-0000-00002F250000}"/>
    <cellStyle name="20% - Accent1 2 3 3 2 2 3 3 2" xfId="9705" xr:uid="{00000000-0005-0000-0000-000030250000}"/>
    <cellStyle name="20% - Accent1 2 3 3 2 2 3 4" xfId="9706" xr:uid="{00000000-0005-0000-0000-000031250000}"/>
    <cellStyle name="20% - Accent1 2 3 3 2 2 4" xfId="9707" xr:uid="{00000000-0005-0000-0000-000032250000}"/>
    <cellStyle name="20% - Accent1 2 3 3 2 2 4 2" xfId="9708" xr:uid="{00000000-0005-0000-0000-000033250000}"/>
    <cellStyle name="20% - Accent1 2 3 3 2 2 4 2 2" xfId="9709" xr:uid="{00000000-0005-0000-0000-000034250000}"/>
    <cellStyle name="20% - Accent1 2 3 3 2 2 4 2 2 2" xfId="9710" xr:uid="{00000000-0005-0000-0000-000035250000}"/>
    <cellStyle name="20% - Accent1 2 3 3 2 2 4 2 3" xfId="9711" xr:uid="{00000000-0005-0000-0000-000036250000}"/>
    <cellStyle name="20% - Accent1 2 3 3 2 2 4 3" xfId="9712" xr:uid="{00000000-0005-0000-0000-000037250000}"/>
    <cellStyle name="20% - Accent1 2 3 3 2 2 4 3 2" xfId="9713" xr:uid="{00000000-0005-0000-0000-000038250000}"/>
    <cellStyle name="20% - Accent1 2 3 3 2 2 4 4" xfId="9714" xr:uid="{00000000-0005-0000-0000-000039250000}"/>
    <cellStyle name="20% - Accent1 2 3 3 2 2 5" xfId="9715" xr:uid="{00000000-0005-0000-0000-00003A250000}"/>
    <cellStyle name="20% - Accent1 2 3 3 2 2 5 2" xfId="9716" xr:uid="{00000000-0005-0000-0000-00003B250000}"/>
    <cellStyle name="20% - Accent1 2 3 3 2 2 5 2 2" xfId="9717" xr:uid="{00000000-0005-0000-0000-00003C250000}"/>
    <cellStyle name="20% - Accent1 2 3 3 2 2 5 3" xfId="9718" xr:uid="{00000000-0005-0000-0000-00003D250000}"/>
    <cellStyle name="20% - Accent1 2 3 3 2 2 6" xfId="9719" xr:uid="{00000000-0005-0000-0000-00003E250000}"/>
    <cellStyle name="20% - Accent1 2 3 3 2 2 6 2" xfId="9720" xr:uid="{00000000-0005-0000-0000-00003F250000}"/>
    <cellStyle name="20% - Accent1 2 3 3 2 2 6 2 2" xfId="9721" xr:uid="{00000000-0005-0000-0000-000040250000}"/>
    <cellStyle name="20% - Accent1 2 3 3 2 2 6 3" xfId="9722" xr:uid="{00000000-0005-0000-0000-000041250000}"/>
    <cellStyle name="20% - Accent1 2 3 3 2 2 7" xfId="9723" xr:uid="{00000000-0005-0000-0000-000042250000}"/>
    <cellStyle name="20% - Accent1 2 3 3 2 2 7 2" xfId="9724" xr:uid="{00000000-0005-0000-0000-000043250000}"/>
    <cellStyle name="20% - Accent1 2 3 3 2 2 8" xfId="9725" xr:uid="{00000000-0005-0000-0000-000044250000}"/>
    <cellStyle name="20% - Accent1 2 3 3 2 2 8 2" xfId="9726" xr:uid="{00000000-0005-0000-0000-000045250000}"/>
    <cellStyle name="20% - Accent1 2 3 3 2 2 9" xfId="9727" xr:uid="{00000000-0005-0000-0000-000046250000}"/>
    <cellStyle name="20% - Accent1 2 3 3 2 3" xfId="9728" xr:uid="{00000000-0005-0000-0000-000047250000}"/>
    <cellStyle name="20% - Accent1 2 3 3 2 3 2" xfId="9729" xr:uid="{00000000-0005-0000-0000-000048250000}"/>
    <cellStyle name="20% - Accent1 2 3 3 2 3 2 2" xfId="9730" xr:uid="{00000000-0005-0000-0000-000049250000}"/>
    <cellStyle name="20% - Accent1 2 3 3 2 3 2 2 2" xfId="9731" xr:uid="{00000000-0005-0000-0000-00004A250000}"/>
    <cellStyle name="20% - Accent1 2 3 3 2 3 2 2 2 2" xfId="9732" xr:uid="{00000000-0005-0000-0000-00004B250000}"/>
    <cellStyle name="20% - Accent1 2 3 3 2 3 2 2 3" xfId="9733" xr:uid="{00000000-0005-0000-0000-00004C250000}"/>
    <cellStyle name="20% - Accent1 2 3 3 2 3 2 3" xfId="9734" xr:uid="{00000000-0005-0000-0000-00004D250000}"/>
    <cellStyle name="20% - Accent1 2 3 3 2 3 2 3 2" xfId="9735" xr:uid="{00000000-0005-0000-0000-00004E250000}"/>
    <cellStyle name="20% - Accent1 2 3 3 2 3 2 4" xfId="9736" xr:uid="{00000000-0005-0000-0000-00004F250000}"/>
    <cellStyle name="20% - Accent1 2 3 3 2 3 3" xfId="9737" xr:uid="{00000000-0005-0000-0000-000050250000}"/>
    <cellStyle name="20% - Accent1 2 3 3 2 3 3 2" xfId="9738" xr:uid="{00000000-0005-0000-0000-000051250000}"/>
    <cellStyle name="20% - Accent1 2 3 3 2 3 3 2 2" xfId="9739" xr:uid="{00000000-0005-0000-0000-000052250000}"/>
    <cellStyle name="20% - Accent1 2 3 3 2 3 3 2 2 2" xfId="9740" xr:uid="{00000000-0005-0000-0000-000053250000}"/>
    <cellStyle name="20% - Accent1 2 3 3 2 3 3 2 3" xfId="9741" xr:uid="{00000000-0005-0000-0000-000054250000}"/>
    <cellStyle name="20% - Accent1 2 3 3 2 3 3 3" xfId="9742" xr:uid="{00000000-0005-0000-0000-000055250000}"/>
    <cellStyle name="20% - Accent1 2 3 3 2 3 3 3 2" xfId="9743" xr:uid="{00000000-0005-0000-0000-000056250000}"/>
    <cellStyle name="20% - Accent1 2 3 3 2 3 3 4" xfId="9744" xr:uid="{00000000-0005-0000-0000-000057250000}"/>
    <cellStyle name="20% - Accent1 2 3 3 2 3 4" xfId="9745" xr:uid="{00000000-0005-0000-0000-000058250000}"/>
    <cellStyle name="20% - Accent1 2 3 3 2 3 4 2" xfId="9746" xr:uid="{00000000-0005-0000-0000-000059250000}"/>
    <cellStyle name="20% - Accent1 2 3 3 2 3 4 2 2" xfId="9747" xr:uid="{00000000-0005-0000-0000-00005A250000}"/>
    <cellStyle name="20% - Accent1 2 3 3 2 3 4 2 2 2" xfId="9748" xr:uid="{00000000-0005-0000-0000-00005B250000}"/>
    <cellStyle name="20% - Accent1 2 3 3 2 3 4 2 3" xfId="9749" xr:uid="{00000000-0005-0000-0000-00005C250000}"/>
    <cellStyle name="20% - Accent1 2 3 3 2 3 4 3" xfId="9750" xr:uid="{00000000-0005-0000-0000-00005D250000}"/>
    <cellStyle name="20% - Accent1 2 3 3 2 3 4 3 2" xfId="9751" xr:uid="{00000000-0005-0000-0000-00005E250000}"/>
    <cellStyle name="20% - Accent1 2 3 3 2 3 4 4" xfId="9752" xr:uid="{00000000-0005-0000-0000-00005F250000}"/>
    <cellStyle name="20% - Accent1 2 3 3 2 3 5" xfId="9753" xr:uid="{00000000-0005-0000-0000-000060250000}"/>
    <cellStyle name="20% - Accent1 2 3 3 2 3 5 2" xfId="9754" xr:uid="{00000000-0005-0000-0000-000061250000}"/>
    <cellStyle name="20% - Accent1 2 3 3 2 3 5 2 2" xfId="9755" xr:uid="{00000000-0005-0000-0000-000062250000}"/>
    <cellStyle name="20% - Accent1 2 3 3 2 3 5 3" xfId="9756" xr:uid="{00000000-0005-0000-0000-000063250000}"/>
    <cellStyle name="20% - Accent1 2 3 3 2 3 6" xfId="9757" xr:uid="{00000000-0005-0000-0000-000064250000}"/>
    <cellStyle name="20% - Accent1 2 3 3 2 3 6 2" xfId="9758" xr:uid="{00000000-0005-0000-0000-000065250000}"/>
    <cellStyle name="20% - Accent1 2 3 3 2 3 6 2 2" xfId="9759" xr:uid="{00000000-0005-0000-0000-000066250000}"/>
    <cellStyle name="20% - Accent1 2 3 3 2 3 6 3" xfId="9760" xr:uid="{00000000-0005-0000-0000-000067250000}"/>
    <cellStyle name="20% - Accent1 2 3 3 2 3 7" xfId="9761" xr:uid="{00000000-0005-0000-0000-000068250000}"/>
    <cellStyle name="20% - Accent1 2 3 3 2 3 7 2" xfId="9762" xr:uid="{00000000-0005-0000-0000-000069250000}"/>
    <cellStyle name="20% - Accent1 2 3 3 2 3 8" xfId="9763" xr:uid="{00000000-0005-0000-0000-00006A250000}"/>
    <cellStyle name="20% - Accent1 2 3 3 2 3 8 2" xfId="9764" xr:uid="{00000000-0005-0000-0000-00006B250000}"/>
    <cellStyle name="20% - Accent1 2 3 3 2 3 9" xfId="9765" xr:uid="{00000000-0005-0000-0000-00006C250000}"/>
    <cellStyle name="20% - Accent1 2 3 3 2 4" xfId="9766" xr:uid="{00000000-0005-0000-0000-00006D250000}"/>
    <cellStyle name="20% - Accent1 2 3 3 2 4 2" xfId="9767" xr:uid="{00000000-0005-0000-0000-00006E250000}"/>
    <cellStyle name="20% - Accent1 2 3 3 2 4 2 2" xfId="9768" xr:uid="{00000000-0005-0000-0000-00006F250000}"/>
    <cellStyle name="20% - Accent1 2 3 3 2 4 2 2 2" xfId="9769" xr:uid="{00000000-0005-0000-0000-000070250000}"/>
    <cellStyle name="20% - Accent1 2 3 3 2 4 2 3" xfId="9770" xr:uid="{00000000-0005-0000-0000-000071250000}"/>
    <cellStyle name="20% - Accent1 2 3 3 2 4 3" xfId="9771" xr:uid="{00000000-0005-0000-0000-000072250000}"/>
    <cellStyle name="20% - Accent1 2 3 3 2 4 3 2" xfId="9772" xr:uid="{00000000-0005-0000-0000-000073250000}"/>
    <cellStyle name="20% - Accent1 2 3 3 2 4 4" xfId="9773" xr:uid="{00000000-0005-0000-0000-000074250000}"/>
    <cellStyle name="20% - Accent1 2 3 3 2 5" xfId="9774" xr:uid="{00000000-0005-0000-0000-000075250000}"/>
    <cellStyle name="20% - Accent1 2 3 3 2 5 2" xfId="9775" xr:uid="{00000000-0005-0000-0000-000076250000}"/>
    <cellStyle name="20% - Accent1 2 3 3 2 5 2 2" xfId="9776" xr:uid="{00000000-0005-0000-0000-000077250000}"/>
    <cellStyle name="20% - Accent1 2 3 3 2 5 2 2 2" xfId="9777" xr:uid="{00000000-0005-0000-0000-000078250000}"/>
    <cellStyle name="20% - Accent1 2 3 3 2 5 2 3" xfId="9778" xr:uid="{00000000-0005-0000-0000-000079250000}"/>
    <cellStyle name="20% - Accent1 2 3 3 2 5 3" xfId="9779" xr:uid="{00000000-0005-0000-0000-00007A250000}"/>
    <cellStyle name="20% - Accent1 2 3 3 2 5 3 2" xfId="9780" xr:uid="{00000000-0005-0000-0000-00007B250000}"/>
    <cellStyle name="20% - Accent1 2 3 3 2 5 4" xfId="9781" xr:uid="{00000000-0005-0000-0000-00007C250000}"/>
    <cellStyle name="20% - Accent1 2 3 3 2 6" xfId="9782" xr:uid="{00000000-0005-0000-0000-00007D250000}"/>
    <cellStyle name="20% - Accent1 2 3 3 2 6 2" xfId="9783" xr:uid="{00000000-0005-0000-0000-00007E250000}"/>
    <cellStyle name="20% - Accent1 2 3 3 2 6 2 2" xfId="9784" xr:uid="{00000000-0005-0000-0000-00007F250000}"/>
    <cellStyle name="20% - Accent1 2 3 3 2 6 2 2 2" xfId="9785" xr:uid="{00000000-0005-0000-0000-000080250000}"/>
    <cellStyle name="20% - Accent1 2 3 3 2 6 2 3" xfId="9786" xr:uid="{00000000-0005-0000-0000-000081250000}"/>
    <cellStyle name="20% - Accent1 2 3 3 2 6 3" xfId="9787" xr:uid="{00000000-0005-0000-0000-000082250000}"/>
    <cellStyle name="20% - Accent1 2 3 3 2 6 3 2" xfId="9788" xr:uid="{00000000-0005-0000-0000-000083250000}"/>
    <cellStyle name="20% - Accent1 2 3 3 2 6 4" xfId="9789" xr:uid="{00000000-0005-0000-0000-000084250000}"/>
    <cellStyle name="20% - Accent1 2 3 3 2 7" xfId="9790" xr:uid="{00000000-0005-0000-0000-000085250000}"/>
    <cellStyle name="20% - Accent1 2 3 3 2 7 2" xfId="9791" xr:uid="{00000000-0005-0000-0000-000086250000}"/>
    <cellStyle name="20% - Accent1 2 3 3 2 7 2 2" xfId="9792" xr:uid="{00000000-0005-0000-0000-000087250000}"/>
    <cellStyle name="20% - Accent1 2 3 3 2 7 3" xfId="9793" xr:uid="{00000000-0005-0000-0000-000088250000}"/>
    <cellStyle name="20% - Accent1 2 3 3 2 8" xfId="9794" xr:uid="{00000000-0005-0000-0000-000089250000}"/>
    <cellStyle name="20% - Accent1 2 3 3 2 8 2" xfId="9795" xr:uid="{00000000-0005-0000-0000-00008A250000}"/>
    <cellStyle name="20% - Accent1 2 3 3 2 8 2 2" xfId="9796" xr:uid="{00000000-0005-0000-0000-00008B250000}"/>
    <cellStyle name="20% - Accent1 2 3 3 2 8 3" xfId="9797" xr:uid="{00000000-0005-0000-0000-00008C250000}"/>
    <cellStyle name="20% - Accent1 2 3 3 2 9" xfId="9798" xr:uid="{00000000-0005-0000-0000-00008D250000}"/>
    <cellStyle name="20% - Accent1 2 3 3 2 9 2" xfId="9799" xr:uid="{00000000-0005-0000-0000-00008E250000}"/>
    <cellStyle name="20% - Accent1 2 3 3 3" xfId="9800" xr:uid="{00000000-0005-0000-0000-00008F250000}"/>
    <cellStyle name="20% - Accent1 2 3 3 3 10" xfId="9801" xr:uid="{00000000-0005-0000-0000-000090250000}"/>
    <cellStyle name="20% - Accent1 2 3 3 3 10 2" xfId="9802" xr:uid="{00000000-0005-0000-0000-000091250000}"/>
    <cellStyle name="20% - Accent1 2 3 3 3 11" xfId="9803" xr:uid="{00000000-0005-0000-0000-000092250000}"/>
    <cellStyle name="20% - Accent1 2 3 3 3 2" xfId="9804" xr:uid="{00000000-0005-0000-0000-000093250000}"/>
    <cellStyle name="20% - Accent1 2 3 3 3 2 2" xfId="9805" xr:uid="{00000000-0005-0000-0000-000094250000}"/>
    <cellStyle name="20% - Accent1 2 3 3 3 2 2 2" xfId="9806" xr:uid="{00000000-0005-0000-0000-000095250000}"/>
    <cellStyle name="20% - Accent1 2 3 3 3 2 2 2 2" xfId="9807" xr:uid="{00000000-0005-0000-0000-000096250000}"/>
    <cellStyle name="20% - Accent1 2 3 3 3 2 2 2 2 2" xfId="9808" xr:uid="{00000000-0005-0000-0000-000097250000}"/>
    <cellStyle name="20% - Accent1 2 3 3 3 2 2 2 3" xfId="9809" xr:uid="{00000000-0005-0000-0000-000098250000}"/>
    <cellStyle name="20% - Accent1 2 3 3 3 2 2 3" xfId="9810" xr:uid="{00000000-0005-0000-0000-000099250000}"/>
    <cellStyle name="20% - Accent1 2 3 3 3 2 2 3 2" xfId="9811" xr:uid="{00000000-0005-0000-0000-00009A250000}"/>
    <cellStyle name="20% - Accent1 2 3 3 3 2 2 4" xfId="9812" xr:uid="{00000000-0005-0000-0000-00009B250000}"/>
    <cellStyle name="20% - Accent1 2 3 3 3 2 3" xfId="9813" xr:uid="{00000000-0005-0000-0000-00009C250000}"/>
    <cellStyle name="20% - Accent1 2 3 3 3 2 3 2" xfId="9814" xr:uid="{00000000-0005-0000-0000-00009D250000}"/>
    <cellStyle name="20% - Accent1 2 3 3 3 2 3 2 2" xfId="9815" xr:uid="{00000000-0005-0000-0000-00009E250000}"/>
    <cellStyle name="20% - Accent1 2 3 3 3 2 3 2 2 2" xfId="9816" xr:uid="{00000000-0005-0000-0000-00009F250000}"/>
    <cellStyle name="20% - Accent1 2 3 3 3 2 3 2 3" xfId="9817" xr:uid="{00000000-0005-0000-0000-0000A0250000}"/>
    <cellStyle name="20% - Accent1 2 3 3 3 2 3 3" xfId="9818" xr:uid="{00000000-0005-0000-0000-0000A1250000}"/>
    <cellStyle name="20% - Accent1 2 3 3 3 2 3 3 2" xfId="9819" xr:uid="{00000000-0005-0000-0000-0000A2250000}"/>
    <cellStyle name="20% - Accent1 2 3 3 3 2 3 4" xfId="9820" xr:uid="{00000000-0005-0000-0000-0000A3250000}"/>
    <cellStyle name="20% - Accent1 2 3 3 3 2 4" xfId="9821" xr:uid="{00000000-0005-0000-0000-0000A4250000}"/>
    <cellStyle name="20% - Accent1 2 3 3 3 2 4 2" xfId="9822" xr:uid="{00000000-0005-0000-0000-0000A5250000}"/>
    <cellStyle name="20% - Accent1 2 3 3 3 2 4 2 2" xfId="9823" xr:uid="{00000000-0005-0000-0000-0000A6250000}"/>
    <cellStyle name="20% - Accent1 2 3 3 3 2 4 2 2 2" xfId="9824" xr:uid="{00000000-0005-0000-0000-0000A7250000}"/>
    <cellStyle name="20% - Accent1 2 3 3 3 2 4 2 3" xfId="9825" xr:uid="{00000000-0005-0000-0000-0000A8250000}"/>
    <cellStyle name="20% - Accent1 2 3 3 3 2 4 3" xfId="9826" xr:uid="{00000000-0005-0000-0000-0000A9250000}"/>
    <cellStyle name="20% - Accent1 2 3 3 3 2 4 3 2" xfId="9827" xr:uid="{00000000-0005-0000-0000-0000AA250000}"/>
    <cellStyle name="20% - Accent1 2 3 3 3 2 4 4" xfId="9828" xr:uid="{00000000-0005-0000-0000-0000AB250000}"/>
    <cellStyle name="20% - Accent1 2 3 3 3 2 5" xfId="9829" xr:uid="{00000000-0005-0000-0000-0000AC250000}"/>
    <cellStyle name="20% - Accent1 2 3 3 3 2 5 2" xfId="9830" xr:uid="{00000000-0005-0000-0000-0000AD250000}"/>
    <cellStyle name="20% - Accent1 2 3 3 3 2 5 2 2" xfId="9831" xr:uid="{00000000-0005-0000-0000-0000AE250000}"/>
    <cellStyle name="20% - Accent1 2 3 3 3 2 5 3" xfId="9832" xr:uid="{00000000-0005-0000-0000-0000AF250000}"/>
    <cellStyle name="20% - Accent1 2 3 3 3 2 6" xfId="9833" xr:uid="{00000000-0005-0000-0000-0000B0250000}"/>
    <cellStyle name="20% - Accent1 2 3 3 3 2 6 2" xfId="9834" xr:uid="{00000000-0005-0000-0000-0000B1250000}"/>
    <cellStyle name="20% - Accent1 2 3 3 3 2 6 2 2" xfId="9835" xr:uid="{00000000-0005-0000-0000-0000B2250000}"/>
    <cellStyle name="20% - Accent1 2 3 3 3 2 6 3" xfId="9836" xr:uid="{00000000-0005-0000-0000-0000B3250000}"/>
    <cellStyle name="20% - Accent1 2 3 3 3 2 7" xfId="9837" xr:uid="{00000000-0005-0000-0000-0000B4250000}"/>
    <cellStyle name="20% - Accent1 2 3 3 3 2 7 2" xfId="9838" xr:uid="{00000000-0005-0000-0000-0000B5250000}"/>
    <cellStyle name="20% - Accent1 2 3 3 3 2 8" xfId="9839" xr:uid="{00000000-0005-0000-0000-0000B6250000}"/>
    <cellStyle name="20% - Accent1 2 3 3 3 2 8 2" xfId="9840" xr:uid="{00000000-0005-0000-0000-0000B7250000}"/>
    <cellStyle name="20% - Accent1 2 3 3 3 2 9" xfId="9841" xr:uid="{00000000-0005-0000-0000-0000B8250000}"/>
    <cellStyle name="20% - Accent1 2 3 3 3 3" xfId="9842" xr:uid="{00000000-0005-0000-0000-0000B9250000}"/>
    <cellStyle name="20% - Accent1 2 3 3 3 3 2" xfId="9843" xr:uid="{00000000-0005-0000-0000-0000BA250000}"/>
    <cellStyle name="20% - Accent1 2 3 3 3 3 2 2" xfId="9844" xr:uid="{00000000-0005-0000-0000-0000BB250000}"/>
    <cellStyle name="20% - Accent1 2 3 3 3 3 2 2 2" xfId="9845" xr:uid="{00000000-0005-0000-0000-0000BC250000}"/>
    <cellStyle name="20% - Accent1 2 3 3 3 3 2 2 2 2" xfId="9846" xr:uid="{00000000-0005-0000-0000-0000BD250000}"/>
    <cellStyle name="20% - Accent1 2 3 3 3 3 2 2 3" xfId="9847" xr:uid="{00000000-0005-0000-0000-0000BE250000}"/>
    <cellStyle name="20% - Accent1 2 3 3 3 3 2 3" xfId="9848" xr:uid="{00000000-0005-0000-0000-0000BF250000}"/>
    <cellStyle name="20% - Accent1 2 3 3 3 3 2 3 2" xfId="9849" xr:uid="{00000000-0005-0000-0000-0000C0250000}"/>
    <cellStyle name="20% - Accent1 2 3 3 3 3 2 4" xfId="9850" xr:uid="{00000000-0005-0000-0000-0000C1250000}"/>
    <cellStyle name="20% - Accent1 2 3 3 3 3 3" xfId="9851" xr:uid="{00000000-0005-0000-0000-0000C2250000}"/>
    <cellStyle name="20% - Accent1 2 3 3 3 3 3 2" xfId="9852" xr:uid="{00000000-0005-0000-0000-0000C3250000}"/>
    <cellStyle name="20% - Accent1 2 3 3 3 3 3 2 2" xfId="9853" xr:uid="{00000000-0005-0000-0000-0000C4250000}"/>
    <cellStyle name="20% - Accent1 2 3 3 3 3 3 2 2 2" xfId="9854" xr:uid="{00000000-0005-0000-0000-0000C5250000}"/>
    <cellStyle name="20% - Accent1 2 3 3 3 3 3 2 3" xfId="9855" xr:uid="{00000000-0005-0000-0000-0000C6250000}"/>
    <cellStyle name="20% - Accent1 2 3 3 3 3 3 3" xfId="9856" xr:uid="{00000000-0005-0000-0000-0000C7250000}"/>
    <cellStyle name="20% - Accent1 2 3 3 3 3 3 3 2" xfId="9857" xr:uid="{00000000-0005-0000-0000-0000C8250000}"/>
    <cellStyle name="20% - Accent1 2 3 3 3 3 3 4" xfId="9858" xr:uid="{00000000-0005-0000-0000-0000C9250000}"/>
    <cellStyle name="20% - Accent1 2 3 3 3 3 4" xfId="9859" xr:uid="{00000000-0005-0000-0000-0000CA250000}"/>
    <cellStyle name="20% - Accent1 2 3 3 3 3 4 2" xfId="9860" xr:uid="{00000000-0005-0000-0000-0000CB250000}"/>
    <cellStyle name="20% - Accent1 2 3 3 3 3 4 2 2" xfId="9861" xr:uid="{00000000-0005-0000-0000-0000CC250000}"/>
    <cellStyle name="20% - Accent1 2 3 3 3 3 4 2 2 2" xfId="9862" xr:uid="{00000000-0005-0000-0000-0000CD250000}"/>
    <cellStyle name="20% - Accent1 2 3 3 3 3 4 2 3" xfId="9863" xr:uid="{00000000-0005-0000-0000-0000CE250000}"/>
    <cellStyle name="20% - Accent1 2 3 3 3 3 4 3" xfId="9864" xr:uid="{00000000-0005-0000-0000-0000CF250000}"/>
    <cellStyle name="20% - Accent1 2 3 3 3 3 4 3 2" xfId="9865" xr:uid="{00000000-0005-0000-0000-0000D0250000}"/>
    <cellStyle name="20% - Accent1 2 3 3 3 3 4 4" xfId="9866" xr:uid="{00000000-0005-0000-0000-0000D1250000}"/>
    <cellStyle name="20% - Accent1 2 3 3 3 3 5" xfId="9867" xr:uid="{00000000-0005-0000-0000-0000D2250000}"/>
    <cellStyle name="20% - Accent1 2 3 3 3 3 5 2" xfId="9868" xr:uid="{00000000-0005-0000-0000-0000D3250000}"/>
    <cellStyle name="20% - Accent1 2 3 3 3 3 5 2 2" xfId="9869" xr:uid="{00000000-0005-0000-0000-0000D4250000}"/>
    <cellStyle name="20% - Accent1 2 3 3 3 3 5 3" xfId="9870" xr:uid="{00000000-0005-0000-0000-0000D5250000}"/>
    <cellStyle name="20% - Accent1 2 3 3 3 3 6" xfId="9871" xr:uid="{00000000-0005-0000-0000-0000D6250000}"/>
    <cellStyle name="20% - Accent1 2 3 3 3 3 6 2" xfId="9872" xr:uid="{00000000-0005-0000-0000-0000D7250000}"/>
    <cellStyle name="20% - Accent1 2 3 3 3 3 6 2 2" xfId="9873" xr:uid="{00000000-0005-0000-0000-0000D8250000}"/>
    <cellStyle name="20% - Accent1 2 3 3 3 3 6 3" xfId="9874" xr:uid="{00000000-0005-0000-0000-0000D9250000}"/>
    <cellStyle name="20% - Accent1 2 3 3 3 3 7" xfId="9875" xr:uid="{00000000-0005-0000-0000-0000DA250000}"/>
    <cellStyle name="20% - Accent1 2 3 3 3 3 7 2" xfId="9876" xr:uid="{00000000-0005-0000-0000-0000DB250000}"/>
    <cellStyle name="20% - Accent1 2 3 3 3 3 8" xfId="9877" xr:uid="{00000000-0005-0000-0000-0000DC250000}"/>
    <cellStyle name="20% - Accent1 2 3 3 3 3 8 2" xfId="9878" xr:uid="{00000000-0005-0000-0000-0000DD250000}"/>
    <cellStyle name="20% - Accent1 2 3 3 3 3 9" xfId="9879" xr:uid="{00000000-0005-0000-0000-0000DE250000}"/>
    <cellStyle name="20% - Accent1 2 3 3 3 4" xfId="9880" xr:uid="{00000000-0005-0000-0000-0000DF250000}"/>
    <cellStyle name="20% - Accent1 2 3 3 3 4 2" xfId="9881" xr:uid="{00000000-0005-0000-0000-0000E0250000}"/>
    <cellStyle name="20% - Accent1 2 3 3 3 4 2 2" xfId="9882" xr:uid="{00000000-0005-0000-0000-0000E1250000}"/>
    <cellStyle name="20% - Accent1 2 3 3 3 4 2 2 2" xfId="9883" xr:uid="{00000000-0005-0000-0000-0000E2250000}"/>
    <cellStyle name="20% - Accent1 2 3 3 3 4 2 3" xfId="9884" xr:uid="{00000000-0005-0000-0000-0000E3250000}"/>
    <cellStyle name="20% - Accent1 2 3 3 3 4 3" xfId="9885" xr:uid="{00000000-0005-0000-0000-0000E4250000}"/>
    <cellStyle name="20% - Accent1 2 3 3 3 4 3 2" xfId="9886" xr:uid="{00000000-0005-0000-0000-0000E5250000}"/>
    <cellStyle name="20% - Accent1 2 3 3 3 4 4" xfId="9887" xr:uid="{00000000-0005-0000-0000-0000E6250000}"/>
    <cellStyle name="20% - Accent1 2 3 3 3 5" xfId="9888" xr:uid="{00000000-0005-0000-0000-0000E7250000}"/>
    <cellStyle name="20% - Accent1 2 3 3 3 5 2" xfId="9889" xr:uid="{00000000-0005-0000-0000-0000E8250000}"/>
    <cellStyle name="20% - Accent1 2 3 3 3 5 2 2" xfId="9890" xr:uid="{00000000-0005-0000-0000-0000E9250000}"/>
    <cellStyle name="20% - Accent1 2 3 3 3 5 2 2 2" xfId="9891" xr:uid="{00000000-0005-0000-0000-0000EA250000}"/>
    <cellStyle name="20% - Accent1 2 3 3 3 5 2 3" xfId="9892" xr:uid="{00000000-0005-0000-0000-0000EB250000}"/>
    <cellStyle name="20% - Accent1 2 3 3 3 5 3" xfId="9893" xr:uid="{00000000-0005-0000-0000-0000EC250000}"/>
    <cellStyle name="20% - Accent1 2 3 3 3 5 3 2" xfId="9894" xr:uid="{00000000-0005-0000-0000-0000ED250000}"/>
    <cellStyle name="20% - Accent1 2 3 3 3 5 4" xfId="9895" xr:uid="{00000000-0005-0000-0000-0000EE250000}"/>
    <cellStyle name="20% - Accent1 2 3 3 3 6" xfId="9896" xr:uid="{00000000-0005-0000-0000-0000EF250000}"/>
    <cellStyle name="20% - Accent1 2 3 3 3 6 2" xfId="9897" xr:uid="{00000000-0005-0000-0000-0000F0250000}"/>
    <cellStyle name="20% - Accent1 2 3 3 3 6 2 2" xfId="9898" xr:uid="{00000000-0005-0000-0000-0000F1250000}"/>
    <cellStyle name="20% - Accent1 2 3 3 3 6 2 2 2" xfId="9899" xr:uid="{00000000-0005-0000-0000-0000F2250000}"/>
    <cellStyle name="20% - Accent1 2 3 3 3 6 2 3" xfId="9900" xr:uid="{00000000-0005-0000-0000-0000F3250000}"/>
    <cellStyle name="20% - Accent1 2 3 3 3 6 3" xfId="9901" xr:uid="{00000000-0005-0000-0000-0000F4250000}"/>
    <cellStyle name="20% - Accent1 2 3 3 3 6 3 2" xfId="9902" xr:uid="{00000000-0005-0000-0000-0000F5250000}"/>
    <cellStyle name="20% - Accent1 2 3 3 3 6 4" xfId="9903" xr:uid="{00000000-0005-0000-0000-0000F6250000}"/>
    <cellStyle name="20% - Accent1 2 3 3 3 7" xfId="9904" xr:uid="{00000000-0005-0000-0000-0000F7250000}"/>
    <cellStyle name="20% - Accent1 2 3 3 3 7 2" xfId="9905" xr:uid="{00000000-0005-0000-0000-0000F8250000}"/>
    <cellStyle name="20% - Accent1 2 3 3 3 7 2 2" xfId="9906" xr:uid="{00000000-0005-0000-0000-0000F9250000}"/>
    <cellStyle name="20% - Accent1 2 3 3 3 7 3" xfId="9907" xr:uid="{00000000-0005-0000-0000-0000FA250000}"/>
    <cellStyle name="20% - Accent1 2 3 3 3 8" xfId="9908" xr:uid="{00000000-0005-0000-0000-0000FB250000}"/>
    <cellStyle name="20% - Accent1 2 3 3 3 8 2" xfId="9909" xr:uid="{00000000-0005-0000-0000-0000FC250000}"/>
    <cellStyle name="20% - Accent1 2 3 3 3 8 2 2" xfId="9910" xr:uid="{00000000-0005-0000-0000-0000FD250000}"/>
    <cellStyle name="20% - Accent1 2 3 3 3 8 3" xfId="9911" xr:uid="{00000000-0005-0000-0000-0000FE250000}"/>
    <cellStyle name="20% - Accent1 2 3 3 3 9" xfId="9912" xr:uid="{00000000-0005-0000-0000-0000FF250000}"/>
    <cellStyle name="20% - Accent1 2 3 3 3 9 2" xfId="9913" xr:uid="{00000000-0005-0000-0000-000000260000}"/>
    <cellStyle name="20% - Accent1 2 3 3 4" xfId="9914" xr:uid="{00000000-0005-0000-0000-000001260000}"/>
    <cellStyle name="20% - Accent1 2 3 3 4 10" xfId="9915" xr:uid="{00000000-0005-0000-0000-000002260000}"/>
    <cellStyle name="20% - Accent1 2 3 3 4 10 2" xfId="9916" xr:uid="{00000000-0005-0000-0000-000003260000}"/>
    <cellStyle name="20% - Accent1 2 3 3 4 11" xfId="9917" xr:uid="{00000000-0005-0000-0000-000004260000}"/>
    <cellStyle name="20% - Accent1 2 3 3 4 2" xfId="9918" xr:uid="{00000000-0005-0000-0000-000005260000}"/>
    <cellStyle name="20% - Accent1 2 3 3 4 2 2" xfId="9919" xr:uid="{00000000-0005-0000-0000-000006260000}"/>
    <cellStyle name="20% - Accent1 2 3 3 4 2 2 2" xfId="9920" xr:uid="{00000000-0005-0000-0000-000007260000}"/>
    <cellStyle name="20% - Accent1 2 3 3 4 2 2 2 2" xfId="9921" xr:uid="{00000000-0005-0000-0000-000008260000}"/>
    <cellStyle name="20% - Accent1 2 3 3 4 2 2 2 2 2" xfId="9922" xr:uid="{00000000-0005-0000-0000-000009260000}"/>
    <cellStyle name="20% - Accent1 2 3 3 4 2 2 2 3" xfId="9923" xr:uid="{00000000-0005-0000-0000-00000A260000}"/>
    <cellStyle name="20% - Accent1 2 3 3 4 2 2 3" xfId="9924" xr:uid="{00000000-0005-0000-0000-00000B260000}"/>
    <cellStyle name="20% - Accent1 2 3 3 4 2 2 3 2" xfId="9925" xr:uid="{00000000-0005-0000-0000-00000C260000}"/>
    <cellStyle name="20% - Accent1 2 3 3 4 2 2 4" xfId="9926" xr:uid="{00000000-0005-0000-0000-00000D260000}"/>
    <cellStyle name="20% - Accent1 2 3 3 4 2 3" xfId="9927" xr:uid="{00000000-0005-0000-0000-00000E260000}"/>
    <cellStyle name="20% - Accent1 2 3 3 4 2 3 2" xfId="9928" xr:uid="{00000000-0005-0000-0000-00000F260000}"/>
    <cellStyle name="20% - Accent1 2 3 3 4 2 3 2 2" xfId="9929" xr:uid="{00000000-0005-0000-0000-000010260000}"/>
    <cellStyle name="20% - Accent1 2 3 3 4 2 3 2 2 2" xfId="9930" xr:uid="{00000000-0005-0000-0000-000011260000}"/>
    <cellStyle name="20% - Accent1 2 3 3 4 2 3 2 3" xfId="9931" xr:uid="{00000000-0005-0000-0000-000012260000}"/>
    <cellStyle name="20% - Accent1 2 3 3 4 2 3 3" xfId="9932" xr:uid="{00000000-0005-0000-0000-000013260000}"/>
    <cellStyle name="20% - Accent1 2 3 3 4 2 3 3 2" xfId="9933" xr:uid="{00000000-0005-0000-0000-000014260000}"/>
    <cellStyle name="20% - Accent1 2 3 3 4 2 3 4" xfId="9934" xr:uid="{00000000-0005-0000-0000-000015260000}"/>
    <cellStyle name="20% - Accent1 2 3 3 4 2 4" xfId="9935" xr:uid="{00000000-0005-0000-0000-000016260000}"/>
    <cellStyle name="20% - Accent1 2 3 3 4 2 4 2" xfId="9936" xr:uid="{00000000-0005-0000-0000-000017260000}"/>
    <cellStyle name="20% - Accent1 2 3 3 4 2 4 2 2" xfId="9937" xr:uid="{00000000-0005-0000-0000-000018260000}"/>
    <cellStyle name="20% - Accent1 2 3 3 4 2 4 2 2 2" xfId="9938" xr:uid="{00000000-0005-0000-0000-000019260000}"/>
    <cellStyle name="20% - Accent1 2 3 3 4 2 4 2 3" xfId="9939" xr:uid="{00000000-0005-0000-0000-00001A260000}"/>
    <cellStyle name="20% - Accent1 2 3 3 4 2 4 3" xfId="9940" xr:uid="{00000000-0005-0000-0000-00001B260000}"/>
    <cellStyle name="20% - Accent1 2 3 3 4 2 4 3 2" xfId="9941" xr:uid="{00000000-0005-0000-0000-00001C260000}"/>
    <cellStyle name="20% - Accent1 2 3 3 4 2 4 4" xfId="9942" xr:uid="{00000000-0005-0000-0000-00001D260000}"/>
    <cellStyle name="20% - Accent1 2 3 3 4 2 5" xfId="9943" xr:uid="{00000000-0005-0000-0000-00001E260000}"/>
    <cellStyle name="20% - Accent1 2 3 3 4 2 5 2" xfId="9944" xr:uid="{00000000-0005-0000-0000-00001F260000}"/>
    <cellStyle name="20% - Accent1 2 3 3 4 2 5 2 2" xfId="9945" xr:uid="{00000000-0005-0000-0000-000020260000}"/>
    <cellStyle name="20% - Accent1 2 3 3 4 2 5 3" xfId="9946" xr:uid="{00000000-0005-0000-0000-000021260000}"/>
    <cellStyle name="20% - Accent1 2 3 3 4 2 6" xfId="9947" xr:uid="{00000000-0005-0000-0000-000022260000}"/>
    <cellStyle name="20% - Accent1 2 3 3 4 2 6 2" xfId="9948" xr:uid="{00000000-0005-0000-0000-000023260000}"/>
    <cellStyle name="20% - Accent1 2 3 3 4 2 6 2 2" xfId="9949" xr:uid="{00000000-0005-0000-0000-000024260000}"/>
    <cellStyle name="20% - Accent1 2 3 3 4 2 6 3" xfId="9950" xr:uid="{00000000-0005-0000-0000-000025260000}"/>
    <cellStyle name="20% - Accent1 2 3 3 4 2 7" xfId="9951" xr:uid="{00000000-0005-0000-0000-000026260000}"/>
    <cellStyle name="20% - Accent1 2 3 3 4 2 7 2" xfId="9952" xr:uid="{00000000-0005-0000-0000-000027260000}"/>
    <cellStyle name="20% - Accent1 2 3 3 4 2 8" xfId="9953" xr:uid="{00000000-0005-0000-0000-000028260000}"/>
    <cellStyle name="20% - Accent1 2 3 3 4 2 8 2" xfId="9954" xr:uid="{00000000-0005-0000-0000-000029260000}"/>
    <cellStyle name="20% - Accent1 2 3 3 4 2 9" xfId="9955" xr:uid="{00000000-0005-0000-0000-00002A260000}"/>
    <cellStyle name="20% - Accent1 2 3 3 4 3" xfId="9956" xr:uid="{00000000-0005-0000-0000-00002B260000}"/>
    <cellStyle name="20% - Accent1 2 3 3 4 3 2" xfId="9957" xr:uid="{00000000-0005-0000-0000-00002C260000}"/>
    <cellStyle name="20% - Accent1 2 3 3 4 3 2 2" xfId="9958" xr:uid="{00000000-0005-0000-0000-00002D260000}"/>
    <cellStyle name="20% - Accent1 2 3 3 4 3 2 2 2" xfId="9959" xr:uid="{00000000-0005-0000-0000-00002E260000}"/>
    <cellStyle name="20% - Accent1 2 3 3 4 3 2 2 2 2" xfId="9960" xr:uid="{00000000-0005-0000-0000-00002F260000}"/>
    <cellStyle name="20% - Accent1 2 3 3 4 3 2 2 3" xfId="9961" xr:uid="{00000000-0005-0000-0000-000030260000}"/>
    <cellStyle name="20% - Accent1 2 3 3 4 3 2 3" xfId="9962" xr:uid="{00000000-0005-0000-0000-000031260000}"/>
    <cellStyle name="20% - Accent1 2 3 3 4 3 2 3 2" xfId="9963" xr:uid="{00000000-0005-0000-0000-000032260000}"/>
    <cellStyle name="20% - Accent1 2 3 3 4 3 2 4" xfId="9964" xr:uid="{00000000-0005-0000-0000-000033260000}"/>
    <cellStyle name="20% - Accent1 2 3 3 4 3 3" xfId="9965" xr:uid="{00000000-0005-0000-0000-000034260000}"/>
    <cellStyle name="20% - Accent1 2 3 3 4 3 3 2" xfId="9966" xr:uid="{00000000-0005-0000-0000-000035260000}"/>
    <cellStyle name="20% - Accent1 2 3 3 4 3 3 2 2" xfId="9967" xr:uid="{00000000-0005-0000-0000-000036260000}"/>
    <cellStyle name="20% - Accent1 2 3 3 4 3 3 2 2 2" xfId="9968" xr:uid="{00000000-0005-0000-0000-000037260000}"/>
    <cellStyle name="20% - Accent1 2 3 3 4 3 3 2 3" xfId="9969" xr:uid="{00000000-0005-0000-0000-000038260000}"/>
    <cellStyle name="20% - Accent1 2 3 3 4 3 3 3" xfId="9970" xr:uid="{00000000-0005-0000-0000-000039260000}"/>
    <cellStyle name="20% - Accent1 2 3 3 4 3 3 3 2" xfId="9971" xr:uid="{00000000-0005-0000-0000-00003A260000}"/>
    <cellStyle name="20% - Accent1 2 3 3 4 3 3 4" xfId="9972" xr:uid="{00000000-0005-0000-0000-00003B260000}"/>
    <cellStyle name="20% - Accent1 2 3 3 4 3 4" xfId="9973" xr:uid="{00000000-0005-0000-0000-00003C260000}"/>
    <cellStyle name="20% - Accent1 2 3 3 4 3 4 2" xfId="9974" xr:uid="{00000000-0005-0000-0000-00003D260000}"/>
    <cellStyle name="20% - Accent1 2 3 3 4 3 4 2 2" xfId="9975" xr:uid="{00000000-0005-0000-0000-00003E260000}"/>
    <cellStyle name="20% - Accent1 2 3 3 4 3 4 2 2 2" xfId="9976" xr:uid="{00000000-0005-0000-0000-00003F260000}"/>
    <cellStyle name="20% - Accent1 2 3 3 4 3 4 2 3" xfId="9977" xr:uid="{00000000-0005-0000-0000-000040260000}"/>
    <cellStyle name="20% - Accent1 2 3 3 4 3 4 3" xfId="9978" xr:uid="{00000000-0005-0000-0000-000041260000}"/>
    <cellStyle name="20% - Accent1 2 3 3 4 3 4 3 2" xfId="9979" xr:uid="{00000000-0005-0000-0000-000042260000}"/>
    <cellStyle name="20% - Accent1 2 3 3 4 3 4 4" xfId="9980" xr:uid="{00000000-0005-0000-0000-000043260000}"/>
    <cellStyle name="20% - Accent1 2 3 3 4 3 5" xfId="9981" xr:uid="{00000000-0005-0000-0000-000044260000}"/>
    <cellStyle name="20% - Accent1 2 3 3 4 3 5 2" xfId="9982" xr:uid="{00000000-0005-0000-0000-000045260000}"/>
    <cellStyle name="20% - Accent1 2 3 3 4 3 5 2 2" xfId="9983" xr:uid="{00000000-0005-0000-0000-000046260000}"/>
    <cellStyle name="20% - Accent1 2 3 3 4 3 5 3" xfId="9984" xr:uid="{00000000-0005-0000-0000-000047260000}"/>
    <cellStyle name="20% - Accent1 2 3 3 4 3 6" xfId="9985" xr:uid="{00000000-0005-0000-0000-000048260000}"/>
    <cellStyle name="20% - Accent1 2 3 3 4 3 6 2" xfId="9986" xr:uid="{00000000-0005-0000-0000-000049260000}"/>
    <cellStyle name="20% - Accent1 2 3 3 4 3 6 2 2" xfId="9987" xr:uid="{00000000-0005-0000-0000-00004A260000}"/>
    <cellStyle name="20% - Accent1 2 3 3 4 3 6 3" xfId="9988" xr:uid="{00000000-0005-0000-0000-00004B260000}"/>
    <cellStyle name="20% - Accent1 2 3 3 4 3 7" xfId="9989" xr:uid="{00000000-0005-0000-0000-00004C260000}"/>
    <cellStyle name="20% - Accent1 2 3 3 4 3 7 2" xfId="9990" xr:uid="{00000000-0005-0000-0000-00004D260000}"/>
    <cellStyle name="20% - Accent1 2 3 3 4 3 8" xfId="9991" xr:uid="{00000000-0005-0000-0000-00004E260000}"/>
    <cellStyle name="20% - Accent1 2 3 3 4 3 8 2" xfId="9992" xr:uid="{00000000-0005-0000-0000-00004F260000}"/>
    <cellStyle name="20% - Accent1 2 3 3 4 3 9" xfId="9993" xr:uid="{00000000-0005-0000-0000-000050260000}"/>
    <cellStyle name="20% - Accent1 2 3 3 4 4" xfId="9994" xr:uid="{00000000-0005-0000-0000-000051260000}"/>
    <cellStyle name="20% - Accent1 2 3 3 4 4 2" xfId="9995" xr:uid="{00000000-0005-0000-0000-000052260000}"/>
    <cellStyle name="20% - Accent1 2 3 3 4 4 2 2" xfId="9996" xr:uid="{00000000-0005-0000-0000-000053260000}"/>
    <cellStyle name="20% - Accent1 2 3 3 4 4 2 2 2" xfId="9997" xr:uid="{00000000-0005-0000-0000-000054260000}"/>
    <cellStyle name="20% - Accent1 2 3 3 4 4 2 3" xfId="9998" xr:uid="{00000000-0005-0000-0000-000055260000}"/>
    <cellStyle name="20% - Accent1 2 3 3 4 4 3" xfId="9999" xr:uid="{00000000-0005-0000-0000-000056260000}"/>
    <cellStyle name="20% - Accent1 2 3 3 4 4 3 2" xfId="10000" xr:uid="{00000000-0005-0000-0000-000057260000}"/>
    <cellStyle name="20% - Accent1 2 3 3 4 4 4" xfId="10001" xr:uid="{00000000-0005-0000-0000-000058260000}"/>
    <cellStyle name="20% - Accent1 2 3 3 4 5" xfId="10002" xr:uid="{00000000-0005-0000-0000-000059260000}"/>
    <cellStyle name="20% - Accent1 2 3 3 4 5 2" xfId="10003" xr:uid="{00000000-0005-0000-0000-00005A260000}"/>
    <cellStyle name="20% - Accent1 2 3 3 4 5 2 2" xfId="10004" xr:uid="{00000000-0005-0000-0000-00005B260000}"/>
    <cellStyle name="20% - Accent1 2 3 3 4 5 2 2 2" xfId="10005" xr:uid="{00000000-0005-0000-0000-00005C260000}"/>
    <cellStyle name="20% - Accent1 2 3 3 4 5 2 3" xfId="10006" xr:uid="{00000000-0005-0000-0000-00005D260000}"/>
    <cellStyle name="20% - Accent1 2 3 3 4 5 3" xfId="10007" xr:uid="{00000000-0005-0000-0000-00005E260000}"/>
    <cellStyle name="20% - Accent1 2 3 3 4 5 3 2" xfId="10008" xr:uid="{00000000-0005-0000-0000-00005F260000}"/>
    <cellStyle name="20% - Accent1 2 3 3 4 5 4" xfId="10009" xr:uid="{00000000-0005-0000-0000-000060260000}"/>
    <cellStyle name="20% - Accent1 2 3 3 4 6" xfId="10010" xr:uid="{00000000-0005-0000-0000-000061260000}"/>
    <cellStyle name="20% - Accent1 2 3 3 4 6 2" xfId="10011" xr:uid="{00000000-0005-0000-0000-000062260000}"/>
    <cellStyle name="20% - Accent1 2 3 3 4 6 2 2" xfId="10012" xr:uid="{00000000-0005-0000-0000-000063260000}"/>
    <cellStyle name="20% - Accent1 2 3 3 4 6 2 2 2" xfId="10013" xr:uid="{00000000-0005-0000-0000-000064260000}"/>
    <cellStyle name="20% - Accent1 2 3 3 4 6 2 3" xfId="10014" xr:uid="{00000000-0005-0000-0000-000065260000}"/>
    <cellStyle name="20% - Accent1 2 3 3 4 6 3" xfId="10015" xr:uid="{00000000-0005-0000-0000-000066260000}"/>
    <cellStyle name="20% - Accent1 2 3 3 4 6 3 2" xfId="10016" xr:uid="{00000000-0005-0000-0000-000067260000}"/>
    <cellStyle name="20% - Accent1 2 3 3 4 6 4" xfId="10017" xr:uid="{00000000-0005-0000-0000-000068260000}"/>
    <cellStyle name="20% - Accent1 2 3 3 4 7" xfId="10018" xr:uid="{00000000-0005-0000-0000-000069260000}"/>
    <cellStyle name="20% - Accent1 2 3 3 4 7 2" xfId="10019" xr:uid="{00000000-0005-0000-0000-00006A260000}"/>
    <cellStyle name="20% - Accent1 2 3 3 4 7 2 2" xfId="10020" xr:uid="{00000000-0005-0000-0000-00006B260000}"/>
    <cellStyle name="20% - Accent1 2 3 3 4 7 3" xfId="10021" xr:uid="{00000000-0005-0000-0000-00006C260000}"/>
    <cellStyle name="20% - Accent1 2 3 3 4 8" xfId="10022" xr:uid="{00000000-0005-0000-0000-00006D260000}"/>
    <cellStyle name="20% - Accent1 2 3 3 4 8 2" xfId="10023" xr:uid="{00000000-0005-0000-0000-00006E260000}"/>
    <cellStyle name="20% - Accent1 2 3 3 4 8 2 2" xfId="10024" xr:uid="{00000000-0005-0000-0000-00006F260000}"/>
    <cellStyle name="20% - Accent1 2 3 3 4 8 3" xfId="10025" xr:uid="{00000000-0005-0000-0000-000070260000}"/>
    <cellStyle name="20% - Accent1 2 3 3 4 9" xfId="10026" xr:uid="{00000000-0005-0000-0000-000071260000}"/>
    <cellStyle name="20% - Accent1 2 3 3 4 9 2" xfId="10027" xr:uid="{00000000-0005-0000-0000-000072260000}"/>
    <cellStyle name="20% - Accent1 2 3 3 5" xfId="10028" xr:uid="{00000000-0005-0000-0000-000073260000}"/>
    <cellStyle name="20% - Accent1 2 3 3 5 2" xfId="10029" xr:uid="{00000000-0005-0000-0000-000074260000}"/>
    <cellStyle name="20% - Accent1 2 3 3 5 2 2" xfId="10030" xr:uid="{00000000-0005-0000-0000-000075260000}"/>
    <cellStyle name="20% - Accent1 2 3 3 5 2 2 2" xfId="10031" xr:uid="{00000000-0005-0000-0000-000076260000}"/>
    <cellStyle name="20% - Accent1 2 3 3 5 2 2 2 2" xfId="10032" xr:uid="{00000000-0005-0000-0000-000077260000}"/>
    <cellStyle name="20% - Accent1 2 3 3 5 2 2 3" xfId="10033" xr:uid="{00000000-0005-0000-0000-000078260000}"/>
    <cellStyle name="20% - Accent1 2 3 3 5 2 3" xfId="10034" xr:uid="{00000000-0005-0000-0000-000079260000}"/>
    <cellStyle name="20% - Accent1 2 3 3 5 2 3 2" xfId="10035" xr:uid="{00000000-0005-0000-0000-00007A260000}"/>
    <cellStyle name="20% - Accent1 2 3 3 5 2 4" xfId="10036" xr:uid="{00000000-0005-0000-0000-00007B260000}"/>
    <cellStyle name="20% - Accent1 2 3 3 5 3" xfId="10037" xr:uid="{00000000-0005-0000-0000-00007C260000}"/>
    <cellStyle name="20% - Accent1 2 3 3 5 3 2" xfId="10038" xr:uid="{00000000-0005-0000-0000-00007D260000}"/>
    <cellStyle name="20% - Accent1 2 3 3 5 3 2 2" xfId="10039" xr:uid="{00000000-0005-0000-0000-00007E260000}"/>
    <cellStyle name="20% - Accent1 2 3 3 5 3 2 2 2" xfId="10040" xr:uid="{00000000-0005-0000-0000-00007F260000}"/>
    <cellStyle name="20% - Accent1 2 3 3 5 3 2 3" xfId="10041" xr:uid="{00000000-0005-0000-0000-000080260000}"/>
    <cellStyle name="20% - Accent1 2 3 3 5 3 3" xfId="10042" xr:uid="{00000000-0005-0000-0000-000081260000}"/>
    <cellStyle name="20% - Accent1 2 3 3 5 3 3 2" xfId="10043" xr:uid="{00000000-0005-0000-0000-000082260000}"/>
    <cellStyle name="20% - Accent1 2 3 3 5 3 4" xfId="10044" xr:uid="{00000000-0005-0000-0000-000083260000}"/>
    <cellStyle name="20% - Accent1 2 3 3 5 4" xfId="10045" xr:uid="{00000000-0005-0000-0000-000084260000}"/>
    <cellStyle name="20% - Accent1 2 3 3 5 4 2" xfId="10046" xr:uid="{00000000-0005-0000-0000-000085260000}"/>
    <cellStyle name="20% - Accent1 2 3 3 5 4 2 2" xfId="10047" xr:uid="{00000000-0005-0000-0000-000086260000}"/>
    <cellStyle name="20% - Accent1 2 3 3 5 4 2 2 2" xfId="10048" xr:uid="{00000000-0005-0000-0000-000087260000}"/>
    <cellStyle name="20% - Accent1 2 3 3 5 4 2 3" xfId="10049" xr:uid="{00000000-0005-0000-0000-000088260000}"/>
    <cellStyle name="20% - Accent1 2 3 3 5 4 3" xfId="10050" xr:uid="{00000000-0005-0000-0000-000089260000}"/>
    <cellStyle name="20% - Accent1 2 3 3 5 4 3 2" xfId="10051" xr:uid="{00000000-0005-0000-0000-00008A260000}"/>
    <cellStyle name="20% - Accent1 2 3 3 5 4 4" xfId="10052" xr:uid="{00000000-0005-0000-0000-00008B260000}"/>
    <cellStyle name="20% - Accent1 2 3 3 5 5" xfId="10053" xr:uid="{00000000-0005-0000-0000-00008C260000}"/>
    <cellStyle name="20% - Accent1 2 3 3 5 5 2" xfId="10054" xr:uid="{00000000-0005-0000-0000-00008D260000}"/>
    <cellStyle name="20% - Accent1 2 3 3 5 5 2 2" xfId="10055" xr:uid="{00000000-0005-0000-0000-00008E260000}"/>
    <cellStyle name="20% - Accent1 2 3 3 5 5 3" xfId="10056" xr:uid="{00000000-0005-0000-0000-00008F260000}"/>
    <cellStyle name="20% - Accent1 2 3 3 5 6" xfId="10057" xr:uid="{00000000-0005-0000-0000-000090260000}"/>
    <cellStyle name="20% - Accent1 2 3 3 5 6 2" xfId="10058" xr:uid="{00000000-0005-0000-0000-000091260000}"/>
    <cellStyle name="20% - Accent1 2 3 3 5 6 2 2" xfId="10059" xr:uid="{00000000-0005-0000-0000-000092260000}"/>
    <cellStyle name="20% - Accent1 2 3 3 5 6 3" xfId="10060" xr:uid="{00000000-0005-0000-0000-000093260000}"/>
    <cellStyle name="20% - Accent1 2 3 3 5 7" xfId="10061" xr:uid="{00000000-0005-0000-0000-000094260000}"/>
    <cellStyle name="20% - Accent1 2 3 3 5 7 2" xfId="10062" xr:uid="{00000000-0005-0000-0000-000095260000}"/>
    <cellStyle name="20% - Accent1 2 3 3 5 8" xfId="10063" xr:uid="{00000000-0005-0000-0000-000096260000}"/>
    <cellStyle name="20% - Accent1 2 3 3 5 8 2" xfId="10064" xr:uid="{00000000-0005-0000-0000-000097260000}"/>
    <cellStyle name="20% - Accent1 2 3 3 5 9" xfId="10065" xr:uid="{00000000-0005-0000-0000-000098260000}"/>
    <cellStyle name="20% - Accent1 2 3 3 6" xfId="10066" xr:uid="{00000000-0005-0000-0000-000099260000}"/>
    <cellStyle name="20% - Accent1 2 3 3 6 2" xfId="10067" xr:uid="{00000000-0005-0000-0000-00009A260000}"/>
    <cellStyle name="20% - Accent1 2 3 3 6 2 2" xfId="10068" xr:uid="{00000000-0005-0000-0000-00009B260000}"/>
    <cellStyle name="20% - Accent1 2 3 3 6 2 2 2" xfId="10069" xr:uid="{00000000-0005-0000-0000-00009C260000}"/>
    <cellStyle name="20% - Accent1 2 3 3 6 2 2 2 2" xfId="10070" xr:uid="{00000000-0005-0000-0000-00009D260000}"/>
    <cellStyle name="20% - Accent1 2 3 3 6 2 2 3" xfId="10071" xr:uid="{00000000-0005-0000-0000-00009E260000}"/>
    <cellStyle name="20% - Accent1 2 3 3 6 2 3" xfId="10072" xr:uid="{00000000-0005-0000-0000-00009F260000}"/>
    <cellStyle name="20% - Accent1 2 3 3 6 2 3 2" xfId="10073" xr:uid="{00000000-0005-0000-0000-0000A0260000}"/>
    <cellStyle name="20% - Accent1 2 3 3 6 2 4" xfId="10074" xr:uid="{00000000-0005-0000-0000-0000A1260000}"/>
    <cellStyle name="20% - Accent1 2 3 3 6 3" xfId="10075" xr:uid="{00000000-0005-0000-0000-0000A2260000}"/>
    <cellStyle name="20% - Accent1 2 3 3 6 3 2" xfId="10076" xr:uid="{00000000-0005-0000-0000-0000A3260000}"/>
    <cellStyle name="20% - Accent1 2 3 3 6 3 2 2" xfId="10077" xr:uid="{00000000-0005-0000-0000-0000A4260000}"/>
    <cellStyle name="20% - Accent1 2 3 3 6 3 2 2 2" xfId="10078" xr:uid="{00000000-0005-0000-0000-0000A5260000}"/>
    <cellStyle name="20% - Accent1 2 3 3 6 3 2 3" xfId="10079" xr:uid="{00000000-0005-0000-0000-0000A6260000}"/>
    <cellStyle name="20% - Accent1 2 3 3 6 3 3" xfId="10080" xr:uid="{00000000-0005-0000-0000-0000A7260000}"/>
    <cellStyle name="20% - Accent1 2 3 3 6 3 3 2" xfId="10081" xr:uid="{00000000-0005-0000-0000-0000A8260000}"/>
    <cellStyle name="20% - Accent1 2 3 3 6 3 4" xfId="10082" xr:uid="{00000000-0005-0000-0000-0000A9260000}"/>
    <cellStyle name="20% - Accent1 2 3 3 6 4" xfId="10083" xr:uid="{00000000-0005-0000-0000-0000AA260000}"/>
    <cellStyle name="20% - Accent1 2 3 3 6 4 2" xfId="10084" xr:uid="{00000000-0005-0000-0000-0000AB260000}"/>
    <cellStyle name="20% - Accent1 2 3 3 6 4 2 2" xfId="10085" xr:uid="{00000000-0005-0000-0000-0000AC260000}"/>
    <cellStyle name="20% - Accent1 2 3 3 6 4 2 2 2" xfId="10086" xr:uid="{00000000-0005-0000-0000-0000AD260000}"/>
    <cellStyle name="20% - Accent1 2 3 3 6 4 2 3" xfId="10087" xr:uid="{00000000-0005-0000-0000-0000AE260000}"/>
    <cellStyle name="20% - Accent1 2 3 3 6 4 3" xfId="10088" xr:uid="{00000000-0005-0000-0000-0000AF260000}"/>
    <cellStyle name="20% - Accent1 2 3 3 6 4 3 2" xfId="10089" xr:uid="{00000000-0005-0000-0000-0000B0260000}"/>
    <cellStyle name="20% - Accent1 2 3 3 6 4 4" xfId="10090" xr:uid="{00000000-0005-0000-0000-0000B1260000}"/>
    <cellStyle name="20% - Accent1 2 3 3 6 5" xfId="10091" xr:uid="{00000000-0005-0000-0000-0000B2260000}"/>
    <cellStyle name="20% - Accent1 2 3 3 6 5 2" xfId="10092" xr:uid="{00000000-0005-0000-0000-0000B3260000}"/>
    <cellStyle name="20% - Accent1 2 3 3 6 5 2 2" xfId="10093" xr:uid="{00000000-0005-0000-0000-0000B4260000}"/>
    <cellStyle name="20% - Accent1 2 3 3 6 5 3" xfId="10094" xr:uid="{00000000-0005-0000-0000-0000B5260000}"/>
    <cellStyle name="20% - Accent1 2 3 3 6 6" xfId="10095" xr:uid="{00000000-0005-0000-0000-0000B6260000}"/>
    <cellStyle name="20% - Accent1 2 3 3 6 6 2" xfId="10096" xr:uid="{00000000-0005-0000-0000-0000B7260000}"/>
    <cellStyle name="20% - Accent1 2 3 3 6 6 2 2" xfId="10097" xr:uid="{00000000-0005-0000-0000-0000B8260000}"/>
    <cellStyle name="20% - Accent1 2 3 3 6 6 3" xfId="10098" xr:uid="{00000000-0005-0000-0000-0000B9260000}"/>
    <cellStyle name="20% - Accent1 2 3 3 6 7" xfId="10099" xr:uid="{00000000-0005-0000-0000-0000BA260000}"/>
    <cellStyle name="20% - Accent1 2 3 3 6 7 2" xfId="10100" xr:uid="{00000000-0005-0000-0000-0000BB260000}"/>
    <cellStyle name="20% - Accent1 2 3 3 6 8" xfId="10101" xr:uid="{00000000-0005-0000-0000-0000BC260000}"/>
    <cellStyle name="20% - Accent1 2 3 3 6 8 2" xfId="10102" xr:uid="{00000000-0005-0000-0000-0000BD260000}"/>
    <cellStyle name="20% - Accent1 2 3 3 6 9" xfId="10103" xr:uid="{00000000-0005-0000-0000-0000BE260000}"/>
    <cellStyle name="20% - Accent1 2 3 3 7" xfId="10104" xr:uid="{00000000-0005-0000-0000-0000BF260000}"/>
    <cellStyle name="20% - Accent1 2 3 3 7 2" xfId="10105" xr:uid="{00000000-0005-0000-0000-0000C0260000}"/>
    <cellStyle name="20% - Accent1 2 3 3 7 2 2" xfId="10106" xr:uid="{00000000-0005-0000-0000-0000C1260000}"/>
    <cellStyle name="20% - Accent1 2 3 3 7 2 2 2" xfId="10107" xr:uid="{00000000-0005-0000-0000-0000C2260000}"/>
    <cellStyle name="20% - Accent1 2 3 3 7 2 3" xfId="10108" xr:uid="{00000000-0005-0000-0000-0000C3260000}"/>
    <cellStyle name="20% - Accent1 2 3 3 7 3" xfId="10109" xr:uid="{00000000-0005-0000-0000-0000C4260000}"/>
    <cellStyle name="20% - Accent1 2 3 3 7 3 2" xfId="10110" xr:uid="{00000000-0005-0000-0000-0000C5260000}"/>
    <cellStyle name="20% - Accent1 2 3 3 7 4" xfId="10111" xr:uid="{00000000-0005-0000-0000-0000C6260000}"/>
    <cellStyle name="20% - Accent1 2 3 3 8" xfId="10112" xr:uid="{00000000-0005-0000-0000-0000C7260000}"/>
    <cellStyle name="20% - Accent1 2 3 3 8 2" xfId="10113" xr:uid="{00000000-0005-0000-0000-0000C8260000}"/>
    <cellStyle name="20% - Accent1 2 3 3 8 2 2" xfId="10114" xr:uid="{00000000-0005-0000-0000-0000C9260000}"/>
    <cellStyle name="20% - Accent1 2 3 3 8 2 2 2" xfId="10115" xr:uid="{00000000-0005-0000-0000-0000CA260000}"/>
    <cellStyle name="20% - Accent1 2 3 3 8 2 3" xfId="10116" xr:uid="{00000000-0005-0000-0000-0000CB260000}"/>
    <cellStyle name="20% - Accent1 2 3 3 8 3" xfId="10117" xr:uid="{00000000-0005-0000-0000-0000CC260000}"/>
    <cellStyle name="20% - Accent1 2 3 3 8 3 2" xfId="10118" xr:uid="{00000000-0005-0000-0000-0000CD260000}"/>
    <cellStyle name="20% - Accent1 2 3 3 8 4" xfId="10119" xr:uid="{00000000-0005-0000-0000-0000CE260000}"/>
    <cellStyle name="20% - Accent1 2 3 3 9" xfId="10120" xr:uid="{00000000-0005-0000-0000-0000CF260000}"/>
    <cellStyle name="20% - Accent1 2 3 3 9 2" xfId="10121" xr:uid="{00000000-0005-0000-0000-0000D0260000}"/>
    <cellStyle name="20% - Accent1 2 3 3 9 2 2" xfId="10122" xr:uid="{00000000-0005-0000-0000-0000D1260000}"/>
    <cellStyle name="20% - Accent1 2 3 3 9 2 2 2" xfId="10123" xr:uid="{00000000-0005-0000-0000-0000D2260000}"/>
    <cellStyle name="20% - Accent1 2 3 3 9 2 3" xfId="10124" xr:uid="{00000000-0005-0000-0000-0000D3260000}"/>
    <cellStyle name="20% - Accent1 2 3 3 9 3" xfId="10125" xr:uid="{00000000-0005-0000-0000-0000D4260000}"/>
    <cellStyle name="20% - Accent1 2 3 3 9 3 2" xfId="10126" xr:uid="{00000000-0005-0000-0000-0000D5260000}"/>
    <cellStyle name="20% - Accent1 2 3 3 9 4" xfId="10127" xr:uid="{00000000-0005-0000-0000-0000D6260000}"/>
    <cellStyle name="20% - Accent1 2 3 4" xfId="10128" xr:uid="{00000000-0005-0000-0000-0000D7260000}"/>
    <cellStyle name="20% - Accent1 2 3 4 10" xfId="10129" xr:uid="{00000000-0005-0000-0000-0000D8260000}"/>
    <cellStyle name="20% - Accent1 2 3 4 10 2" xfId="10130" xr:uid="{00000000-0005-0000-0000-0000D9260000}"/>
    <cellStyle name="20% - Accent1 2 3 4 11" xfId="10131" xr:uid="{00000000-0005-0000-0000-0000DA260000}"/>
    <cellStyle name="20% - Accent1 2 3 4 2" xfId="10132" xr:uid="{00000000-0005-0000-0000-0000DB260000}"/>
    <cellStyle name="20% - Accent1 2 3 4 2 2" xfId="10133" xr:uid="{00000000-0005-0000-0000-0000DC260000}"/>
    <cellStyle name="20% - Accent1 2 3 4 2 2 2" xfId="10134" xr:uid="{00000000-0005-0000-0000-0000DD260000}"/>
    <cellStyle name="20% - Accent1 2 3 4 2 2 2 2" xfId="10135" xr:uid="{00000000-0005-0000-0000-0000DE260000}"/>
    <cellStyle name="20% - Accent1 2 3 4 2 2 2 2 2" xfId="10136" xr:uid="{00000000-0005-0000-0000-0000DF260000}"/>
    <cellStyle name="20% - Accent1 2 3 4 2 2 2 3" xfId="10137" xr:uid="{00000000-0005-0000-0000-0000E0260000}"/>
    <cellStyle name="20% - Accent1 2 3 4 2 2 3" xfId="10138" xr:uid="{00000000-0005-0000-0000-0000E1260000}"/>
    <cellStyle name="20% - Accent1 2 3 4 2 2 3 2" xfId="10139" xr:uid="{00000000-0005-0000-0000-0000E2260000}"/>
    <cellStyle name="20% - Accent1 2 3 4 2 2 4" xfId="10140" xr:uid="{00000000-0005-0000-0000-0000E3260000}"/>
    <cellStyle name="20% - Accent1 2 3 4 2 3" xfId="10141" xr:uid="{00000000-0005-0000-0000-0000E4260000}"/>
    <cellStyle name="20% - Accent1 2 3 4 2 3 2" xfId="10142" xr:uid="{00000000-0005-0000-0000-0000E5260000}"/>
    <cellStyle name="20% - Accent1 2 3 4 2 3 2 2" xfId="10143" xr:uid="{00000000-0005-0000-0000-0000E6260000}"/>
    <cellStyle name="20% - Accent1 2 3 4 2 3 2 2 2" xfId="10144" xr:uid="{00000000-0005-0000-0000-0000E7260000}"/>
    <cellStyle name="20% - Accent1 2 3 4 2 3 2 3" xfId="10145" xr:uid="{00000000-0005-0000-0000-0000E8260000}"/>
    <cellStyle name="20% - Accent1 2 3 4 2 3 3" xfId="10146" xr:uid="{00000000-0005-0000-0000-0000E9260000}"/>
    <cellStyle name="20% - Accent1 2 3 4 2 3 3 2" xfId="10147" xr:uid="{00000000-0005-0000-0000-0000EA260000}"/>
    <cellStyle name="20% - Accent1 2 3 4 2 3 4" xfId="10148" xr:uid="{00000000-0005-0000-0000-0000EB260000}"/>
    <cellStyle name="20% - Accent1 2 3 4 2 4" xfId="10149" xr:uid="{00000000-0005-0000-0000-0000EC260000}"/>
    <cellStyle name="20% - Accent1 2 3 4 2 4 2" xfId="10150" xr:uid="{00000000-0005-0000-0000-0000ED260000}"/>
    <cellStyle name="20% - Accent1 2 3 4 2 4 2 2" xfId="10151" xr:uid="{00000000-0005-0000-0000-0000EE260000}"/>
    <cellStyle name="20% - Accent1 2 3 4 2 4 2 2 2" xfId="10152" xr:uid="{00000000-0005-0000-0000-0000EF260000}"/>
    <cellStyle name="20% - Accent1 2 3 4 2 4 2 3" xfId="10153" xr:uid="{00000000-0005-0000-0000-0000F0260000}"/>
    <cellStyle name="20% - Accent1 2 3 4 2 4 3" xfId="10154" xr:uid="{00000000-0005-0000-0000-0000F1260000}"/>
    <cellStyle name="20% - Accent1 2 3 4 2 4 3 2" xfId="10155" xr:uid="{00000000-0005-0000-0000-0000F2260000}"/>
    <cellStyle name="20% - Accent1 2 3 4 2 4 4" xfId="10156" xr:uid="{00000000-0005-0000-0000-0000F3260000}"/>
    <cellStyle name="20% - Accent1 2 3 4 2 5" xfId="10157" xr:uid="{00000000-0005-0000-0000-0000F4260000}"/>
    <cellStyle name="20% - Accent1 2 3 4 2 5 2" xfId="10158" xr:uid="{00000000-0005-0000-0000-0000F5260000}"/>
    <cellStyle name="20% - Accent1 2 3 4 2 5 2 2" xfId="10159" xr:uid="{00000000-0005-0000-0000-0000F6260000}"/>
    <cellStyle name="20% - Accent1 2 3 4 2 5 3" xfId="10160" xr:uid="{00000000-0005-0000-0000-0000F7260000}"/>
    <cellStyle name="20% - Accent1 2 3 4 2 6" xfId="10161" xr:uid="{00000000-0005-0000-0000-0000F8260000}"/>
    <cellStyle name="20% - Accent1 2 3 4 2 6 2" xfId="10162" xr:uid="{00000000-0005-0000-0000-0000F9260000}"/>
    <cellStyle name="20% - Accent1 2 3 4 2 6 2 2" xfId="10163" xr:uid="{00000000-0005-0000-0000-0000FA260000}"/>
    <cellStyle name="20% - Accent1 2 3 4 2 6 3" xfId="10164" xr:uid="{00000000-0005-0000-0000-0000FB260000}"/>
    <cellStyle name="20% - Accent1 2 3 4 2 7" xfId="10165" xr:uid="{00000000-0005-0000-0000-0000FC260000}"/>
    <cellStyle name="20% - Accent1 2 3 4 2 7 2" xfId="10166" xr:uid="{00000000-0005-0000-0000-0000FD260000}"/>
    <cellStyle name="20% - Accent1 2 3 4 2 8" xfId="10167" xr:uid="{00000000-0005-0000-0000-0000FE260000}"/>
    <cellStyle name="20% - Accent1 2 3 4 2 8 2" xfId="10168" xr:uid="{00000000-0005-0000-0000-0000FF260000}"/>
    <cellStyle name="20% - Accent1 2 3 4 2 9" xfId="10169" xr:uid="{00000000-0005-0000-0000-000000270000}"/>
    <cellStyle name="20% - Accent1 2 3 4 3" xfId="10170" xr:uid="{00000000-0005-0000-0000-000001270000}"/>
    <cellStyle name="20% - Accent1 2 3 4 3 2" xfId="10171" xr:uid="{00000000-0005-0000-0000-000002270000}"/>
    <cellStyle name="20% - Accent1 2 3 4 3 2 2" xfId="10172" xr:uid="{00000000-0005-0000-0000-000003270000}"/>
    <cellStyle name="20% - Accent1 2 3 4 3 2 2 2" xfId="10173" xr:uid="{00000000-0005-0000-0000-000004270000}"/>
    <cellStyle name="20% - Accent1 2 3 4 3 2 2 2 2" xfId="10174" xr:uid="{00000000-0005-0000-0000-000005270000}"/>
    <cellStyle name="20% - Accent1 2 3 4 3 2 2 3" xfId="10175" xr:uid="{00000000-0005-0000-0000-000006270000}"/>
    <cellStyle name="20% - Accent1 2 3 4 3 2 3" xfId="10176" xr:uid="{00000000-0005-0000-0000-000007270000}"/>
    <cellStyle name="20% - Accent1 2 3 4 3 2 3 2" xfId="10177" xr:uid="{00000000-0005-0000-0000-000008270000}"/>
    <cellStyle name="20% - Accent1 2 3 4 3 2 4" xfId="10178" xr:uid="{00000000-0005-0000-0000-000009270000}"/>
    <cellStyle name="20% - Accent1 2 3 4 3 3" xfId="10179" xr:uid="{00000000-0005-0000-0000-00000A270000}"/>
    <cellStyle name="20% - Accent1 2 3 4 3 3 2" xfId="10180" xr:uid="{00000000-0005-0000-0000-00000B270000}"/>
    <cellStyle name="20% - Accent1 2 3 4 3 3 2 2" xfId="10181" xr:uid="{00000000-0005-0000-0000-00000C270000}"/>
    <cellStyle name="20% - Accent1 2 3 4 3 3 2 2 2" xfId="10182" xr:uid="{00000000-0005-0000-0000-00000D270000}"/>
    <cellStyle name="20% - Accent1 2 3 4 3 3 2 3" xfId="10183" xr:uid="{00000000-0005-0000-0000-00000E270000}"/>
    <cellStyle name="20% - Accent1 2 3 4 3 3 3" xfId="10184" xr:uid="{00000000-0005-0000-0000-00000F270000}"/>
    <cellStyle name="20% - Accent1 2 3 4 3 3 3 2" xfId="10185" xr:uid="{00000000-0005-0000-0000-000010270000}"/>
    <cellStyle name="20% - Accent1 2 3 4 3 3 4" xfId="10186" xr:uid="{00000000-0005-0000-0000-000011270000}"/>
    <cellStyle name="20% - Accent1 2 3 4 3 4" xfId="10187" xr:uid="{00000000-0005-0000-0000-000012270000}"/>
    <cellStyle name="20% - Accent1 2 3 4 3 4 2" xfId="10188" xr:uid="{00000000-0005-0000-0000-000013270000}"/>
    <cellStyle name="20% - Accent1 2 3 4 3 4 2 2" xfId="10189" xr:uid="{00000000-0005-0000-0000-000014270000}"/>
    <cellStyle name="20% - Accent1 2 3 4 3 4 2 2 2" xfId="10190" xr:uid="{00000000-0005-0000-0000-000015270000}"/>
    <cellStyle name="20% - Accent1 2 3 4 3 4 2 3" xfId="10191" xr:uid="{00000000-0005-0000-0000-000016270000}"/>
    <cellStyle name="20% - Accent1 2 3 4 3 4 3" xfId="10192" xr:uid="{00000000-0005-0000-0000-000017270000}"/>
    <cellStyle name="20% - Accent1 2 3 4 3 4 3 2" xfId="10193" xr:uid="{00000000-0005-0000-0000-000018270000}"/>
    <cellStyle name="20% - Accent1 2 3 4 3 4 4" xfId="10194" xr:uid="{00000000-0005-0000-0000-000019270000}"/>
    <cellStyle name="20% - Accent1 2 3 4 3 5" xfId="10195" xr:uid="{00000000-0005-0000-0000-00001A270000}"/>
    <cellStyle name="20% - Accent1 2 3 4 3 5 2" xfId="10196" xr:uid="{00000000-0005-0000-0000-00001B270000}"/>
    <cellStyle name="20% - Accent1 2 3 4 3 5 2 2" xfId="10197" xr:uid="{00000000-0005-0000-0000-00001C270000}"/>
    <cellStyle name="20% - Accent1 2 3 4 3 5 3" xfId="10198" xr:uid="{00000000-0005-0000-0000-00001D270000}"/>
    <cellStyle name="20% - Accent1 2 3 4 3 6" xfId="10199" xr:uid="{00000000-0005-0000-0000-00001E270000}"/>
    <cellStyle name="20% - Accent1 2 3 4 3 6 2" xfId="10200" xr:uid="{00000000-0005-0000-0000-00001F270000}"/>
    <cellStyle name="20% - Accent1 2 3 4 3 6 2 2" xfId="10201" xr:uid="{00000000-0005-0000-0000-000020270000}"/>
    <cellStyle name="20% - Accent1 2 3 4 3 6 3" xfId="10202" xr:uid="{00000000-0005-0000-0000-000021270000}"/>
    <cellStyle name="20% - Accent1 2 3 4 3 7" xfId="10203" xr:uid="{00000000-0005-0000-0000-000022270000}"/>
    <cellStyle name="20% - Accent1 2 3 4 3 7 2" xfId="10204" xr:uid="{00000000-0005-0000-0000-000023270000}"/>
    <cellStyle name="20% - Accent1 2 3 4 3 8" xfId="10205" xr:uid="{00000000-0005-0000-0000-000024270000}"/>
    <cellStyle name="20% - Accent1 2 3 4 3 8 2" xfId="10206" xr:uid="{00000000-0005-0000-0000-000025270000}"/>
    <cellStyle name="20% - Accent1 2 3 4 3 9" xfId="10207" xr:uid="{00000000-0005-0000-0000-000026270000}"/>
    <cellStyle name="20% - Accent1 2 3 4 4" xfId="10208" xr:uid="{00000000-0005-0000-0000-000027270000}"/>
    <cellStyle name="20% - Accent1 2 3 4 4 2" xfId="10209" xr:uid="{00000000-0005-0000-0000-000028270000}"/>
    <cellStyle name="20% - Accent1 2 3 4 4 2 2" xfId="10210" xr:uid="{00000000-0005-0000-0000-000029270000}"/>
    <cellStyle name="20% - Accent1 2 3 4 4 2 2 2" xfId="10211" xr:uid="{00000000-0005-0000-0000-00002A270000}"/>
    <cellStyle name="20% - Accent1 2 3 4 4 2 3" xfId="10212" xr:uid="{00000000-0005-0000-0000-00002B270000}"/>
    <cellStyle name="20% - Accent1 2 3 4 4 3" xfId="10213" xr:uid="{00000000-0005-0000-0000-00002C270000}"/>
    <cellStyle name="20% - Accent1 2 3 4 4 3 2" xfId="10214" xr:uid="{00000000-0005-0000-0000-00002D270000}"/>
    <cellStyle name="20% - Accent1 2 3 4 4 4" xfId="10215" xr:uid="{00000000-0005-0000-0000-00002E270000}"/>
    <cellStyle name="20% - Accent1 2 3 4 5" xfId="10216" xr:uid="{00000000-0005-0000-0000-00002F270000}"/>
    <cellStyle name="20% - Accent1 2 3 4 5 2" xfId="10217" xr:uid="{00000000-0005-0000-0000-000030270000}"/>
    <cellStyle name="20% - Accent1 2 3 4 5 2 2" xfId="10218" xr:uid="{00000000-0005-0000-0000-000031270000}"/>
    <cellStyle name="20% - Accent1 2 3 4 5 2 2 2" xfId="10219" xr:uid="{00000000-0005-0000-0000-000032270000}"/>
    <cellStyle name="20% - Accent1 2 3 4 5 2 3" xfId="10220" xr:uid="{00000000-0005-0000-0000-000033270000}"/>
    <cellStyle name="20% - Accent1 2 3 4 5 3" xfId="10221" xr:uid="{00000000-0005-0000-0000-000034270000}"/>
    <cellStyle name="20% - Accent1 2 3 4 5 3 2" xfId="10222" xr:uid="{00000000-0005-0000-0000-000035270000}"/>
    <cellStyle name="20% - Accent1 2 3 4 5 4" xfId="10223" xr:uid="{00000000-0005-0000-0000-000036270000}"/>
    <cellStyle name="20% - Accent1 2 3 4 6" xfId="10224" xr:uid="{00000000-0005-0000-0000-000037270000}"/>
    <cellStyle name="20% - Accent1 2 3 4 6 2" xfId="10225" xr:uid="{00000000-0005-0000-0000-000038270000}"/>
    <cellStyle name="20% - Accent1 2 3 4 6 2 2" xfId="10226" xr:uid="{00000000-0005-0000-0000-000039270000}"/>
    <cellStyle name="20% - Accent1 2 3 4 6 2 2 2" xfId="10227" xr:uid="{00000000-0005-0000-0000-00003A270000}"/>
    <cellStyle name="20% - Accent1 2 3 4 6 2 3" xfId="10228" xr:uid="{00000000-0005-0000-0000-00003B270000}"/>
    <cellStyle name="20% - Accent1 2 3 4 6 3" xfId="10229" xr:uid="{00000000-0005-0000-0000-00003C270000}"/>
    <cellStyle name="20% - Accent1 2 3 4 6 3 2" xfId="10230" xr:uid="{00000000-0005-0000-0000-00003D270000}"/>
    <cellStyle name="20% - Accent1 2 3 4 6 4" xfId="10231" xr:uid="{00000000-0005-0000-0000-00003E270000}"/>
    <cellStyle name="20% - Accent1 2 3 4 7" xfId="10232" xr:uid="{00000000-0005-0000-0000-00003F270000}"/>
    <cellStyle name="20% - Accent1 2 3 4 7 2" xfId="10233" xr:uid="{00000000-0005-0000-0000-000040270000}"/>
    <cellStyle name="20% - Accent1 2 3 4 7 2 2" xfId="10234" xr:uid="{00000000-0005-0000-0000-000041270000}"/>
    <cellStyle name="20% - Accent1 2 3 4 7 3" xfId="10235" xr:uid="{00000000-0005-0000-0000-000042270000}"/>
    <cellStyle name="20% - Accent1 2 3 4 8" xfId="10236" xr:uid="{00000000-0005-0000-0000-000043270000}"/>
    <cellStyle name="20% - Accent1 2 3 4 8 2" xfId="10237" xr:uid="{00000000-0005-0000-0000-000044270000}"/>
    <cellStyle name="20% - Accent1 2 3 4 8 2 2" xfId="10238" xr:uid="{00000000-0005-0000-0000-000045270000}"/>
    <cellStyle name="20% - Accent1 2 3 4 8 3" xfId="10239" xr:uid="{00000000-0005-0000-0000-000046270000}"/>
    <cellStyle name="20% - Accent1 2 3 4 9" xfId="10240" xr:uid="{00000000-0005-0000-0000-000047270000}"/>
    <cellStyle name="20% - Accent1 2 3 4 9 2" xfId="10241" xr:uid="{00000000-0005-0000-0000-000048270000}"/>
    <cellStyle name="20% - Accent1 2 3 5" xfId="10242" xr:uid="{00000000-0005-0000-0000-000049270000}"/>
    <cellStyle name="20% - Accent1 2 3 5 10" xfId="10243" xr:uid="{00000000-0005-0000-0000-00004A270000}"/>
    <cellStyle name="20% - Accent1 2 3 5 10 2" xfId="10244" xr:uid="{00000000-0005-0000-0000-00004B270000}"/>
    <cellStyle name="20% - Accent1 2 3 5 11" xfId="10245" xr:uid="{00000000-0005-0000-0000-00004C270000}"/>
    <cellStyle name="20% - Accent1 2 3 5 2" xfId="10246" xr:uid="{00000000-0005-0000-0000-00004D270000}"/>
    <cellStyle name="20% - Accent1 2 3 5 2 2" xfId="10247" xr:uid="{00000000-0005-0000-0000-00004E270000}"/>
    <cellStyle name="20% - Accent1 2 3 5 2 2 2" xfId="10248" xr:uid="{00000000-0005-0000-0000-00004F270000}"/>
    <cellStyle name="20% - Accent1 2 3 5 2 2 2 2" xfId="10249" xr:uid="{00000000-0005-0000-0000-000050270000}"/>
    <cellStyle name="20% - Accent1 2 3 5 2 2 2 2 2" xfId="10250" xr:uid="{00000000-0005-0000-0000-000051270000}"/>
    <cellStyle name="20% - Accent1 2 3 5 2 2 2 3" xfId="10251" xr:uid="{00000000-0005-0000-0000-000052270000}"/>
    <cellStyle name="20% - Accent1 2 3 5 2 2 3" xfId="10252" xr:uid="{00000000-0005-0000-0000-000053270000}"/>
    <cellStyle name="20% - Accent1 2 3 5 2 2 3 2" xfId="10253" xr:uid="{00000000-0005-0000-0000-000054270000}"/>
    <cellStyle name="20% - Accent1 2 3 5 2 2 4" xfId="10254" xr:uid="{00000000-0005-0000-0000-000055270000}"/>
    <cellStyle name="20% - Accent1 2 3 5 2 3" xfId="10255" xr:uid="{00000000-0005-0000-0000-000056270000}"/>
    <cellStyle name="20% - Accent1 2 3 5 2 3 2" xfId="10256" xr:uid="{00000000-0005-0000-0000-000057270000}"/>
    <cellStyle name="20% - Accent1 2 3 5 2 3 2 2" xfId="10257" xr:uid="{00000000-0005-0000-0000-000058270000}"/>
    <cellStyle name="20% - Accent1 2 3 5 2 3 2 2 2" xfId="10258" xr:uid="{00000000-0005-0000-0000-000059270000}"/>
    <cellStyle name="20% - Accent1 2 3 5 2 3 2 3" xfId="10259" xr:uid="{00000000-0005-0000-0000-00005A270000}"/>
    <cellStyle name="20% - Accent1 2 3 5 2 3 3" xfId="10260" xr:uid="{00000000-0005-0000-0000-00005B270000}"/>
    <cellStyle name="20% - Accent1 2 3 5 2 3 3 2" xfId="10261" xr:uid="{00000000-0005-0000-0000-00005C270000}"/>
    <cellStyle name="20% - Accent1 2 3 5 2 3 4" xfId="10262" xr:uid="{00000000-0005-0000-0000-00005D270000}"/>
    <cellStyle name="20% - Accent1 2 3 5 2 4" xfId="10263" xr:uid="{00000000-0005-0000-0000-00005E270000}"/>
    <cellStyle name="20% - Accent1 2 3 5 2 4 2" xfId="10264" xr:uid="{00000000-0005-0000-0000-00005F270000}"/>
    <cellStyle name="20% - Accent1 2 3 5 2 4 2 2" xfId="10265" xr:uid="{00000000-0005-0000-0000-000060270000}"/>
    <cellStyle name="20% - Accent1 2 3 5 2 4 2 2 2" xfId="10266" xr:uid="{00000000-0005-0000-0000-000061270000}"/>
    <cellStyle name="20% - Accent1 2 3 5 2 4 2 3" xfId="10267" xr:uid="{00000000-0005-0000-0000-000062270000}"/>
    <cellStyle name="20% - Accent1 2 3 5 2 4 3" xfId="10268" xr:uid="{00000000-0005-0000-0000-000063270000}"/>
    <cellStyle name="20% - Accent1 2 3 5 2 4 3 2" xfId="10269" xr:uid="{00000000-0005-0000-0000-000064270000}"/>
    <cellStyle name="20% - Accent1 2 3 5 2 4 4" xfId="10270" xr:uid="{00000000-0005-0000-0000-000065270000}"/>
    <cellStyle name="20% - Accent1 2 3 5 2 5" xfId="10271" xr:uid="{00000000-0005-0000-0000-000066270000}"/>
    <cellStyle name="20% - Accent1 2 3 5 2 5 2" xfId="10272" xr:uid="{00000000-0005-0000-0000-000067270000}"/>
    <cellStyle name="20% - Accent1 2 3 5 2 5 2 2" xfId="10273" xr:uid="{00000000-0005-0000-0000-000068270000}"/>
    <cellStyle name="20% - Accent1 2 3 5 2 5 3" xfId="10274" xr:uid="{00000000-0005-0000-0000-000069270000}"/>
    <cellStyle name="20% - Accent1 2 3 5 2 6" xfId="10275" xr:uid="{00000000-0005-0000-0000-00006A270000}"/>
    <cellStyle name="20% - Accent1 2 3 5 2 6 2" xfId="10276" xr:uid="{00000000-0005-0000-0000-00006B270000}"/>
    <cellStyle name="20% - Accent1 2 3 5 2 6 2 2" xfId="10277" xr:uid="{00000000-0005-0000-0000-00006C270000}"/>
    <cellStyle name="20% - Accent1 2 3 5 2 6 3" xfId="10278" xr:uid="{00000000-0005-0000-0000-00006D270000}"/>
    <cellStyle name="20% - Accent1 2 3 5 2 7" xfId="10279" xr:uid="{00000000-0005-0000-0000-00006E270000}"/>
    <cellStyle name="20% - Accent1 2 3 5 2 7 2" xfId="10280" xr:uid="{00000000-0005-0000-0000-00006F270000}"/>
    <cellStyle name="20% - Accent1 2 3 5 2 8" xfId="10281" xr:uid="{00000000-0005-0000-0000-000070270000}"/>
    <cellStyle name="20% - Accent1 2 3 5 2 8 2" xfId="10282" xr:uid="{00000000-0005-0000-0000-000071270000}"/>
    <cellStyle name="20% - Accent1 2 3 5 2 9" xfId="10283" xr:uid="{00000000-0005-0000-0000-000072270000}"/>
    <cellStyle name="20% - Accent1 2 3 5 3" xfId="10284" xr:uid="{00000000-0005-0000-0000-000073270000}"/>
    <cellStyle name="20% - Accent1 2 3 5 3 2" xfId="10285" xr:uid="{00000000-0005-0000-0000-000074270000}"/>
    <cellStyle name="20% - Accent1 2 3 5 3 2 2" xfId="10286" xr:uid="{00000000-0005-0000-0000-000075270000}"/>
    <cellStyle name="20% - Accent1 2 3 5 3 2 2 2" xfId="10287" xr:uid="{00000000-0005-0000-0000-000076270000}"/>
    <cellStyle name="20% - Accent1 2 3 5 3 2 2 2 2" xfId="10288" xr:uid="{00000000-0005-0000-0000-000077270000}"/>
    <cellStyle name="20% - Accent1 2 3 5 3 2 2 3" xfId="10289" xr:uid="{00000000-0005-0000-0000-000078270000}"/>
    <cellStyle name="20% - Accent1 2 3 5 3 2 3" xfId="10290" xr:uid="{00000000-0005-0000-0000-000079270000}"/>
    <cellStyle name="20% - Accent1 2 3 5 3 2 3 2" xfId="10291" xr:uid="{00000000-0005-0000-0000-00007A270000}"/>
    <cellStyle name="20% - Accent1 2 3 5 3 2 4" xfId="10292" xr:uid="{00000000-0005-0000-0000-00007B270000}"/>
    <cellStyle name="20% - Accent1 2 3 5 3 3" xfId="10293" xr:uid="{00000000-0005-0000-0000-00007C270000}"/>
    <cellStyle name="20% - Accent1 2 3 5 3 3 2" xfId="10294" xr:uid="{00000000-0005-0000-0000-00007D270000}"/>
    <cellStyle name="20% - Accent1 2 3 5 3 3 2 2" xfId="10295" xr:uid="{00000000-0005-0000-0000-00007E270000}"/>
    <cellStyle name="20% - Accent1 2 3 5 3 3 2 2 2" xfId="10296" xr:uid="{00000000-0005-0000-0000-00007F270000}"/>
    <cellStyle name="20% - Accent1 2 3 5 3 3 2 3" xfId="10297" xr:uid="{00000000-0005-0000-0000-000080270000}"/>
    <cellStyle name="20% - Accent1 2 3 5 3 3 3" xfId="10298" xr:uid="{00000000-0005-0000-0000-000081270000}"/>
    <cellStyle name="20% - Accent1 2 3 5 3 3 3 2" xfId="10299" xr:uid="{00000000-0005-0000-0000-000082270000}"/>
    <cellStyle name="20% - Accent1 2 3 5 3 3 4" xfId="10300" xr:uid="{00000000-0005-0000-0000-000083270000}"/>
    <cellStyle name="20% - Accent1 2 3 5 3 4" xfId="10301" xr:uid="{00000000-0005-0000-0000-000084270000}"/>
    <cellStyle name="20% - Accent1 2 3 5 3 4 2" xfId="10302" xr:uid="{00000000-0005-0000-0000-000085270000}"/>
    <cellStyle name="20% - Accent1 2 3 5 3 4 2 2" xfId="10303" xr:uid="{00000000-0005-0000-0000-000086270000}"/>
    <cellStyle name="20% - Accent1 2 3 5 3 4 2 2 2" xfId="10304" xr:uid="{00000000-0005-0000-0000-000087270000}"/>
    <cellStyle name="20% - Accent1 2 3 5 3 4 2 3" xfId="10305" xr:uid="{00000000-0005-0000-0000-000088270000}"/>
    <cellStyle name="20% - Accent1 2 3 5 3 4 3" xfId="10306" xr:uid="{00000000-0005-0000-0000-000089270000}"/>
    <cellStyle name="20% - Accent1 2 3 5 3 4 3 2" xfId="10307" xr:uid="{00000000-0005-0000-0000-00008A270000}"/>
    <cellStyle name="20% - Accent1 2 3 5 3 4 4" xfId="10308" xr:uid="{00000000-0005-0000-0000-00008B270000}"/>
    <cellStyle name="20% - Accent1 2 3 5 3 5" xfId="10309" xr:uid="{00000000-0005-0000-0000-00008C270000}"/>
    <cellStyle name="20% - Accent1 2 3 5 3 5 2" xfId="10310" xr:uid="{00000000-0005-0000-0000-00008D270000}"/>
    <cellStyle name="20% - Accent1 2 3 5 3 5 2 2" xfId="10311" xr:uid="{00000000-0005-0000-0000-00008E270000}"/>
    <cellStyle name="20% - Accent1 2 3 5 3 5 3" xfId="10312" xr:uid="{00000000-0005-0000-0000-00008F270000}"/>
    <cellStyle name="20% - Accent1 2 3 5 3 6" xfId="10313" xr:uid="{00000000-0005-0000-0000-000090270000}"/>
    <cellStyle name="20% - Accent1 2 3 5 3 6 2" xfId="10314" xr:uid="{00000000-0005-0000-0000-000091270000}"/>
    <cellStyle name="20% - Accent1 2 3 5 3 6 2 2" xfId="10315" xr:uid="{00000000-0005-0000-0000-000092270000}"/>
    <cellStyle name="20% - Accent1 2 3 5 3 6 3" xfId="10316" xr:uid="{00000000-0005-0000-0000-000093270000}"/>
    <cellStyle name="20% - Accent1 2 3 5 3 7" xfId="10317" xr:uid="{00000000-0005-0000-0000-000094270000}"/>
    <cellStyle name="20% - Accent1 2 3 5 3 7 2" xfId="10318" xr:uid="{00000000-0005-0000-0000-000095270000}"/>
    <cellStyle name="20% - Accent1 2 3 5 3 8" xfId="10319" xr:uid="{00000000-0005-0000-0000-000096270000}"/>
    <cellStyle name="20% - Accent1 2 3 5 3 8 2" xfId="10320" xr:uid="{00000000-0005-0000-0000-000097270000}"/>
    <cellStyle name="20% - Accent1 2 3 5 3 9" xfId="10321" xr:uid="{00000000-0005-0000-0000-000098270000}"/>
    <cellStyle name="20% - Accent1 2 3 5 4" xfId="10322" xr:uid="{00000000-0005-0000-0000-000099270000}"/>
    <cellStyle name="20% - Accent1 2 3 5 4 2" xfId="10323" xr:uid="{00000000-0005-0000-0000-00009A270000}"/>
    <cellStyle name="20% - Accent1 2 3 5 4 2 2" xfId="10324" xr:uid="{00000000-0005-0000-0000-00009B270000}"/>
    <cellStyle name="20% - Accent1 2 3 5 4 2 2 2" xfId="10325" xr:uid="{00000000-0005-0000-0000-00009C270000}"/>
    <cellStyle name="20% - Accent1 2 3 5 4 2 3" xfId="10326" xr:uid="{00000000-0005-0000-0000-00009D270000}"/>
    <cellStyle name="20% - Accent1 2 3 5 4 3" xfId="10327" xr:uid="{00000000-0005-0000-0000-00009E270000}"/>
    <cellStyle name="20% - Accent1 2 3 5 4 3 2" xfId="10328" xr:uid="{00000000-0005-0000-0000-00009F270000}"/>
    <cellStyle name="20% - Accent1 2 3 5 4 4" xfId="10329" xr:uid="{00000000-0005-0000-0000-0000A0270000}"/>
    <cellStyle name="20% - Accent1 2 3 5 5" xfId="10330" xr:uid="{00000000-0005-0000-0000-0000A1270000}"/>
    <cellStyle name="20% - Accent1 2 3 5 5 2" xfId="10331" xr:uid="{00000000-0005-0000-0000-0000A2270000}"/>
    <cellStyle name="20% - Accent1 2 3 5 5 2 2" xfId="10332" xr:uid="{00000000-0005-0000-0000-0000A3270000}"/>
    <cellStyle name="20% - Accent1 2 3 5 5 2 2 2" xfId="10333" xr:uid="{00000000-0005-0000-0000-0000A4270000}"/>
    <cellStyle name="20% - Accent1 2 3 5 5 2 3" xfId="10334" xr:uid="{00000000-0005-0000-0000-0000A5270000}"/>
    <cellStyle name="20% - Accent1 2 3 5 5 3" xfId="10335" xr:uid="{00000000-0005-0000-0000-0000A6270000}"/>
    <cellStyle name="20% - Accent1 2 3 5 5 3 2" xfId="10336" xr:uid="{00000000-0005-0000-0000-0000A7270000}"/>
    <cellStyle name="20% - Accent1 2 3 5 5 4" xfId="10337" xr:uid="{00000000-0005-0000-0000-0000A8270000}"/>
    <cellStyle name="20% - Accent1 2 3 5 6" xfId="10338" xr:uid="{00000000-0005-0000-0000-0000A9270000}"/>
    <cellStyle name="20% - Accent1 2 3 5 6 2" xfId="10339" xr:uid="{00000000-0005-0000-0000-0000AA270000}"/>
    <cellStyle name="20% - Accent1 2 3 5 6 2 2" xfId="10340" xr:uid="{00000000-0005-0000-0000-0000AB270000}"/>
    <cellStyle name="20% - Accent1 2 3 5 6 2 2 2" xfId="10341" xr:uid="{00000000-0005-0000-0000-0000AC270000}"/>
    <cellStyle name="20% - Accent1 2 3 5 6 2 3" xfId="10342" xr:uid="{00000000-0005-0000-0000-0000AD270000}"/>
    <cellStyle name="20% - Accent1 2 3 5 6 3" xfId="10343" xr:uid="{00000000-0005-0000-0000-0000AE270000}"/>
    <cellStyle name="20% - Accent1 2 3 5 6 3 2" xfId="10344" xr:uid="{00000000-0005-0000-0000-0000AF270000}"/>
    <cellStyle name="20% - Accent1 2 3 5 6 4" xfId="10345" xr:uid="{00000000-0005-0000-0000-0000B0270000}"/>
    <cellStyle name="20% - Accent1 2 3 5 7" xfId="10346" xr:uid="{00000000-0005-0000-0000-0000B1270000}"/>
    <cellStyle name="20% - Accent1 2 3 5 7 2" xfId="10347" xr:uid="{00000000-0005-0000-0000-0000B2270000}"/>
    <cellStyle name="20% - Accent1 2 3 5 7 2 2" xfId="10348" xr:uid="{00000000-0005-0000-0000-0000B3270000}"/>
    <cellStyle name="20% - Accent1 2 3 5 7 3" xfId="10349" xr:uid="{00000000-0005-0000-0000-0000B4270000}"/>
    <cellStyle name="20% - Accent1 2 3 5 8" xfId="10350" xr:uid="{00000000-0005-0000-0000-0000B5270000}"/>
    <cellStyle name="20% - Accent1 2 3 5 8 2" xfId="10351" xr:uid="{00000000-0005-0000-0000-0000B6270000}"/>
    <cellStyle name="20% - Accent1 2 3 5 8 2 2" xfId="10352" xr:uid="{00000000-0005-0000-0000-0000B7270000}"/>
    <cellStyle name="20% - Accent1 2 3 5 8 3" xfId="10353" xr:uid="{00000000-0005-0000-0000-0000B8270000}"/>
    <cellStyle name="20% - Accent1 2 3 5 9" xfId="10354" xr:uid="{00000000-0005-0000-0000-0000B9270000}"/>
    <cellStyle name="20% - Accent1 2 3 5 9 2" xfId="10355" xr:uid="{00000000-0005-0000-0000-0000BA270000}"/>
    <cellStyle name="20% - Accent1 2 3 6" xfId="10356" xr:uid="{00000000-0005-0000-0000-0000BB270000}"/>
    <cellStyle name="20% - Accent1 2 3 6 10" xfId="10357" xr:uid="{00000000-0005-0000-0000-0000BC270000}"/>
    <cellStyle name="20% - Accent1 2 3 6 10 2" xfId="10358" xr:uid="{00000000-0005-0000-0000-0000BD270000}"/>
    <cellStyle name="20% - Accent1 2 3 6 11" xfId="10359" xr:uid="{00000000-0005-0000-0000-0000BE270000}"/>
    <cellStyle name="20% - Accent1 2 3 6 2" xfId="10360" xr:uid="{00000000-0005-0000-0000-0000BF270000}"/>
    <cellStyle name="20% - Accent1 2 3 6 2 2" xfId="10361" xr:uid="{00000000-0005-0000-0000-0000C0270000}"/>
    <cellStyle name="20% - Accent1 2 3 6 2 2 2" xfId="10362" xr:uid="{00000000-0005-0000-0000-0000C1270000}"/>
    <cellStyle name="20% - Accent1 2 3 6 2 2 2 2" xfId="10363" xr:uid="{00000000-0005-0000-0000-0000C2270000}"/>
    <cellStyle name="20% - Accent1 2 3 6 2 2 2 2 2" xfId="10364" xr:uid="{00000000-0005-0000-0000-0000C3270000}"/>
    <cellStyle name="20% - Accent1 2 3 6 2 2 2 3" xfId="10365" xr:uid="{00000000-0005-0000-0000-0000C4270000}"/>
    <cellStyle name="20% - Accent1 2 3 6 2 2 3" xfId="10366" xr:uid="{00000000-0005-0000-0000-0000C5270000}"/>
    <cellStyle name="20% - Accent1 2 3 6 2 2 3 2" xfId="10367" xr:uid="{00000000-0005-0000-0000-0000C6270000}"/>
    <cellStyle name="20% - Accent1 2 3 6 2 2 4" xfId="10368" xr:uid="{00000000-0005-0000-0000-0000C7270000}"/>
    <cellStyle name="20% - Accent1 2 3 6 2 3" xfId="10369" xr:uid="{00000000-0005-0000-0000-0000C8270000}"/>
    <cellStyle name="20% - Accent1 2 3 6 2 3 2" xfId="10370" xr:uid="{00000000-0005-0000-0000-0000C9270000}"/>
    <cellStyle name="20% - Accent1 2 3 6 2 3 2 2" xfId="10371" xr:uid="{00000000-0005-0000-0000-0000CA270000}"/>
    <cellStyle name="20% - Accent1 2 3 6 2 3 2 2 2" xfId="10372" xr:uid="{00000000-0005-0000-0000-0000CB270000}"/>
    <cellStyle name="20% - Accent1 2 3 6 2 3 2 3" xfId="10373" xr:uid="{00000000-0005-0000-0000-0000CC270000}"/>
    <cellStyle name="20% - Accent1 2 3 6 2 3 3" xfId="10374" xr:uid="{00000000-0005-0000-0000-0000CD270000}"/>
    <cellStyle name="20% - Accent1 2 3 6 2 3 3 2" xfId="10375" xr:uid="{00000000-0005-0000-0000-0000CE270000}"/>
    <cellStyle name="20% - Accent1 2 3 6 2 3 4" xfId="10376" xr:uid="{00000000-0005-0000-0000-0000CF270000}"/>
    <cellStyle name="20% - Accent1 2 3 6 2 4" xfId="10377" xr:uid="{00000000-0005-0000-0000-0000D0270000}"/>
    <cellStyle name="20% - Accent1 2 3 6 2 4 2" xfId="10378" xr:uid="{00000000-0005-0000-0000-0000D1270000}"/>
    <cellStyle name="20% - Accent1 2 3 6 2 4 2 2" xfId="10379" xr:uid="{00000000-0005-0000-0000-0000D2270000}"/>
    <cellStyle name="20% - Accent1 2 3 6 2 4 2 2 2" xfId="10380" xr:uid="{00000000-0005-0000-0000-0000D3270000}"/>
    <cellStyle name="20% - Accent1 2 3 6 2 4 2 3" xfId="10381" xr:uid="{00000000-0005-0000-0000-0000D4270000}"/>
    <cellStyle name="20% - Accent1 2 3 6 2 4 3" xfId="10382" xr:uid="{00000000-0005-0000-0000-0000D5270000}"/>
    <cellStyle name="20% - Accent1 2 3 6 2 4 3 2" xfId="10383" xr:uid="{00000000-0005-0000-0000-0000D6270000}"/>
    <cellStyle name="20% - Accent1 2 3 6 2 4 4" xfId="10384" xr:uid="{00000000-0005-0000-0000-0000D7270000}"/>
    <cellStyle name="20% - Accent1 2 3 6 2 5" xfId="10385" xr:uid="{00000000-0005-0000-0000-0000D8270000}"/>
    <cellStyle name="20% - Accent1 2 3 6 2 5 2" xfId="10386" xr:uid="{00000000-0005-0000-0000-0000D9270000}"/>
    <cellStyle name="20% - Accent1 2 3 6 2 5 2 2" xfId="10387" xr:uid="{00000000-0005-0000-0000-0000DA270000}"/>
    <cellStyle name="20% - Accent1 2 3 6 2 5 3" xfId="10388" xr:uid="{00000000-0005-0000-0000-0000DB270000}"/>
    <cellStyle name="20% - Accent1 2 3 6 2 6" xfId="10389" xr:uid="{00000000-0005-0000-0000-0000DC270000}"/>
    <cellStyle name="20% - Accent1 2 3 6 2 6 2" xfId="10390" xr:uid="{00000000-0005-0000-0000-0000DD270000}"/>
    <cellStyle name="20% - Accent1 2 3 6 2 6 2 2" xfId="10391" xr:uid="{00000000-0005-0000-0000-0000DE270000}"/>
    <cellStyle name="20% - Accent1 2 3 6 2 6 3" xfId="10392" xr:uid="{00000000-0005-0000-0000-0000DF270000}"/>
    <cellStyle name="20% - Accent1 2 3 6 2 7" xfId="10393" xr:uid="{00000000-0005-0000-0000-0000E0270000}"/>
    <cellStyle name="20% - Accent1 2 3 6 2 7 2" xfId="10394" xr:uid="{00000000-0005-0000-0000-0000E1270000}"/>
    <cellStyle name="20% - Accent1 2 3 6 2 8" xfId="10395" xr:uid="{00000000-0005-0000-0000-0000E2270000}"/>
    <cellStyle name="20% - Accent1 2 3 6 2 8 2" xfId="10396" xr:uid="{00000000-0005-0000-0000-0000E3270000}"/>
    <cellStyle name="20% - Accent1 2 3 6 2 9" xfId="10397" xr:uid="{00000000-0005-0000-0000-0000E4270000}"/>
    <cellStyle name="20% - Accent1 2 3 6 3" xfId="10398" xr:uid="{00000000-0005-0000-0000-0000E5270000}"/>
    <cellStyle name="20% - Accent1 2 3 6 3 2" xfId="10399" xr:uid="{00000000-0005-0000-0000-0000E6270000}"/>
    <cellStyle name="20% - Accent1 2 3 6 3 2 2" xfId="10400" xr:uid="{00000000-0005-0000-0000-0000E7270000}"/>
    <cellStyle name="20% - Accent1 2 3 6 3 2 2 2" xfId="10401" xr:uid="{00000000-0005-0000-0000-0000E8270000}"/>
    <cellStyle name="20% - Accent1 2 3 6 3 2 2 2 2" xfId="10402" xr:uid="{00000000-0005-0000-0000-0000E9270000}"/>
    <cellStyle name="20% - Accent1 2 3 6 3 2 2 3" xfId="10403" xr:uid="{00000000-0005-0000-0000-0000EA270000}"/>
    <cellStyle name="20% - Accent1 2 3 6 3 2 3" xfId="10404" xr:uid="{00000000-0005-0000-0000-0000EB270000}"/>
    <cellStyle name="20% - Accent1 2 3 6 3 2 3 2" xfId="10405" xr:uid="{00000000-0005-0000-0000-0000EC270000}"/>
    <cellStyle name="20% - Accent1 2 3 6 3 2 4" xfId="10406" xr:uid="{00000000-0005-0000-0000-0000ED270000}"/>
    <cellStyle name="20% - Accent1 2 3 6 3 3" xfId="10407" xr:uid="{00000000-0005-0000-0000-0000EE270000}"/>
    <cellStyle name="20% - Accent1 2 3 6 3 3 2" xfId="10408" xr:uid="{00000000-0005-0000-0000-0000EF270000}"/>
    <cellStyle name="20% - Accent1 2 3 6 3 3 2 2" xfId="10409" xr:uid="{00000000-0005-0000-0000-0000F0270000}"/>
    <cellStyle name="20% - Accent1 2 3 6 3 3 2 2 2" xfId="10410" xr:uid="{00000000-0005-0000-0000-0000F1270000}"/>
    <cellStyle name="20% - Accent1 2 3 6 3 3 2 3" xfId="10411" xr:uid="{00000000-0005-0000-0000-0000F2270000}"/>
    <cellStyle name="20% - Accent1 2 3 6 3 3 3" xfId="10412" xr:uid="{00000000-0005-0000-0000-0000F3270000}"/>
    <cellStyle name="20% - Accent1 2 3 6 3 3 3 2" xfId="10413" xr:uid="{00000000-0005-0000-0000-0000F4270000}"/>
    <cellStyle name="20% - Accent1 2 3 6 3 3 4" xfId="10414" xr:uid="{00000000-0005-0000-0000-0000F5270000}"/>
    <cellStyle name="20% - Accent1 2 3 6 3 4" xfId="10415" xr:uid="{00000000-0005-0000-0000-0000F6270000}"/>
    <cellStyle name="20% - Accent1 2 3 6 3 4 2" xfId="10416" xr:uid="{00000000-0005-0000-0000-0000F7270000}"/>
    <cellStyle name="20% - Accent1 2 3 6 3 4 2 2" xfId="10417" xr:uid="{00000000-0005-0000-0000-0000F8270000}"/>
    <cellStyle name="20% - Accent1 2 3 6 3 4 2 2 2" xfId="10418" xr:uid="{00000000-0005-0000-0000-0000F9270000}"/>
    <cellStyle name="20% - Accent1 2 3 6 3 4 2 3" xfId="10419" xr:uid="{00000000-0005-0000-0000-0000FA270000}"/>
    <cellStyle name="20% - Accent1 2 3 6 3 4 3" xfId="10420" xr:uid="{00000000-0005-0000-0000-0000FB270000}"/>
    <cellStyle name="20% - Accent1 2 3 6 3 4 3 2" xfId="10421" xr:uid="{00000000-0005-0000-0000-0000FC270000}"/>
    <cellStyle name="20% - Accent1 2 3 6 3 4 4" xfId="10422" xr:uid="{00000000-0005-0000-0000-0000FD270000}"/>
    <cellStyle name="20% - Accent1 2 3 6 3 5" xfId="10423" xr:uid="{00000000-0005-0000-0000-0000FE270000}"/>
    <cellStyle name="20% - Accent1 2 3 6 3 5 2" xfId="10424" xr:uid="{00000000-0005-0000-0000-0000FF270000}"/>
    <cellStyle name="20% - Accent1 2 3 6 3 5 2 2" xfId="10425" xr:uid="{00000000-0005-0000-0000-000000280000}"/>
    <cellStyle name="20% - Accent1 2 3 6 3 5 3" xfId="10426" xr:uid="{00000000-0005-0000-0000-000001280000}"/>
    <cellStyle name="20% - Accent1 2 3 6 3 6" xfId="10427" xr:uid="{00000000-0005-0000-0000-000002280000}"/>
    <cellStyle name="20% - Accent1 2 3 6 3 6 2" xfId="10428" xr:uid="{00000000-0005-0000-0000-000003280000}"/>
    <cellStyle name="20% - Accent1 2 3 6 3 6 2 2" xfId="10429" xr:uid="{00000000-0005-0000-0000-000004280000}"/>
    <cellStyle name="20% - Accent1 2 3 6 3 6 3" xfId="10430" xr:uid="{00000000-0005-0000-0000-000005280000}"/>
    <cellStyle name="20% - Accent1 2 3 6 3 7" xfId="10431" xr:uid="{00000000-0005-0000-0000-000006280000}"/>
    <cellStyle name="20% - Accent1 2 3 6 3 7 2" xfId="10432" xr:uid="{00000000-0005-0000-0000-000007280000}"/>
    <cellStyle name="20% - Accent1 2 3 6 3 8" xfId="10433" xr:uid="{00000000-0005-0000-0000-000008280000}"/>
    <cellStyle name="20% - Accent1 2 3 6 3 8 2" xfId="10434" xr:uid="{00000000-0005-0000-0000-000009280000}"/>
    <cellStyle name="20% - Accent1 2 3 6 3 9" xfId="10435" xr:uid="{00000000-0005-0000-0000-00000A280000}"/>
    <cellStyle name="20% - Accent1 2 3 6 4" xfId="10436" xr:uid="{00000000-0005-0000-0000-00000B280000}"/>
    <cellStyle name="20% - Accent1 2 3 6 4 2" xfId="10437" xr:uid="{00000000-0005-0000-0000-00000C280000}"/>
    <cellStyle name="20% - Accent1 2 3 6 4 2 2" xfId="10438" xr:uid="{00000000-0005-0000-0000-00000D280000}"/>
    <cellStyle name="20% - Accent1 2 3 6 4 2 2 2" xfId="10439" xr:uid="{00000000-0005-0000-0000-00000E280000}"/>
    <cellStyle name="20% - Accent1 2 3 6 4 2 3" xfId="10440" xr:uid="{00000000-0005-0000-0000-00000F280000}"/>
    <cellStyle name="20% - Accent1 2 3 6 4 3" xfId="10441" xr:uid="{00000000-0005-0000-0000-000010280000}"/>
    <cellStyle name="20% - Accent1 2 3 6 4 3 2" xfId="10442" xr:uid="{00000000-0005-0000-0000-000011280000}"/>
    <cellStyle name="20% - Accent1 2 3 6 4 4" xfId="10443" xr:uid="{00000000-0005-0000-0000-000012280000}"/>
    <cellStyle name="20% - Accent1 2 3 6 5" xfId="10444" xr:uid="{00000000-0005-0000-0000-000013280000}"/>
    <cellStyle name="20% - Accent1 2 3 6 5 2" xfId="10445" xr:uid="{00000000-0005-0000-0000-000014280000}"/>
    <cellStyle name="20% - Accent1 2 3 6 5 2 2" xfId="10446" xr:uid="{00000000-0005-0000-0000-000015280000}"/>
    <cellStyle name="20% - Accent1 2 3 6 5 2 2 2" xfId="10447" xr:uid="{00000000-0005-0000-0000-000016280000}"/>
    <cellStyle name="20% - Accent1 2 3 6 5 2 3" xfId="10448" xr:uid="{00000000-0005-0000-0000-000017280000}"/>
    <cellStyle name="20% - Accent1 2 3 6 5 3" xfId="10449" xr:uid="{00000000-0005-0000-0000-000018280000}"/>
    <cellStyle name="20% - Accent1 2 3 6 5 3 2" xfId="10450" xr:uid="{00000000-0005-0000-0000-000019280000}"/>
    <cellStyle name="20% - Accent1 2 3 6 5 4" xfId="10451" xr:uid="{00000000-0005-0000-0000-00001A280000}"/>
    <cellStyle name="20% - Accent1 2 3 6 6" xfId="10452" xr:uid="{00000000-0005-0000-0000-00001B280000}"/>
    <cellStyle name="20% - Accent1 2 3 6 6 2" xfId="10453" xr:uid="{00000000-0005-0000-0000-00001C280000}"/>
    <cellStyle name="20% - Accent1 2 3 6 6 2 2" xfId="10454" xr:uid="{00000000-0005-0000-0000-00001D280000}"/>
    <cellStyle name="20% - Accent1 2 3 6 6 2 2 2" xfId="10455" xr:uid="{00000000-0005-0000-0000-00001E280000}"/>
    <cellStyle name="20% - Accent1 2 3 6 6 2 3" xfId="10456" xr:uid="{00000000-0005-0000-0000-00001F280000}"/>
    <cellStyle name="20% - Accent1 2 3 6 6 3" xfId="10457" xr:uid="{00000000-0005-0000-0000-000020280000}"/>
    <cellStyle name="20% - Accent1 2 3 6 6 3 2" xfId="10458" xr:uid="{00000000-0005-0000-0000-000021280000}"/>
    <cellStyle name="20% - Accent1 2 3 6 6 4" xfId="10459" xr:uid="{00000000-0005-0000-0000-000022280000}"/>
    <cellStyle name="20% - Accent1 2 3 6 7" xfId="10460" xr:uid="{00000000-0005-0000-0000-000023280000}"/>
    <cellStyle name="20% - Accent1 2 3 6 7 2" xfId="10461" xr:uid="{00000000-0005-0000-0000-000024280000}"/>
    <cellStyle name="20% - Accent1 2 3 6 7 2 2" xfId="10462" xr:uid="{00000000-0005-0000-0000-000025280000}"/>
    <cellStyle name="20% - Accent1 2 3 6 7 3" xfId="10463" xr:uid="{00000000-0005-0000-0000-000026280000}"/>
    <cellStyle name="20% - Accent1 2 3 6 8" xfId="10464" xr:uid="{00000000-0005-0000-0000-000027280000}"/>
    <cellStyle name="20% - Accent1 2 3 6 8 2" xfId="10465" xr:uid="{00000000-0005-0000-0000-000028280000}"/>
    <cellStyle name="20% - Accent1 2 3 6 8 2 2" xfId="10466" xr:uid="{00000000-0005-0000-0000-000029280000}"/>
    <cellStyle name="20% - Accent1 2 3 6 8 3" xfId="10467" xr:uid="{00000000-0005-0000-0000-00002A280000}"/>
    <cellStyle name="20% - Accent1 2 3 6 9" xfId="10468" xr:uid="{00000000-0005-0000-0000-00002B280000}"/>
    <cellStyle name="20% - Accent1 2 3 6 9 2" xfId="10469" xr:uid="{00000000-0005-0000-0000-00002C280000}"/>
    <cellStyle name="20% - Accent1 2 3 7" xfId="10470" xr:uid="{00000000-0005-0000-0000-00002D280000}"/>
    <cellStyle name="20% - Accent1 2 3 7 2" xfId="10471" xr:uid="{00000000-0005-0000-0000-00002E280000}"/>
    <cellStyle name="20% - Accent1 2 3 7 2 2" xfId="10472" xr:uid="{00000000-0005-0000-0000-00002F280000}"/>
    <cellStyle name="20% - Accent1 2 3 7 2 2 2" xfId="10473" xr:uid="{00000000-0005-0000-0000-000030280000}"/>
    <cellStyle name="20% - Accent1 2 3 7 2 2 2 2" xfId="10474" xr:uid="{00000000-0005-0000-0000-000031280000}"/>
    <cellStyle name="20% - Accent1 2 3 7 2 2 3" xfId="10475" xr:uid="{00000000-0005-0000-0000-000032280000}"/>
    <cellStyle name="20% - Accent1 2 3 7 2 3" xfId="10476" xr:uid="{00000000-0005-0000-0000-000033280000}"/>
    <cellStyle name="20% - Accent1 2 3 7 2 3 2" xfId="10477" xr:uid="{00000000-0005-0000-0000-000034280000}"/>
    <cellStyle name="20% - Accent1 2 3 7 2 4" xfId="10478" xr:uid="{00000000-0005-0000-0000-000035280000}"/>
    <cellStyle name="20% - Accent1 2 3 7 3" xfId="10479" xr:uid="{00000000-0005-0000-0000-000036280000}"/>
    <cellStyle name="20% - Accent1 2 3 7 3 2" xfId="10480" xr:uid="{00000000-0005-0000-0000-000037280000}"/>
    <cellStyle name="20% - Accent1 2 3 7 3 2 2" xfId="10481" xr:uid="{00000000-0005-0000-0000-000038280000}"/>
    <cellStyle name="20% - Accent1 2 3 7 3 2 2 2" xfId="10482" xr:uid="{00000000-0005-0000-0000-000039280000}"/>
    <cellStyle name="20% - Accent1 2 3 7 3 2 3" xfId="10483" xr:uid="{00000000-0005-0000-0000-00003A280000}"/>
    <cellStyle name="20% - Accent1 2 3 7 3 3" xfId="10484" xr:uid="{00000000-0005-0000-0000-00003B280000}"/>
    <cellStyle name="20% - Accent1 2 3 7 3 3 2" xfId="10485" xr:uid="{00000000-0005-0000-0000-00003C280000}"/>
    <cellStyle name="20% - Accent1 2 3 7 3 4" xfId="10486" xr:uid="{00000000-0005-0000-0000-00003D280000}"/>
    <cellStyle name="20% - Accent1 2 3 7 4" xfId="10487" xr:uid="{00000000-0005-0000-0000-00003E280000}"/>
    <cellStyle name="20% - Accent1 2 3 7 4 2" xfId="10488" xr:uid="{00000000-0005-0000-0000-00003F280000}"/>
    <cellStyle name="20% - Accent1 2 3 7 4 2 2" xfId="10489" xr:uid="{00000000-0005-0000-0000-000040280000}"/>
    <cellStyle name="20% - Accent1 2 3 7 4 2 2 2" xfId="10490" xr:uid="{00000000-0005-0000-0000-000041280000}"/>
    <cellStyle name="20% - Accent1 2 3 7 4 2 3" xfId="10491" xr:uid="{00000000-0005-0000-0000-000042280000}"/>
    <cellStyle name="20% - Accent1 2 3 7 4 3" xfId="10492" xr:uid="{00000000-0005-0000-0000-000043280000}"/>
    <cellStyle name="20% - Accent1 2 3 7 4 3 2" xfId="10493" xr:uid="{00000000-0005-0000-0000-000044280000}"/>
    <cellStyle name="20% - Accent1 2 3 7 4 4" xfId="10494" xr:uid="{00000000-0005-0000-0000-000045280000}"/>
    <cellStyle name="20% - Accent1 2 3 7 5" xfId="10495" xr:uid="{00000000-0005-0000-0000-000046280000}"/>
    <cellStyle name="20% - Accent1 2 3 7 5 2" xfId="10496" xr:uid="{00000000-0005-0000-0000-000047280000}"/>
    <cellStyle name="20% - Accent1 2 3 7 5 2 2" xfId="10497" xr:uid="{00000000-0005-0000-0000-000048280000}"/>
    <cellStyle name="20% - Accent1 2 3 7 5 3" xfId="10498" xr:uid="{00000000-0005-0000-0000-000049280000}"/>
    <cellStyle name="20% - Accent1 2 3 7 6" xfId="10499" xr:uid="{00000000-0005-0000-0000-00004A280000}"/>
    <cellStyle name="20% - Accent1 2 3 7 6 2" xfId="10500" xr:uid="{00000000-0005-0000-0000-00004B280000}"/>
    <cellStyle name="20% - Accent1 2 3 7 6 2 2" xfId="10501" xr:uid="{00000000-0005-0000-0000-00004C280000}"/>
    <cellStyle name="20% - Accent1 2 3 7 6 3" xfId="10502" xr:uid="{00000000-0005-0000-0000-00004D280000}"/>
    <cellStyle name="20% - Accent1 2 3 7 7" xfId="10503" xr:uid="{00000000-0005-0000-0000-00004E280000}"/>
    <cellStyle name="20% - Accent1 2 3 7 7 2" xfId="10504" xr:uid="{00000000-0005-0000-0000-00004F280000}"/>
    <cellStyle name="20% - Accent1 2 3 7 8" xfId="10505" xr:uid="{00000000-0005-0000-0000-000050280000}"/>
    <cellStyle name="20% - Accent1 2 3 7 8 2" xfId="10506" xr:uid="{00000000-0005-0000-0000-000051280000}"/>
    <cellStyle name="20% - Accent1 2 3 7 9" xfId="10507" xr:uid="{00000000-0005-0000-0000-000052280000}"/>
    <cellStyle name="20% - Accent1 2 3 8" xfId="10508" xr:uid="{00000000-0005-0000-0000-000053280000}"/>
    <cellStyle name="20% - Accent1 2 3 8 2" xfId="10509" xr:uid="{00000000-0005-0000-0000-000054280000}"/>
    <cellStyle name="20% - Accent1 2 3 8 2 2" xfId="10510" xr:uid="{00000000-0005-0000-0000-000055280000}"/>
    <cellStyle name="20% - Accent1 2 3 8 2 2 2" xfId="10511" xr:uid="{00000000-0005-0000-0000-000056280000}"/>
    <cellStyle name="20% - Accent1 2 3 8 2 2 2 2" xfId="10512" xr:uid="{00000000-0005-0000-0000-000057280000}"/>
    <cellStyle name="20% - Accent1 2 3 8 2 2 3" xfId="10513" xr:uid="{00000000-0005-0000-0000-000058280000}"/>
    <cellStyle name="20% - Accent1 2 3 8 2 3" xfId="10514" xr:uid="{00000000-0005-0000-0000-000059280000}"/>
    <cellStyle name="20% - Accent1 2 3 8 2 3 2" xfId="10515" xr:uid="{00000000-0005-0000-0000-00005A280000}"/>
    <cellStyle name="20% - Accent1 2 3 8 2 4" xfId="10516" xr:uid="{00000000-0005-0000-0000-00005B280000}"/>
    <cellStyle name="20% - Accent1 2 3 8 3" xfId="10517" xr:uid="{00000000-0005-0000-0000-00005C280000}"/>
    <cellStyle name="20% - Accent1 2 3 8 3 2" xfId="10518" xr:uid="{00000000-0005-0000-0000-00005D280000}"/>
    <cellStyle name="20% - Accent1 2 3 8 3 2 2" xfId="10519" xr:uid="{00000000-0005-0000-0000-00005E280000}"/>
    <cellStyle name="20% - Accent1 2 3 8 3 2 2 2" xfId="10520" xr:uid="{00000000-0005-0000-0000-00005F280000}"/>
    <cellStyle name="20% - Accent1 2 3 8 3 2 3" xfId="10521" xr:uid="{00000000-0005-0000-0000-000060280000}"/>
    <cellStyle name="20% - Accent1 2 3 8 3 3" xfId="10522" xr:uid="{00000000-0005-0000-0000-000061280000}"/>
    <cellStyle name="20% - Accent1 2 3 8 3 3 2" xfId="10523" xr:uid="{00000000-0005-0000-0000-000062280000}"/>
    <cellStyle name="20% - Accent1 2 3 8 3 4" xfId="10524" xr:uid="{00000000-0005-0000-0000-000063280000}"/>
    <cellStyle name="20% - Accent1 2 3 8 4" xfId="10525" xr:uid="{00000000-0005-0000-0000-000064280000}"/>
    <cellStyle name="20% - Accent1 2 3 8 4 2" xfId="10526" xr:uid="{00000000-0005-0000-0000-000065280000}"/>
    <cellStyle name="20% - Accent1 2 3 8 4 2 2" xfId="10527" xr:uid="{00000000-0005-0000-0000-000066280000}"/>
    <cellStyle name="20% - Accent1 2 3 8 4 2 2 2" xfId="10528" xr:uid="{00000000-0005-0000-0000-000067280000}"/>
    <cellStyle name="20% - Accent1 2 3 8 4 2 3" xfId="10529" xr:uid="{00000000-0005-0000-0000-000068280000}"/>
    <cellStyle name="20% - Accent1 2 3 8 4 3" xfId="10530" xr:uid="{00000000-0005-0000-0000-000069280000}"/>
    <cellStyle name="20% - Accent1 2 3 8 4 3 2" xfId="10531" xr:uid="{00000000-0005-0000-0000-00006A280000}"/>
    <cellStyle name="20% - Accent1 2 3 8 4 4" xfId="10532" xr:uid="{00000000-0005-0000-0000-00006B280000}"/>
    <cellStyle name="20% - Accent1 2 3 8 5" xfId="10533" xr:uid="{00000000-0005-0000-0000-00006C280000}"/>
    <cellStyle name="20% - Accent1 2 3 8 5 2" xfId="10534" xr:uid="{00000000-0005-0000-0000-00006D280000}"/>
    <cellStyle name="20% - Accent1 2 3 8 5 2 2" xfId="10535" xr:uid="{00000000-0005-0000-0000-00006E280000}"/>
    <cellStyle name="20% - Accent1 2 3 8 5 3" xfId="10536" xr:uid="{00000000-0005-0000-0000-00006F280000}"/>
    <cellStyle name="20% - Accent1 2 3 8 6" xfId="10537" xr:uid="{00000000-0005-0000-0000-000070280000}"/>
    <cellStyle name="20% - Accent1 2 3 8 6 2" xfId="10538" xr:uid="{00000000-0005-0000-0000-000071280000}"/>
    <cellStyle name="20% - Accent1 2 3 8 6 2 2" xfId="10539" xr:uid="{00000000-0005-0000-0000-000072280000}"/>
    <cellStyle name="20% - Accent1 2 3 8 6 3" xfId="10540" xr:uid="{00000000-0005-0000-0000-000073280000}"/>
    <cellStyle name="20% - Accent1 2 3 8 7" xfId="10541" xr:uid="{00000000-0005-0000-0000-000074280000}"/>
    <cellStyle name="20% - Accent1 2 3 8 7 2" xfId="10542" xr:uid="{00000000-0005-0000-0000-000075280000}"/>
    <cellStyle name="20% - Accent1 2 3 8 8" xfId="10543" xr:uid="{00000000-0005-0000-0000-000076280000}"/>
    <cellStyle name="20% - Accent1 2 3 8 8 2" xfId="10544" xr:uid="{00000000-0005-0000-0000-000077280000}"/>
    <cellStyle name="20% - Accent1 2 3 8 9" xfId="10545" xr:uid="{00000000-0005-0000-0000-000078280000}"/>
    <cellStyle name="20% - Accent1 2 3 9" xfId="10546" xr:uid="{00000000-0005-0000-0000-000079280000}"/>
    <cellStyle name="20% - Accent1 2 3 9 2" xfId="10547" xr:uid="{00000000-0005-0000-0000-00007A280000}"/>
    <cellStyle name="20% - Accent1 2 3 9 2 2" xfId="10548" xr:uid="{00000000-0005-0000-0000-00007B280000}"/>
    <cellStyle name="20% - Accent1 2 3 9 2 2 2" xfId="10549" xr:uid="{00000000-0005-0000-0000-00007C280000}"/>
    <cellStyle name="20% - Accent1 2 3 9 2 3" xfId="10550" xr:uid="{00000000-0005-0000-0000-00007D280000}"/>
    <cellStyle name="20% - Accent1 2 3 9 3" xfId="10551" xr:uid="{00000000-0005-0000-0000-00007E280000}"/>
    <cellStyle name="20% - Accent1 2 3 9 3 2" xfId="10552" xr:uid="{00000000-0005-0000-0000-00007F280000}"/>
    <cellStyle name="20% - Accent1 2 3 9 4" xfId="10553" xr:uid="{00000000-0005-0000-0000-000080280000}"/>
    <cellStyle name="20% - Accent1 2 4" xfId="10554" xr:uid="{00000000-0005-0000-0000-000081280000}"/>
    <cellStyle name="20% - Accent1 2 4 10" xfId="10555" xr:uid="{00000000-0005-0000-0000-000082280000}"/>
    <cellStyle name="20% - Accent1 2 4 10 2" xfId="10556" xr:uid="{00000000-0005-0000-0000-000083280000}"/>
    <cellStyle name="20% - Accent1 2 4 10 2 2" xfId="10557" xr:uid="{00000000-0005-0000-0000-000084280000}"/>
    <cellStyle name="20% - Accent1 2 4 10 2 2 2" xfId="10558" xr:uid="{00000000-0005-0000-0000-000085280000}"/>
    <cellStyle name="20% - Accent1 2 4 10 2 3" xfId="10559" xr:uid="{00000000-0005-0000-0000-000086280000}"/>
    <cellStyle name="20% - Accent1 2 4 10 3" xfId="10560" xr:uid="{00000000-0005-0000-0000-000087280000}"/>
    <cellStyle name="20% - Accent1 2 4 10 3 2" xfId="10561" xr:uid="{00000000-0005-0000-0000-000088280000}"/>
    <cellStyle name="20% - Accent1 2 4 10 4" xfId="10562" xr:uid="{00000000-0005-0000-0000-000089280000}"/>
    <cellStyle name="20% - Accent1 2 4 11" xfId="10563" xr:uid="{00000000-0005-0000-0000-00008A280000}"/>
    <cellStyle name="20% - Accent1 2 4 11 2" xfId="10564" xr:uid="{00000000-0005-0000-0000-00008B280000}"/>
    <cellStyle name="20% - Accent1 2 4 11 2 2" xfId="10565" xr:uid="{00000000-0005-0000-0000-00008C280000}"/>
    <cellStyle name="20% - Accent1 2 4 11 2 2 2" xfId="10566" xr:uid="{00000000-0005-0000-0000-00008D280000}"/>
    <cellStyle name="20% - Accent1 2 4 11 2 3" xfId="10567" xr:uid="{00000000-0005-0000-0000-00008E280000}"/>
    <cellStyle name="20% - Accent1 2 4 11 3" xfId="10568" xr:uid="{00000000-0005-0000-0000-00008F280000}"/>
    <cellStyle name="20% - Accent1 2 4 11 3 2" xfId="10569" xr:uid="{00000000-0005-0000-0000-000090280000}"/>
    <cellStyle name="20% - Accent1 2 4 11 4" xfId="10570" xr:uid="{00000000-0005-0000-0000-000091280000}"/>
    <cellStyle name="20% - Accent1 2 4 12" xfId="10571" xr:uid="{00000000-0005-0000-0000-000092280000}"/>
    <cellStyle name="20% - Accent1 2 4 12 2" xfId="10572" xr:uid="{00000000-0005-0000-0000-000093280000}"/>
    <cellStyle name="20% - Accent1 2 4 12 2 2" xfId="10573" xr:uid="{00000000-0005-0000-0000-000094280000}"/>
    <cellStyle name="20% - Accent1 2 4 12 3" xfId="10574" xr:uid="{00000000-0005-0000-0000-000095280000}"/>
    <cellStyle name="20% - Accent1 2 4 13" xfId="10575" xr:uid="{00000000-0005-0000-0000-000096280000}"/>
    <cellStyle name="20% - Accent1 2 4 13 2" xfId="10576" xr:uid="{00000000-0005-0000-0000-000097280000}"/>
    <cellStyle name="20% - Accent1 2 4 13 2 2" xfId="10577" xr:uid="{00000000-0005-0000-0000-000098280000}"/>
    <cellStyle name="20% - Accent1 2 4 13 3" xfId="10578" xr:uid="{00000000-0005-0000-0000-000099280000}"/>
    <cellStyle name="20% - Accent1 2 4 14" xfId="10579" xr:uid="{00000000-0005-0000-0000-00009A280000}"/>
    <cellStyle name="20% - Accent1 2 4 14 2" xfId="10580" xr:uid="{00000000-0005-0000-0000-00009B280000}"/>
    <cellStyle name="20% - Accent1 2 4 15" xfId="10581" xr:uid="{00000000-0005-0000-0000-00009C280000}"/>
    <cellStyle name="20% - Accent1 2 4 15 2" xfId="10582" xr:uid="{00000000-0005-0000-0000-00009D280000}"/>
    <cellStyle name="20% - Accent1 2 4 16" xfId="10583" xr:uid="{00000000-0005-0000-0000-00009E280000}"/>
    <cellStyle name="20% - Accent1 2 4 2" xfId="10584" xr:uid="{00000000-0005-0000-0000-00009F280000}"/>
    <cellStyle name="20% - Accent1 2 4 2 10" xfId="10585" xr:uid="{00000000-0005-0000-0000-0000A0280000}"/>
    <cellStyle name="20% - Accent1 2 4 2 10 2" xfId="10586" xr:uid="{00000000-0005-0000-0000-0000A1280000}"/>
    <cellStyle name="20% - Accent1 2 4 2 10 2 2" xfId="10587" xr:uid="{00000000-0005-0000-0000-0000A2280000}"/>
    <cellStyle name="20% - Accent1 2 4 2 10 2 2 2" xfId="10588" xr:uid="{00000000-0005-0000-0000-0000A3280000}"/>
    <cellStyle name="20% - Accent1 2 4 2 10 2 3" xfId="10589" xr:uid="{00000000-0005-0000-0000-0000A4280000}"/>
    <cellStyle name="20% - Accent1 2 4 2 10 3" xfId="10590" xr:uid="{00000000-0005-0000-0000-0000A5280000}"/>
    <cellStyle name="20% - Accent1 2 4 2 10 3 2" xfId="10591" xr:uid="{00000000-0005-0000-0000-0000A6280000}"/>
    <cellStyle name="20% - Accent1 2 4 2 10 4" xfId="10592" xr:uid="{00000000-0005-0000-0000-0000A7280000}"/>
    <cellStyle name="20% - Accent1 2 4 2 11" xfId="10593" xr:uid="{00000000-0005-0000-0000-0000A8280000}"/>
    <cellStyle name="20% - Accent1 2 4 2 11 2" xfId="10594" xr:uid="{00000000-0005-0000-0000-0000A9280000}"/>
    <cellStyle name="20% - Accent1 2 4 2 11 2 2" xfId="10595" xr:uid="{00000000-0005-0000-0000-0000AA280000}"/>
    <cellStyle name="20% - Accent1 2 4 2 11 3" xfId="10596" xr:uid="{00000000-0005-0000-0000-0000AB280000}"/>
    <cellStyle name="20% - Accent1 2 4 2 12" xfId="10597" xr:uid="{00000000-0005-0000-0000-0000AC280000}"/>
    <cellStyle name="20% - Accent1 2 4 2 12 2" xfId="10598" xr:uid="{00000000-0005-0000-0000-0000AD280000}"/>
    <cellStyle name="20% - Accent1 2 4 2 12 2 2" xfId="10599" xr:uid="{00000000-0005-0000-0000-0000AE280000}"/>
    <cellStyle name="20% - Accent1 2 4 2 12 3" xfId="10600" xr:uid="{00000000-0005-0000-0000-0000AF280000}"/>
    <cellStyle name="20% - Accent1 2 4 2 13" xfId="10601" xr:uid="{00000000-0005-0000-0000-0000B0280000}"/>
    <cellStyle name="20% - Accent1 2 4 2 13 2" xfId="10602" xr:uid="{00000000-0005-0000-0000-0000B1280000}"/>
    <cellStyle name="20% - Accent1 2 4 2 14" xfId="10603" xr:uid="{00000000-0005-0000-0000-0000B2280000}"/>
    <cellStyle name="20% - Accent1 2 4 2 14 2" xfId="10604" xr:uid="{00000000-0005-0000-0000-0000B3280000}"/>
    <cellStyle name="20% - Accent1 2 4 2 15" xfId="10605" xr:uid="{00000000-0005-0000-0000-0000B4280000}"/>
    <cellStyle name="20% - Accent1 2 4 2 2" xfId="10606" xr:uid="{00000000-0005-0000-0000-0000B5280000}"/>
    <cellStyle name="20% - Accent1 2 4 2 2 10" xfId="10607" xr:uid="{00000000-0005-0000-0000-0000B6280000}"/>
    <cellStyle name="20% - Accent1 2 4 2 2 10 2" xfId="10608" xr:uid="{00000000-0005-0000-0000-0000B7280000}"/>
    <cellStyle name="20% - Accent1 2 4 2 2 10 2 2" xfId="10609" xr:uid="{00000000-0005-0000-0000-0000B8280000}"/>
    <cellStyle name="20% - Accent1 2 4 2 2 10 3" xfId="10610" xr:uid="{00000000-0005-0000-0000-0000B9280000}"/>
    <cellStyle name="20% - Accent1 2 4 2 2 11" xfId="10611" xr:uid="{00000000-0005-0000-0000-0000BA280000}"/>
    <cellStyle name="20% - Accent1 2 4 2 2 11 2" xfId="10612" xr:uid="{00000000-0005-0000-0000-0000BB280000}"/>
    <cellStyle name="20% - Accent1 2 4 2 2 11 2 2" xfId="10613" xr:uid="{00000000-0005-0000-0000-0000BC280000}"/>
    <cellStyle name="20% - Accent1 2 4 2 2 11 3" xfId="10614" xr:uid="{00000000-0005-0000-0000-0000BD280000}"/>
    <cellStyle name="20% - Accent1 2 4 2 2 12" xfId="10615" xr:uid="{00000000-0005-0000-0000-0000BE280000}"/>
    <cellStyle name="20% - Accent1 2 4 2 2 12 2" xfId="10616" xr:uid="{00000000-0005-0000-0000-0000BF280000}"/>
    <cellStyle name="20% - Accent1 2 4 2 2 13" xfId="10617" xr:uid="{00000000-0005-0000-0000-0000C0280000}"/>
    <cellStyle name="20% - Accent1 2 4 2 2 13 2" xfId="10618" xr:uid="{00000000-0005-0000-0000-0000C1280000}"/>
    <cellStyle name="20% - Accent1 2 4 2 2 14" xfId="10619" xr:uid="{00000000-0005-0000-0000-0000C2280000}"/>
    <cellStyle name="20% - Accent1 2 4 2 2 2" xfId="10620" xr:uid="{00000000-0005-0000-0000-0000C3280000}"/>
    <cellStyle name="20% - Accent1 2 4 2 2 2 10" xfId="10621" xr:uid="{00000000-0005-0000-0000-0000C4280000}"/>
    <cellStyle name="20% - Accent1 2 4 2 2 2 10 2" xfId="10622" xr:uid="{00000000-0005-0000-0000-0000C5280000}"/>
    <cellStyle name="20% - Accent1 2 4 2 2 2 11" xfId="10623" xr:uid="{00000000-0005-0000-0000-0000C6280000}"/>
    <cellStyle name="20% - Accent1 2 4 2 2 2 2" xfId="10624" xr:uid="{00000000-0005-0000-0000-0000C7280000}"/>
    <cellStyle name="20% - Accent1 2 4 2 2 2 2 2" xfId="10625" xr:uid="{00000000-0005-0000-0000-0000C8280000}"/>
    <cellStyle name="20% - Accent1 2 4 2 2 2 2 2 2" xfId="10626" xr:uid="{00000000-0005-0000-0000-0000C9280000}"/>
    <cellStyle name="20% - Accent1 2 4 2 2 2 2 2 2 2" xfId="10627" xr:uid="{00000000-0005-0000-0000-0000CA280000}"/>
    <cellStyle name="20% - Accent1 2 4 2 2 2 2 2 2 2 2" xfId="10628" xr:uid="{00000000-0005-0000-0000-0000CB280000}"/>
    <cellStyle name="20% - Accent1 2 4 2 2 2 2 2 2 3" xfId="10629" xr:uid="{00000000-0005-0000-0000-0000CC280000}"/>
    <cellStyle name="20% - Accent1 2 4 2 2 2 2 2 3" xfId="10630" xr:uid="{00000000-0005-0000-0000-0000CD280000}"/>
    <cellStyle name="20% - Accent1 2 4 2 2 2 2 2 3 2" xfId="10631" xr:uid="{00000000-0005-0000-0000-0000CE280000}"/>
    <cellStyle name="20% - Accent1 2 4 2 2 2 2 2 4" xfId="10632" xr:uid="{00000000-0005-0000-0000-0000CF280000}"/>
    <cellStyle name="20% - Accent1 2 4 2 2 2 2 3" xfId="10633" xr:uid="{00000000-0005-0000-0000-0000D0280000}"/>
    <cellStyle name="20% - Accent1 2 4 2 2 2 2 3 2" xfId="10634" xr:uid="{00000000-0005-0000-0000-0000D1280000}"/>
    <cellStyle name="20% - Accent1 2 4 2 2 2 2 3 2 2" xfId="10635" xr:uid="{00000000-0005-0000-0000-0000D2280000}"/>
    <cellStyle name="20% - Accent1 2 4 2 2 2 2 3 2 2 2" xfId="10636" xr:uid="{00000000-0005-0000-0000-0000D3280000}"/>
    <cellStyle name="20% - Accent1 2 4 2 2 2 2 3 2 3" xfId="10637" xr:uid="{00000000-0005-0000-0000-0000D4280000}"/>
    <cellStyle name="20% - Accent1 2 4 2 2 2 2 3 3" xfId="10638" xr:uid="{00000000-0005-0000-0000-0000D5280000}"/>
    <cellStyle name="20% - Accent1 2 4 2 2 2 2 3 3 2" xfId="10639" xr:uid="{00000000-0005-0000-0000-0000D6280000}"/>
    <cellStyle name="20% - Accent1 2 4 2 2 2 2 3 4" xfId="10640" xr:uid="{00000000-0005-0000-0000-0000D7280000}"/>
    <cellStyle name="20% - Accent1 2 4 2 2 2 2 4" xfId="10641" xr:uid="{00000000-0005-0000-0000-0000D8280000}"/>
    <cellStyle name="20% - Accent1 2 4 2 2 2 2 4 2" xfId="10642" xr:uid="{00000000-0005-0000-0000-0000D9280000}"/>
    <cellStyle name="20% - Accent1 2 4 2 2 2 2 4 2 2" xfId="10643" xr:uid="{00000000-0005-0000-0000-0000DA280000}"/>
    <cellStyle name="20% - Accent1 2 4 2 2 2 2 4 2 2 2" xfId="10644" xr:uid="{00000000-0005-0000-0000-0000DB280000}"/>
    <cellStyle name="20% - Accent1 2 4 2 2 2 2 4 2 3" xfId="10645" xr:uid="{00000000-0005-0000-0000-0000DC280000}"/>
    <cellStyle name="20% - Accent1 2 4 2 2 2 2 4 3" xfId="10646" xr:uid="{00000000-0005-0000-0000-0000DD280000}"/>
    <cellStyle name="20% - Accent1 2 4 2 2 2 2 4 3 2" xfId="10647" xr:uid="{00000000-0005-0000-0000-0000DE280000}"/>
    <cellStyle name="20% - Accent1 2 4 2 2 2 2 4 4" xfId="10648" xr:uid="{00000000-0005-0000-0000-0000DF280000}"/>
    <cellStyle name="20% - Accent1 2 4 2 2 2 2 5" xfId="10649" xr:uid="{00000000-0005-0000-0000-0000E0280000}"/>
    <cellStyle name="20% - Accent1 2 4 2 2 2 2 5 2" xfId="10650" xr:uid="{00000000-0005-0000-0000-0000E1280000}"/>
    <cellStyle name="20% - Accent1 2 4 2 2 2 2 5 2 2" xfId="10651" xr:uid="{00000000-0005-0000-0000-0000E2280000}"/>
    <cellStyle name="20% - Accent1 2 4 2 2 2 2 5 3" xfId="10652" xr:uid="{00000000-0005-0000-0000-0000E3280000}"/>
    <cellStyle name="20% - Accent1 2 4 2 2 2 2 6" xfId="10653" xr:uid="{00000000-0005-0000-0000-0000E4280000}"/>
    <cellStyle name="20% - Accent1 2 4 2 2 2 2 6 2" xfId="10654" xr:uid="{00000000-0005-0000-0000-0000E5280000}"/>
    <cellStyle name="20% - Accent1 2 4 2 2 2 2 6 2 2" xfId="10655" xr:uid="{00000000-0005-0000-0000-0000E6280000}"/>
    <cellStyle name="20% - Accent1 2 4 2 2 2 2 6 3" xfId="10656" xr:uid="{00000000-0005-0000-0000-0000E7280000}"/>
    <cellStyle name="20% - Accent1 2 4 2 2 2 2 7" xfId="10657" xr:uid="{00000000-0005-0000-0000-0000E8280000}"/>
    <cellStyle name="20% - Accent1 2 4 2 2 2 2 7 2" xfId="10658" xr:uid="{00000000-0005-0000-0000-0000E9280000}"/>
    <cellStyle name="20% - Accent1 2 4 2 2 2 2 8" xfId="10659" xr:uid="{00000000-0005-0000-0000-0000EA280000}"/>
    <cellStyle name="20% - Accent1 2 4 2 2 2 2 8 2" xfId="10660" xr:uid="{00000000-0005-0000-0000-0000EB280000}"/>
    <cellStyle name="20% - Accent1 2 4 2 2 2 2 9" xfId="10661" xr:uid="{00000000-0005-0000-0000-0000EC280000}"/>
    <cellStyle name="20% - Accent1 2 4 2 2 2 3" xfId="10662" xr:uid="{00000000-0005-0000-0000-0000ED280000}"/>
    <cellStyle name="20% - Accent1 2 4 2 2 2 3 2" xfId="10663" xr:uid="{00000000-0005-0000-0000-0000EE280000}"/>
    <cellStyle name="20% - Accent1 2 4 2 2 2 3 2 2" xfId="10664" xr:uid="{00000000-0005-0000-0000-0000EF280000}"/>
    <cellStyle name="20% - Accent1 2 4 2 2 2 3 2 2 2" xfId="10665" xr:uid="{00000000-0005-0000-0000-0000F0280000}"/>
    <cellStyle name="20% - Accent1 2 4 2 2 2 3 2 2 2 2" xfId="10666" xr:uid="{00000000-0005-0000-0000-0000F1280000}"/>
    <cellStyle name="20% - Accent1 2 4 2 2 2 3 2 2 3" xfId="10667" xr:uid="{00000000-0005-0000-0000-0000F2280000}"/>
    <cellStyle name="20% - Accent1 2 4 2 2 2 3 2 3" xfId="10668" xr:uid="{00000000-0005-0000-0000-0000F3280000}"/>
    <cellStyle name="20% - Accent1 2 4 2 2 2 3 2 3 2" xfId="10669" xr:uid="{00000000-0005-0000-0000-0000F4280000}"/>
    <cellStyle name="20% - Accent1 2 4 2 2 2 3 2 4" xfId="10670" xr:uid="{00000000-0005-0000-0000-0000F5280000}"/>
    <cellStyle name="20% - Accent1 2 4 2 2 2 3 3" xfId="10671" xr:uid="{00000000-0005-0000-0000-0000F6280000}"/>
    <cellStyle name="20% - Accent1 2 4 2 2 2 3 3 2" xfId="10672" xr:uid="{00000000-0005-0000-0000-0000F7280000}"/>
    <cellStyle name="20% - Accent1 2 4 2 2 2 3 3 2 2" xfId="10673" xr:uid="{00000000-0005-0000-0000-0000F8280000}"/>
    <cellStyle name="20% - Accent1 2 4 2 2 2 3 3 2 2 2" xfId="10674" xr:uid="{00000000-0005-0000-0000-0000F9280000}"/>
    <cellStyle name="20% - Accent1 2 4 2 2 2 3 3 2 3" xfId="10675" xr:uid="{00000000-0005-0000-0000-0000FA280000}"/>
    <cellStyle name="20% - Accent1 2 4 2 2 2 3 3 3" xfId="10676" xr:uid="{00000000-0005-0000-0000-0000FB280000}"/>
    <cellStyle name="20% - Accent1 2 4 2 2 2 3 3 3 2" xfId="10677" xr:uid="{00000000-0005-0000-0000-0000FC280000}"/>
    <cellStyle name="20% - Accent1 2 4 2 2 2 3 3 4" xfId="10678" xr:uid="{00000000-0005-0000-0000-0000FD280000}"/>
    <cellStyle name="20% - Accent1 2 4 2 2 2 3 4" xfId="10679" xr:uid="{00000000-0005-0000-0000-0000FE280000}"/>
    <cellStyle name="20% - Accent1 2 4 2 2 2 3 4 2" xfId="10680" xr:uid="{00000000-0005-0000-0000-0000FF280000}"/>
    <cellStyle name="20% - Accent1 2 4 2 2 2 3 4 2 2" xfId="10681" xr:uid="{00000000-0005-0000-0000-000000290000}"/>
    <cellStyle name="20% - Accent1 2 4 2 2 2 3 4 2 2 2" xfId="10682" xr:uid="{00000000-0005-0000-0000-000001290000}"/>
    <cellStyle name="20% - Accent1 2 4 2 2 2 3 4 2 3" xfId="10683" xr:uid="{00000000-0005-0000-0000-000002290000}"/>
    <cellStyle name="20% - Accent1 2 4 2 2 2 3 4 3" xfId="10684" xr:uid="{00000000-0005-0000-0000-000003290000}"/>
    <cellStyle name="20% - Accent1 2 4 2 2 2 3 4 3 2" xfId="10685" xr:uid="{00000000-0005-0000-0000-000004290000}"/>
    <cellStyle name="20% - Accent1 2 4 2 2 2 3 4 4" xfId="10686" xr:uid="{00000000-0005-0000-0000-000005290000}"/>
    <cellStyle name="20% - Accent1 2 4 2 2 2 3 5" xfId="10687" xr:uid="{00000000-0005-0000-0000-000006290000}"/>
    <cellStyle name="20% - Accent1 2 4 2 2 2 3 5 2" xfId="10688" xr:uid="{00000000-0005-0000-0000-000007290000}"/>
    <cellStyle name="20% - Accent1 2 4 2 2 2 3 5 2 2" xfId="10689" xr:uid="{00000000-0005-0000-0000-000008290000}"/>
    <cellStyle name="20% - Accent1 2 4 2 2 2 3 5 3" xfId="10690" xr:uid="{00000000-0005-0000-0000-000009290000}"/>
    <cellStyle name="20% - Accent1 2 4 2 2 2 3 6" xfId="10691" xr:uid="{00000000-0005-0000-0000-00000A290000}"/>
    <cellStyle name="20% - Accent1 2 4 2 2 2 3 6 2" xfId="10692" xr:uid="{00000000-0005-0000-0000-00000B290000}"/>
    <cellStyle name="20% - Accent1 2 4 2 2 2 3 6 2 2" xfId="10693" xr:uid="{00000000-0005-0000-0000-00000C290000}"/>
    <cellStyle name="20% - Accent1 2 4 2 2 2 3 6 3" xfId="10694" xr:uid="{00000000-0005-0000-0000-00000D290000}"/>
    <cellStyle name="20% - Accent1 2 4 2 2 2 3 7" xfId="10695" xr:uid="{00000000-0005-0000-0000-00000E290000}"/>
    <cellStyle name="20% - Accent1 2 4 2 2 2 3 7 2" xfId="10696" xr:uid="{00000000-0005-0000-0000-00000F290000}"/>
    <cellStyle name="20% - Accent1 2 4 2 2 2 3 8" xfId="10697" xr:uid="{00000000-0005-0000-0000-000010290000}"/>
    <cellStyle name="20% - Accent1 2 4 2 2 2 3 8 2" xfId="10698" xr:uid="{00000000-0005-0000-0000-000011290000}"/>
    <cellStyle name="20% - Accent1 2 4 2 2 2 3 9" xfId="10699" xr:uid="{00000000-0005-0000-0000-000012290000}"/>
    <cellStyle name="20% - Accent1 2 4 2 2 2 4" xfId="10700" xr:uid="{00000000-0005-0000-0000-000013290000}"/>
    <cellStyle name="20% - Accent1 2 4 2 2 2 4 2" xfId="10701" xr:uid="{00000000-0005-0000-0000-000014290000}"/>
    <cellStyle name="20% - Accent1 2 4 2 2 2 4 2 2" xfId="10702" xr:uid="{00000000-0005-0000-0000-000015290000}"/>
    <cellStyle name="20% - Accent1 2 4 2 2 2 4 2 2 2" xfId="10703" xr:uid="{00000000-0005-0000-0000-000016290000}"/>
    <cellStyle name="20% - Accent1 2 4 2 2 2 4 2 3" xfId="10704" xr:uid="{00000000-0005-0000-0000-000017290000}"/>
    <cellStyle name="20% - Accent1 2 4 2 2 2 4 3" xfId="10705" xr:uid="{00000000-0005-0000-0000-000018290000}"/>
    <cellStyle name="20% - Accent1 2 4 2 2 2 4 3 2" xfId="10706" xr:uid="{00000000-0005-0000-0000-000019290000}"/>
    <cellStyle name="20% - Accent1 2 4 2 2 2 4 4" xfId="10707" xr:uid="{00000000-0005-0000-0000-00001A290000}"/>
    <cellStyle name="20% - Accent1 2 4 2 2 2 5" xfId="10708" xr:uid="{00000000-0005-0000-0000-00001B290000}"/>
    <cellStyle name="20% - Accent1 2 4 2 2 2 5 2" xfId="10709" xr:uid="{00000000-0005-0000-0000-00001C290000}"/>
    <cellStyle name="20% - Accent1 2 4 2 2 2 5 2 2" xfId="10710" xr:uid="{00000000-0005-0000-0000-00001D290000}"/>
    <cellStyle name="20% - Accent1 2 4 2 2 2 5 2 2 2" xfId="10711" xr:uid="{00000000-0005-0000-0000-00001E290000}"/>
    <cellStyle name="20% - Accent1 2 4 2 2 2 5 2 3" xfId="10712" xr:uid="{00000000-0005-0000-0000-00001F290000}"/>
    <cellStyle name="20% - Accent1 2 4 2 2 2 5 3" xfId="10713" xr:uid="{00000000-0005-0000-0000-000020290000}"/>
    <cellStyle name="20% - Accent1 2 4 2 2 2 5 3 2" xfId="10714" xr:uid="{00000000-0005-0000-0000-000021290000}"/>
    <cellStyle name="20% - Accent1 2 4 2 2 2 5 4" xfId="10715" xr:uid="{00000000-0005-0000-0000-000022290000}"/>
    <cellStyle name="20% - Accent1 2 4 2 2 2 6" xfId="10716" xr:uid="{00000000-0005-0000-0000-000023290000}"/>
    <cellStyle name="20% - Accent1 2 4 2 2 2 6 2" xfId="10717" xr:uid="{00000000-0005-0000-0000-000024290000}"/>
    <cellStyle name="20% - Accent1 2 4 2 2 2 6 2 2" xfId="10718" xr:uid="{00000000-0005-0000-0000-000025290000}"/>
    <cellStyle name="20% - Accent1 2 4 2 2 2 6 2 2 2" xfId="10719" xr:uid="{00000000-0005-0000-0000-000026290000}"/>
    <cellStyle name="20% - Accent1 2 4 2 2 2 6 2 3" xfId="10720" xr:uid="{00000000-0005-0000-0000-000027290000}"/>
    <cellStyle name="20% - Accent1 2 4 2 2 2 6 3" xfId="10721" xr:uid="{00000000-0005-0000-0000-000028290000}"/>
    <cellStyle name="20% - Accent1 2 4 2 2 2 6 3 2" xfId="10722" xr:uid="{00000000-0005-0000-0000-000029290000}"/>
    <cellStyle name="20% - Accent1 2 4 2 2 2 6 4" xfId="10723" xr:uid="{00000000-0005-0000-0000-00002A290000}"/>
    <cellStyle name="20% - Accent1 2 4 2 2 2 7" xfId="10724" xr:uid="{00000000-0005-0000-0000-00002B290000}"/>
    <cellStyle name="20% - Accent1 2 4 2 2 2 7 2" xfId="10725" xr:uid="{00000000-0005-0000-0000-00002C290000}"/>
    <cellStyle name="20% - Accent1 2 4 2 2 2 7 2 2" xfId="10726" xr:uid="{00000000-0005-0000-0000-00002D290000}"/>
    <cellStyle name="20% - Accent1 2 4 2 2 2 7 3" xfId="10727" xr:uid="{00000000-0005-0000-0000-00002E290000}"/>
    <cellStyle name="20% - Accent1 2 4 2 2 2 8" xfId="10728" xr:uid="{00000000-0005-0000-0000-00002F290000}"/>
    <cellStyle name="20% - Accent1 2 4 2 2 2 8 2" xfId="10729" xr:uid="{00000000-0005-0000-0000-000030290000}"/>
    <cellStyle name="20% - Accent1 2 4 2 2 2 8 2 2" xfId="10730" xr:uid="{00000000-0005-0000-0000-000031290000}"/>
    <cellStyle name="20% - Accent1 2 4 2 2 2 8 3" xfId="10731" xr:uid="{00000000-0005-0000-0000-000032290000}"/>
    <cellStyle name="20% - Accent1 2 4 2 2 2 9" xfId="10732" xr:uid="{00000000-0005-0000-0000-000033290000}"/>
    <cellStyle name="20% - Accent1 2 4 2 2 2 9 2" xfId="10733" xr:uid="{00000000-0005-0000-0000-000034290000}"/>
    <cellStyle name="20% - Accent1 2 4 2 2 3" xfId="10734" xr:uid="{00000000-0005-0000-0000-000035290000}"/>
    <cellStyle name="20% - Accent1 2 4 2 2 3 10" xfId="10735" xr:uid="{00000000-0005-0000-0000-000036290000}"/>
    <cellStyle name="20% - Accent1 2 4 2 2 3 10 2" xfId="10736" xr:uid="{00000000-0005-0000-0000-000037290000}"/>
    <cellStyle name="20% - Accent1 2 4 2 2 3 11" xfId="10737" xr:uid="{00000000-0005-0000-0000-000038290000}"/>
    <cellStyle name="20% - Accent1 2 4 2 2 3 2" xfId="10738" xr:uid="{00000000-0005-0000-0000-000039290000}"/>
    <cellStyle name="20% - Accent1 2 4 2 2 3 2 2" xfId="10739" xr:uid="{00000000-0005-0000-0000-00003A290000}"/>
    <cellStyle name="20% - Accent1 2 4 2 2 3 2 2 2" xfId="10740" xr:uid="{00000000-0005-0000-0000-00003B290000}"/>
    <cellStyle name="20% - Accent1 2 4 2 2 3 2 2 2 2" xfId="10741" xr:uid="{00000000-0005-0000-0000-00003C290000}"/>
    <cellStyle name="20% - Accent1 2 4 2 2 3 2 2 2 2 2" xfId="10742" xr:uid="{00000000-0005-0000-0000-00003D290000}"/>
    <cellStyle name="20% - Accent1 2 4 2 2 3 2 2 2 3" xfId="10743" xr:uid="{00000000-0005-0000-0000-00003E290000}"/>
    <cellStyle name="20% - Accent1 2 4 2 2 3 2 2 3" xfId="10744" xr:uid="{00000000-0005-0000-0000-00003F290000}"/>
    <cellStyle name="20% - Accent1 2 4 2 2 3 2 2 3 2" xfId="10745" xr:uid="{00000000-0005-0000-0000-000040290000}"/>
    <cellStyle name="20% - Accent1 2 4 2 2 3 2 2 4" xfId="10746" xr:uid="{00000000-0005-0000-0000-000041290000}"/>
    <cellStyle name="20% - Accent1 2 4 2 2 3 2 3" xfId="10747" xr:uid="{00000000-0005-0000-0000-000042290000}"/>
    <cellStyle name="20% - Accent1 2 4 2 2 3 2 3 2" xfId="10748" xr:uid="{00000000-0005-0000-0000-000043290000}"/>
    <cellStyle name="20% - Accent1 2 4 2 2 3 2 3 2 2" xfId="10749" xr:uid="{00000000-0005-0000-0000-000044290000}"/>
    <cellStyle name="20% - Accent1 2 4 2 2 3 2 3 2 2 2" xfId="10750" xr:uid="{00000000-0005-0000-0000-000045290000}"/>
    <cellStyle name="20% - Accent1 2 4 2 2 3 2 3 2 3" xfId="10751" xr:uid="{00000000-0005-0000-0000-000046290000}"/>
    <cellStyle name="20% - Accent1 2 4 2 2 3 2 3 3" xfId="10752" xr:uid="{00000000-0005-0000-0000-000047290000}"/>
    <cellStyle name="20% - Accent1 2 4 2 2 3 2 3 3 2" xfId="10753" xr:uid="{00000000-0005-0000-0000-000048290000}"/>
    <cellStyle name="20% - Accent1 2 4 2 2 3 2 3 4" xfId="10754" xr:uid="{00000000-0005-0000-0000-000049290000}"/>
    <cellStyle name="20% - Accent1 2 4 2 2 3 2 4" xfId="10755" xr:uid="{00000000-0005-0000-0000-00004A290000}"/>
    <cellStyle name="20% - Accent1 2 4 2 2 3 2 4 2" xfId="10756" xr:uid="{00000000-0005-0000-0000-00004B290000}"/>
    <cellStyle name="20% - Accent1 2 4 2 2 3 2 4 2 2" xfId="10757" xr:uid="{00000000-0005-0000-0000-00004C290000}"/>
    <cellStyle name="20% - Accent1 2 4 2 2 3 2 4 2 2 2" xfId="10758" xr:uid="{00000000-0005-0000-0000-00004D290000}"/>
    <cellStyle name="20% - Accent1 2 4 2 2 3 2 4 2 3" xfId="10759" xr:uid="{00000000-0005-0000-0000-00004E290000}"/>
    <cellStyle name="20% - Accent1 2 4 2 2 3 2 4 3" xfId="10760" xr:uid="{00000000-0005-0000-0000-00004F290000}"/>
    <cellStyle name="20% - Accent1 2 4 2 2 3 2 4 3 2" xfId="10761" xr:uid="{00000000-0005-0000-0000-000050290000}"/>
    <cellStyle name="20% - Accent1 2 4 2 2 3 2 4 4" xfId="10762" xr:uid="{00000000-0005-0000-0000-000051290000}"/>
    <cellStyle name="20% - Accent1 2 4 2 2 3 2 5" xfId="10763" xr:uid="{00000000-0005-0000-0000-000052290000}"/>
    <cellStyle name="20% - Accent1 2 4 2 2 3 2 5 2" xfId="10764" xr:uid="{00000000-0005-0000-0000-000053290000}"/>
    <cellStyle name="20% - Accent1 2 4 2 2 3 2 5 2 2" xfId="10765" xr:uid="{00000000-0005-0000-0000-000054290000}"/>
    <cellStyle name="20% - Accent1 2 4 2 2 3 2 5 3" xfId="10766" xr:uid="{00000000-0005-0000-0000-000055290000}"/>
    <cellStyle name="20% - Accent1 2 4 2 2 3 2 6" xfId="10767" xr:uid="{00000000-0005-0000-0000-000056290000}"/>
    <cellStyle name="20% - Accent1 2 4 2 2 3 2 6 2" xfId="10768" xr:uid="{00000000-0005-0000-0000-000057290000}"/>
    <cellStyle name="20% - Accent1 2 4 2 2 3 2 6 2 2" xfId="10769" xr:uid="{00000000-0005-0000-0000-000058290000}"/>
    <cellStyle name="20% - Accent1 2 4 2 2 3 2 6 3" xfId="10770" xr:uid="{00000000-0005-0000-0000-000059290000}"/>
    <cellStyle name="20% - Accent1 2 4 2 2 3 2 7" xfId="10771" xr:uid="{00000000-0005-0000-0000-00005A290000}"/>
    <cellStyle name="20% - Accent1 2 4 2 2 3 2 7 2" xfId="10772" xr:uid="{00000000-0005-0000-0000-00005B290000}"/>
    <cellStyle name="20% - Accent1 2 4 2 2 3 2 8" xfId="10773" xr:uid="{00000000-0005-0000-0000-00005C290000}"/>
    <cellStyle name="20% - Accent1 2 4 2 2 3 2 8 2" xfId="10774" xr:uid="{00000000-0005-0000-0000-00005D290000}"/>
    <cellStyle name="20% - Accent1 2 4 2 2 3 2 9" xfId="10775" xr:uid="{00000000-0005-0000-0000-00005E290000}"/>
    <cellStyle name="20% - Accent1 2 4 2 2 3 3" xfId="10776" xr:uid="{00000000-0005-0000-0000-00005F290000}"/>
    <cellStyle name="20% - Accent1 2 4 2 2 3 3 2" xfId="10777" xr:uid="{00000000-0005-0000-0000-000060290000}"/>
    <cellStyle name="20% - Accent1 2 4 2 2 3 3 2 2" xfId="10778" xr:uid="{00000000-0005-0000-0000-000061290000}"/>
    <cellStyle name="20% - Accent1 2 4 2 2 3 3 2 2 2" xfId="10779" xr:uid="{00000000-0005-0000-0000-000062290000}"/>
    <cellStyle name="20% - Accent1 2 4 2 2 3 3 2 2 2 2" xfId="10780" xr:uid="{00000000-0005-0000-0000-000063290000}"/>
    <cellStyle name="20% - Accent1 2 4 2 2 3 3 2 2 3" xfId="10781" xr:uid="{00000000-0005-0000-0000-000064290000}"/>
    <cellStyle name="20% - Accent1 2 4 2 2 3 3 2 3" xfId="10782" xr:uid="{00000000-0005-0000-0000-000065290000}"/>
    <cellStyle name="20% - Accent1 2 4 2 2 3 3 2 3 2" xfId="10783" xr:uid="{00000000-0005-0000-0000-000066290000}"/>
    <cellStyle name="20% - Accent1 2 4 2 2 3 3 2 4" xfId="10784" xr:uid="{00000000-0005-0000-0000-000067290000}"/>
    <cellStyle name="20% - Accent1 2 4 2 2 3 3 3" xfId="10785" xr:uid="{00000000-0005-0000-0000-000068290000}"/>
    <cellStyle name="20% - Accent1 2 4 2 2 3 3 3 2" xfId="10786" xr:uid="{00000000-0005-0000-0000-000069290000}"/>
    <cellStyle name="20% - Accent1 2 4 2 2 3 3 3 2 2" xfId="10787" xr:uid="{00000000-0005-0000-0000-00006A290000}"/>
    <cellStyle name="20% - Accent1 2 4 2 2 3 3 3 2 2 2" xfId="10788" xr:uid="{00000000-0005-0000-0000-00006B290000}"/>
    <cellStyle name="20% - Accent1 2 4 2 2 3 3 3 2 3" xfId="10789" xr:uid="{00000000-0005-0000-0000-00006C290000}"/>
    <cellStyle name="20% - Accent1 2 4 2 2 3 3 3 3" xfId="10790" xr:uid="{00000000-0005-0000-0000-00006D290000}"/>
    <cellStyle name="20% - Accent1 2 4 2 2 3 3 3 3 2" xfId="10791" xr:uid="{00000000-0005-0000-0000-00006E290000}"/>
    <cellStyle name="20% - Accent1 2 4 2 2 3 3 3 4" xfId="10792" xr:uid="{00000000-0005-0000-0000-00006F290000}"/>
    <cellStyle name="20% - Accent1 2 4 2 2 3 3 4" xfId="10793" xr:uid="{00000000-0005-0000-0000-000070290000}"/>
    <cellStyle name="20% - Accent1 2 4 2 2 3 3 4 2" xfId="10794" xr:uid="{00000000-0005-0000-0000-000071290000}"/>
    <cellStyle name="20% - Accent1 2 4 2 2 3 3 4 2 2" xfId="10795" xr:uid="{00000000-0005-0000-0000-000072290000}"/>
    <cellStyle name="20% - Accent1 2 4 2 2 3 3 4 2 2 2" xfId="10796" xr:uid="{00000000-0005-0000-0000-000073290000}"/>
    <cellStyle name="20% - Accent1 2 4 2 2 3 3 4 2 3" xfId="10797" xr:uid="{00000000-0005-0000-0000-000074290000}"/>
    <cellStyle name="20% - Accent1 2 4 2 2 3 3 4 3" xfId="10798" xr:uid="{00000000-0005-0000-0000-000075290000}"/>
    <cellStyle name="20% - Accent1 2 4 2 2 3 3 4 3 2" xfId="10799" xr:uid="{00000000-0005-0000-0000-000076290000}"/>
    <cellStyle name="20% - Accent1 2 4 2 2 3 3 4 4" xfId="10800" xr:uid="{00000000-0005-0000-0000-000077290000}"/>
    <cellStyle name="20% - Accent1 2 4 2 2 3 3 5" xfId="10801" xr:uid="{00000000-0005-0000-0000-000078290000}"/>
    <cellStyle name="20% - Accent1 2 4 2 2 3 3 5 2" xfId="10802" xr:uid="{00000000-0005-0000-0000-000079290000}"/>
    <cellStyle name="20% - Accent1 2 4 2 2 3 3 5 2 2" xfId="10803" xr:uid="{00000000-0005-0000-0000-00007A290000}"/>
    <cellStyle name="20% - Accent1 2 4 2 2 3 3 5 3" xfId="10804" xr:uid="{00000000-0005-0000-0000-00007B290000}"/>
    <cellStyle name="20% - Accent1 2 4 2 2 3 3 6" xfId="10805" xr:uid="{00000000-0005-0000-0000-00007C290000}"/>
    <cellStyle name="20% - Accent1 2 4 2 2 3 3 6 2" xfId="10806" xr:uid="{00000000-0005-0000-0000-00007D290000}"/>
    <cellStyle name="20% - Accent1 2 4 2 2 3 3 6 2 2" xfId="10807" xr:uid="{00000000-0005-0000-0000-00007E290000}"/>
    <cellStyle name="20% - Accent1 2 4 2 2 3 3 6 3" xfId="10808" xr:uid="{00000000-0005-0000-0000-00007F290000}"/>
    <cellStyle name="20% - Accent1 2 4 2 2 3 3 7" xfId="10809" xr:uid="{00000000-0005-0000-0000-000080290000}"/>
    <cellStyle name="20% - Accent1 2 4 2 2 3 3 7 2" xfId="10810" xr:uid="{00000000-0005-0000-0000-000081290000}"/>
    <cellStyle name="20% - Accent1 2 4 2 2 3 3 8" xfId="10811" xr:uid="{00000000-0005-0000-0000-000082290000}"/>
    <cellStyle name="20% - Accent1 2 4 2 2 3 3 8 2" xfId="10812" xr:uid="{00000000-0005-0000-0000-000083290000}"/>
    <cellStyle name="20% - Accent1 2 4 2 2 3 3 9" xfId="10813" xr:uid="{00000000-0005-0000-0000-000084290000}"/>
    <cellStyle name="20% - Accent1 2 4 2 2 3 4" xfId="10814" xr:uid="{00000000-0005-0000-0000-000085290000}"/>
    <cellStyle name="20% - Accent1 2 4 2 2 3 4 2" xfId="10815" xr:uid="{00000000-0005-0000-0000-000086290000}"/>
    <cellStyle name="20% - Accent1 2 4 2 2 3 4 2 2" xfId="10816" xr:uid="{00000000-0005-0000-0000-000087290000}"/>
    <cellStyle name="20% - Accent1 2 4 2 2 3 4 2 2 2" xfId="10817" xr:uid="{00000000-0005-0000-0000-000088290000}"/>
    <cellStyle name="20% - Accent1 2 4 2 2 3 4 2 3" xfId="10818" xr:uid="{00000000-0005-0000-0000-000089290000}"/>
    <cellStyle name="20% - Accent1 2 4 2 2 3 4 3" xfId="10819" xr:uid="{00000000-0005-0000-0000-00008A290000}"/>
    <cellStyle name="20% - Accent1 2 4 2 2 3 4 3 2" xfId="10820" xr:uid="{00000000-0005-0000-0000-00008B290000}"/>
    <cellStyle name="20% - Accent1 2 4 2 2 3 4 4" xfId="10821" xr:uid="{00000000-0005-0000-0000-00008C290000}"/>
    <cellStyle name="20% - Accent1 2 4 2 2 3 5" xfId="10822" xr:uid="{00000000-0005-0000-0000-00008D290000}"/>
    <cellStyle name="20% - Accent1 2 4 2 2 3 5 2" xfId="10823" xr:uid="{00000000-0005-0000-0000-00008E290000}"/>
    <cellStyle name="20% - Accent1 2 4 2 2 3 5 2 2" xfId="10824" xr:uid="{00000000-0005-0000-0000-00008F290000}"/>
    <cellStyle name="20% - Accent1 2 4 2 2 3 5 2 2 2" xfId="10825" xr:uid="{00000000-0005-0000-0000-000090290000}"/>
    <cellStyle name="20% - Accent1 2 4 2 2 3 5 2 3" xfId="10826" xr:uid="{00000000-0005-0000-0000-000091290000}"/>
    <cellStyle name="20% - Accent1 2 4 2 2 3 5 3" xfId="10827" xr:uid="{00000000-0005-0000-0000-000092290000}"/>
    <cellStyle name="20% - Accent1 2 4 2 2 3 5 3 2" xfId="10828" xr:uid="{00000000-0005-0000-0000-000093290000}"/>
    <cellStyle name="20% - Accent1 2 4 2 2 3 5 4" xfId="10829" xr:uid="{00000000-0005-0000-0000-000094290000}"/>
    <cellStyle name="20% - Accent1 2 4 2 2 3 6" xfId="10830" xr:uid="{00000000-0005-0000-0000-000095290000}"/>
    <cellStyle name="20% - Accent1 2 4 2 2 3 6 2" xfId="10831" xr:uid="{00000000-0005-0000-0000-000096290000}"/>
    <cellStyle name="20% - Accent1 2 4 2 2 3 6 2 2" xfId="10832" xr:uid="{00000000-0005-0000-0000-000097290000}"/>
    <cellStyle name="20% - Accent1 2 4 2 2 3 6 2 2 2" xfId="10833" xr:uid="{00000000-0005-0000-0000-000098290000}"/>
    <cellStyle name="20% - Accent1 2 4 2 2 3 6 2 3" xfId="10834" xr:uid="{00000000-0005-0000-0000-000099290000}"/>
    <cellStyle name="20% - Accent1 2 4 2 2 3 6 3" xfId="10835" xr:uid="{00000000-0005-0000-0000-00009A290000}"/>
    <cellStyle name="20% - Accent1 2 4 2 2 3 6 3 2" xfId="10836" xr:uid="{00000000-0005-0000-0000-00009B290000}"/>
    <cellStyle name="20% - Accent1 2 4 2 2 3 6 4" xfId="10837" xr:uid="{00000000-0005-0000-0000-00009C290000}"/>
    <cellStyle name="20% - Accent1 2 4 2 2 3 7" xfId="10838" xr:uid="{00000000-0005-0000-0000-00009D290000}"/>
    <cellStyle name="20% - Accent1 2 4 2 2 3 7 2" xfId="10839" xr:uid="{00000000-0005-0000-0000-00009E290000}"/>
    <cellStyle name="20% - Accent1 2 4 2 2 3 7 2 2" xfId="10840" xr:uid="{00000000-0005-0000-0000-00009F290000}"/>
    <cellStyle name="20% - Accent1 2 4 2 2 3 7 3" xfId="10841" xr:uid="{00000000-0005-0000-0000-0000A0290000}"/>
    <cellStyle name="20% - Accent1 2 4 2 2 3 8" xfId="10842" xr:uid="{00000000-0005-0000-0000-0000A1290000}"/>
    <cellStyle name="20% - Accent1 2 4 2 2 3 8 2" xfId="10843" xr:uid="{00000000-0005-0000-0000-0000A2290000}"/>
    <cellStyle name="20% - Accent1 2 4 2 2 3 8 2 2" xfId="10844" xr:uid="{00000000-0005-0000-0000-0000A3290000}"/>
    <cellStyle name="20% - Accent1 2 4 2 2 3 8 3" xfId="10845" xr:uid="{00000000-0005-0000-0000-0000A4290000}"/>
    <cellStyle name="20% - Accent1 2 4 2 2 3 9" xfId="10846" xr:uid="{00000000-0005-0000-0000-0000A5290000}"/>
    <cellStyle name="20% - Accent1 2 4 2 2 3 9 2" xfId="10847" xr:uid="{00000000-0005-0000-0000-0000A6290000}"/>
    <cellStyle name="20% - Accent1 2 4 2 2 4" xfId="10848" xr:uid="{00000000-0005-0000-0000-0000A7290000}"/>
    <cellStyle name="20% - Accent1 2 4 2 2 4 10" xfId="10849" xr:uid="{00000000-0005-0000-0000-0000A8290000}"/>
    <cellStyle name="20% - Accent1 2 4 2 2 4 10 2" xfId="10850" xr:uid="{00000000-0005-0000-0000-0000A9290000}"/>
    <cellStyle name="20% - Accent1 2 4 2 2 4 11" xfId="10851" xr:uid="{00000000-0005-0000-0000-0000AA290000}"/>
    <cellStyle name="20% - Accent1 2 4 2 2 4 2" xfId="10852" xr:uid="{00000000-0005-0000-0000-0000AB290000}"/>
    <cellStyle name="20% - Accent1 2 4 2 2 4 2 2" xfId="10853" xr:uid="{00000000-0005-0000-0000-0000AC290000}"/>
    <cellStyle name="20% - Accent1 2 4 2 2 4 2 2 2" xfId="10854" xr:uid="{00000000-0005-0000-0000-0000AD290000}"/>
    <cellStyle name="20% - Accent1 2 4 2 2 4 2 2 2 2" xfId="10855" xr:uid="{00000000-0005-0000-0000-0000AE290000}"/>
    <cellStyle name="20% - Accent1 2 4 2 2 4 2 2 2 2 2" xfId="10856" xr:uid="{00000000-0005-0000-0000-0000AF290000}"/>
    <cellStyle name="20% - Accent1 2 4 2 2 4 2 2 2 3" xfId="10857" xr:uid="{00000000-0005-0000-0000-0000B0290000}"/>
    <cellStyle name="20% - Accent1 2 4 2 2 4 2 2 3" xfId="10858" xr:uid="{00000000-0005-0000-0000-0000B1290000}"/>
    <cellStyle name="20% - Accent1 2 4 2 2 4 2 2 3 2" xfId="10859" xr:uid="{00000000-0005-0000-0000-0000B2290000}"/>
    <cellStyle name="20% - Accent1 2 4 2 2 4 2 2 4" xfId="10860" xr:uid="{00000000-0005-0000-0000-0000B3290000}"/>
    <cellStyle name="20% - Accent1 2 4 2 2 4 2 3" xfId="10861" xr:uid="{00000000-0005-0000-0000-0000B4290000}"/>
    <cellStyle name="20% - Accent1 2 4 2 2 4 2 3 2" xfId="10862" xr:uid="{00000000-0005-0000-0000-0000B5290000}"/>
    <cellStyle name="20% - Accent1 2 4 2 2 4 2 3 2 2" xfId="10863" xr:uid="{00000000-0005-0000-0000-0000B6290000}"/>
    <cellStyle name="20% - Accent1 2 4 2 2 4 2 3 2 2 2" xfId="10864" xr:uid="{00000000-0005-0000-0000-0000B7290000}"/>
    <cellStyle name="20% - Accent1 2 4 2 2 4 2 3 2 3" xfId="10865" xr:uid="{00000000-0005-0000-0000-0000B8290000}"/>
    <cellStyle name="20% - Accent1 2 4 2 2 4 2 3 3" xfId="10866" xr:uid="{00000000-0005-0000-0000-0000B9290000}"/>
    <cellStyle name="20% - Accent1 2 4 2 2 4 2 3 3 2" xfId="10867" xr:uid="{00000000-0005-0000-0000-0000BA290000}"/>
    <cellStyle name="20% - Accent1 2 4 2 2 4 2 3 4" xfId="10868" xr:uid="{00000000-0005-0000-0000-0000BB290000}"/>
    <cellStyle name="20% - Accent1 2 4 2 2 4 2 4" xfId="10869" xr:uid="{00000000-0005-0000-0000-0000BC290000}"/>
    <cellStyle name="20% - Accent1 2 4 2 2 4 2 4 2" xfId="10870" xr:uid="{00000000-0005-0000-0000-0000BD290000}"/>
    <cellStyle name="20% - Accent1 2 4 2 2 4 2 4 2 2" xfId="10871" xr:uid="{00000000-0005-0000-0000-0000BE290000}"/>
    <cellStyle name="20% - Accent1 2 4 2 2 4 2 4 2 2 2" xfId="10872" xr:uid="{00000000-0005-0000-0000-0000BF290000}"/>
    <cellStyle name="20% - Accent1 2 4 2 2 4 2 4 2 3" xfId="10873" xr:uid="{00000000-0005-0000-0000-0000C0290000}"/>
    <cellStyle name="20% - Accent1 2 4 2 2 4 2 4 3" xfId="10874" xr:uid="{00000000-0005-0000-0000-0000C1290000}"/>
    <cellStyle name="20% - Accent1 2 4 2 2 4 2 4 3 2" xfId="10875" xr:uid="{00000000-0005-0000-0000-0000C2290000}"/>
    <cellStyle name="20% - Accent1 2 4 2 2 4 2 4 4" xfId="10876" xr:uid="{00000000-0005-0000-0000-0000C3290000}"/>
    <cellStyle name="20% - Accent1 2 4 2 2 4 2 5" xfId="10877" xr:uid="{00000000-0005-0000-0000-0000C4290000}"/>
    <cellStyle name="20% - Accent1 2 4 2 2 4 2 5 2" xfId="10878" xr:uid="{00000000-0005-0000-0000-0000C5290000}"/>
    <cellStyle name="20% - Accent1 2 4 2 2 4 2 5 2 2" xfId="10879" xr:uid="{00000000-0005-0000-0000-0000C6290000}"/>
    <cellStyle name="20% - Accent1 2 4 2 2 4 2 5 3" xfId="10880" xr:uid="{00000000-0005-0000-0000-0000C7290000}"/>
    <cellStyle name="20% - Accent1 2 4 2 2 4 2 6" xfId="10881" xr:uid="{00000000-0005-0000-0000-0000C8290000}"/>
    <cellStyle name="20% - Accent1 2 4 2 2 4 2 6 2" xfId="10882" xr:uid="{00000000-0005-0000-0000-0000C9290000}"/>
    <cellStyle name="20% - Accent1 2 4 2 2 4 2 6 2 2" xfId="10883" xr:uid="{00000000-0005-0000-0000-0000CA290000}"/>
    <cellStyle name="20% - Accent1 2 4 2 2 4 2 6 3" xfId="10884" xr:uid="{00000000-0005-0000-0000-0000CB290000}"/>
    <cellStyle name="20% - Accent1 2 4 2 2 4 2 7" xfId="10885" xr:uid="{00000000-0005-0000-0000-0000CC290000}"/>
    <cellStyle name="20% - Accent1 2 4 2 2 4 2 7 2" xfId="10886" xr:uid="{00000000-0005-0000-0000-0000CD290000}"/>
    <cellStyle name="20% - Accent1 2 4 2 2 4 2 8" xfId="10887" xr:uid="{00000000-0005-0000-0000-0000CE290000}"/>
    <cellStyle name="20% - Accent1 2 4 2 2 4 2 8 2" xfId="10888" xr:uid="{00000000-0005-0000-0000-0000CF290000}"/>
    <cellStyle name="20% - Accent1 2 4 2 2 4 2 9" xfId="10889" xr:uid="{00000000-0005-0000-0000-0000D0290000}"/>
    <cellStyle name="20% - Accent1 2 4 2 2 4 3" xfId="10890" xr:uid="{00000000-0005-0000-0000-0000D1290000}"/>
    <cellStyle name="20% - Accent1 2 4 2 2 4 3 2" xfId="10891" xr:uid="{00000000-0005-0000-0000-0000D2290000}"/>
    <cellStyle name="20% - Accent1 2 4 2 2 4 3 2 2" xfId="10892" xr:uid="{00000000-0005-0000-0000-0000D3290000}"/>
    <cellStyle name="20% - Accent1 2 4 2 2 4 3 2 2 2" xfId="10893" xr:uid="{00000000-0005-0000-0000-0000D4290000}"/>
    <cellStyle name="20% - Accent1 2 4 2 2 4 3 2 2 2 2" xfId="10894" xr:uid="{00000000-0005-0000-0000-0000D5290000}"/>
    <cellStyle name="20% - Accent1 2 4 2 2 4 3 2 2 3" xfId="10895" xr:uid="{00000000-0005-0000-0000-0000D6290000}"/>
    <cellStyle name="20% - Accent1 2 4 2 2 4 3 2 3" xfId="10896" xr:uid="{00000000-0005-0000-0000-0000D7290000}"/>
    <cellStyle name="20% - Accent1 2 4 2 2 4 3 2 3 2" xfId="10897" xr:uid="{00000000-0005-0000-0000-0000D8290000}"/>
    <cellStyle name="20% - Accent1 2 4 2 2 4 3 2 4" xfId="10898" xr:uid="{00000000-0005-0000-0000-0000D9290000}"/>
    <cellStyle name="20% - Accent1 2 4 2 2 4 3 3" xfId="10899" xr:uid="{00000000-0005-0000-0000-0000DA290000}"/>
    <cellStyle name="20% - Accent1 2 4 2 2 4 3 3 2" xfId="10900" xr:uid="{00000000-0005-0000-0000-0000DB290000}"/>
    <cellStyle name="20% - Accent1 2 4 2 2 4 3 3 2 2" xfId="10901" xr:uid="{00000000-0005-0000-0000-0000DC290000}"/>
    <cellStyle name="20% - Accent1 2 4 2 2 4 3 3 2 2 2" xfId="10902" xr:uid="{00000000-0005-0000-0000-0000DD290000}"/>
    <cellStyle name="20% - Accent1 2 4 2 2 4 3 3 2 3" xfId="10903" xr:uid="{00000000-0005-0000-0000-0000DE290000}"/>
    <cellStyle name="20% - Accent1 2 4 2 2 4 3 3 3" xfId="10904" xr:uid="{00000000-0005-0000-0000-0000DF290000}"/>
    <cellStyle name="20% - Accent1 2 4 2 2 4 3 3 3 2" xfId="10905" xr:uid="{00000000-0005-0000-0000-0000E0290000}"/>
    <cellStyle name="20% - Accent1 2 4 2 2 4 3 3 4" xfId="10906" xr:uid="{00000000-0005-0000-0000-0000E1290000}"/>
    <cellStyle name="20% - Accent1 2 4 2 2 4 3 4" xfId="10907" xr:uid="{00000000-0005-0000-0000-0000E2290000}"/>
    <cellStyle name="20% - Accent1 2 4 2 2 4 3 4 2" xfId="10908" xr:uid="{00000000-0005-0000-0000-0000E3290000}"/>
    <cellStyle name="20% - Accent1 2 4 2 2 4 3 4 2 2" xfId="10909" xr:uid="{00000000-0005-0000-0000-0000E4290000}"/>
    <cellStyle name="20% - Accent1 2 4 2 2 4 3 4 2 2 2" xfId="10910" xr:uid="{00000000-0005-0000-0000-0000E5290000}"/>
    <cellStyle name="20% - Accent1 2 4 2 2 4 3 4 2 3" xfId="10911" xr:uid="{00000000-0005-0000-0000-0000E6290000}"/>
    <cellStyle name="20% - Accent1 2 4 2 2 4 3 4 3" xfId="10912" xr:uid="{00000000-0005-0000-0000-0000E7290000}"/>
    <cellStyle name="20% - Accent1 2 4 2 2 4 3 4 3 2" xfId="10913" xr:uid="{00000000-0005-0000-0000-0000E8290000}"/>
    <cellStyle name="20% - Accent1 2 4 2 2 4 3 4 4" xfId="10914" xr:uid="{00000000-0005-0000-0000-0000E9290000}"/>
    <cellStyle name="20% - Accent1 2 4 2 2 4 3 5" xfId="10915" xr:uid="{00000000-0005-0000-0000-0000EA290000}"/>
    <cellStyle name="20% - Accent1 2 4 2 2 4 3 5 2" xfId="10916" xr:uid="{00000000-0005-0000-0000-0000EB290000}"/>
    <cellStyle name="20% - Accent1 2 4 2 2 4 3 5 2 2" xfId="10917" xr:uid="{00000000-0005-0000-0000-0000EC290000}"/>
    <cellStyle name="20% - Accent1 2 4 2 2 4 3 5 3" xfId="10918" xr:uid="{00000000-0005-0000-0000-0000ED290000}"/>
    <cellStyle name="20% - Accent1 2 4 2 2 4 3 6" xfId="10919" xr:uid="{00000000-0005-0000-0000-0000EE290000}"/>
    <cellStyle name="20% - Accent1 2 4 2 2 4 3 6 2" xfId="10920" xr:uid="{00000000-0005-0000-0000-0000EF290000}"/>
    <cellStyle name="20% - Accent1 2 4 2 2 4 3 6 2 2" xfId="10921" xr:uid="{00000000-0005-0000-0000-0000F0290000}"/>
    <cellStyle name="20% - Accent1 2 4 2 2 4 3 6 3" xfId="10922" xr:uid="{00000000-0005-0000-0000-0000F1290000}"/>
    <cellStyle name="20% - Accent1 2 4 2 2 4 3 7" xfId="10923" xr:uid="{00000000-0005-0000-0000-0000F2290000}"/>
    <cellStyle name="20% - Accent1 2 4 2 2 4 3 7 2" xfId="10924" xr:uid="{00000000-0005-0000-0000-0000F3290000}"/>
    <cellStyle name="20% - Accent1 2 4 2 2 4 3 8" xfId="10925" xr:uid="{00000000-0005-0000-0000-0000F4290000}"/>
    <cellStyle name="20% - Accent1 2 4 2 2 4 3 8 2" xfId="10926" xr:uid="{00000000-0005-0000-0000-0000F5290000}"/>
    <cellStyle name="20% - Accent1 2 4 2 2 4 3 9" xfId="10927" xr:uid="{00000000-0005-0000-0000-0000F6290000}"/>
    <cellStyle name="20% - Accent1 2 4 2 2 4 4" xfId="10928" xr:uid="{00000000-0005-0000-0000-0000F7290000}"/>
    <cellStyle name="20% - Accent1 2 4 2 2 4 4 2" xfId="10929" xr:uid="{00000000-0005-0000-0000-0000F8290000}"/>
    <cellStyle name="20% - Accent1 2 4 2 2 4 4 2 2" xfId="10930" xr:uid="{00000000-0005-0000-0000-0000F9290000}"/>
    <cellStyle name="20% - Accent1 2 4 2 2 4 4 2 2 2" xfId="10931" xr:uid="{00000000-0005-0000-0000-0000FA290000}"/>
    <cellStyle name="20% - Accent1 2 4 2 2 4 4 2 3" xfId="10932" xr:uid="{00000000-0005-0000-0000-0000FB290000}"/>
    <cellStyle name="20% - Accent1 2 4 2 2 4 4 3" xfId="10933" xr:uid="{00000000-0005-0000-0000-0000FC290000}"/>
    <cellStyle name="20% - Accent1 2 4 2 2 4 4 3 2" xfId="10934" xr:uid="{00000000-0005-0000-0000-0000FD290000}"/>
    <cellStyle name="20% - Accent1 2 4 2 2 4 4 4" xfId="10935" xr:uid="{00000000-0005-0000-0000-0000FE290000}"/>
    <cellStyle name="20% - Accent1 2 4 2 2 4 5" xfId="10936" xr:uid="{00000000-0005-0000-0000-0000FF290000}"/>
    <cellStyle name="20% - Accent1 2 4 2 2 4 5 2" xfId="10937" xr:uid="{00000000-0005-0000-0000-0000002A0000}"/>
    <cellStyle name="20% - Accent1 2 4 2 2 4 5 2 2" xfId="10938" xr:uid="{00000000-0005-0000-0000-0000012A0000}"/>
    <cellStyle name="20% - Accent1 2 4 2 2 4 5 2 2 2" xfId="10939" xr:uid="{00000000-0005-0000-0000-0000022A0000}"/>
    <cellStyle name="20% - Accent1 2 4 2 2 4 5 2 3" xfId="10940" xr:uid="{00000000-0005-0000-0000-0000032A0000}"/>
    <cellStyle name="20% - Accent1 2 4 2 2 4 5 3" xfId="10941" xr:uid="{00000000-0005-0000-0000-0000042A0000}"/>
    <cellStyle name="20% - Accent1 2 4 2 2 4 5 3 2" xfId="10942" xr:uid="{00000000-0005-0000-0000-0000052A0000}"/>
    <cellStyle name="20% - Accent1 2 4 2 2 4 5 4" xfId="10943" xr:uid="{00000000-0005-0000-0000-0000062A0000}"/>
    <cellStyle name="20% - Accent1 2 4 2 2 4 6" xfId="10944" xr:uid="{00000000-0005-0000-0000-0000072A0000}"/>
    <cellStyle name="20% - Accent1 2 4 2 2 4 6 2" xfId="10945" xr:uid="{00000000-0005-0000-0000-0000082A0000}"/>
    <cellStyle name="20% - Accent1 2 4 2 2 4 6 2 2" xfId="10946" xr:uid="{00000000-0005-0000-0000-0000092A0000}"/>
    <cellStyle name="20% - Accent1 2 4 2 2 4 6 2 2 2" xfId="10947" xr:uid="{00000000-0005-0000-0000-00000A2A0000}"/>
    <cellStyle name="20% - Accent1 2 4 2 2 4 6 2 3" xfId="10948" xr:uid="{00000000-0005-0000-0000-00000B2A0000}"/>
    <cellStyle name="20% - Accent1 2 4 2 2 4 6 3" xfId="10949" xr:uid="{00000000-0005-0000-0000-00000C2A0000}"/>
    <cellStyle name="20% - Accent1 2 4 2 2 4 6 3 2" xfId="10950" xr:uid="{00000000-0005-0000-0000-00000D2A0000}"/>
    <cellStyle name="20% - Accent1 2 4 2 2 4 6 4" xfId="10951" xr:uid="{00000000-0005-0000-0000-00000E2A0000}"/>
    <cellStyle name="20% - Accent1 2 4 2 2 4 7" xfId="10952" xr:uid="{00000000-0005-0000-0000-00000F2A0000}"/>
    <cellStyle name="20% - Accent1 2 4 2 2 4 7 2" xfId="10953" xr:uid="{00000000-0005-0000-0000-0000102A0000}"/>
    <cellStyle name="20% - Accent1 2 4 2 2 4 7 2 2" xfId="10954" xr:uid="{00000000-0005-0000-0000-0000112A0000}"/>
    <cellStyle name="20% - Accent1 2 4 2 2 4 7 3" xfId="10955" xr:uid="{00000000-0005-0000-0000-0000122A0000}"/>
    <cellStyle name="20% - Accent1 2 4 2 2 4 8" xfId="10956" xr:uid="{00000000-0005-0000-0000-0000132A0000}"/>
    <cellStyle name="20% - Accent1 2 4 2 2 4 8 2" xfId="10957" xr:uid="{00000000-0005-0000-0000-0000142A0000}"/>
    <cellStyle name="20% - Accent1 2 4 2 2 4 8 2 2" xfId="10958" xr:uid="{00000000-0005-0000-0000-0000152A0000}"/>
    <cellStyle name="20% - Accent1 2 4 2 2 4 8 3" xfId="10959" xr:uid="{00000000-0005-0000-0000-0000162A0000}"/>
    <cellStyle name="20% - Accent1 2 4 2 2 4 9" xfId="10960" xr:uid="{00000000-0005-0000-0000-0000172A0000}"/>
    <cellStyle name="20% - Accent1 2 4 2 2 4 9 2" xfId="10961" xr:uid="{00000000-0005-0000-0000-0000182A0000}"/>
    <cellStyle name="20% - Accent1 2 4 2 2 5" xfId="10962" xr:uid="{00000000-0005-0000-0000-0000192A0000}"/>
    <cellStyle name="20% - Accent1 2 4 2 2 5 2" xfId="10963" xr:uid="{00000000-0005-0000-0000-00001A2A0000}"/>
    <cellStyle name="20% - Accent1 2 4 2 2 5 2 2" xfId="10964" xr:uid="{00000000-0005-0000-0000-00001B2A0000}"/>
    <cellStyle name="20% - Accent1 2 4 2 2 5 2 2 2" xfId="10965" xr:uid="{00000000-0005-0000-0000-00001C2A0000}"/>
    <cellStyle name="20% - Accent1 2 4 2 2 5 2 2 2 2" xfId="10966" xr:uid="{00000000-0005-0000-0000-00001D2A0000}"/>
    <cellStyle name="20% - Accent1 2 4 2 2 5 2 2 3" xfId="10967" xr:uid="{00000000-0005-0000-0000-00001E2A0000}"/>
    <cellStyle name="20% - Accent1 2 4 2 2 5 2 3" xfId="10968" xr:uid="{00000000-0005-0000-0000-00001F2A0000}"/>
    <cellStyle name="20% - Accent1 2 4 2 2 5 2 3 2" xfId="10969" xr:uid="{00000000-0005-0000-0000-0000202A0000}"/>
    <cellStyle name="20% - Accent1 2 4 2 2 5 2 4" xfId="10970" xr:uid="{00000000-0005-0000-0000-0000212A0000}"/>
    <cellStyle name="20% - Accent1 2 4 2 2 5 3" xfId="10971" xr:uid="{00000000-0005-0000-0000-0000222A0000}"/>
    <cellStyle name="20% - Accent1 2 4 2 2 5 3 2" xfId="10972" xr:uid="{00000000-0005-0000-0000-0000232A0000}"/>
    <cellStyle name="20% - Accent1 2 4 2 2 5 3 2 2" xfId="10973" xr:uid="{00000000-0005-0000-0000-0000242A0000}"/>
    <cellStyle name="20% - Accent1 2 4 2 2 5 3 2 2 2" xfId="10974" xr:uid="{00000000-0005-0000-0000-0000252A0000}"/>
    <cellStyle name="20% - Accent1 2 4 2 2 5 3 2 3" xfId="10975" xr:uid="{00000000-0005-0000-0000-0000262A0000}"/>
    <cellStyle name="20% - Accent1 2 4 2 2 5 3 3" xfId="10976" xr:uid="{00000000-0005-0000-0000-0000272A0000}"/>
    <cellStyle name="20% - Accent1 2 4 2 2 5 3 3 2" xfId="10977" xr:uid="{00000000-0005-0000-0000-0000282A0000}"/>
    <cellStyle name="20% - Accent1 2 4 2 2 5 3 4" xfId="10978" xr:uid="{00000000-0005-0000-0000-0000292A0000}"/>
    <cellStyle name="20% - Accent1 2 4 2 2 5 4" xfId="10979" xr:uid="{00000000-0005-0000-0000-00002A2A0000}"/>
    <cellStyle name="20% - Accent1 2 4 2 2 5 4 2" xfId="10980" xr:uid="{00000000-0005-0000-0000-00002B2A0000}"/>
    <cellStyle name="20% - Accent1 2 4 2 2 5 4 2 2" xfId="10981" xr:uid="{00000000-0005-0000-0000-00002C2A0000}"/>
    <cellStyle name="20% - Accent1 2 4 2 2 5 4 2 2 2" xfId="10982" xr:uid="{00000000-0005-0000-0000-00002D2A0000}"/>
    <cellStyle name="20% - Accent1 2 4 2 2 5 4 2 3" xfId="10983" xr:uid="{00000000-0005-0000-0000-00002E2A0000}"/>
    <cellStyle name="20% - Accent1 2 4 2 2 5 4 3" xfId="10984" xr:uid="{00000000-0005-0000-0000-00002F2A0000}"/>
    <cellStyle name="20% - Accent1 2 4 2 2 5 4 3 2" xfId="10985" xr:uid="{00000000-0005-0000-0000-0000302A0000}"/>
    <cellStyle name="20% - Accent1 2 4 2 2 5 4 4" xfId="10986" xr:uid="{00000000-0005-0000-0000-0000312A0000}"/>
    <cellStyle name="20% - Accent1 2 4 2 2 5 5" xfId="10987" xr:uid="{00000000-0005-0000-0000-0000322A0000}"/>
    <cellStyle name="20% - Accent1 2 4 2 2 5 5 2" xfId="10988" xr:uid="{00000000-0005-0000-0000-0000332A0000}"/>
    <cellStyle name="20% - Accent1 2 4 2 2 5 5 2 2" xfId="10989" xr:uid="{00000000-0005-0000-0000-0000342A0000}"/>
    <cellStyle name="20% - Accent1 2 4 2 2 5 5 3" xfId="10990" xr:uid="{00000000-0005-0000-0000-0000352A0000}"/>
    <cellStyle name="20% - Accent1 2 4 2 2 5 6" xfId="10991" xr:uid="{00000000-0005-0000-0000-0000362A0000}"/>
    <cellStyle name="20% - Accent1 2 4 2 2 5 6 2" xfId="10992" xr:uid="{00000000-0005-0000-0000-0000372A0000}"/>
    <cellStyle name="20% - Accent1 2 4 2 2 5 6 2 2" xfId="10993" xr:uid="{00000000-0005-0000-0000-0000382A0000}"/>
    <cellStyle name="20% - Accent1 2 4 2 2 5 6 3" xfId="10994" xr:uid="{00000000-0005-0000-0000-0000392A0000}"/>
    <cellStyle name="20% - Accent1 2 4 2 2 5 7" xfId="10995" xr:uid="{00000000-0005-0000-0000-00003A2A0000}"/>
    <cellStyle name="20% - Accent1 2 4 2 2 5 7 2" xfId="10996" xr:uid="{00000000-0005-0000-0000-00003B2A0000}"/>
    <cellStyle name="20% - Accent1 2 4 2 2 5 8" xfId="10997" xr:uid="{00000000-0005-0000-0000-00003C2A0000}"/>
    <cellStyle name="20% - Accent1 2 4 2 2 5 8 2" xfId="10998" xr:uid="{00000000-0005-0000-0000-00003D2A0000}"/>
    <cellStyle name="20% - Accent1 2 4 2 2 5 9" xfId="10999" xr:uid="{00000000-0005-0000-0000-00003E2A0000}"/>
    <cellStyle name="20% - Accent1 2 4 2 2 6" xfId="11000" xr:uid="{00000000-0005-0000-0000-00003F2A0000}"/>
    <cellStyle name="20% - Accent1 2 4 2 2 6 2" xfId="11001" xr:uid="{00000000-0005-0000-0000-0000402A0000}"/>
    <cellStyle name="20% - Accent1 2 4 2 2 6 2 2" xfId="11002" xr:uid="{00000000-0005-0000-0000-0000412A0000}"/>
    <cellStyle name="20% - Accent1 2 4 2 2 6 2 2 2" xfId="11003" xr:uid="{00000000-0005-0000-0000-0000422A0000}"/>
    <cellStyle name="20% - Accent1 2 4 2 2 6 2 2 2 2" xfId="11004" xr:uid="{00000000-0005-0000-0000-0000432A0000}"/>
    <cellStyle name="20% - Accent1 2 4 2 2 6 2 2 3" xfId="11005" xr:uid="{00000000-0005-0000-0000-0000442A0000}"/>
    <cellStyle name="20% - Accent1 2 4 2 2 6 2 3" xfId="11006" xr:uid="{00000000-0005-0000-0000-0000452A0000}"/>
    <cellStyle name="20% - Accent1 2 4 2 2 6 2 3 2" xfId="11007" xr:uid="{00000000-0005-0000-0000-0000462A0000}"/>
    <cellStyle name="20% - Accent1 2 4 2 2 6 2 4" xfId="11008" xr:uid="{00000000-0005-0000-0000-0000472A0000}"/>
    <cellStyle name="20% - Accent1 2 4 2 2 6 3" xfId="11009" xr:uid="{00000000-0005-0000-0000-0000482A0000}"/>
    <cellStyle name="20% - Accent1 2 4 2 2 6 3 2" xfId="11010" xr:uid="{00000000-0005-0000-0000-0000492A0000}"/>
    <cellStyle name="20% - Accent1 2 4 2 2 6 3 2 2" xfId="11011" xr:uid="{00000000-0005-0000-0000-00004A2A0000}"/>
    <cellStyle name="20% - Accent1 2 4 2 2 6 3 2 2 2" xfId="11012" xr:uid="{00000000-0005-0000-0000-00004B2A0000}"/>
    <cellStyle name="20% - Accent1 2 4 2 2 6 3 2 3" xfId="11013" xr:uid="{00000000-0005-0000-0000-00004C2A0000}"/>
    <cellStyle name="20% - Accent1 2 4 2 2 6 3 3" xfId="11014" xr:uid="{00000000-0005-0000-0000-00004D2A0000}"/>
    <cellStyle name="20% - Accent1 2 4 2 2 6 3 3 2" xfId="11015" xr:uid="{00000000-0005-0000-0000-00004E2A0000}"/>
    <cellStyle name="20% - Accent1 2 4 2 2 6 3 4" xfId="11016" xr:uid="{00000000-0005-0000-0000-00004F2A0000}"/>
    <cellStyle name="20% - Accent1 2 4 2 2 6 4" xfId="11017" xr:uid="{00000000-0005-0000-0000-0000502A0000}"/>
    <cellStyle name="20% - Accent1 2 4 2 2 6 4 2" xfId="11018" xr:uid="{00000000-0005-0000-0000-0000512A0000}"/>
    <cellStyle name="20% - Accent1 2 4 2 2 6 4 2 2" xfId="11019" xr:uid="{00000000-0005-0000-0000-0000522A0000}"/>
    <cellStyle name="20% - Accent1 2 4 2 2 6 4 2 2 2" xfId="11020" xr:uid="{00000000-0005-0000-0000-0000532A0000}"/>
    <cellStyle name="20% - Accent1 2 4 2 2 6 4 2 3" xfId="11021" xr:uid="{00000000-0005-0000-0000-0000542A0000}"/>
    <cellStyle name="20% - Accent1 2 4 2 2 6 4 3" xfId="11022" xr:uid="{00000000-0005-0000-0000-0000552A0000}"/>
    <cellStyle name="20% - Accent1 2 4 2 2 6 4 3 2" xfId="11023" xr:uid="{00000000-0005-0000-0000-0000562A0000}"/>
    <cellStyle name="20% - Accent1 2 4 2 2 6 4 4" xfId="11024" xr:uid="{00000000-0005-0000-0000-0000572A0000}"/>
    <cellStyle name="20% - Accent1 2 4 2 2 6 5" xfId="11025" xr:uid="{00000000-0005-0000-0000-0000582A0000}"/>
    <cellStyle name="20% - Accent1 2 4 2 2 6 5 2" xfId="11026" xr:uid="{00000000-0005-0000-0000-0000592A0000}"/>
    <cellStyle name="20% - Accent1 2 4 2 2 6 5 2 2" xfId="11027" xr:uid="{00000000-0005-0000-0000-00005A2A0000}"/>
    <cellStyle name="20% - Accent1 2 4 2 2 6 5 3" xfId="11028" xr:uid="{00000000-0005-0000-0000-00005B2A0000}"/>
    <cellStyle name="20% - Accent1 2 4 2 2 6 6" xfId="11029" xr:uid="{00000000-0005-0000-0000-00005C2A0000}"/>
    <cellStyle name="20% - Accent1 2 4 2 2 6 6 2" xfId="11030" xr:uid="{00000000-0005-0000-0000-00005D2A0000}"/>
    <cellStyle name="20% - Accent1 2 4 2 2 6 6 2 2" xfId="11031" xr:uid="{00000000-0005-0000-0000-00005E2A0000}"/>
    <cellStyle name="20% - Accent1 2 4 2 2 6 6 3" xfId="11032" xr:uid="{00000000-0005-0000-0000-00005F2A0000}"/>
    <cellStyle name="20% - Accent1 2 4 2 2 6 7" xfId="11033" xr:uid="{00000000-0005-0000-0000-0000602A0000}"/>
    <cellStyle name="20% - Accent1 2 4 2 2 6 7 2" xfId="11034" xr:uid="{00000000-0005-0000-0000-0000612A0000}"/>
    <cellStyle name="20% - Accent1 2 4 2 2 6 8" xfId="11035" xr:uid="{00000000-0005-0000-0000-0000622A0000}"/>
    <cellStyle name="20% - Accent1 2 4 2 2 6 8 2" xfId="11036" xr:uid="{00000000-0005-0000-0000-0000632A0000}"/>
    <cellStyle name="20% - Accent1 2 4 2 2 6 9" xfId="11037" xr:uid="{00000000-0005-0000-0000-0000642A0000}"/>
    <cellStyle name="20% - Accent1 2 4 2 2 7" xfId="11038" xr:uid="{00000000-0005-0000-0000-0000652A0000}"/>
    <cellStyle name="20% - Accent1 2 4 2 2 7 2" xfId="11039" xr:uid="{00000000-0005-0000-0000-0000662A0000}"/>
    <cellStyle name="20% - Accent1 2 4 2 2 7 2 2" xfId="11040" xr:uid="{00000000-0005-0000-0000-0000672A0000}"/>
    <cellStyle name="20% - Accent1 2 4 2 2 7 2 2 2" xfId="11041" xr:uid="{00000000-0005-0000-0000-0000682A0000}"/>
    <cellStyle name="20% - Accent1 2 4 2 2 7 2 3" xfId="11042" xr:uid="{00000000-0005-0000-0000-0000692A0000}"/>
    <cellStyle name="20% - Accent1 2 4 2 2 7 3" xfId="11043" xr:uid="{00000000-0005-0000-0000-00006A2A0000}"/>
    <cellStyle name="20% - Accent1 2 4 2 2 7 3 2" xfId="11044" xr:uid="{00000000-0005-0000-0000-00006B2A0000}"/>
    <cellStyle name="20% - Accent1 2 4 2 2 7 4" xfId="11045" xr:uid="{00000000-0005-0000-0000-00006C2A0000}"/>
    <cellStyle name="20% - Accent1 2 4 2 2 8" xfId="11046" xr:uid="{00000000-0005-0000-0000-00006D2A0000}"/>
    <cellStyle name="20% - Accent1 2 4 2 2 8 2" xfId="11047" xr:uid="{00000000-0005-0000-0000-00006E2A0000}"/>
    <cellStyle name="20% - Accent1 2 4 2 2 8 2 2" xfId="11048" xr:uid="{00000000-0005-0000-0000-00006F2A0000}"/>
    <cellStyle name="20% - Accent1 2 4 2 2 8 2 2 2" xfId="11049" xr:uid="{00000000-0005-0000-0000-0000702A0000}"/>
    <cellStyle name="20% - Accent1 2 4 2 2 8 2 3" xfId="11050" xr:uid="{00000000-0005-0000-0000-0000712A0000}"/>
    <cellStyle name="20% - Accent1 2 4 2 2 8 3" xfId="11051" xr:uid="{00000000-0005-0000-0000-0000722A0000}"/>
    <cellStyle name="20% - Accent1 2 4 2 2 8 3 2" xfId="11052" xr:uid="{00000000-0005-0000-0000-0000732A0000}"/>
    <cellStyle name="20% - Accent1 2 4 2 2 8 4" xfId="11053" xr:uid="{00000000-0005-0000-0000-0000742A0000}"/>
    <cellStyle name="20% - Accent1 2 4 2 2 9" xfId="11054" xr:uid="{00000000-0005-0000-0000-0000752A0000}"/>
    <cellStyle name="20% - Accent1 2 4 2 2 9 2" xfId="11055" xr:uid="{00000000-0005-0000-0000-0000762A0000}"/>
    <cellStyle name="20% - Accent1 2 4 2 2 9 2 2" xfId="11056" xr:uid="{00000000-0005-0000-0000-0000772A0000}"/>
    <cellStyle name="20% - Accent1 2 4 2 2 9 2 2 2" xfId="11057" xr:uid="{00000000-0005-0000-0000-0000782A0000}"/>
    <cellStyle name="20% - Accent1 2 4 2 2 9 2 3" xfId="11058" xr:uid="{00000000-0005-0000-0000-0000792A0000}"/>
    <cellStyle name="20% - Accent1 2 4 2 2 9 3" xfId="11059" xr:uid="{00000000-0005-0000-0000-00007A2A0000}"/>
    <cellStyle name="20% - Accent1 2 4 2 2 9 3 2" xfId="11060" xr:uid="{00000000-0005-0000-0000-00007B2A0000}"/>
    <cellStyle name="20% - Accent1 2 4 2 2 9 4" xfId="11061" xr:uid="{00000000-0005-0000-0000-00007C2A0000}"/>
    <cellStyle name="20% - Accent1 2 4 2 3" xfId="11062" xr:uid="{00000000-0005-0000-0000-00007D2A0000}"/>
    <cellStyle name="20% - Accent1 2 4 2 3 10" xfId="11063" xr:uid="{00000000-0005-0000-0000-00007E2A0000}"/>
    <cellStyle name="20% - Accent1 2 4 2 3 10 2" xfId="11064" xr:uid="{00000000-0005-0000-0000-00007F2A0000}"/>
    <cellStyle name="20% - Accent1 2 4 2 3 11" xfId="11065" xr:uid="{00000000-0005-0000-0000-0000802A0000}"/>
    <cellStyle name="20% - Accent1 2 4 2 3 2" xfId="11066" xr:uid="{00000000-0005-0000-0000-0000812A0000}"/>
    <cellStyle name="20% - Accent1 2 4 2 3 2 2" xfId="11067" xr:uid="{00000000-0005-0000-0000-0000822A0000}"/>
    <cellStyle name="20% - Accent1 2 4 2 3 2 2 2" xfId="11068" xr:uid="{00000000-0005-0000-0000-0000832A0000}"/>
    <cellStyle name="20% - Accent1 2 4 2 3 2 2 2 2" xfId="11069" xr:uid="{00000000-0005-0000-0000-0000842A0000}"/>
    <cellStyle name="20% - Accent1 2 4 2 3 2 2 2 2 2" xfId="11070" xr:uid="{00000000-0005-0000-0000-0000852A0000}"/>
    <cellStyle name="20% - Accent1 2 4 2 3 2 2 2 3" xfId="11071" xr:uid="{00000000-0005-0000-0000-0000862A0000}"/>
    <cellStyle name="20% - Accent1 2 4 2 3 2 2 3" xfId="11072" xr:uid="{00000000-0005-0000-0000-0000872A0000}"/>
    <cellStyle name="20% - Accent1 2 4 2 3 2 2 3 2" xfId="11073" xr:uid="{00000000-0005-0000-0000-0000882A0000}"/>
    <cellStyle name="20% - Accent1 2 4 2 3 2 2 4" xfId="11074" xr:uid="{00000000-0005-0000-0000-0000892A0000}"/>
    <cellStyle name="20% - Accent1 2 4 2 3 2 3" xfId="11075" xr:uid="{00000000-0005-0000-0000-00008A2A0000}"/>
    <cellStyle name="20% - Accent1 2 4 2 3 2 3 2" xfId="11076" xr:uid="{00000000-0005-0000-0000-00008B2A0000}"/>
    <cellStyle name="20% - Accent1 2 4 2 3 2 3 2 2" xfId="11077" xr:uid="{00000000-0005-0000-0000-00008C2A0000}"/>
    <cellStyle name="20% - Accent1 2 4 2 3 2 3 2 2 2" xfId="11078" xr:uid="{00000000-0005-0000-0000-00008D2A0000}"/>
    <cellStyle name="20% - Accent1 2 4 2 3 2 3 2 3" xfId="11079" xr:uid="{00000000-0005-0000-0000-00008E2A0000}"/>
    <cellStyle name="20% - Accent1 2 4 2 3 2 3 3" xfId="11080" xr:uid="{00000000-0005-0000-0000-00008F2A0000}"/>
    <cellStyle name="20% - Accent1 2 4 2 3 2 3 3 2" xfId="11081" xr:uid="{00000000-0005-0000-0000-0000902A0000}"/>
    <cellStyle name="20% - Accent1 2 4 2 3 2 3 4" xfId="11082" xr:uid="{00000000-0005-0000-0000-0000912A0000}"/>
    <cellStyle name="20% - Accent1 2 4 2 3 2 4" xfId="11083" xr:uid="{00000000-0005-0000-0000-0000922A0000}"/>
    <cellStyle name="20% - Accent1 2 4 2 3 2 4 2" xfId="11084" xr:uid="{00000000-0005-0000-0000-0000932A0000}"/>
    <cellStyle name="20% - Accent1 2 4 2 3 2 4 2 2" xfId="11085" xr:uid="{00000000-0005-0000-0000-0000942A0000}"/>
    <cellStyle name="20% - Accent1 2 4 2 3 2 4 2 2 2" xfId="11086" xr:uid="{00000000-0005-0000-0000-0000952A0000}"/>
    <cellStyle name="20% - Accent1 2 4 2 3 2 4 2 3" xfId="11087" xr:uid="{00000000-0005-0000-0000-0000962A0000}"/>
    <cellStyle name="20% - Accent1 2 4 2 3 2 4 3" xfId="11088" xr:uid="{00000000-0005-0000-0000-0000972A0000}"/>
    <cellStyle name="20% - Accent1 2 4 2 3 2 4 3 2" xfId="11089" xr:uid="{00000000-0005-0000-0000-0000982A0000}"/>
    <cellStyle name="20% - Accent1 2 4 2 3 2 4 4" xfId="11090" xr:uid="{00000000-0005-0000-0000-0000992A0000}"/>
    <cellStyle name="20% - Accent1 2 4 2 3 2 5" xfId="11091" xr:uid="{00000000-0005-0000-0000-00009A2A0000}"/>
    <cellStyle name="20% - Accent1 2 4 2 3 2 5 2" xfId="11092" xr:uid="{00000000-0005-0000-0000-00009B2A0000}"/>
    <cellStyle name="20% - Accent1 2 4 2 3 2 5 2 2" xfId="11093" xr:uid="{00000000-0005-0000-0000-00009C2A0000}"/>
    <cellStyle name="20% - Accent1 2 4 2 3 2 5 3" xfId="11094" xr:uid="{00000000-0005-0000-0000-00009D2A0000}"/>
    <cellStyle name="20% - Accent1 2 4 2 3 2 6" xfId="11095" xr:uid="{00000000-0005-0000-0000-00009E2A0000}"/>
    <cellStyle name="20% - Accent1 2 4 2 3 2 6 2" xfId="11096" xr:uid="{00000000-0005-0000-0000-00009F2A0000}"/>
    <cellStyle name="20% - Accent1 2 4 2 3 2 6 2 2" xfId="11097" xr:uid="{00000000-0005-0000-0000-0000A02A0000}"/>
    <cellStyle name="20% - Accent1 2 4 2 3 2 6 3" xfId="11098" xr:uid="{00000000-0005-0000-0000-0000A12A0000}"/>
    <cellStyle name="20% - Accent1 2 4 2 3 2 7" xfId="11099" xr:uid="{00000000-0005-0000-0000-0000A22A0000}"/>
    <cellStyle name="20% - Accent1 2 4 2 3 2 7 2" xfId="11100" xr:uid="{00000000-0005-0000-0000-0000A32A0000}"/>
    <cellStyle name="20% - Accent1 2 4 2 3 2 8" xfId="11101" xr:uid="{00000000-0005-0000-0000-0000A42A0000}"/>
    <cellStyle name="20% - Accent1 2 4 2 3 2 8 2" xfId="11102" xr:uid="{00000000-0005-0000-0000-0000A52A0000}"/>
    <cellStyle name="20% - Accent1 2 4 2 3 2 9" xfId="11103" xr:uid="{00000000-0005-0000-0000-0000A62A0000}"/>
    <cellStyle name="20% - Accent1 2 4 2 3 3" xfId="11104" xr:uid="{00000000-0005-0000-0000-0000A72A0000}"/>
    <cellStyle name="20% - Accent1 2 4 2 3 3 2" xfId="11105" xr:uid="{00000000-0005-0000-0000-0000A82A0000}"/>
    <cellStyle name="20% - Accent1 2 4 2 3 3 2 2" xfId="11106" xr:uid="{00000000-0005-0000-0000-0000A92A0000}"/>
    <cellStyle name="20% - Accent1 2 4 2 3 3 2 2 2" xfId="11107" xr:uid="{00000000-0005-0000-0000-0000AA2A0000}"/>
    <cellStyle name="20% - Accent1 2 4 2 3 3 2 2 2 2" xfId="11108" xr:uid="{00000000-0005-0000-0000-0000AB2A0000}"/>
    <cellStyle name="20% - Accent1 2 4 2 3 3 2 2 3" xfId="11109" xr:uid="{00000000-0005-0000-0000-0000AC2A0000}"/>
    <cellStyle name="20% - Accent1 2 4 2 3 3 2 3" xfId="11110" xr:uid="{00000000-0005-0000-0000-0000AD2A0000}"/>
    <cellStyle name="20% - Accent1 2 4 2 3 3 2 3 2" xfId="11111" xr:uid="{00000000-0005-0000-0000-0000AE2A0000}"/>
    <cellStyle name="20% - Accent1 2 4 2 3 3 2 4" xfId="11112" xr:uid="{00000000-0005-0000-0000-0000AF2A0000}"/>
    <cellStyle name="20% - Accent1 2 4 2 3 3 3" xfId="11113" xr:uid="{00000000-0005-0000-0000-0000B02A0000}"/>
    <cellStyle name="20% - Accent1 2 4 2 3 3 3 2" xfId="11114" xr:uid="{00000000-0005-0000-0000-0000B12A0000}"/>
    <cellStyle name="20% - Accent1 2 4 2 3 3 3 2 2" xfId="11115" xr:uid="{00000000-0005-0000-0000-0000B22A0000}"/>
    <cellStyle name="20% - Accent1 2 4 2 3 3 3 2 2 2" xfId="11116" xr:uid="{00000000-0005-0000-0000-0000B32A0000}"/>
    <cellStyle name="20% - Accent1 2 4 2 3 3 3 2 3" xfId="11117" xr:uid="{00000000-0005-0000-0000-0000B42A0000}"/>
    <cellStyle name="20% - Accent1 2 4 2 3 3 3 3" xfId="11118" xr:uid="{00000000-0005-0000-0000-0000B52A0000}"/>
    <cellStyle name="20% - Accent1 2 4 2 3 3 3 3 2" xfId="11119" xr:uid="{00000000-0005-0000-0000-0000B62A0000}"/>
    <cellStyle name="20% - Accent1 2 4 2 3 3 3 4" xfId="11120" xr:uid="{00000000-0005-0000-0000-0000B72A0000}"/>
    <cellStyle name="20% - Accent1 2 4 2 3 3 4" xfId="11121" xr:uid="{00000000-0005-0000-0000-0000B82A0000}"/>
    <cellStyle name="20% - Accent1 2 4 2 3 3 4 2" xfId="11122" xr:uid="{00000000-0005-0000-0000-0000B92A0000}"/>
    <cellStyle name="20% - Accent1 2 4 2 3 3 4 2 2" xfId="11123" xr:uid="{00000000-0005-0000-0000-0000BA2A0000}"/>
    <cellStyle name="20% - Accent1 2 4 2 3 3 4 2 2 2" xfId="11124" xr:uid="{00000000-0005-0000-0000-0000BB2A0000}"/>
    <cellStyle name="20% - Accent1 2 4 2 3 3 4 2 3" xfId="11125" xr:uid="{00000000-0005-0000-0000-0000BC2A0000}"/>
    <cellStyle name="20% - Accent1 2 4 2 3 3 4 3" xfId="11126" xr:uid="{00000000-0005-0000-0000-0000BD2A0000}"/>
    <cellStyle name="20% - Accent1 2 4 2 3 3 4 3 2" xfId="11127" xr:uid="{00000000-0005-0000-0000-0000BE2A0000}"/>
    <cellStyle name="20% - Accent1 2 4 2 3 3 4 4" xfId="11128" xr:uid="{00000000-0005-0000-0000-0000BF2A0000}"/>
    <cellStyle name="20% - Accent1 2 4 2 3 3 5" xfId="11129" xr:uid="{00000000-0005-0000-0000-0000C02A0000}"/>
    <cellStyle name="20% - Accent1 2 4 2 3 3 5 2" xfId="11130" xr:uid="{00000000-0005-0000-0000-0000C12A0000}"/>
    <cellStyle name="20% - Accent1 2 4 2 3 3 5 2 2" xfId="11131" xr:uid="{00000000-0005-0000-0000-0000C22A0000}"/>
    <cellStyle name="20% - Accent1 2 4 2 3 3 5 3" xfId="11132" xr:uid="{00000000-0005-0000-0000-0000C32A0000}"/>
    <cellStyle name="20% - Accent1 2 4 2 3 3 6" xfId="11133" xr:uid="{00000000-0005-0000-0000-0000C42A0000}"/>
    <cellStyle name="20% - Accent1 2 4 2 3 3 6 2" xfId="11134" xr:uid="{00000000-0005-0000-0000-0000C52A0000}"/>
    <cellStyle name="20% - Accent1 2 4 2 3 3 6 2 2" xfId="11135" xr:uid="{00000000-0005-0000-0000-0000C62A0000}"/>
    <cellStyle name="20% - Accent1 2 4 2 3 3 6 3" xfId="11136" xr:uid="{00000000-0005-0000-0000-0000C72A0000}"/>
    <cellStyle name="20% - Accent1 2 4 2 3 3 7" xfId="11137" xr:uid="{00000000-0005-0000-0000-0000C82A0000}"/>
    <cellStyle name="20% - Accent1 2 4 2 3 3 7 2" xfId="11138" xr:uid="{00000000-0005-0000-0000-0000C92A0000}"/>
    <cellStyle name="20% - Accent1 2 4 2 3 3 8" xfId="11139" xr:uid="{00000000-0005-0000-0000-0000CA2A0000}"/>
    <cellStyle name="20% - Accent1 2 4 2 3 3 8 2" xfId="11140" xr:uid="{00000000-0005-0000-0000-0000CB2A0000}"/>
    <cellStyle name="20% - Accent1 2 4 2 3 3 9" xfId="11141" xr:uid="{00000000-0005-0000-0000-0000CC2A0000}"/>
    <cellStyle name="20% - Accent1 2 4 2 3 4" xfId="11142" xr:uid="{00000000-0005-0000-0000-0000CD2A0000}"/>
    <cellStyle name="20% - Accent1 2 4 2 3 4 2" xfId="11143" xr:uid="{00000000-0005-0000-0000-0000CE2A0000}"/>
    <cellStyle name="20% - Accent1 2 4 2 3 4 2 2" xfId="11144" xr:uid="{00000000-0005-0000-0000-0000CF2A0000}"/>
    <cellStyle name="20% - Accent1 2 4 2 3 4 2 2 2" xfId="11145" xr:uid="{00000000-0005-0000-0000-0000D02A0000}"/>
    <cellStyle name="20% - Accent1 2 4 2 3 4 2 3" xfId="11146" xr:uid="{00000000-0005-0000-0000-0000D12A0000}"/>
    <cellStyle name="20% - Accent1 2 4 2 3 4 3" xfId="11147" xr:uid="{00000000-0005-0000-0000-0000D22A0000}"/>
    <cellStyle name="20% - Accent1 2 4 2 3 4 3 2" xfId="11148" xr:uid="{00000000-0005-0000-0000-0000D32A0000}"/>
    <cellStyle name="20% - Accent1 2 4 2 3 4 4" xfId="11149" xr:uid="{00000000-0005-0000-0000-0000D42A0000}"/>
    <cellStyle name="20% - Accent1 2 4 2 3 5" xfId="11150" xr:uid="{00000000-0005-0000-0000-0000D52A0000}"/>
    <cellStyle name="20% - Accent1 2 4 2 3 5 2" xfId="11151" xr:uid="{00000000-0005-0000-0000-0000D62A0000}"/>
    <cellStyle name="20% - Accent1 2 4 2 3 5 2 2" xfId="11152" xr:uid="{00000000-0005-0000-0000-0000D72A0000}"/>
    <cellStyle name="20% - Accent1 2 4 2 3 5 2 2 2" xfId="11153" xr:uid="{00000000-0005-0000-0000-0000D82A0000}"/>
    <cellStyle name="20% - Accent1 2 4 2 3 5 2 3" xfId="11154" xr:uid="{00000000-0005-0000-0000-0000D92A0000}"/>
    <cellStyle name="20% - Accent1 2 4 2 3 5 3" xfId="11155" xr:uid="{00000000-0005-0000-0000-0000DA2A0000}"/>
    <cellStyle name="20% - Accent1 2 4 2 3 5 3 2" xfId="11156" xr:uid="{00000000-0005-0000-0000-0000DB2A0000}"/>
    <cellStyle name="20% - Accent1 2 4 2 3 5 4" xfId="11157" xr:uid="{00000000-0005-0000-0000-0000DC2A0000}"/>
    <cellStyle name="20% - Accent1 2 4 2 3 6" xfId="11158" xr:uid="{00000000-0005-0000-0000-0000DD2A0000}"/>
    <cellStyle name="20% - Accent1 2 4 2 3 6 2" xfId="11159" xr:uid="{00000000-0005-0000-0000-0000DE2A0000}"/>
    <cellStyle name="20% - Accent1 2 4 2 3 6 2 2" xfId="11160" xr:uid="{00000000-0005-0000-0000-0000DF2A0000}"/>
    <cellStyle name="20% - Accent1 2 4 2 3 6 2 2 2" xfId="11161" xr:uid="{00000000-0005-0000-0000-0000E02A0000}"/>
    <cellStyle name="20% - Accent1 2 4 2 3 6 2 3" xfId="11162" xr:uid="{00000000-0005-0000-0000-0000E12A0000}"/>
    <cellStyle name="20% - Accent1 2 4 2 3 6 3" xfId="11163" xr:uid="{00000000-0005-0000-0000-0000E22A0000}"/>
    <cellStyle name="20% - Accent1 2 4 2 3 6 3 2" xfId="11164" xr:uid="{00000000-0005-0000-0000-0000E32A0000}"/>
    <cellStyle name="20% - Accent1 2 4 2 3 6 4" xfId="11165" xr:uid="{00000000-0005-0000-0000-0000E42A0000}"/>
    <cellStyle name="20% - Accent1 2 4 2 3 7" xfId="11166" xr:uid="{00000000-0005-0000-0000-0000E52A0000}"/>
    <cellStyle name="20% - Accent1 2 4 2 3 7 2" xfId="11167" xr:uid="{00000000-0005-0000-0000-0000E62A0000}"/>
    <cellStyle name="20% - Accent1 2 4 2 3 7 2 2" xfId="11168" xr:uid="{00000000-0005-0000-0000-0000E72A0000}"/>
    <cellStyle name="20% - Accent1 2 4 2 3 7 3" xfId="11169" xr:uid="{00000000-0005-0000-0000-0000E82A0000}"/>
    <cellStyle name="20% - Accent1 2 4 2 3 8" xfId="11170" xr:uid="{00000000-0005-0000-0000-0000E92A0000}"/>
    <cellStyle name="20% - Accent1 2 4 2 3 8 2" xfId="11171" xr:uid="{00000000-0005-0000-0000-0000EA2A0000}"/>
    <cellStyle name="20% - Accent1 2 4 2 3 8 2 2" xfId="11172" xr:uid="{00000000-0005-0000-0000-0000EB2A0000}"/>
    <cellStyle name="20% - Accent1 2 4 2 3 8 3" xfId="11173" xr:uid="{00000000-0005-0000-0000-0000EC2A0000}"/>
    <cellStyle name="20% - Accent1 2 4 2 3 9" xfId="11174" xr:uid="{00000000-0005-0000-0000-0000ED2A0000}"/>
    <cellStyle name="20% - Accent1 2 4 2 3 9 2" xfId="11175" xr:uid="{00000000-0005-0000-0000-0000EE2A0000}"/>
    <cellStyle name="20% - Accent1 2 4 2 4" xfId="11176" xr:uid="{00000000-0005-0000-0000-0000EF2A0000}"/>
    <cellStyle name="20% - Accent1 2 4 2 4 10" xfId="11177" xr:uid="{00000000-0005-0000-0000-0000F02A0000}"/>
    <cellStyle name="20% - Accent1 2 4 2 4 10 2" xfId="11178" xr:uid="{00000000-0005-0000-0000-0000F12A0000}"/>
    <cellStyle name="20% - Accent1 2 4 2 4 11" xfId="11179" xr:uid="{00000000-0005-0000-0000-0000F22A0000}"/>
    <cellStyle name="20% - Accent1 2 4 2 4 2" xfId="11180" xr:uid="{00000000-0005-0000-0000-0000F32A0000}"/>
    <cellStyle name="20% - Accent1 2 4 2 4 2 2" xfId="11181" xr:uid="{00000000-0005-0000-0000-0000F42A0000}"/>
    <cellStyle name="20% - Accent1 2 4 2 4 2 2 2" xfId="11182" xr:uid="{00000000-0005-0000-0000-0000F52A0000}"/>
    <cellStyle name="20% - Accent1 2 4 2 4 2 2 2 2" xfId="11183" xr:uid="{00000000-0005-0000-0000-0000F62A0000}"/>
    <cellStyle name="20% - Accent1 2 4 2 4 2 2 2 2 2" xfId="11184" xr:uid="{00000000-0005-0000-0000-0000F72A0000}"/>
    <cellStyle name="20% - Accent1 2 4 2 4 2 2 2 3" xfId="11185" xr:uid="{00000000-0005-0000-0000-0000F82A0000}"/>
    <cellStyle name="20% - Accent1 2 4 2 4 2 2 3" xfId="11186" xr:uid="{00000000-0005-0000-0000-0000F92A0000}"/>
    <cellStyle name="20% - Accent1 2 4 2 4 2 2 3 2" xfId="11187" xr:uid="{00000000-0005-0000-0000-0000FA2A0000}"/>
    <cellStyle name="20% - Accent1 2 4 2 4 2 2 4" xfId="11188" xr:uid="{00000000-0005-0000-0000-0000FB2A0000}"/>
    <cellStyle name="20% - Accent1 2 4 2 4 2 3" xfId="11189" xr:uid="{00000000-0005-0000-0000-0000FC2A0000}"/>
    <cellStyle name="20% - Accent1 2 4 2 4 2 3 2" xfId="11190" xr:uid="{00000000-0005-0000-0000-0000FD2A0000}"/>
    <cellStyle name="20% - Accent1 2 4 2 4 2 3 2 2" xfId="11191" xr:uid="{00000000-0005-0000-0000-0000FE2A0000}"/>
    <cellStyle name="20% - Accent1 2 4 2 4 2 3 2 2 2" xfId="11192" xr:uid="{00000000-0005-0000-0000-0000FF2A0000}"/>
    <cellStyle name="20% - Accent1 2 4 2 4 2 3 2 3" xfId="11193" xr:uid="{00000000-0005-0000-0000-0000002B0000}"/>
    <cellStyle name="20% - Accent1 2 4 2 4 2 3 3" xfId="11194" xr:uid="{00000000-0005-0000-0000-0000012B0000}"/>
    <cellStyle name="20% - Accent1 2 4 2 4 2 3 3 2" xfId="11195" xr:uid="{00000000-0005-0000-0000-0000022B0000}"/>
    <cellStyle name="20% - Accent1 2 4 2 4 2 3 4" xfId="11196" xr:uid="{00000000-0005-0000-0000-0000032B0000}"/>
    <cellStyle name="20% - Accent1 2 4 2 4 2 4" xfId="11197" xr:uid="{00000000-0005-0000-0000-0000042B0000}"/>
    <cellStyle name="20% - Accent1 2 4 2 4 2 4 2" xfId="11198" xr:uid="{00000000-0005-0000-0000-0000052B0000}"/>
    <cellStyle name="20% - Accent1 2 4 2 4 2 4 2 2" xfId="11199" xr:uid="{00000000-0005-0000-0000-0000062B0000}"/>
    <cellStyle name="20% - Accent1 2 4 2 4 2 4 2 2 2" xfId="11200" xr:uid="{00000000-0005-0000-0000-0000072B0000}"/>
    <cellStyle name="20% - Accent1 2 4 2 4 2 4 2 3" xfId="11201" xr:uid="{00000000-0005-0000-0000-0000082B0000}"/>
    <cellStyle name="20% - Accent1 2 4 2 4 2 4 3" xfId="11202" xr:uid="{00000000-0005-0000-0000-0000092B0000}"/>
    <cellStyle name="20% - Accent1 2 4 2 4 2 4 3 2" xfId="11203" xr:uid="{00000000-0005-0000-0000-00000A2B0000}"/>
    <cellStyle name="20% - Accent1 2 4 2 4 2 4 4" xfId="11204" xr:uid="{00000000-0005-0000-0000-00000B2B0000}"/>
    <cellStyle name="20% - Accent1 2 4 2 4 2 5" xfId="11205" xr:uid="{00000000-0005-0000-0000-00000C2B0000}"/>
    <cellStyle name="20% - Accent1 2 4 2 4 2 5 2" xfId="11206" xr:uid="{00000000-0005-0000-0000-00000D2B0000}"/>
    <cellStyle name="20% - Accent1 2 4 2 4 2 5 2 2" xfId="11207" xr:uid="{00000000-0005-0000-0000-00000E2B0000}"/>
    <cellStyle name="20% - Accent1 2 4 2 4 2 5 3" xfId="11208" xr:uid="{00000000-0005-0000-0000-00000F2B0000}"/>
    <cellStyle name="20% - Accent1 2 4 2 4 2 6" xfId="11209" xr:uid="{00000000-0005-0000-0000-0000102B0000}"/>
    <cellStyle name="20% - Accent1 2 4 2 4 2 6 2" xfId="11210" xr:uid="{00000000-0005-0000-0000-0000112B0000}"/>
    <cellStyle name="20% - Accent1 2 4 2 4 2 6 2 2" xfId="11211" xr:uid="{00000000-0005-0000-0000-0000122B0000}"/>
    <cellStyle name="20% - Accent1 2 4 2 4 2 6 3" xfId="11212" xr:uid="{00000000-0005-0000-0000-0000132B0000}"/>
    <cellStyle name="20% - Accent1 2 4 2 4 2 7" xfId="11213" xr:uid="{00000000-0005-0000-0000-0000142B0000}"/>
    <cellStyle name="20% - Accent1 2 4 2 4 2 7 2" xfId="11214" xr:uid="{00000000-0005-0000-0000-0000152B0000}"/>
    <cellStyle name="20% - Accent1 2 4 2 4 2 8" xfId="11215" xr:uid="{00000000-0005-0000-0000-0000162B0000}"/>
    <cellStyle name="20% - Accent1 2 4 2 4 2 8 2" xfId="11216" xr:uid="{00000000-0005-0000-0000-0000172B0000}"/>
    <cellStyle name="20% - Accent1 2 4 2 4 2 9" xfId="11217" xr:uid="{00000000-0005-0000-0000-0000182B0000}"/>
    <cellStyle name="20% - Accent1 2 4 2 4 3" xfId="11218" xr:uid="{00000000-0005-0000-0000-0000192B0000}"/>
    <cellStyle name="20% - Accent1 2 4 2 4 3 2" xfId="11219" xr:uid="{00000000-0005-0000-0000-00001A2B0000}"/>
    <cellStyle name="20% - Accent1 2 4 2 4 3 2 2" xfId="11220" xr:uid="{00000000-0005-0000-0000-00001B2B0000}"/>
    <cellStyle name="20% - Accent1 2 4 2 4 3 2 2 2" xfId="11221" xr:uid="{00000000-0005-0000-0000-00001C2B0000}"/>
    <cellStyle name="20% - Accent1 2 4 2 4 3 2 2 2 2" xfId="11222" xr:uid="{00000000-0005-0000-0000-00001D2B0000}"/>
    <cellStyle name="20% - Accent1 2 4 2 4 3 2 2 3" xfId="11223" xr:uid="{00000000-0005-0000-0000-00001E2B0000}"/>
    <cellStyle name="20% - Accent1 2 4 2 4 3 2 3" xfId="11224" xr:uid="{00000000-0005-0000-0000-00001F2B0000}"/>
    <cellStyle name="20% - Accent1 2 4 2 4 3 2 3 2" xfId="11225" xr:uid="{00000000-0005-0000-0000-0000202B0000}"/>
    <cellStyle name="20% - Accent1 2 4 2 4 3 2 4" xfId="11226" xr:uid="{00000000-0005-0000-0000-0000212B0000}"/>
    <cellStyle name="20% - Accent1 2 4 2 4 3 3" xfId="11227" xr:uid="{00000000-0005-0000-0000-0000222B0000}"/>
    <cellStyle name="20% - Accent1 2 4 2 4 3 3 2" xfId="11228" xr:uid="{00000000-0005-0000-0000-0000232B0000}"/>
    <cellStyle name="20% - Accent1 2 4 2 4 3 3 2 2" xfId="11229" xr:uid="{00000000-0005-0000-0000-0000242B0000}"/>
    <cellStyle name="20% - Accent1 2 4 2 4 3 3 2 2 2" xfId="11230" xr:uid="{00000000-0005-0000-0000-0000252B0000}"/>
    <cellStyle name="20% - Accent1 2 4 2 4 3 3 2 3" xfId="11231" xr:uid="{00000000-0005-0000-0000-0000262B0000}"/>
    <cellStyle name="20% - Accent1 2 4 2 4 3 3 3" xfId="11232" xr:uid="{00000000-0005-0000-0000-0000272B0000}"/>
    <cellStyle name="20% - Accent1 2 4 2 4 3 3 3 2" xfId="11233" xr:uid="{00000000-0005-0000-0000-0000282B0000}"/>
    <cellStyle name="20% - Accent1 2 4 2 4 3 3 4" xfId="11234" xr:uid="{00000000-0005-0000-0000-0000292B0000}"/>
    <cellStyle name="20% - Accent1 2 4 2 4 3 4" xfId="11235" xr:uid="{00000000-0005-0000-0000-00002A2B0000}"/>
    <cellStyle name="20% - Accent1 2 4 2 4 3 4 2" xfId="11236" xr:uid="{00000000-0005-0000-0000-00002B2B0000}"/>
    <cellStyle name="20% - Accent1 2 4 2 4 3 4 2 2" xfId="11237" xr:uid="{00000000-0005-0000-0000-00002C2B0000}"/>
    <cellStyle name="20% - Accent1 2 4 2 4 3 4 2 2 2" xfId="11238" xr:uid="{00000000-0005-0000-0000-00002D2B0000}"/>
    <cellStyle name="20% - Accent1 2 4 2 4 3 4 2 3" xfId="11239" xr:uid="{00000000-0005-0000-0000-00002E2B0000}"/>
    <cellStyle name="20% - Accent1 2 4 2 4 3 4 3" xfId="11240" xr:uid="{00000000-0005-0000-0000-00002F2B0000}"/>
    <cellStyle name="20% - Accent1 2 4 2 4 3 4 3 2" xfId="11241" xr:uid="{00000000-0005-0000-0000-0000302B0000}"/>
    <cellStyle name="20% - Accent1 2 4 2 4 3 4 4" xfId="11242" xr:uid="{00000000-0005-0000-0000-0000312B0000}"/>
    <cellStyle name="20% - Accent1 2 4 2 4 3 5" xfId="11243" xr:uid="{00000000-0005-0000-0000-0000322B0000}"/>
    <cellStyle name="20% - Accent1 2 4 2 4 3 5 2" xfId="11244" xr:uid="{00000000-0005-0000-0000-0000332B0000}"/>
    <cellStyle name="20% - Accent1 2 4 2 4 3 5 2 2" xfId="11245" xr:uid="{00000000-0005-0000-0000-0000342B0000}"/>
    <cellStyle name="20% - Accent1 2 4 2 4 3 5 3" xfId="11246" xr:uid="{00000000-0005-0000-0000-0000352B0000}"/>
    <cellStyle name="20% - Accent1 2 4 2 4 3 6" xfId="11247" xr:uid="{00000000-0005-0000-0000-0000362B0000}"/>
    <cellStyle name="20% - Accent1 2 4 2 4 3 6 2" xfId="11248" xr:uid="{00000000-0005-0000-0000-0000372B0000}"/>
    <cellStyle name="20% - Accent1 2 4 2 4 3 6 2 2" xfId="11249" xr:uid="{00000000-0005-0000-0000-0000382B0000}"/>
    <cellStyle name="20% - Accent1 2 4 2 4 3 6 3" xfId="11250" xr:uid="{00000000-0005-0000-0000-0000392B0000}"/>
    <cellStyle name="20% - Accent1 2 4 2 4 3 7" xfId="11251" xr:uid="{00000000-0005-0000-0000-00003A2B0000}"/>
    <cellStyle name="20% - Accent1 2 4 2 4 3 7 2" xfId="11252" xr:uid="{00000000-0005-0000-0000-00003B2B0000}"/>
    <cellStyle name="20% - Accent1 2 4 2 4 3 8" xfId="11253" xr:uid="{00000000-0005-0000-0000-00003C2B0000}"/>
    <cellStyle name="20% - Accent1 2 4 2 4 3 8 2" xfId="11254" xr:uid="{00000000-0005-0000-0000-00003D2B0000}"/>
    <cellStyle name="20% - Accent1 2 4 2 4 3 9" xfId="11255" xr:uid="{00000000-0005-0000-0000-00003E2B0000}"/>
    <cellStyle name="20% - Accent1 2 4 2 4 4" xfId="11256" xr:uid="{00000000-0005-0000-0000-00003F2B0000}"/>
    <cellStyle name="20% - Accent1 2 4 2 4 4 2" xfId="11257" xr:uid="{00000000-0005-0000-0000-0000402B0000}"/>
    <cellStyle name="20% - Accent1 2 4 2 4 4 2 2" xfId="11258" xr:uid="{00000000-0005-0000-0000-0000412B0000}"/>
    <cellStyle name="20% - Accent1 2 4 2 4 4 2 2 2" xfId="11259" xr:uid="{00000000-0005-0000-0000-0000422B0000}"/>
    <cellStyle name="20% - Accent1 2 4 2 4 4 2 3" xfId="11260" xr:uid="{00000000-0005-0000-0000-0000432B0000}"/>
    <cellStyle name="20% - Accent1 2 4 2 4 4 3" xfId="11261" xr:uid="{00000000-0005-0000-0000-0000442B0000}"/>
    <cellStyle name="20% - Accent1 2 4 2 4 4 3 2" xfId="11262" xr:uid="{00000000-0005-0000-0000-0000452B0000}"/>
    <cellStyle name="20% - Accent1 2 4 2 4 4 4" xfId="11263" xr:uid="{00000000-0005-0000-0000-0000462B0000}"/>
    <cellStyle name="20% - Accent1 2 4 2 4 5" xfId="11264" xr:uid="{00000000-0005-0000-0000-0000472B0000}"/>
    <cellStyle name="20% - Accent1 2 4 2 4 5 2" xfId="11265" xr:uid="{00000000-0005-0000-0000-0000482B0000}"/>
    <cellStyle name="20% - Accent1 2 4 2 4 5 2 2" xfId="11266" xr:uid="{00000000-0005-0000-0000-0000492B0000}"/>
    <cellStyle name="20% - Accent1 2 4 2 4 5 2 2 2" xfId="11267" xr:uid="{00000000-0005-0000-0000-00004A2B0000}"/>
    <cellStyle name="20% - Accent1 2 4 2 4 5 2 3" xfId="11268" xr:uid="{00000000-0005-0000-0000-00004B2B0000}"/>
    <cellStyle name="20% - Accent1 2 4 2 4 5 3" xfId="11269" xr:uid="{00000000-0005-0000-0000-00004C2B0000}"/>
    <cellStyle name="20% - Accent1 2 4 2 4 5 3 2" xfId="11270" xr:uid="{00000000-0005-0000-0000-00004D2B0000}"/>
    <cellStyle name="20% - Accent1 2 4 2 4 5 4" xfId="11271" xr:uid="{00000000-0005-0000-0000-00004E2B0000}"/>
    <cellStyle name="20% - Accent1 2 4 2 4 6" xfId="11272" xr:uid="{00000000-0005-0000-0000-00004F2B0000}"/>
    <cellStyle name="20% - Accent1 2 4 2 4 6 2" xfId="11273" xr:uid="{00000000-0005-0000-0000-0000502B0000}"/>
    <cellStyle name="20% - Accent1 2 4 2 4 6 2 2" xfId="11274" xr:uid="{00000000-0005-0000-0000-0000512B0000}"/>
    <cellStyle name="20% - Accent1 2 4 2 4 6 2 2 2" xfId="11275" xr:uid="{00000000-0005-0000-0000-0000522B0000}"/>
    <cellStyle name="20% - Accent1 2 4 2 4 6 2 3" xfId="11276" xr:uid="{00000000-0005-0000-0000-0000532B0000}"/>
    <cellStyle name="20% - Accent1 2 4 2 4 6 3" xfId="11277" xr:uid="{00000000-0005-0000-0000-0000542B0000}"/>
    <cellStyle name="20% - Accent1 2 4 2 4 6 3 2" xfId="11278" xr:uid="{00000000-0005-0000-0000-0000552B0000}"/>
    <cellStyle name="20% - Accent1 2 4 2 4 6 4" xfId="11279" xr:uid="{00000000-0005-0000-0000-0000562B0000}"/>
    <cellStyle name="20% - Accent1 2 4 2 4 7" xfId="11280" xr:uid="{00000000-0005-0000-0000-0000572B0000}"/>
    <cellStyle name="20% - Accent1 2 4 2 4 7 2" xfId="11281" xr:uid="{00000000-0005-0000-0000-0000582B0000}"/>
    <cellStyle name="20% - Accent1 2 4 2 4 7 2 2" xfId="11282" xr:uid="{00000000-0005-0000-0000-0000592B0000}"/>
    <cellStyle name="20% - Accent1 2 4 2 4 7 3" xfId="11283" xr:uid="{00000000-0005-0000-0000-00005A2B0000}"/>
    <cellStyle name="20% - Accent1 2 4 2 4 8" xfId="11284" xr:uid="{00000000-0005-0000-0000-00005B2B0000}"/>
    <cellStyle name="20% - Accent1 2 4 2 4 8 2" xfId="11285" xr:uid="{00000000-0005-0000-0000-00005C2B0000}"/>
    <cellStyle name="20% - Accent1 2 4 2 4 8 2 2" xfId="11286" xr:uid="{00000000-0005-0000-0000-00005D2B0000}"/>
    <cellStyle name="20% - Accent1 2 4 2 4 8 3" xfId="11287" xr:uid="{00000000-0005-0000-0000-00005E2B0000}"/>
    <cellStyle name="20% - Accent1 2 4 2 4 9" xfId="11288" xr:uid="{00000000-0005-0000-0000-00005F2B0000}"/>
    <cellStyle name="20% - Accent1 2 4 2 4 9 2" xfId="11289" xr:uid="{00000000-0005-0000-0000-0000602B0000}"/>
    <cellStyle name="20% - Accent1 2 4 2 5" xfId="11290" xr:uid="{00000000-0005-0000-0000-0000612B0000}"/>
    <cellStyle name="20% - Accent1 2 4 2 5 10" xfId="11291" xr:uid="{00000000-0005-0000-0000-0000622B0000}"/>
    <cellStyle name="20% - Accent1 2 4 2 5 10 2" xfId="11292" xr:uid="{00000000-0005-0000-0000-0000632B0000}"/>
    <cellStyle name="20% - Accent1 2 4 2 5 11" xfId="11293" xr:uid="{00000000-0005-0000-0000-0000642B0000}"/>
    <cellStyle name="20% - Accent1 2 4 2 5 2" xfId="11294" xr:uid="{00000000-0005-0000-0000-0000652B0000}"/>
    <cellStyle name="20% - Accent1 2 4 2 5 2 2" xfId="11295" xr:uid="{00000000-0005-0000-0000-0000662B0000}"/>
    <cellStyle name="20% - Accent1 2 4 2 5 2 2 2" xfId="11296" xr:uid="{00000000-0005-0000-0000-0000672B0000}"/>
    <cellStyle name="20% - Accent1 2 4 2 5 2 2 2 2" xfId="11297" xr:uid="{00000000-0005-0000-0000-0000682B0000}"/>
    <cellStyle name="20% - Accent1 2 4 2 5 2 2 2 2 2" xfId="11298" xr:uid="{00000000-0005-0000-0000-0000692B0000}"/>
    <cellStyle name="20% - Accent1 2 4 2 5 2 2 2 3" xfId="11299" xr:uid="{00000000-0005-0000-0000-00006A2B0000}"/>
    <cellStyle name="20% - Accent1 2 4 2 5 2 2 3" xfId="11300" xr:uid="{00000000-0005-0000-0000-00006B2B0000}"/>
    <cellStyle name="20% - Accent1 2 4 2 5 2 2 3 2" xfId="11301" xr:uid="{00000000-0005-0000-0000-00006C2B0000}"/>
    <cellStyle name="20% - Accent1 2 4 2 5 2 2 4" xfId="11302" xr:uid="{00000000-0005-0000-0000-00006D2B0000}"/>
    <cellStyle name="20% - Accent1 2 4 2 5 2 3" xfId="11303" xr:uid="{00000000-0005-0000-0000-00006E2B0000}"/>
    <cellStyle name="20% - Accent1 2 4 2 5 2 3 2" xfId="11304" xr:uid="{00000000-0005-0000-0000-00006F2B0000}"/>
    <cellStyle name="20% - Accent1 2 4 2 5 2 3 2 2" xfId="11305" xr:uid="{00000000-0005-0000-0000-0000702B0000}"/>
    <cellStyle name="20% - Accent1 2 4 2 5 2 3 2 2 2" xfId="11306" xr:uid="{00000000-0005-0000-0000-0000712B0000}"/>
    <cellStyle name="20% - Accent1 2 4 2 5 2 3 2 3" xfId="11307" xr:uid="{00000000-0005-0000-0000-0000722B0000}"/>
    <cellStyle name="20% - Accent1 2 4 2 5 2 3 3" xfId="11308" xr:uid="{00000000-0005-0000-0000-0000732B0000}"/>
    <cellStyle name="20% - Accent1 2 4 2 5 2 3 3 2" xfId="11309" xr:uid="{00000000-0005-0000-0000-0000742B0000}"/>
    <cellStyle name="20% - Accent1 2 4 2 5 2 3 4" xfId="11310" xr:uid="{00000000-0005-0000-0000-0000752B0000}"/>
    <cellStyle name="20% - Accent1 2 4 2 5 2 4" xfId="11311" xr:uid="{00000000-0005-0000-0000-0000762B0000}"/>
    <cellStyle name="20% - Accent1 2 4 2 5 2 4 2" xfId="11312" xr:uid="{00000000-0005-0000-0000-0000772B0000}"/>
    <cellStyle name="20% - Accent1 2 4 2 5 2 4 2 2" xfId="11313" xr:uid="{00000000-0005-0000-0000-0000782B0000}"/>
    <cellStyle name="20% - Accent1 2 4 2 5 2 4 2 2 2" xfId="11314" xr:uid="{00000000-0005-0000-0000-0000792B0000}"/>
    <cellStyle name="20% - Accent1 2 4 2 5 2 4 2 3" xfId="11315" xr:uid="{00000000-0005-0000-0000-00007A2B0000}"/>
    <cellStyle name="20% - Accent1 2 4 2 5 2 4 3" xfId="11316" xr:uid="{00000000-0005-0000-0000-00007B2B0000}"/>
    <cellStyle name="20% - Accent1 2 4 2 5 2 4 3 2" xfId="11317" xr:uid="{00000000-0005-0000-0000-00007C2B0000}"/>
    <cellStyle name="20% - Accent1 2 4 2 5 2 4 4" xfId="11318" xr:uid="{00000000-0005-0000-0000-00007D2B0000}"/>
    <cellStyle name="20% - Accent1 2 4 2 5 2 5" xfId="11319" xr:uid="{00000000-0005-0000-0000-00007E2B0000}"/>
    <cellStyle name="20% - Accent1 2 4 2 5 2 5 2" xfId="11320" xr:uid="{00000000-0005-0000-0000-00007F2B0000}"/>
    <cellStyle name="20% - Accent1 2 4 2 5 2 5 2 2" xfId="11321" xr:uid="{00000000-0005-0000-0000-0000802B0000}"/>
    <cellStyle name="20% - Accent1 2 4 2 5 2 5 3" xfId="11322" xr:uid="{00000000-0005-0000-0000-0000812B0000}"/>
    <cellStyle name="20% - Accent1 2 4 2 5 2 6" xfId="11323" xr:uid="{00000000-0005-0000-0000-0000822B0000}"/>
    <cellStyle name="20% - Accent1 2 4 2 5 2 6 2" xfId="11324" xr:uid="{00000000-0005-0000-0000-0000832B0000}"/>
    <cellStyle name="20% - Accent1 2 4 2 5 2 6 2 2" xfId="11325" xr:uid="{00000000-0005-0000-0000-0000842B0000}"/>
    <cellStyle name="20% - Accent1 2 4 2 5 2 6 3" xfId="11326" xr:uid="{00000000-0005-0000-0000-0000852B0000}"/>
    <cellStyle name="20% - Accent1 2 4 2 5 2 7" xfId="11327" xr:uid="{00000000-0005-0000-0000-0000862B0000}"/>
    <cellStyle name="20% - Accent1 2 4 2 5 2 7 2" xfId="11328" xr:uid="{00000000-0005-0000-0000-0000872B0000}"/>
    <cellStyle name="20% - Accent1 2 4 2 5 2 8" xfId="11329" xr:uid="{00000000-0005-0000-0000-0000882B0000}"/>
    <cellStyle name="20% - Accent1 2 4 2 5 2 8 2" xfId="11330" xr:uid="{00000000-0005-0000-0000-0000892B0000}"/>
    <cellStyle name="20% - Accent1 2 4 2 5 2 9" xfId="11331" xr:uid="{00000000-0005-0000-0000-00008A2B0000}"/>
    <cellStyle name="20% - Accent1 2 4 2 5 3" xfId="11332" xr:uid="{00000000-0005-0000-0000-00008B2B0000}"/>
    <cellStyle name="20% - Accent1 2 4 2 5 3 2" xfId="11333" xr:uid="{00000000-0005-0000-0000-00008C2B0000}"/>
    <cellStyle name="20% - Accent1 2 4 2 5 3 2 2" xfId="11334" xr:uid="{00000000-0005-0000-0000-00008D2B0000}"/>
    <cellStyle name="20% - Accent1 2 4 2 5 3 2 2 2" xfId="11335" xr:uid="{00000000-0005-0000-0000-00008E2B0000}"/>
    <cellStyle name="20% - Accent1 2 4 2 5 3 2 2 2 2" xfId="11336" xr:uid="{00000000-0005-0000-0000-00008F2B0000}"/>
    <cellStyle name="20% - Accent1 2 4 2 5 3 2 2 3" xfId="11337" xr:uid="{00000000-0005-0000-0000-0000902B0000}"/>
    <cellStyle name="20% - Accent1 2 4 2 5 3 2 3" xfId="11338" xr:uid="{00000000-0005-0000-0000-0000912B0000}"/>
    <cellStyle name="20% - Accent1 2 4 2 5 3 2 3 2" xfId="11339" xr:uid="{00000000-0005-0000-0000-0000922B0000}"/>
    <cellStyle name="20% - Accent1 2 4 2 5 3 2 4" xfId="11340" xr:uid="{00000000-0005-0000-0000-0000932B0000}"/>
    <cellStyle name="20% - Accent1 2 4 2 5 3 3" xfId="11341" xr:uid="{00000000-0005-0000-0000-0000942B0000}"/>
    <cellStyle name="20% - Accent1 2 4 2 5 3 3 2" xfId="11342" xr:uid="{00000000-0005-0000-0000-0000952B0000}"/>
    <cellStyle name="20% - Accent1 2 4 2 5 3 3 2 2" xfId="11343" xr:uid="{00000000-0005-0000-0000-0000962B0000}"/>
    <cellStyle name="20% - Accent1 2 4 2 5 3 3 2 2 2" xfId="11344" xr:uid="{00000000-0005-0000-0000-0000972B0000}"/>
    <cellStyle name="20% - Accent1 2 4 2 5 3 3 2 3" xfId="11345" xr:uid="{00000000-0005-0000-0000-0000982B0000}"/>
    <cellStyle name="20% - Accent1 2 4 2 5 3 3 3" xfId="11346" xr:uid="{00000000-0005-0000-0000-0000992B0000}"/>
    <cellStyle name="20% - Accent1 2 4 2 5 3 3 3 2" xfId="11347" xr:uid="{00000000-0005-0000-0000-00009A2B0000}"/>
    <cellStyle name="20% - Accent1 2 4 2 5 3 3 4" xfId="11348" xr:uid="{00000000-0005-0000-0000-00009B2B0000}"/>
    <cellStyle name="20% - Accent1 2 4 2 5 3 4" xfId="11349" xr:uid="{00000000-0005-0000-0000-00009C2B0000}"/>
    <cellStyle name="20% - Accent1 2 4 2 5 3 4 2" xfId="11350" xr:uid="{00000000-0005-0000-0000-00009D2B0000}"/>
    <cellStyle name="20% - Accent1 2 4 2 5 3 4 2 2" xfId="11351" xr:uid="{00000000-0005-0000-0000-00009E2B0000}"/>
    <cellStyle name="20% - Accent1 2 4 2 5 3 4 2 2 2" xfId="11352" xr:uid="{00000000-0005-0000-0000-00009F2B0000}"/>
    <cellStyle name="20% - Accent1 2 4 2 5 3 4 2 3" xfId="11353" xr:uid="{00000000-0005-0000-0000-0000A02B0000}"/>
    <cellStyle name="20% - Accent1 2 4 2 5 3 4 3" xfId="11354" xr:uid="{00000000-0005-0000-0000-0000A12B0000}"/>
    <cellStyle name="20% - Accent1 2 4 2 5 3 4 3 2" xfId="11355" xr:uid="{00000000-0005-0000-0000-0000A22B0000}"/>
    <cellStyle name="20% - Accent1 2 4 2 5 3 4 4" xfId="11356" xr:uid="{00000000-0005-0000-0000-0000A32B0000}"/>
    <cellStyle name="20% - Accent1 2 4 2 5 3 5" xfId="11357" xr:uid="{00000000-0005-0000-0000-0000A42B0000}"/>
    <cellStyle name="20% - Accent1 2 4 2 5 3 5 2" xfId="11358" xr:uid="{00000000-0005-0000-0000-0000A52B0000}"/>
    <cellStyle name="20% - Accent1 2 4 2 5 3 5 2 2" xfId="11359" xr:uid="{00000000-0005-0000-0000-0000A62B0000}"/>
    <cellStyle name="20% - Accent1 2 4 2 5 3 5 3" xfId="11360" xr:uid="{00000000-0005-0000-0000-0000A72B0000}"/>
    <cellStyle name="20% - Accent1 2 4 2 5 3 6" xfId="11361" xr:uid="{00000000-0005-0000-0000-0000A82B0000}"/>
    <cellStyle name="20% - Accent1 2 4 2 5 3 6 2" xfId="11362" xr:uid="{00000000-0005-0000-0000-0000A92B0000}"/>
    <cellStyle name="20% - Accent1 2 4 2 5 3 6 2 2" xfId="11363" xr:uid="{00000000-0005-0000-0000-0000AA2B0000}"/>
    <cellStyle name="20% - Accent1 2 4 2 5 3 6 3" xfId="11364" xr:uid="{00000000-0005-0000-0000-0000AB2B0000}"/>
    <cellStyle name="20% - Accent1 2 4 2 5 3 7" xfId="11365" xr:uid="{00000000-0005-0000-0000-0000AC2B0000}"/>
    <cellStyle name="20% - Accent1 2 4 2 5 3 7 2" xfId="11366" xr:uid="{00000000-0005-0000-0000-0000AD2B0000}"/>
    <cellStyle name="20% - Accent1 2 4 2 5 3 8" xfId="11367" xr:uid="{00000000-0005-0000-0000-0000AE2B0000}"/>
    <cellStyle name="20% - Accent1 2 4 2 5 3 8 2" xfId="11368" xr:uid="{00000000-0005-0000-0000-0000AF2B0000}"/>
    <cellStyle name="20% - Accent1 2 4 2 5 3 9" xfId="11369" xr:uid="{00000000-0005-0000-0000-0000B02B0000}"/>
    <cellStyle name="20% - Accent1 2 4 2 5 4" xfId="11370" xr:uid="{00000000-0005-0000-0000-0000B12B0000}"/>
    <cellStyle name="20% - Accent1 2 4 2 5 4 2" xfId="11371" xr:uid="{00000000-0005-0000-0000-0000B22B0000}"/>
    <cellStyle name="20% - Accent1 2 4 2 5 4 2 2" xfId="11372" xr:uid="{00000000-0005-0000-0000-0000B32B0000}"/>
    <cellStyle name="20% - Accent1 2 4 2 5 4 2 2 2" xfId="11373" xr:uid="{00000000-0005-0000-0000-0000B42B0000}"/>
    <cellStyle name="20% - Accent1 2 4 2 5 4 2 3" xfId="11374" xr:uid="{00000000-0005-0000-0000-0000B52B0000}"/>
    <cellStyle name="20% - Accent1 2 4 2 5 4 3" xfId="11375" xr:uid="{00000000-0005-0000-0000-0000B62B0000}"/>
    <cellStyle name="20% - Accent1 2 4 2 5 4 3 2" xfId="11376" xr:uid="{00000000-0005-0000-0000-0000B72B0000}"/>
    <cellStyle name="20% - Accent1 2 4 2 5 4 4" xfId="11377" xr:uid="{00000000-0005-0000-0000-0000B82B0000}"/>
    <cellStyle name="20% - Accent1 2 4 2 5 5" xfId="11378" xr:uid="{00000000-0005-0000-0000-0000B92B0000}"/>
    <cellStyle name="20% - Accent1 2 4 2 5 5 2" xfId="11379" xr:uid="{00000000-0005-0000-0000-0000BA2B0000}"/>
    <cellStyle name="20% - Accent1 2 4 2 5 5 2 2" xfId="11380" xr:uid="{00000000-0005-0000-0000-0000BB2B0000}"/>
    <cellStyle name="20% - Accent1 2 4 2 5 5 2 2 2" xfId="11381" xr:uid="{00000000-0005-0000-0000-0000BC2B0000}"/>
    <cellStyle name="20% - Accent1 2 4 2 5 5 2 3" xfId="11382" xr:uid="{00000000-0005-0000-0000-0000BD2B0000}"/>
    <cellStyle name="20% - Accent1 2 4 2 5 5 3" xfId="11383" xr:uid="{00000000-0005-0000-0000-0000BE2B0000}"/>
    <cellStyle name="20% - Accent1 2 4 2 5 5 3 2" xfId="11384" xr:uid="{00000000-0005-0000-0000-0000BF2B0000}"/>
    <cellStyle name="20% - Accent1 2 4 2 5 5 4" xfId="11385" xr:uid="{00000000-0005-0000-0000-0000C02B0000}"/>
    <cellStyle name="20% - Accent1 2 4 2 5 6" xfId="11386" xr:uid="{00000000-0005-0000-0000-0000C12B0000}"/>
    <cellStyle name="20% - Accent1 2 4 2 5 6 2" xfId="11387" xr:uid="{00000000-0005-0000-0000-0000C22B0000}"/>
    <cellStyle name="20% - Accent1 2 4 2 5 6 2 2" xfId="11388" xr:uid="{00000000-0005-0000-0000-0000C32B0000}"/>
    <cellStyle name="20% - Accent1 2 4 2 5 6 2 2 2" xfId="11389" xr:uid="{00000000-0005-0000-0000-0000C42B0000}"/>
    <cellStyle name="20% - Accent1 2 4 2 5 6 2 3" xfId="11390" xr:uid="{00000000-0005-0000-0000-0000C52B0000}"/>
    <cellStyle name="20% - Accent1 2 4 2 5 6 3" xfId="11391" xr:uid="{00000000-0005-0000-0000-0000C62B0000}"/>
    <cellStyle name="20% - Accent1 2 4 2 5 6 3 2" xfId="11392" xr:uid="{00000000-0005-0000-0000-0000C72B0000}"/>
    <cellStyle name="20% - Accent1 2 4 2 5 6 4" xfId="11393" xr:uid="{00000000-0005-0000-0000-0000C82B0000}"/>
    <cellStyle name="20% - Accent1 2 4 2 5 7" xfId="11394" xr:uid="{00000000-0005-0000-0000-0000C92B0000}"/>
    <cellStyle name="20% - Accent1 2 4 2 5 7 2" xfId="11395" xr:uid="{00000000-0005-0000-0000-0000CA2B0000}"/>
    <cellStyle name="20% - Accent1 2 4 2 5 7 2 2" xfId="11396" xr:uid="{00000000-0005-0000-0000-0000CB2B0000}"/>
    <cellStyle name="20% - Accent1 2 4 2 5 7 3" xfId="11397" xr:uid="{00000000-0005-0000-0000-0000CC2B0000}"/>
    <cellStyle name="20% - Accent1 2 4 2 5 8" xfId="11398" xr:uid="{00000000-0005-0000-0000-0000CD2B0000}"/>
    <cellStyle name="20% - Accent1 2 4 2 5 8 2" xfId="11399" xr:uid="{00000000-0005-0000-0000-0000CE2B0000}"/>
    <cellStyle name="20% - Accent1 2 4 2 5 8 2 2" xfId="11400" xr:uid="{00000000-0005-0000-0000-0000CF2B0000}"/>
    <cellStyle name="20% - Accent1 2 4 2 5 8 3" xfId="11401" xr:uid="{00000000-0005-0000-0000-0000D02B0000}"/>
    <cellStyle name="20% - Accent1 2 4 2 5 9" xfId="11402" xr:uid="{00000000-0005-0000-0000-0000D12B0000}"/>
    <cellStyle name="20% - Accent1 2 4 2 5 9 2" xfId="11403" xr:uid="{00000000-0005-0000-0000-0000D22B0000}"/>
    <cellStyle name="20% - Accent1 2 4 2 6" xfId="11404" xr:uid="{00000000-0005-0000-0000-0000D32B0000}"/>
    <cellStyle name="20% - Accent1 2 4 2 6 2" xfId="11405" xr:uid="{00000000-0005-0000-0000-0000D42B0000}"/>
    <cellStyle name="20% - Accent1 2 4 2 6 2 2" xfId="11406" xr:uid="{00000000-0005-0000-0000-0000D52B0000}"/>
    <cellStyle name="20% - Accent1 2 4 2 6 2 2 2" xfId="11407" xr:uid="{00000000-0005-0000-0000-0000D62B0000}"/>
    <cellStyle name="20% - Accent1 2 4 2 6 2 2 2 2" xfId="11408" xr:uid="{00000000-0005-0000-0000-0000D72B0000}"/>
    <cellStyle name="20% - Accent1 2 4 2 6 2 2 3" xfId="11409" xr:uid="{00000000-0005-0000-0000-0000D82B0000}"/>
    <cellStyle name="20% - Accent1 2 4 2 6 2 3" xfId="11410" xr:uid="{00000000-0005-0000-0000-0000D92B0000}"/>
    <cellStyle name="20% - Accent1 2 4 2 6 2 3 2" xfId="11411" xr:uid="{00000000-0005-0000-0000-0000DA2B0000}"/>
    <cellStyle name="20% - Accent1 2 4 2 6 2 4" xfId="11412" xr:uid="{00000000-0005-0000-0000-0000DB2B0000}"/>
    <cellStyle name="20% - Accent1 2 4 2 6 3" xfId="11413" xr:uid="{00000000-0005-0000-0000-0000DC2B0000}"/>
    <cellStyle name="20% - Accent1 2 4 2 6 3 2" xfId="11414" xr:uid="{00000000-0005-0000-0000-0000DD2B0000}"/>
    <cellStyle name="20% - Accent1 2 4 2 6 3 2 2" xfId="11415" xr:uid="{00000000-0005-0000-0000-0000DE2B0000}"/>
    <cellStyle name="20% - Accent1 2 4 2 6 3 2 2 2" xfId="11416" xr:uid="{00000000-0005-0000-0000-0000DF2B0000}"/>
    <cellStyle name="20% - Accent1 2 4 2 6 3 2 3" xfId="11417" xr:uid="{00000000-0005-0000-0000-0000E02B0000}"/>
    <cellStyle name="20% - Accent1 2 4 2 6 3 3" xfId="11418" xr:uid="{00000000-0005-0000-0000-0000E12B0000}"/>
    <cellStyle name="20% - Accent1 2 4 2 6 3 3 2" xfId="11419" xr:uid="{00000000-0005-0000-0000-0000E22B0000}"/>
    <cellStyle name="20% - Accent1 2 4 2 6 3 4" xfId="11420" xr:uid="{00000000-0005-0000-0000-0000E32B0000}"/>
    <cellStyle name="20% - Accent1 2 4 2 6 4" xfId="11421" xr:uid="{00000000-0005-0000-0000-0000E42B0000}"/>
    <cellStyle name="20% - Accent1 2 4 2 6 4 2" xfId="11422" xr:uid="{00000000-0005-0000-0000-0000E52B0000}"/>
    <cellStyle name="20% - Accent1 2 4 2 6 4 2 2" xfId="11423" xr:uid="{00000000-0005-0000-0000-0000E62B0000}"/>
    <cellStyle name="20% - Accent1 2 4 2 6 4 2 2 2" xfId="11424" xr:uid="{00000000-0005-0000-0000-0000E72B0000}"/>
    <cellStyle name="20% - Accent1 2 4 2 6 4 2 3" xfId="11425" xr:uid="{00000000-0005-0000-0000-0000E82B0000}"/>
    <cellStyle name="20% - Accent1 2 4 2 6 4 3" xfId="11426" xr:uid="{00000000-0005-0000-0000-0000E92B0000}"/>
    <cellStyle name="20% - Accent1 2 4 2 6 4 3 2" xfId="11427" xr:uid="{00000000-0005-0000-0000-0000EA2B0000}"/>
    <cellStyle name="20% - Accent1 2 4 2 6 4 4" xfId="11428" xr:uid="{00000000-0005-0000-0000-0000EB2B0000}"/>
    <cellStyle name="20% - Accent1 2 4 2 6 5" xfId="11429" xr:uid="{00000000-0005-0000-0000-0000EC2B0000}"/>
    <cellStyle name="20% - Accent1 2 4 2 6 5 2" xfId="11430" xr:uid="{00000000-0005-0000-0000-0000ED2B0000}"/>
    <cellStyle name="20% - Accent1 2 4 2 6 5 2 2" xfId="11431" xr:uid="{00000000-0005-0000-0000-0000EE2B0000}"/>
    <cellStyle name="20% - Accent1 2 4 2 6 5 3" xfId="11432" xr:uid="{00000000-0005-0000-0000-0000EF2B0000}"/>
    <cellStyle name="20% - Accent1 2 4 2 6 6" xfId="11433" xr:uid="{00000000-0005-0000-0000-0000F02B0000}"/>
    <cellStyle name="20% - Accent1 2 4 2 6 6 2" xfId="11434" xr:uid="{00000000-0005-0000-0000-0000F12B0000}"/>
    <cellStyle name="20% - Accent1 2 4 2 6 6 2 2" xfId="11435" xr:uid="{00000000-0005-0000-0000-0000F22B0000}"/>
    <cellStyle name="20% - Accent1 2 4 2 6 6 3" xfId="11436" xr:uid="{00000000-0005-0000-0000-0000F32B0000}"/>
    <cellStyle name="20% - Accent1 2 4 2 6 7" xfId="11437" xr:uid="{00000000-0005-0000-0000-0000F42B0000}"/>
    <cellStyle name="20% - Accent1 2 4 2 6 7 2" xfId="11438" xr:uid="{00000000-0005-0000-0000-0000F52B0000}"/>
    <cellStyle name="20% - Accent1 2 4 2 6 8" xfId="11439" xr:uid="{00000000-0005-0000-0000-0000F62B0000}"/>
    <cellStyle name="20% - Accent1 2 4 2 6 8 2" xfId="11440" xr:uid="{00000000-0005-0000-0000-0000F72B0000}"/>
    <cellStyle name="20% - Accent1 2 4 2 6 9" xfId="11441" xr:uid="{00000000-0005-0000-0000-0000F82B0000}"/>
    <cellStyle name="20% - Accent1 2 4 2 7" xfId="11442" xr:uid="{00000000-0005-0000-0000-0000F92B0000}"/>
    <cellStyle name="20% - Accent1 2 4 2 7 2" xfId="11443" xr:uid="{00000000-0005-0000-0000-0000FA2B0000}"/>
    <cellStyle name="20% - Accent1 2 4 2 7 2 2" xfId="11444" xr:uid="{00000000-0005-0000-0000-0000FB2B0000}"/>
    <cellStyle name="20% - Accent1 2 4 2 7 2 2 2" xfId="11445" xr:uid="{00000000-0005-0000-0000-0000FC2B0000}"/>
    <cellStyle name="20% - Accent1 2 4 2 7 2 2 2 2" xfId="11446" xr:uid="{00000000-0005-0000-0000-0000FD2B0000}"/>
    <cellStyle name="20% - Accent1 2 4 2 7 2 2 3" xfId="11447" xr:uid="{00000000-0005-0000-0000-0000FE2B0000}"/>
    <cellStyle name="20% - Accent1 2 4 2 7 2 3" xfId="11448" xr:uid="{00000000-0005-0000-0000-0000FF2B0000}"/>
    <cellStyle name="20% - Accent1 2 4 2 7 2 3 2" xfId="11449" xr:uid="{00000000-0005-0000-0000-0000002C0000}"/>
    <cellStyle name="20% - Accent1 2 4 2 7 2 4" xfId="11450" xr:uid="{00000000-0005-0000-0000-0000012C0000}"/>
    <cellStyle name="20% - Accent1 2 4 2 7 3" xfId="11451" xr:uid="{00000000-0005-0000-0000-0000022C0000}"/>
    <cellStyle name="20% - Accent1 2 4 2 7 3 2" xfId="11452" xr:uid="{00000000-0005-0000-0000-0000032C0000}"/>
    <cellStyle name="20% - Accent1 2 4 2 7 3 2 2" xfId="11453" xr:uid="{00000000-0005-0000-0000-0000042C0000}"/>
    <cellStyle name="20% - Accent1 2 4 2 7 3 2 2 2" xfId="11454" xr:uid="{00000000-0005-0000-0000-0000052C0000}"/>
    <cellStyle name="20% - Accent1 2 4 2 7 3 2 3" xfId="11455" xr:uid="{00000000-0005-0000-0000-0000062C0000}"/>
    <cellStyle name="20% - Accent1 2 4 2 7 3 3" xfId="11456" xr:uid="{00000000-0005-0000-0000-0000072C0000}"/>
    <cellStyle name="20% - Accent1 2 4 2 7 3 3 2" xfId="11457" xr:uid="{00000000-0005-0000-0000-0000082C0000}"/>
    <cellStyle name="20% - Accent1 2 4 2 7 3 4" xfId="11458" xr:uid="{00000000-0005-0000-0000-0000092C0000}"/>
    <cellStyle name="20% - Accent1 2 4 2 7 4" xfId="11459" xr:uid="{00000000-0005-0000-0000-00000A2C0000}"/>
    <cellStyle name="20% - Accent1 2 4 2 7 4 2" xfId="11460" xr:uid="{00000000-0005-0000-0000-00000B2C0000}"/>
    <cellStyle name="20% - Accent1 2 4 2 7 4 2 2" xfId="11461" xr:uid="{00000000-0005-0000-0000-00000C2C0000}"/>
    <cellStyle name="20% - Accent1 2 4 2 7 4 2 2 2" xfId="11462" xr:uid="{00000000-0005-0000-0000-00000D2C0000}"/>
    <cellStyle name="20% - Accent1 2 4 2 7 4 2 3" xfId="11463" xr:uid="{00000000-0005-0000-0000-00000E2C0000}"/>
    <cellStyle name="20% - Accent1 2 4 2 7 4 3" xfId="11464" xr:uid="{00000000-0005-0000-0000-00000F2C0000}"/>
    <cellStyle name="20% - Accent1 2 4 2 7 4 3 2" xfId="11465" xr:uid="{00000000-0005-0000-0000-0000102C0000}"/>
    <cellStyle name="20% - Accent1 2 4 2 7 4 4" xfId="11466" xr:uid="{00000000-0005-0000-0000-0000112C0000}"/>
    <cellStyle name="20% - Accent1 2 4 2 7 5" xfId="11467" xr:uid="{00000000-0005-0000-0000-0000122C0000}"/>
    <cellStyle name="20% - Accent1 2 4 2 7 5 2" xfId="11468" xr:uid="{00000000-0005-0000-0000-0000132C0000}"/>
    <cellStyle name="20% - Accent1 2 4 2 7 5 2 2" xfId="11469" xr:uid="{00000000-0005-0000-0000-0000142C0000}"/>
    <cellStyle name="20% - Accent1 2 4 2 7 5 3" xfId="11470" xr:uid="{00000000-0005-0000-0000-0000152C0000}"/>
    <cellStyle name="20% - Accent1 2 4 2 7 6" xfId="11471" xr:uid="{00000000-0005-0000-0000-0000162C0000}"/>
    <cellStyle name="20% - Accent1 2 4 2 7 6 2" xfId="11472" xr:uid="{00000000-0005-0000-0000-0000172C0000}"/>
    <cellStyle name="20% - Accent1 2 4 2 7 6 2 2" xfId="11473" xr:uid="{00000000-0005-0000-0000-0000182C0000}"/>
    <cellStyle name="20% - Accent1 2 4 2 7 6 3" xfId="11474" xr:uid="{00000000-0005-0000-0000-0000192C0000}"/>
    <cellStyle name="20% - Accent1 2 4 2 7 7" xfId="11475" xr:uid="{00000000-0005-0000-0000-00001A2C0000}"/>
    <cellStyle name="20% - Accent1 2 4 2 7 7 2" xfId="11476" xr:uid="{00000000-0005-0000-0000-00001B2C0000}"/>
    <cellStyle name="20% - Accent1 2 4 2 7 8" xfId="11477" xr:uid="{00000000-0005-0000-0000-00001C2C0000}"/>
    <cellStyle name="20% - Accent1 2 4 2 7 8 2" xfId="11478" xr:uid="{00000000-0005-0000-0000-00001D2C0000}"/>
    <cellStyle name="20% - Accent1 2 4 2 7 9" xfId="11479" xr:uid="{00000000-0005-0000-0000-00001E2C0000}"/>
    <cellStyle name="20% - Accent1 2 4 2 8" xfId="11480" xr:uid="{00000000-0005-0000-0000-00001F2C0000}"/>
    <cellStyle name="20% - Accent1 2 4 2 8 2" xfId="11481" xr:uid="{00000000-0005-0000-0000-0000202C0000}"/>
    <cellStyle name="20% - Accent1 2 4 2 8 2 2" xfId="11482" xr:uid="{00000000-0005-0000-0000-0000212C0000}"/>
    <cellStyle name="20% - Accent1 2 4 2 8 2 2 2" xfId="11483" xr:uid="{00000000-0005-0000-0000-0000222C0000}"/>
    <cellStyle name="20% - Accent1 2 4 2 8 2 3" xfId="11484" xr:uid="{00000000-0005-0000-0000-0000232C0000}"/>
    <cellStyle name="20% - Accent1 2 4 2 8 3" xfId="11485" xr:uid="{00000000-0005-0000-0000-0000242C0000}"/>
    <cellStyle name="20% - Accent1 2 4 2 8 3 2" xfId="11486" xr:uid="{00000000-0005-0000-0000-0000252C0000}"/>
    <cellStyle name="20% - Accent1 2 4 2 8 4" xfId="11487" xr:uid="{00000000-0005-0000-0000-0000262C0000}"/>
    <cellStyle name="20% - Accent1 2 4 2 9" xfId="11488" xr:uid="{00000000-0005-0000-0000-0000272C0000}"/>
    <cellStyle name="20% - Accent1 2 4 2 9 2" xfId="11489" xr:uid="{00000000-0005-0000-0000-0000282C0000}"/>
    <cellStyle name="20% - Accent1 2 4 2 9 2 2" xfId="11490" xr:uid="{00000000-0005-0000-0000-0000292C0000}"/>
    <cellStyle name="20% - Accent1 2 4 2 9 2 2 2" xfId="11491" xr:uid="{00000000-0005-0000-0000-00002A2C0000}"/>
    <cellStyle name="20% - Accent1 2 4 2 9 2 3" xfId="11492" xr:uid="{00000000-0005-0000-0000-00002B2C0000}"/>
    <cellStyle name="20% - Accent1 2 4 2 9 3" xfId="11493" xr:uid="{00000000-0005-0000-0000-00002C2C0000}"/>
    <cellStyle name="20% - Accent1 2 4 2 9 3 2" xfId="11494" xr:uid="{00000000-0005-0000-0000-00002D2C0000}"/>
    <cellStyle name="20% - Accent1 2 4 2 9 4" xfId="11495" xr:uid="{00000000-0005-0000-0000-00002E2C0000}"/>
    <cellStyle name="20% - Accent1 2 4 3" xfId="11496" xr:uid="{00000000-0005-0000-0000-00002F2C0000}"/>
    <cellStyle name="20% - Accent1 2 4 3 10" xfId="11497" xr:uid="{00000000-0005-0000-0000-0000302C0000}"/>
    <cellStyle name="20% - Accent1 2 4 3 10 2" xfId="11498" xr:uid="{00000000-0005-0000-0000-0000312C0000}"/>
    <cellStyle name="20% - Accent1 2 4 3 10 2 2" xfId="11499" xr:uid="{00000000-0005-0000-0000-0000322C0000}"/>
    <cellStyle name="20% - Accent1 2 4 3 10 3" xfId="11500" xr:uid="{00000000-0005-0000-0000-0000332C0000}"/>
    <cellStyle name="20% - Accent1 2 4 3 11" xfId="11501" xr:uid="{00000000-0005-0000-0000-0000342C0000}"/>
    <cellStyle name="20% - Accent1 2 4 3 11 2" xfId="11502" xr:uid="{00000000-0005-0000-0000-0000352C0000}"/>
    <cellStyle name="20% - Accent1 2 4 3 11 2 2" xfId="11503" xr:uid="{00000000-0005-0000-0000-0000362C0000}"/>
    <cellStyle name="20% - Accent1 2 4 3 11 3" xfId="11504" xr:uid="{00000000-0005-0000-0000-0000372C0000}"/>
    <cellStyle name="20% - Accent1 2 4 3 12" xfId="11505" xr:uid="{00000000-0005-0000-0000-0000382C0000}"/>
    <cellStyle name="20% - Accent1 2 4 3 12 2" xfId="11506" xr:uid="{00000000-0005-0000-0000-0000392C0000}"/>
    <cellStyle name="20% - Accent1 2 4 3 13" xfId="11507" xr:uid="{00000000-0005-0000-0000-00003A2C0000}"/>
    <cellStyle name="20% - Accent1 2 4 3 13 2" xfId="11508" xr:uid="{00000000-0005-0000-0000-00003B2C0000}"/>
    <cellStyle name="20% - Accent1 2 4 3 14" xfId="11509" xr:uid="{00000000-0005-0000-0000-00003C2C0000}"/>
    <cellStyle name="20% - Accent1 2 4 3 2" xfId="11510" xr:uid="{00000000-0005-0000-0000-00003D2C0000}"/>
    <cellStyle name="20% - Accent1 2 4 3 2 10" xfId="11511" xr:uid="{00000000-0005-0000-0000-00003E2C0000}"/>
    <cellStyle name="20% - Accent1 2 4 3 2 10 2" xfId="11512" xr:uid="{00000000-0005-0000-0000-00003F2C0000}"/>
    <cellStyle name="20% - Accent1 2 4 3 2 11" xfId="11513" xr:uid="{00000000-0005-0000-0000-0000402C0000}"/>
    <cellStyle name="20% - Accent1 2 4 3 2 2" xfId="11514" xr:uid="{00000000-0005-0000-0000-0000412C0000}"/>
    <cellStyle name="20% - Accent1 2 4 3 2 2 2" xfId="11515" xr:uid="{00000000-0005-0000-0000-0000422C0000}"/>
    <cellStyle name="20% - Accent1 2 4 3 2 2 2 2" xfId="11516" xr:uid="{00000000-0005-0000-0000-0000432C0000}"/>
    <cellStyle name="20% - Accent1 2 4 3 2 2 2 2 2" xfId="11517" xr:uid="{00000000-0005-0000-0000-0000442C0000}"/>
    <cellStyle name="20% - Accent1 2 4 3 2 2 2 2 2 2" xfId="11518" xr:uid="{00000000-0005-0000-0000-0000452C0000}"/>
    <cellStyle name="20% - Accent1 2 4 3 2 2 2 2 3" xfId="11519" xr:uid="{00000000-0005-0000-0000-0000462C0000}"/>
    <cellStyle name="20% - Accent1 2 4 3 2 2 2 3" xfId="11520" xr:uid="{00000000-0005-0000-0000-0000472C0000}"/>
    <cellStyle name="20% - Accent1 2 4 3 2 2 2 3 2" xfId="11521" xr:uid="{00000000-0005-0000-0000-0000482C0000}"/>
    <cellStyle name="20% - Accent1 2 4 3 2 2 2 4" xfId="11522" xr:uid="{00000000-0005-0000-0000-0000492C0000}"/>
    <cellStyle name="20% - Accent1 2 4 3 2 2 3" xfId="11523" xr:uid="{00000000-0005-0000-0000-00004A2C0000}"/>
    <cellStyle name="20% - Accent1 2 4 3 2 2 3 2" xfId="11524" xr:uid="{00000000-0005-0000-0000-00004B2C0000}"/>
    <cellStyle name="20% - Accent1 2 4 3 2 2 3 2 2" xfId="11525" xr:uid="{00000000-0005-0000-0000-00004C2C0000}"/>
    <cellStyle name="20% - Accent1 2 4 3 2 2 3 2 2 2" xfId="11526" xr:uid="{00000000-0005-0000-0000-00004D2C0000}"/>
    <cellStyle name="20% - Accent1 2 4 3 2 2 3 2 3" xfId="11527" xr:uid="{00000000-0005-0000-0000-00004E2C0000}"/>
    <cellStyle name="20% - Accent1 2 4 3 2 2 3 3" xfId="11528" xr:uid="{00000000-0005-0000-0000-00004F2C0000}"/>
    <cellStyle name="20% - Accent1 2 4 3 2 2 3 3 2" xfId="11529" xr:uid="{00000000-0005-0000-0000-0000502C0000}"/>
    <cellStyle name="20% - Accent1 2 4 3 2 2 3 4" xfId="11530" xr:uid="{00000000-0005-0000-0000-0000512C0000}"/>
    <cellStyle name="20% - Accent1 2 4 3 2 2 4" xfId="11531" xr:uid="{00000000-0005-0000-0000-0000522C0000}"/>
    <cellStyle name="20% - Accent1 2 4 3 2 2 4 2" xfId="11532" xr:uid="{00000000-0005-0000-0000-0000532C0000}"/>
    <cellStyle name="20% - Accent1 2 4 3 2 2 4 2 2" xfId="11533" xr:uid="{00000000-0005-0000-0000-0000542C0000}"/>
    <cellStyle name="20% - Accent1 2 4 3 2 2 4 2 2 2" xfId="11534" xr:uid="{00000000-0005-0000-0000-0000552C0000}"/>
    <cellStyle name="20% - Accent1 2 4 3 2 2 4 2 3" xfId="11535" xr:uid="{00000000-0005-0000-0000-0000562C0000}"/>
    <cellStyle name="20% - Accent1 2 4 3 2 2 4 3" xfId="11536" xr:uid="{00000000-0005-0000-0000-0000572C0000}"/>
    <cellStyle name="20% - Accent1 2 4 3 2 2 4 3 2" xfId="11537" xr:uid="{00000000-0005-0000-0000-0000582C0000}"/>
    <cellStyle name="20% - Accent1 2 4 3 2 2 4 4" xfId="11538" xr:uid="{00000000-0005-0000-0000-0000592C0000}"/>
    <cellStyle name="20% - Accent1 2 4 3 2 2 5" xfId="11539" xr:uid="{00000000-0005-0000-0000-00005A2C0000}"/>
    <cellStyle name="20% - Accent1 2 4 3 2 2 5 2" xfId="11540" xr:uid="{00000000-0005-0000-0000-00005B2C0000}"/>
    <cellStyle name="20% - Accent1 2 4 3 2 2 5 2 2" xfId="11541" xr:uid="{00000000-0005-0000-0000-00005C2C0000}"/>
    <cellStyle name="20% - Accent1 2 4 3 2 2 5 3" xfId="11542" xr:uid="{00000000-0005-0000-0000-00005D2C0000}"/>
    <cellStyle name="20% - Accent1 2 4 3 2 2 6" xfId="11543" xr:uid="{00000000-0005-0000-0000-00005E2C0000}"/>
    <cellStyle name="20% - Accent1 2 4 3 2 2 6 2" xfId="11544" xr:uid="{00000000-0005-0000-0000-00005F2C0000}"/>
    <cellStyle name="20% - Accent1 2 4 3 2 2 6 2 2" xfId="11545" xr:uid="{00000000-0005-0000-0000-0000602C0000}"/>
    <cellStyle name="20% - Accent1 2 4 3 2 2 6 3" xfId="11546" xr:uid="{00000000-0005-0000-0000-0000612C0000}"/>
    <cellStyle name="20% - Accent1 2 4 3 2 2 7" xfId="11547" xr:uid="{00000000-0005-0000-0000-0000622C0000}"/>
    <cellStyle name="20% - Accent1 2 4 3 2 2 7 2" xfId="11548" xr:uid="{00000000-0005-0000-0000-0000632C0000}"/>
    <cellStyle name="20% - Accent1 2 4 3 2 2 8" xfId="11549" xr:uid="{00000000-0005-0000-0000-0000642C0000}"/>
    <cellStyle name="20% - Accent1 2 4 3 2 2 8 2" xfId="11550" xr:uid="{00000000-0005-0000-0000-0000652C0000}"/>
    <cellStyle name="20% - Accent1 2 4 3 2 2 9" xfId="11551" xr:uid="{00000000-0005-0000-0000-0000662C0000}"/>
    <cellStyle name="20% - Accent1 2 4 3 2 3" xfId="11552" xr:uid="{00000000-0005-0000-0000-0000672C0000}"/>
    <cellStyle name="20% - Accent1 2 4 3 2 3 2" xfId="11553" xr:uid="{00000000-0005-0000-0000-0000682C0000}"/>
    <cellStyle name="20% - Accent1 2 4 3 2 3 2 2" xfId="11554" xr:uid="{00000000-0005-0000-0000-0000692C0000}"/>
    <cellStyle name="20% - Accent1 2 4 3 2 3 2 2 2" xfId="11555" xr:uid="{00000000-0005-0000-0000-00006A2C0000}"/>
    <cellStyle name="20% - Accent1 2 4 3 2 3 2 2 2 2" xfId="11556" xr:uid="{00000000-0005-0000-0000-00006B2C0000}"/>
    <cellStyle name="20% - Accent1 2 4 3 2 3 2 2 3" xfId="11557" xr:uid="{00000000-0005-0000-0000-00006C2C0000}"/>
    <cellStyle name="20% - Accent1 2 4 3 2 3 2 3" xfId="11558" xr:uid="{00000000-0005-0000-0000-00006D2C0000}"/>
    <cellStyle name="20% - Accent1 2 4 3 2 3 2 3 2" xfId="11559" xr:uid="{00000000-0005-0000-0000-00006E2C0000}"/>
    <cellStyle name="20% - Accent1 2 4 3 2 3 2 4" xfId="11560" xr:uid="{00000000-0005-0000-0000-00006F2C0000}"/>
    <cellStyle name="20% - Accent1 2 4 3 2 3 3" xfId="11561" xr:uid="{00000000-0005-0000-0000-0000702C0000}"/>
    <cellStyle name="20% - Accent1 2 4 3 2 3 3 2" xfId="11562" xr:uid="{00000000-0005-0000-0000-0000712C0000}"/>
    <cellStyle name="20% - Accent1 2 4 3 2 3 3 2 2" xfId="11563" xr:uid="{00000000-0005-0000-0000-0000722C0000}"/>
    <cellStyle name="20% - Accent1 2 4 3 2 3 3 2 2 2" xfId="11564" xr:uid="{00000000-0005-0000-0000-0000732C0000}"/>
    <cellStyle name="20% - Accent1 2 4 3 2 3 3 2 3" xfId="11565" xr:uid="{00000000-0005-0000-0000-0000742C0000}"/>
    <cellStyle name="20% - Accent1 2 4 3 2 3 3 3" xfId="11566" xr:uid="{00000000-0005-0000-0000-0000752C0000}"/>
    <cellStyle name="20% - Accent1 2 4 3 2 3 3 3 2" xfId="11567" xr:uid="{00000000-0005-0000-0000-0000762C0000}"/>
    <cellStyle name="20% - Accent1 2 4 3 2 3 3 4" xfId="11568" xr:uid="{00000000-0005-0000-0000-0000772C0000}"/>
    <cellStyle name="20% - Accent1 2 4 3 2 3 4" xfId="11569" xr:uid="{00000000-0005-0000-0000-0000782C0000}"/>
    <cellStyle name="20% - Accent1 2 4 3 2 3 4 2" xfId="11570" xr:uid="{00000000-0005-0000-0000-0000792C0000}"/>
    <cellStyle name="20% - Accent1 2 4 3 2 3 4 2 2" xfId="11571" xr:uid="{00000000-0005-0000-0000-00007A2C0000}"/>
    <cellStyle name="20% - Accent1 2 4 3 2 3 4 2 2 2" xfId="11572" xr:uid="{00000000-0005-0000-0000-00007B2C0000}"/>
    <cellStyle name="20% - Accent1 2 4 3 2 3 4 2 3" xfId="11573" xr:uid="{00000000-0005-0000-0000-00007C2C0000}"/>
    <cellStyle name="20% - Accent1 2 4 3 2 3 4 3" xfId="11574" xr:uid="{00000000-0005-0000-0000-00007D2C0000}"/>
    <cellStyle name="20% - Accent1 2 4 3 2 3 4 3 2" xfId="11575" xr:uid="{00000000-0005-0000-0000-00007E2C0000}"/>
    <cellStyle name="20% - Accent1 2 4 3 2 3 4 4" xfId="11576" xr:uid="{00000000-0005-0000-0000-00007F2C0000}"/>
    <cellStyle name="20% - Accent1 2 4 3 2 3 5" xfId="11577" xr:uid="{00000000-0005-0000-0000-0000802C0000}"/>
    <cellStyle name="20% - Accent1 2 4 3 2 3 5 2" xfId="11578" xr:uid="{00000000-0005-0000-0000-0000812C0000}"/>
    <cellStyle name="20% - Accent1 2 4 3 2 3 5 2 2" xfId="11579" xr:uid="{00000000-0005-0000-0000-0000822C0000}"/>
    <cellStyle name="20% - Accent1 2 4 3 2 3 5 3" xfId="11580" xr:uid="{00000000-0005-0000-0000-0000832C0000}"/>
    <cellStyle name="20% - Accent1 2 4 3 2 3 6" xfId="11581" xr:uid="{00000000-0005-0000-0000-0000842C0000}"/>
    <cellStyle name="20% - Accent1 2 4 3 2 3 6 2" xfId="11582" xr:uid="{00000000-0005-0000-0000-0000852C0000}"/>
    <cellStyle name="20% - Accent1 2 4 3 2 3 6 2 2" xfId="11583" xr:uid="{00000000-0005-0000-0000-0000862C0000}"/>
    <cellStyle name="20% - Accent1 2 4 3 2 3 6 3" xfId="11584" xr:uid="{00000000-0005-0000-0000-0000872C0000}"/>
    <cellStyle name="20% - Accent1 2 4 3 2 3 7" xfId="11585" xr:uid="{00000000-0005-0000-0000-0000882C0000}"/>
    <cellStyle name="20% - Accent1 2 4 3 2 3 7 2" xfId="11586" xr:uid="{00000000-0005-0000-0000-0000892C0000}"/>
    <cellStyle name="20% - Accent1 2 4 3 2 3 8" xfId="11587" xr:uid="{00000000-0005-0000-0000-00008A2C0000}"/>
    <cellStyle name="20% - Accent1 2 4 3 2 3 8 2" xfId="11588" xr:uid="{00000000-0005-0000-0000-00008B2C0000}"/>
    <cellStyle name="20% - Accent1 2 4 3 2 3 9" xfId="11589" xr:uid="{00000000-0005-0000-0000-00008C2C0000}"/>
    <cellStyle name="20% - Accent1 2 4 3 2 4" xfId="11590" xr:uid="{00000000-0005-0000-0000-00008D2C0000}"/>
    <cellStyle name="20% - Accent1 2 4 3 2 4 2" xfId="11591" xr:uid="{00000000-0005-0000-0000-00008E2C0000}"/>
    <cellStyle name="20% - Accent1 2 4 3 2 4 2 2" xfId="11592" xr:uid="{00000000-0005-0000-0000-00008F2C0000}"/>
    <cellStyle name="20% - Accent1 2 4 3 2 4 2 2 2" xfId="11593" xr:uid="{00000000-0005-0000-0000-0000902C0000}"/>
    <cellStyle name="20% - Accent1 2 4 3 2 4 2 3" xfId="11594" xr:uid="{00000000-0005-0000-0000-0000912C0000}"/>
    <cellStyle name="20% - Accent1 2 4 3 2 4 3" xfId="11595" xr:uid="{00000000-0005-0000-0000-0000922C0000}"/>
    <cellStyle name="20% - Accent1 2 4 3 2 4 3 2" xfId="11596" xr:uid="{00000000-0005-0000-0000-0000932C0000}"/>
    <cellStyle name="20% - Accent1 2 4 3 2 4 4" xfId="11597" xr:uid="{00000000-0005-0000-0000-0000942C0000}"/>
    <cellStyle name="20% - Accent1 2 4 3 2 5" xfId="11598" xr:uid="{00000000-0005-0000-0000-0000952C0000}"/>
    <cellStyle name="20% - Accent1 2 4 3 2 5 2" xfId="11599" xr:uid="{00000000-0005-0000-0000-0000962C0000}"/>
    <cellStyle name="20% - Accent1 2 4 3 2 5 2 2" xfId="11600" xr:uid="{00000000-0005-0000-0000-0000972C0000}"/>
    <cellStyle name="20% - Accent1 2 4 3 2 5 2 2 2" xfId="11601" xr:uid="{00000000-0005-0000-0000-0000982C0000}"/>
    <cellStyle name="20% - Accent1 2 4 3 2 5 2 3" xfId="11602" xr:uid="{00000000-0005-0000-0000-0000992C0000}"/>
    <cellStyle name="20% - Accent1 2 4 3 2 5 3" xfId="11603" xr:uid="{00000000-0005-0000-0000-00009A2C0000}"/>
    <cellStyle name="20% - Accent1 2 4 3 2 5 3 2" xfId="11604" xr:uid="{00000000-0005-0000-0000-00009B2C0000}"/>
    <cellStyle name="20% - Accent1 2 4 3 2 5 4" xfId="11605" xr:uid="{00000000-0005-0000-0000-00009C2C0000}"/>
    <cellStyle name="20% - Accent1 2 4 3 2 6" xfId="11606" xr:uid="{00000000-0005-0000-0000-00009D2C0000}"/>
    <cellStyle name="20% - Accent1 2 4 3 2 6 2" xfId="11607" xr:uid="{00000000-0005-0000-0000-00009E2C0000}"/>
    <cellStyle name="20% - Accent1 2 4 3 2 6 2 2" xfId="11608" xr:uid="{00000000-0005-0000-0000-00009F2C0000}"/>
    <cellStyle name="20% - Accent1 2 4 3 2 6 2 2 2" xfId="11609" xr:uid="{00000000-0005-0000-0000-0000A02C0000}"/>
    <cellStyle name="20% - Accent1 2 4 3 2 6 2 3" xfId="11610" xr:uid="{00000000-0005-0000-0000-0000A12C0000}"/>
    <cellStyle name="20% - Accent1 2 4 3 2 6 3" xfId="11611" xr:uid="{00000000-0005-0000-0000-0000A22C0000}"/>
    <cellStyle name="20% - Accent1 2 4 3 2 6 3 2" xfId="11612" xr:uid="{00000000-0005-0000-0000-0000A32C0000}"/>
    <cellStyle name="20% - Accent1 2 4 3 2 6 4" xfId="11613" xr:uid="{00000000-0005-0000-0000-0000A42C0000}"/>
    <cellStyle name="20% - Accent1 2 4 3 2 7" xfId="11614" xr:uid="{00000000-0005-0000-0000-0000A52C0000}"/>
    <cellStyle name="20% - Accent1 2 4 3 2 7 2" xfId="11615" xr:uid="{00000000-0005-0000-0000-0000A62C0000}"/>
    <cellStyle name="20% - Accent1 2 4 3 2 7 2 2" xfId="11616" xr:uid="{00000000-0005-0000-0000-0000A72C0000}"/>
    <cellStyle name="20% - Accent1 2 4 3 2 7 3" xfId="11617" xr:uid="{00000000-0005-0000-0000-0000A82C0000}"/>
    <cellStyle name="20% - Accent1 2 4 3 2 8" xfId="11618" xr:uid="{00000000-0005-0000-0000-0000A92C0000}"/>
    <cellStyle name="20% - Accent1 2 4 3 2 8 2" xfId="11619" xr:uid="{00000000-0005-0000-0000-0000AA2C0000}"/>
    <cellStyle name="20% - Accent1 2 4 3 2 8 2 2" xfId="11620" xr:uid="{00000000-0005-0000-0000-0000AB2C0000}"/>
    <cellStyle name="20% - Accent1 2 4 3 2 8 3" xfId="11621" xr:uid="{00000000-0005-0000-0000-0000AC2C0000}"/>
    <cellStyle name="20% - Accent1 2 4 3 2 9" xfId="11622" xr:uid="{00000000-0005-0000-0000-0000AD2C0000}"/>
    <cellStyle name="20% - Accent1 2 4 3 2 9 2" xfId="11623" xr:uid="{00000000-0005-0000-0000-0000AE2C0000}"/>
    <cellStyle name="20% - Accent1 2 4 3 3" xfId="11624" xr:uid="{00000000-0005-0000-0000-0000AF2C0000}"/>
    <cellStyle name="20% - Accent1 2 4 3 3 10" xfId="11625" xr:uid="{00000000-0005-0000-0000-0000B02C0000}"/>
    <cellStyle name="20% - Accent1 2 4 3 3 10 2" xfId="11626" xr:uid="{00000000-0005-0000-0000-0000B12C0000}"/>
    <cellStyle name="20% - Accent1 2 4 3 3 11" xfId="11627" xr:uid="{00000000-0005-0000-0000-0000B22C0000}"/>
    <cellStyle name="20% - Accent1 2 4 3 3 2" xfId="11628" xr:uid="{00000000-0005-0000-0000-0000B32C0000}"/>
    <cellStyle name="20% - Accent1 2 4 3 3 2 2" xfId="11629" xr:uid="{00000000-0005-0000-0000-0000B42C0000}"/>
    <cellStyle name="20% - Accent1 2 4 3 3 2 2 2" xfId="11630" xr:uid="{00000000-0005-0000-0000-0000B52C0000}"/>
    <cellStyle name="20% - Accent1 2 4 3 3 2 2 2 2" xfId="11631" xr:uid="{00000000-0005-0000-0000-0000B62C0000}"/>
    <cellStyle name="20% - Accent1 2 4 3 3 2 2 2 2 2" xfId="11632" xr:uid="{00000000-0005-0000-0000-0000B72C0000}"/>
    <cellStyle name="20% - Accent1 2 4 3 3 2 2 2 3" xfId="11633" xr:uid="{00000000-0005-0000-0000-0000B82C0000}"/>
    <cellStyle name="20% - Accent1 2 4 3 3 2 2 3" xfId="11634" xr:uid="{00000000-0005-0000-0000-0000B92C0000}"/>
    <cellStyle name="20% - Accent1 2 4 3 3 2 2 3 2" xfId="11635" xr:uid="{00000000-0005-0000-0000-0000BA2C0000}"/>
    <cellStyle name="20% - Accent1 2 4 3 3 2 2 4" xfId="11636" xr:uid="{00000000-0005-0000-0000-0000BB2C0000}"/>
    <cellStyle name="20% - Accent1 2 4 3 3 2 3" xfId="11637" xr:uid="{00000000-0005-0000-0000-0000BC2C0000}"/>
    <cellStyle name="20% - Accent1 2 4 3 3 2 3 2" xfId="11638" xr:uid="{00000000-0005-0000-0000-0000BD2C0000}"/>
    <cellStyle name="20% - Accent1 2 4 3 3 2 3 2 2" xfId="11639" xr:uid="{00000000-0005-0000-0000-0000BE2C0000}"/>
    <cellStyle name="20% - Accent1 2 4 3 3 2 3 2 2 2" xfId="11640" xr:uid="{00000000-0005-0000-0000-0000BF2C0000}"/>
    <cellStyle name="20% - Accent1 2 4 3 3 2 3 2 3" xfId="11641" xr:uid="{00000000-0005-0000-0000-0000C02C0000}"/>
    <cellStyle name="20% - Accent1 2 4 3 3 2 3 3" xfId="11642" xr:uid="{00000000-0005-0000-0000-0000C12C0000}"/>
    <cellStyle name="20% - Accent1 2 4 3 3 2 3 3 2" xfId="11643" xr:uid="{00000000-0005-0000-0000-0000C22C0000}"/>
    <cellStyle name="20% - Accent1 2 4 3 3 2 3 4" xfId="11644" xr:uid="{00000000-0005-0000-0000-0000C32C0000}"/>
    <cellStyle name="20% - Accent1 2 4 3 3 2 4" xfId="11645" xr:uid="{00000000-0005-0000-0000-0000C42C0000}"/>
    <cellStyle name="20% - Accent1 2 4 3 3 2 4 2" xfId="11646" xr:uid="{00000000-0005-0000-0000-0000C52C0000}"/>
    <cellStyle name="20% - Accent1 2 4 3 3 2 4 2 2" xfId="11647" xr:uid="{00000000-0005-0000-0000-0000C62C0000}"/>
    <cellStyle name="20% - Accent1 2 4 3 3 2 4 2 2 2" xfId="11648" xr:uid="{00000000-0005-0000-0000-0000C72C0000}"/>
    <cellStyle name="20% - Accent1 2 4 3 3 2 4 2 3" xfId="11649" xr:uid="{00000000-0005-0000-0000-0000C82C0000}"/>
    <cellStyle name="20% - Accent1 2 4 3 3 2 4 3" xfId="11650" xr:uid="{00000000-0005-0000-0000-0000C92C0000}"/>
    <cellStyle name="20% - Accent1 2 4 3 3 2 4 3 2" xfId="11651" xr:uid="{00000000-0005-0000-0000-0000CA2C0000}"/>
    <cellStyle name="20% - Accent1 2 4 3 3 2 4 4" xfId="11652" xr:uid="{00000000-0005-0000-0000-0000CB2C0000}"/>
    <cellStyle name="20% - Accent1 2 4 3 3 2 5" xfId="11653" xr:uid="{00000000-0005-0000-0000-0000CC2C0000}"/>
    <cellStyle name="20% - Accent1 2 4 3 3 2 5 2" xfId="11654" xr:uid="{00000000-0005-0000-0000-0000CD2C0000}"/>
    <cellStyle name="20% - Accent1 2 4 3 3 2 5 2 2" xfId="11655" xr:uid="{00000000-0005-0000-0000-0000CE2C0000}"/>
    <cellStyle name="20% - Accent1 2 4 3 3 2 5 3" xfId="11656" xr:uid="{00000000-0005-0000-0000-0000CF2C0000}"/>
    <cellStyle name="20% - Accent1 2 4 3 3 2 6" xfId="11657" xr:uid="{00000000-0005-0000-0000-0000D02C0000}"/>
    <cellStyle name="20% - Accent1 2 4 3 3 2 6 2" xfId="11658" xr:uid="{00000000-0005-0000-0000-0000D12C0000}"/>
    <cellStyle name="20% - Accent1 2 4 3 3 2 6 2 2" xfId="11659" xr:uid="{00000000-0005-0000-0000-0000D22C0000}"/>
    <cellStyle name="20% - Accent1 2 4 3 3 2 6 3" xfId="11660" xr:uid="{00000000-0005-0000-0000-0000D32C0000}"/>
    <cellStyle name="20% - Accent1 2 4 3 3 2 7" xfId="11661" xr:uid="{00000000-0005-0000-0000-0000D42C0000}"/>
    <cellStyle name="20% - Accent1 2 4 3 3 2 7 2" xfId="11662" xr:uid="{00000000-0005-0000-0000-0000D52C0000}"/>
    <cellStyle name="20% - Accent1 2 4 3 3 2 8" xfId="11663" xr:uid="{00000000-0005-0000-0000-0000D62C0000}"/>
    <cellStyle name="20% - Accent1 2 4 3 3 2 8 2" xfId="11664" xr:uid="{00000000-0005-0000-0000-0000D72C0000}"/>
    <cellStyle name="20% - Accent1 2 4 3 3 2 9" xfId="11665" xr:uid="{00000000-0005-0000-0000-0000D82C0000}"/>
    <cellStyle name="20% - Accent1 2 4 3 3 3" xfId="11666" xr:uid="{00000000-0005-0000-0000-0000D92C0000}"/>
    <cellStyle name="20% - Accent1 2 4 3 3 3 2" xfId="11667" xr:uid="{00000000-0005-0000-0000-0000DA2C0000}"/>
    <cellStyle name="20% - Accent1 2 4 3 3 3 2 2" xfId="11668" xr:uid="{00000000-0005-0000-0000-0000DB2C0000}"/>
    <cellStyle name="20% - Accent1 2 4 3 3 3 2 2 2" xfId="11669" xr:uid="{00000000-0005-0000-0000-0000DC2C0000}"/>
    <cellStyle name="20% - Accent1 2 4 3 3 3 2 2 2 2" xfId="11670" xr:uid="{00000000-0005-0000-0000-0000DD2C0000}"/>
    <cellStyle name="20% - Accent1 2 4 3 3 3 2 2 3" xfId="11671" xr:uid="{00000000-0005-0000-0000-0000DE2C0000}"/>
    <cellStyle name="20% - Accent1 2 4 3 3 3 2 3" xfId="11672" xr:uid="{00000000-0005-0000-0000-0000DF2C0000}"/>
    <cellStyle name="20% - Accent1 2 4 3 3 3 2 3 2" xfId="11673" xr:uid="{00000000-0005-0000-0000-0000E02C0000}"/>
    <cellStyle name="20% - Accent1 2 4 3 3 3 2 4" xfId="11674" xr:uid="{00000000-0005-0000-0000-0000E12C0000}"/>
    <cellStyle name="20% - Accent1 2 4 3 3 3 3" xfId="11675" xr:uid="{00000000-0005-0000-0000-0000E22C0000}"/>
    <cellStyle name="20% - Accent1 2 4 3 3 3 3 2" xfId="11676" xr:uid="{00000000-0005-0000-0000-0000E32C0000}"/>
    <cellStyle name="20% - Accent1 2 4 3 3 3 3 2 2" xfId="11677" xr:uid="{00000000-0005-0000-0000-0000E42C0000}"/>
    <cellStyle name="20% - Accent1 2 4 3 3 3 3 2 2 2" xfId="11678" xr:uid="{00000000-0005-0000-0000-0000E52C0000}"/>
    <cellStyle name="20% - Accent1 2 4 3 3 3 3 2 3" xfId="11679" xr:uid="{00000000-0005-0000-0000-0000E62C0000}"/>
    <cellStyle name="20% - Accent1 2 4 3 3 3 3 3" xfId="11680" xr:uid="{00000000-0005-0000-0000-0000E72C0000}"/>
    <cellStyle name="20% - Accent1 2 4 3 3 3 3 3 2" xfId="11681" xr:uid="{00000000-0005-0000-0000-0000E82C0000}"/>
    <cellStyle name="20% - Accent1 2 4 3 3 3 3 4" xfId="11682" xr:uid="{00000000-0005-0000-0000-0000E92C0000}"/>
    <cellStyle name="20% - Accent1 2 4 3 3 3 4" xfId="11683" xr:uid="{00000000-0005-0000-0000-0000EA2C0000}"/>
    <cellStyle name="20% - Accent1 2 4 3 3 3 4 2" xfId="11684" xr:uid="{00000000-0005-0000-0000-0000EB2C0000}"/>
    <cellStyle name="20% - Accent1 2 4 3 3 3 4 2 2" xfId="11685" xr:uid="{00000000-0005-0000-0000-0000EC2C0000}"/>
    <cellStyle name="20% - Accent1 2 4 3 3 3 4 2 2 2" xfId="11686" xr:uid="{00000000-0005-0000-0000-0000ED2C0000}"/>
    <cellStyle name="20% - Accent1 2 4 3 3 3 4 2 3" xfId="11687" xr:uid="{00000000-0005-0000-0000-0000EE2C0000}"/>
    <cellStyle name="20% - Accent1 2 4 3 3 3 4 3" xfId="11688" xr:uid="{00000000-0005-0000-0000-0000EF2C0000}"/>
    <cellStyle name="20% - Accent1 2 4 3 3 3 4 3 2" xfId="11689" xr:uid="{00000000-0005-0000-0000-0000F02C0000}"/>
    <cellStyle name="20% - Accent1 2 4 3 3 3 4 4" xfId="11690" xr:uid="{00000000-0005-0000-0000-0000F12C0000}"/>
    <cellStyle name="20% - Accent1 2 4 3 3 3 5" xfId="11691" xr:uid="{00000000-0005-0000-0000-0000F22C0000}"/>
    <cellStyle name="20% - Accent1 2 4 3 3 3 5 2" xfId="11692" xr:uid="{00000000-0005-0000-0000-0000F32C0000}"/>
    <cellStyle name="20% - Accent1 2 4 3 3 3 5 2 2" xfId="11693" xr:uid="{00000000-0005-0000-0000-0000F42C0000}"/>
    <cellStyle name="20% - Accent1 2 4 3 3 3 5 3" xfId="11694" xr:uid="{00000000-0005-0000-0000-0000F52C0000}"/>
    <cellStyle name="20% - Accent1 2 4 3 3 3 6" xfId="11695" xr:uid="{00000000-0005-0000-0000-0000F62C0000}"/>
    <cellStyle name="20% - Accent1 2 4 3 3 3 6 2" xfId="11696" xr:uid="{00000000-0005-0000-0000-0000F72C0000}"/>
    <cellStyle name="20% - Accent1 2 4 3 3 3 6 2 2" xfId="11697" xr:uid="{00000000-0005-0000-0000-0000F82C0000}"/>
    <cellStyle name="20% - Accent1 2 4 3 3 3 6 3" xfId="11698" xr:uid="{00000000-0005-0000-0000-0000F92C0000}"/>
    <cellStyle name="20% - Accent1 2 4 3 3 3 7" xfId="11699" xr:uid="{00000000-0005-0000-0000-0000FA2C0000}"/>
    <cellStyle name="20% - Accent1 2 4 3 3 3 7 2" xfId="11700" xr:uid="{00000000-0005-0000-0000-0000FB2C0000}"/>
    <cellStyle name="20% - Accent1 2 4 3 3 3 8" xfId="11701" xr:uid="{00000000-0005-0000-0000-0000FC2C0000}"/>
    <cellStyle name="20% - Accent1 2 4 3 3 3 8 2" xfId="11702" xr:uid="{00000000-0005-0000-0000-0000FD2C0000}"/>
    <cellStyle name="20% - Accent1 2 4 3 3 3 9" xfId="11703" xr:uid="{00000000-0005-0000-0000-0000FE2C0000}"/>
    <cellStyle name="20% - Accent1 2 4 3 3 4" xfId="11704" xr:uid="{00000000-0005-0000-0000-0000FF2C0000}"/>
    <cellStyle name="20% - Accent1 2 4 3 3 4 2" xfId="11705" xr:uid="{00000000-0005-0000-0000-0000002D0000}"/>
    <cellStyle name="20% - Accent1 2 4 3 3 4 2 2" xfId="11706" xr:uid="{00000000-0005-0000-0000-0000012D0000}"/>
    <cellStyle name="20% - Accent1 2 4 3 3 4 2 2 2" xfId="11707" xr:uid="{00000000-0005-0000-0000-0000022D0000}"/>
    <cellStyle name="20% - Accent1 2 4 3 3 4 2 3" xfId="11708" xr:uid="{00000000-0005-0000-0000-0000032D0000}"/>
    <cellStyle name="20% - Accent1 2 4 3 3 4 3" xfId="11709" xr:uid="{00000000-0005-0000-0000-0000042D0000}"/>
    <cellStyle name="20% - Accent1 2 4 3 3 4 3 2" xfId="11710" xr:uid="{00000000-0005-0000-0000-0000052D0000}"/>
    <cellStyle name="20% - Accent1 2 4 3 3 4 4" xfId="11711" xr:uid="{00000000-0005-0000-0000-0000062D0000}"/>
    <cellStyle name="20% - Accent1 2 4 3 3 5" xfId="11712" xr:uid="{00000000-0005-0000-0000-0000072D0000}"/>
    <cellStyle name="20% - Accent1 2 4 3 3 5 2" xfId="11713" xr:uid="{00000000-0005-0000-0000-0000082D0000}"/>
    <cellStyle name="20% - Accent1 2 4 3 3 5 2 2" xfId="11714" xr:uid="{00000000-0005-0000-0000-0000092D0000}"/>
    <cellStyle name="20% - Accent1 2 4 3 3 5 2 2 2" xfId="11715" xr:uid="{00000000-0005-0000-0000-00000A2D0000}"/>
    <cellStyle name="20% - Accent1 2 4 3 3 5 2 3" xfId="11716" xr:uid="{00000000-0005-0000-0000-00000B2D0000}"/>
    <cellStyle name="20% - Accent1 2 4 3 3 5 3" xfId="11717" xr:uid="{00000000-0005-0000-0000-00000C2D0000}"/>
    <cellStyle name="20% - Accent1 2 4 3 3 5 3 2" xfId="11718" xr:uid="{00000000-0005-0000-0000-00000D2D0000}"/>
    <cellStyle name="20% - Accent1 2 4 3 3 5 4" xfId="11719" xr:uid="{00000000-0005-0000-0000-00000E2D0000}"/>
    <cellStyle name="20% - Accent1 2 4 3 3 6" xfId="11720" xr:uid="{00000000-0005-0000-0000-00000F2D0000}"/>
    <cellStyle name="20% - Accent1 2 4 3 3 6 2" xfId="11721" xr:uid="{00000000-0005-0000-0000-0000102D0000}"/>
    <cellStyle name="20% - Accent1 2 4 3 3 6 2 2" xfId="11722" xr:uid="{00000000-0005-0000-0000-0000112D0000}"/>
    <cellStyle name="20% - Accent1 2 4 3 3 6 2 2 2" xfId="11723" xr:uid="{00000000-0005-0000-0000-0000122D0000}"/>
    <cellStyle name="20% - Accent1 2 4 3 3 6 2 3" xfId="11724" xr:uid="{00000000-0005-0000-0000-0000132D0000}"/>
    <cellStyle name="20% - Accent1 2 4 3 3 6 3" xfId="11725" xr:uid="{00000000-0005-0000-0000-0000142D0000}"/>
    <cellStyle name="20% - Accent1 2 4 3 3 6 3 2" xfId="11726" xr:uid="{00000000-0005-0000-0000-0000152D0000}"/>
    <cellStyle name="20% - Accent1 2 4 3 3 6 4" xfId="11727" xr:uid="{00000000-0005-0000-0000-0000162D0000}"/>
    <cellStyle name="20% - Accent1 2 4 3 3 7" xfId="11728" xr:uid="{00000000-0005-0000-0000-0000172D0000}"/>
    <cellStyle name="20% - Accent1 2 4 3 3 7 2" xfId="11729" xr:uid="{00000000-0005-0000-0000-0000182D0000}"/>
    <cellStyle name="20% - Accent1 2 4 3 3 7 2 2" xfId="11730" xr:uid="{00000000-0005-0000-0000-0000192D0000}"/>
    <cellStyle name="20% - Accent1 2 4 3 3 7 3" xfId="11731" xr:uid="{00000000-0005-0000-0000-00001A2D0000}"/>
    <cellStyle name="20% - Accent1 2 4 3 3 8" xfId="11732" xr:uid="{00000000-0005-0000-0000-00001B2D0000}"/>
    <cellStyle name="20% - Accent1 2 4 3 3 8 2" xfId="11733" xr:uid="{00000000-0005-0000-0000-00001C2D0000}"/>
    <cellStyle name="20% - Accent1 2 4 3 3 8 2 2" xfId="11734" xr:uid="{00000000-0005-0000-0000-00001D2D0000}"/>
    <cellStyle name="20% - Accent1 2 4 3 3 8 3" xfId="11735" xr:uid="{00000000-0005-0000-0000-00001E2D0000}"/>
    <cellStyle name="20% - Accent1 2 4 3 3 9" xfId="11736" xr:uid="{00000000-0005-0000-0000-00001F2D0000}"/>
    <cellStyle name="20% - Accent1 2 4 3 3 9 2" xfId="11737" xr:uid="{00000000-0005-0000-0000-0000202D0000}"/>
    <cellStyle name="20% - Accent1 2 4 3 4" xfId="11738" xr:uid="{00000000-0005-0000-0000-0000212D0000}"/>
    <cellStyle name="20% - Accent1 2 4 3 4 10" xfId="11739" xr:uid="{00000000-0005-0000-0000-0000222D0000}"/>
    <cellStyle name="20% - Accent1 2 4 3 4 10 2" xfId="11740" xr:uid="{00000000-0005-0000-0000-0000232D0000}"/>
    <cellStyle name="20% - Accent1 2 4 3 4 11" xfId="11741" xr:uid="{00000000-0005-0000-0000-0000242D0000}"/>
    <cellStyle name="20% - Accent1 2 4 3 4 2" xfId="11742" xr:uid="{00000000-0005-0000-0000-0000252D0000}"/>
    <cellStyle name="20% - Accent1 2 4 3 4 2 2" xfId="11743" xr:uid="{00000000-0005-0000-0000-0000262D0000}"/>
    <cellStyle name="20% - Accent1 2 4 3 4 2 2 2" xfId="11744" xr:uid="{00000000-0005-0000-0000-0000272D0000}"/>
    <cellStyle name="20% - Accent1 2 4 3 4 2 2 2 2" xfId="11745" xr:uid="{00000000-0005-0000-0000-0000282D0000}"/>
    <cellStyle name="20% - Accent1 2 4 3 4 2 2 2 2 2" xfId="11746" xr:uid="{00000000-0005-0000-0000-0000292D0000}"/>
    <cellStyle name="20% - Accent1 2 4 3 4 2 2 2 3" xfId="11747" xr:uid="{00000000-0005-0000-0000-00002A2D0000}"/>
    <cellStyle name="20% - Accent1 2 4 3 4 2 2 3" xfId="11748" xr:uid="{00000000-0005-0000-0000-00002B2D0000}"/>
    <cellStyle name="20% - Accent1 2 4 3 4 2 2 3 2" xfId="11749" xr:uid="{00000000-0005-0000-0000-00002C2D0000}"/>
    <cellStyle name="20% - Accent1 2 4 3 4 2 2 4" xfId="11750" xr:uid="{00000000-0005-0000-0000-00002D2D0000}"/>
    <cellStyle name="20% - Accent1 2 4 3 4 2 3" xfId="11751" xr:uid="{00000000-0005-0000-0000-00002E2D0000}"/>
    <cellStyle name="20% - Accent1 2 4 3 4 2 3 2" xfId="11752" xr:uid="{00000000-0005-0000-0000-00002F2D0000}"/>
    <cellStyle name="20% - Accent1 2 4 3 4 2 3 2 2" xfId="11753" xr:uid="{00000000-0005-0000-0000-0000302D0000}"/>
    <cellStyle name="20% - Accent1 2 4 3 4 2 3 2 2 2" xfId="11754" xr:uid="{00000000-0005-0000-0000-0000312D0000}"/>
    <cellStyle name="20% - Accent1 2 4 3 4 2 3 2 3" xfId="11755" xr:uid="{00000000-0005-0000-0000-0000322D0000}"/>
    <cellStyle name="20% - Accent1 2 4 3 4 2 3 3" xfId="11756" xr:uid="{00000000-0005-0000-0000-0000332D0000}"/>
    <cellStyle name="20% - Accent1 2 4 3 4 2 3 3 2" xfId="11757" xr:uid="{00000000-0005-0000-0000-0000342D0000}"/>
    <cellStyle name="20% - Accent1 2 4 3 4 2 3 4" xfId="11758" xr:uid="{00000000-0005-0000-0000-0000352D0000}"/>
    <cellStyle name="20% - Accent1 2 4 3 4 2 4" xfId="11759" xr:uid="{00000000-0005-0000-0000-0000362D0000}"/>
    <cellStyle name="20% - Accent1 2 4 3 4 2 4 2" xfId="11760" xr:uid="{00000000-0005-0000-0000-0000372D0000}"/>
    <cellStyle name="20% - Accent1 2 4 3 4 2 4 2 2" xfId="11761" xr:uid="{00000000-0005-0000-0000-0000382D0000}"/>
    <cellStyle name="20% - Accent1 2 4 3 4 2 4 2 2 2" xfId="11762" xr:uid="{00000000-0005-0000-0000-0000392D0000}"/>
    <cellStyle name="20% - Accent1 2 4 3 4 2 4 2 3" xfId="11763" xr:uid="{00000000-0005-0000-0000-00003A2D0000}"/>
    <cellStyle name="20% - Accent1 2 4 3 4 2 4 3" xfId="11764" xr:uid="{00000000-0005-0000-0000-00003B2D0000}"/>
    <cellStyle name="20% - Accent1 2 4 3 4 2 4 3 2" xfId="11765" xr:uid="{00000000-0005-0000-0000-00003C2D0000}"/>
    <cellStyle name="20% - Accent1 2 4 3 4 2 4 4" xfId="11766" xr:uid="{00000000-0005-0000-0000-00003D2D0000}"/>
    <cellStyle name="20% - Accent1 2 4 3 4 2 5" xfId="11767" xr:uid="{00000000-0005-0000-0000-00003E2D0000}"/>
    <cellStyle name="20% - Accent1 2 4 3 4 2 5 2" xfId="11768" xr:uid="{00000000-0005-0000-0000-00003F2D0000}"/>
    <cellStyle name="20% - Accent1 2 4 3 4 2 5 2 2" xfId="11769" xr:uid="{00000000-0005-0000-0000-0000402D0000}"/>
    <cellStyle name="20% - Accent1 2 4 3 4 2 5 3" xfId="11770" xr:uid="{00000000-0005-0000-0000-0000412D0000}"/>
    <cellStyle name="20% - Accent1 2 4 3 4 2 6" xfId="11771" xr:uid="{00000000-0005-0000-0000-0000422D0000}"/>
    <cellStyle name="20% - Accent1 2 4 3 4 2 6 2" xfId="11772" xr:uid="{00000000-0005-0000-0000-0000432D0000}"/>
    <cellStyle name="20% - Accent1 2 4 3 4 2 6 2 2" xfId="11773" xr:uid="{00000000-0005-0000-0000-0000442D0000}"/>
    <cellStyle name="20% - Accent1 2 4 3 4 2 6 3" xfId="11774" xr:uid="{00000000-0005-0000-0000-0000452D0000}"/>
    <cellStyle name="20% - Accent1 2 4 3 4 2 7" xfId="11775" xr:uid="{00000000-0005-0000-0000-0000462D0000}"/>
    <cellStyle name="20% - Accent1 2 4 3 4 2 7 2" xfId="11776" xr:uid="{00000000-0005-0000-0000-0000472D0000}"/>
    <cellStyle name="20% - Accent1 2 4 3 4 2 8" xfId="11777" xr:uid="{00000000-0005-0000-0000-0000482D0000}"/>
    <cellStyle name="20% - Accent1 2 4 3 4 2 8 2" xfId="11778" xr:uid="{00000000-0005-0000-0000-0000492D0000}"/>
    <cellStyle name="20% - Accent1 2 4 3 4 2 9" xfId="11779" xr:uid="{00000000-0005-0000-0000-00004A2D0000}"/>
    <cellStyle name="20% - Accent1 2 4 3 4 3" xfId="11780" xr:uid="{00000000-0005-0000-0000-00004B2D0000}"/>
    <cellStyle name="20% - Accent1 2 4 3 4 3 2" xfId="11781" xr:uid="{00000000-0005-0000-0000-00004C2D0000}"/>
    <cellStyle name="20% - Accent1 2 4 3 4 3 2 2" xfId="11782" xr:uid="{00000000-0005-0000-0000-00004D2D0000}"/>
    <cellStyle name="20% - Accent1 2 4 3 4 3 2 2 2" xfId="11783" xr:uid="{00000000-0005-0000-0000-00004E2D0000}"/>
    <cellStyle name="20% - Accent1 2 4 3 4 3 2 2 2 2" xfId="11784" xr:uid="{00000000-0005-0000-0000-00004F2D0000}"/>
    <cellStyle name="20% - Accent1 2 4 3 4 3 2 2 3" xfId="11785" xr:uid="{00000000-0005-0000-0000-0000502D0000}"/>
    <cellStyle name="20% - Accent1 2 4 3 4 3 2 3" xfId="11786" xr:uid="{00000000-0005-0000-0000-0000512D0000}"/>
    <cellStyle name="20% - Accent1 2 4 3 4 3 2 3 2" xfId="11787" xr:uid="{00000000-0005-0000-0000-0000522D0000}"/>
    <cellStyle name="20% - Accent1 2 4 3 4 3 2 4" xfId="11788" xr:uid="{00000000-0005-0000-0000-0000532D0000}"/>
    <cellStyle name="20% - Accent1 2 4 3 4 3 3" xfId="11789" xr:uid="{00000000-0005-0000-0000-0000542D0000}"/>
    <cellStyle name="20% - Accent1 2 4 3 4 3 3 2" xfId="11790" xr:uid="{00000000-0005-0000-0000-0000552D0000}"/>
    <cellStyle name="20% - Accent1 2 4 3 4 3 3 2 2" xfId="11791" xr:uid="{00000000-0005-0000-0000-0000562D0000}"/>
    <cellStyle name="20% - Accent1 2 4 3 4 3 3 2 2 2" xfId="11792" xr:uid="{00000000-0005-0000-0000-0000572D0000}"/>
    <cellStyle name="20% - Accent1 2 4 3 4 3 3 2 3" xfId="11793" xr:uid="{00000000-0005-0000-0000-0000582D0000}"/>
    <cellStyle name="20% - Accent1 2 4 3 4 3 3 3" xfId="11794" xr:uid="{00000000-0005-0000-0000-0000592D0000}"/>
    <cellStyle name="20% - Accent1 2 4 3 4 3 3 3 2" xfId="11795" xr:uid="{00000000-0005-0000-0000-00005A2D0000}"/>
    <cellStyle name="20% - Accent1 2 4 3 4 3 3 4" xfId="11796" xr:uid="{00000000-0005-0000-0000-00005B2D0000}"/>
    <cellStyle name="20% - Accent1 2 4 3 4 3 4" xfId="11797" xr:uid="{00000000-0005-0000-0000-00005C2D0000}"/>
    <cellStyle name="20% - Accent1 2 4 3 4 3 4 2" xfId="11798" xr:uid="{00000000-0005-0000-0000-00005D2D0000}"/>
    <cellStyle name="20% - Accent1 2 4 3 4 3 4 2 2" xfId="11799" xr:uid="{00000000-0005-0000-0000-00005E2D0000}"/>
    <cellStyle name="20% - Accent1 2 4 3 4 3 4 2 2 2" xfId="11800" xr:uid="{00000000-0005-0000-0000-00005F2D0000}"/>
    <cellStyle name="20% - Accent1 2 4 3 4 3 4 2 3" xfId="11801" xr:uid="{00000000-0005-0000-0000-0000602D0000}"/>
    <cellStyle name="20% - Accent1 2 4 3 4 3 4 3" xfId="11802" xr:uid="{00000000-0005-0000-0000-0000612D0000}"/>
    <cellStyle name="20% - Accent1 2 4 3 4 3 4 3 2" xfId="11803" xr:uid="{00000000-0005-0000-0000-0000622D0000}"/>
    <cellStyle name="20% - Accent1 2 4 3 4 3 4 4" xfId="11804" xr:uid="{00000000-0005-0000-0000-0000632D0000}"/>
    <cellStyle name="20% - Accent1 2 4 3 4 3 5" xfId="11805" xr:uid="{00000000-0005-0000-0000-0000642D0000}"/>
    <cellStyle name="20% - Accent1 2 4 3 4 3 5 2" xfId="11806" xr:uid="{00000000-0005-0000-0000-0000652D0000}"/>
    <cellStyle name="20% - Accent1 2 4 3 4 3 5 2 2" xfId="11807" xr:uid="{00000000-0005-0000-0000-0000662D0000}"/>
    <cellStyle name="20% - Accent1 2 4 3 4 3 5 3" xfId="11808" xr:uid="{00000000-0005-0000-0000-0000672D0000}"/>
    <cellStyle name="20% - Accent1 2 4 3 4 3 6" xfId="11809" xr:uid="{00000000-0005-0000-0000-0000682D0000}"/>
    <cellStyle name="20% - Accent1 2 4 3 4 3 6 2" xfId="11810" xr:uid="{00000000-0005-0000-0000-0000692D0000}"/>
    <cellStyle name="20% - Accent1 2 4 3 4 3 6 2 2" xfId="11811" xr:uid="{00000000-0005-0000-0000-00006A2D0000}"/>
    <cellStyle name="20% - Accent1 2 4 3 4 3 6 3" xfId="11812" xr:uid="{00000000-0005-0000-0000-00006B2D0000}"/>
    <cellStyle name="20% - Accent1 2 4 3 4 3 7" xfId="11813" xr:uid="{00000000-0005-0000-0000-00006C2D0000}"/>
    <cellStyle name="20% - Accent1 2 4 3 4 3 7 2" xfId="11814" xr:uid="{00000000-0005-0000-0000-00006D2D0000}"/>
    <cellStyle name="20% - Accent1 2 4 3 4 3 8" xfId="11815" xr:uid="{00000000-0005-0000-0000-00006E2D0000}"/>
    <cellStyle name="20% - Accent1 2 4 3 4 3 8 2" xfId="11816" xr:uid="{00000000-0005-0000-0000-00006F2D0000}"/>
    <cellStyle name="20% - Accent1 2 4 3 4 3 9" xfId="11817" xr:uid="{00000000-0005-0000-0000-0000702D0000}"/>
    <cellStyle name="20% - Accent1 2 4 3 4 4" xfId="11818" xr:uid="{00000000-0005-0000-0000-0000712D0000}"/>
    <cellStyle name="20% - Accent1 2 4 3 4 4 2" xfId="11819" xr:uid="{00000000-0005-0000-0000-0000722D0000}"/>
    <cellStyle name="20% - Accent1 2 4 3 4 4 2 2" xfId="11820" xr:uid="{00000000-0005-0000-0000-0000732D0000}"/>
    <cellStyle name="20% - Accent1 2 4 3 4 4 2 2 2" xfId="11821" xr:uid="{00000000-0005-0000-0000-0000742D0000}"/>
    <cellStyle name="20% - Accent1 2 4 3 4 4 2 3" xfId="11822" xr:uid="{00000000-0005-0000-0000-0000752D0000}"/>
    <cellStyle name="20% - Accent1 2 4 3 4 4 3" xfId="11823" xr:uid="{00000000-0005-0000-0000-0000762D0000}"/>
    <cellStyle name="20% - Accent1 2 4 3 4 4 3 2" xfId="11824" xr:uid="{00000000-0005-0000-0000-0000772D0000}"/>
    <cellStyle name="20% - Accent1 2 4 3 4 4 4" xfId="11825" xr:uid="{00000000-0005-0000-0000-0000782D0000}"/>
    <cellStyle name="20% - Accent1 2 4 3 4 5" xfId="11826" xr:uid="{00000000-0005-0000-0000-0000792D0000}"/>
    <cellStyle name="20% - Accent1 2 4 3 4 5 2" xfId="11827" xr:uid="{00000000-0005-0000-0000-00007A2D0000}"/>
    <cellStyle name="20% - Accent1 2 4 3 4 5 2 2" xfId="11828" xr:uid="{00000000-0005-0000-0000-00007B2D0000}"/>
    <cellStyle name="20% - Accent1 2 4 3 4 5 2 2 2" xfId="11829" xr:uid="{00000000-0005-0000-0000-00007C2D0000}"/>
    <cellStyle name="20% - Accent1 2 4 3 4 5 2 3" xfId="11830" xr:uid="{00000000-0005-0000-0000-00007D2D0000}"/>
    <cellStyle name="20% - Accent1 2 4 3 4 5 3" xfId="11831" xr:uid="{00000000-0005-0000-0000-00007E2D0000}"/>
    <cellStyle name="20% - Accent1 2 4 3 4 5 3 2" xfId="11832" xr:uid="{00000000-0005-0000-0000-00007F2D0000}"/>
    <cellStyle name="20% - Accent1 2 4 3 4 5 4" xfId="11833" xr:uid="{00000000-0005-0000-0000-0000802D0000}"/>
    <cellStyle name="20% - Accent1 2 4 3 4 6" xfId="11834" xr:uid="{00000000-0005-0000-0000-0000812D0000}"/>
    <cellStyle name="20% - Accent1 2 4 3 4 6 2" xfId="11835" xr:uid="{00000000-0005-0000-0000-0000822D0000}"/>
    <cellStyle name="20% - Accent1 2 4 3 4 6 2 2" xfId="11836" xr:uid="{00000000-0005-0000-0000-0000832D0000}"/>
    <cellStyle name="20% - Accent1 2 4 3 4 6 2 2 2" xfId="11837" xr:uid="{00000000-0005-0000-0000-0000842D0000}"/>
    <cellStyle name="20% - Accent1 2 4 3 4 6 2 3" xfId="11838" xr:uid="{00000000-0005-0000-0000-0000852D0000}"/>
    <cellStyle name="20% - Accent1 2 4 3 4 6 3" xfId="11839" xr:uid="{00000000-0005-0000-0000-0000862D0000}"/>
    <cellStyle name="20% - Accent1 2 4 3 4 6 3 2" xfId="11840" xr:uid="{00000000-0005-0000-0000-0000872D0000}"/>
    <cellStyle name="20% - Accent1 2 4 3 4 6 4" xfId="11841" xr:uid="{00000000-0005-0000-0000-0000882D0000}"/>
    <cellStyle name="20% - Accent1 2 4 3 4 7" xfId="11842" xr:uid="{00000000-0005-0000-0000-0000892D0000}"/>
    <cellStyle name="20% - Accent1 2 4 3 4 7 2" xfId="11843" xr:uid="{00000000-0005-0000-0000-00008A2D0000}"/>
    <cellStyle name="20% - Accent1 2 4 3 4 7 2 2" xfId="11844" xr:uid="{00000000-0005-0000-0000-00008B2D0000}"/>
    <cellStyle name="20% - Accent1 2 4 3 4 7 3" xfId="11845" xr:uid="{00000000-0005-0000-0000-00008C2D0000}"/>
    <cellStyle name="20% - Accent1 2 4 3 4 8" xfId="11846" xr:uid="{00000000-0005-0000-0000-00008D2D0000}"/>
    <cellStyle name="20% - Accent1 2 4 3 4 8 2" xfId="11847" xr:uid="{00000000-0005-0000-0000-00008E2D0000}"/>
    <cellStyle name="20% - Accent1 2 4 3 4 8 2 2" xfId="11848" xr:uid="{00000000-0005-0000-0000-00008F2D0000}"/>
    <cellStyle name="20% - Accent1 2 4 3 4 8 3" xfId="11849" xr:uid="{00000000-0005-0000-0000-0000902D0000}"/>
    <cellStyle name="20% - Accent1 2 4 3 4 9" xfId="11850" xr:uid="{00000000-0005-0000-0000-0000912D0000}"/>
    <cellStyle name="20% - Accent1 2 4 3 4 9 2" xfId="11851" xr:uid="{00000000-0005-0000-0000-0000922D0000}"/>
    <cellStyle name="20% - Accent1 2 4 3 5" xfId="11852" xr:uid="{00000000-0005-0000-0000-0000932D0000}"/>
    <cellStyle name="20% - Accent1 2 4 3 5 2" xfId="11853" xr:uid="{00000000-0005-0000-0000-0000942D0000}"/>
    <cellStyle name="20% - Accent1 2 4 3 5 2 2" xfId="11854" xr:uid="{00000000-0005-0000-0000-0000952D0000}"/>
    <cellStyle name="20% - Accent1 2 4 3 5 2 2 2" xfId="11855" xr:uid="{00000000-0005-0000-0000-0000962D0000}"/>
    <cellStyle name="20% - Accent1 2 4 3 5 2 2 2 2" xfId="11856" xr:uid="{00000000-0005-0000-0000-0000972D0000}"/>
    <cellStyle name="20% - Accent1 2 4 3 5 2 2 3" xfId="11857" xr:uid="{00000000-0005-0000-0000-0000982D0000}"/>
    <cellStyle name="20% - Accent1 2 4 3 5 2 3" xfId="11858" xr:uid="{00000000-0005-0000-0000-0000992D0000}"/>
    <cellStyle name="20% - Accent1 2 4 3 5 2 3 2" xfId="11859" xr:uid="{00000000-0005-0000-0000-00009A2D0000}"/>
    <cellStyle name="20% - Accent1 2 4 3 5 2 4" xfId="11860" xr:uid="{00000000-0005-0000-0000-00009B2D0000}"/>
    <cellStyle name="20% - Accent1 2 4 3 5 3" xfId="11861" xr:uid="{00000000-0005-0000-0000-00009C2D0000}"/>
    <cellStyle name="20% - Accent1 2 4 3 5 3 2" xfId="11862" xr:uid="{00000000-0005-0000-0000-00009D2D0000}"/>
    <cellStyle name="20% - Accent1 2 4 3 5 3 2 2" xfId="11863" xr:uid="{00000000-0005-0000-0000-00009E2D0000}"/>
    <cellStyle name="20% - Accent1 2 4 3 5 3 2 2 2" xfId="11864" xr:uid="{00000000-0005-0000-0000-00009F2D0000}"/>
    <cellStyle name="20% - Accent1 2 4 3 5 3 2 3" xfId="11865" xr:uid="{00000000-0005-0000-0000-0000A02D0000}"/>
    <cellStyle name="20% - Accent1 2 4 3 5 3 3" xfId="11866" xr:uid="{00000000-0005-0000-0000-0000A12D0000}"/>
    <cellStyle name="20% - Accent1 2 4 3 5 3 3 2" xfId="11867" xr:uid="{00000000-0005-0000-0000-0000A22D0000}"/>
    <cellStyle name="20% - Accent1 2 4 3 5 3 4" xfId="11868" xr:uid="{00000000-0005-0000-0000-0000A32D0000}"/>
    <cellStyle name="20% - Accent1 2 4 3 5 4" xfId="11869" xr:uid="{00000000-0005-0000-0000-0000A42D0000}"/>
    <cellStyle name="20% - Accent1 2 4 3 5 4 2" xfId="11870" xr:uid="{00000000-0005-0000-0000-0000A52D0000}"/>
    <cellStyle name="20% - Accent1 2 4 3 5 4 2 2" xfId="11871" xr:uid="{00000000-0005-0000-0000-0000A62D0000}"/>
    <cellStyle name="20% - Accent1 2 4 3 5 4 2 2 2" xfId="11872" xr:uid="{00000000-0005-0000-0000-0000A72D0000}"/>
    <cellStyle name="20% - Accent1 2 4 3 5 4 2 3" xfId="11873" xr:uid="{00000000-0005-0000-0000-0000A82D0000}"/>
    <cellStyle name="20% - Accent1 2 4 3 5 4 3" xfId="11874" xr:uid="{00000000-0005-0000-0000-0000A92D0000}"/>
    <cellStyle name="20% - Accent1 2 4 3 5 4 3 2" xfId="11875" xr:uid="{00000000-0005-0000-0000-0000AA2D0000}"/>
    <cellStyle name="20% - Accent1 2 4 3 5 4 4" xfId="11876" xr:uid="{00000000-0005-0000-0000-0000AB2D0000}"/>
    <cellStyle name="20% - Accent1 2 4 3 5 5" xfId="11877" xr:uid="{00000000-0005-0000-0000-0000AC2D0000}"/>
    <cellStyle name="20% - Accent1 2 4 3 5 5 2" xfId="11878" xr:uid="{00000000-0005-0000-0000-0000AD2D0000}"/>
    <cellStyle name="20% - Accent1 2 4 3 5 5 2 2" xfId="11879" xr:uid="{00000000-0005-0000-0000-0000AE2D0000}"/>
    <cellStyle name="20% - Accent1 2 4 3 5 5 3" xfId="11880" xr:uid="{00000000-0005-0000-0000-0000AF2D0000}"/>
    <cellStyle name="20% - Accent1 2 4 3 5 6" xfId="11881" xr:uid="{00000000-0005-0000-0000-0000B02D0000}"/>
    <cellStyle name="20% - Accent1 2 4 3 5 6 2" xfId="11882" xr:uid="{00000000-0005-0000-0000-0000B12D0000}"/>
    <cellStyle name="20% - Accent1 2 4 3 5 6 2 2" xfId="11883" xr:uid="{00000000-0005-0000-0000-0000B22D0000}"/>
    <cellStyle name="20% - Accent1 2 4 3 5 6 3" xfId="11884" xr:uid="{00000000-0005-0000-0000-0000B32D0000}"/>
    <cellStyle name="20% - Accent1 2 4 3 5 7" xfId="11885" xr:uid="{00000000-0005-0000-0000-0000B42D0000}"/>
    <cellStyle name="20% - Accent1 2 4 3 5 7 2" xfId="11886" xr:uid="{00000000-0005-0000-0000-0000B52D0000}"/>
    <cellStyle name="20% - Accent1 2 4 3 5 8" xfId="11887" xr:uid="{00000000-0005-0000-0000-0000B62D0000}"/>
    <cellStyle name="20% - Accent1 2 4 3 5 8 2" xfId="11888" xr:uid="{00000000-0005-0000-0000-0000B72D0000}"/>
    <cellStyle name="20% - Accent1 2 4 3 5 9" xfId="11889" xr:uid="{00000000-0005-0000-0000-0000B82D0000}"/>
    <cellStyle name="20% - Accent1 2 4 3 6" xfId="11890" xr:uid="{00000000-0005-0000-0000-0000B92D0000}"/>
    <cellStyle name="20% - Accent1 2 4 3 6 2" xfId="11891" xr:uid="{00000000-0005-0000-0000-0000BA2D0000}"/>
    <cellStyle name="20% - Accent1 2 4 3 6 2 2" xfId="11892" xr:uid="{00000000-0005-0000-0000-0000BB2D0000}"/>
    <cellStyle name="20% - Accent1 2 4 3 6 2 2 2" xfId="11893" xr:uid="{00000000-0005-0000-0000-0000BC2D0000}"/>
    <cellStyle name="20% - Accent1 2 4 3 6 2 2 2 2" xfId="11894" xr:uid="{00000000-0005-0000-0000-0000BD2D0000}"/>
    <cellStyle name="20% - Accent1 2 4 3 6 2 2 3" xfId="11895" xr:uid="{00000000-0005-0000-0000-0000BE2D0000}"/>
    <cellStyle name="20% - Accent1 2 4 3 6 2 3" xfId="11896" xr:uid="{00000000-0005-0000-0000-0000BF2D0000}"/>
    <cellStyle name="20% - Accent1 2 4 3 6 2 3 2" xfId="11897" xr:uid="{00000000-0005-0000-0000-0000C02D0000}"/>
    <cellStyle name="20% - Accent1 2 4 3 6 2 4" xfId="11898" xr:uid="{00000000-0005-0000-0000-0000C12D0000}"/>
    <cellStyle name="20% - Accent1 2 4 3 6 3" xfId="11899" xr:uid="{00000000-0005-0000-0000-0000C22D0000}"/>
    <cellStyle name="20% - Accent1 2 4 3 6 3 2" xfId="11900" xr:uid="{00000000-0005-0000-0000-0000C32D0000}"/>
    <cellStyle name="20% - Accent1 2 4 3 6 3 2 2" xfId="11901" xr:uid="{00000000-0005-0000-0000-0000C42D0000}"/>
    <cellStyle name="20% - Accent1 2 4 3 6 3 2 2 2" xfId="11902" xr:uid="{00000000-0005-0000-0000-0000C52D0000}"/>
    <cellStyle name="20% - Accent1 2 4 3 6 3 2 3" xfId="11903" xr:uid="{00000000-0005-0000-0000-0000C62D0000}"/>
    <cellStyle name="20% - Accent1 2 4 3 6 3 3" xfId="11904" xr:uid="{00000000-0005-0000-0000-0000C72D0000}"/>
    <cellStyle name="20% - Accent1 2 4 3 6 3 3 2" xfId="11905" xr:uid="{00000000-0005-0000-0000-0000C82D0000}"/>
    <cellStyle name="20% - Accent1 2 4 3 6 3 4" xfId="11906" xr:uid="{00000000-0005-0000-0000-0000C92D0000}"/>
    <cellStyle name="20% - Accent1 2 4 3 6 4" xfId="11907" xr:uid="{00000000-0005-0000-0000-0000CA2D0000}"/>
    <cellStyle name="20% - Accent1 2 4 3 6 4 2" xfId="11908" xr:uid="{00000000-0005-0000-0000-0000CB2D0000}"/>
    <cellStyle name="20% - Accent1 2 4 3 6 4 2 2" xfId="11909" xr:uid="{00000000-0005-0000-0000-0000CC2D0000}"/>
    <cellStyle name="20% - Accent1 2 4 3 6 4 2 2 2" xfId="11910" xr:uid="{00000000-0005-0000-0000-0000CD2D0000}"/>
    <cellStyle name="20% - Accent1 2 4 3 6 4 2 3" xfId="11911" xr:uid="{00000000-0005-0000-0000-0000CE2D0000}"/>
    <cellStyle name="20% - Accent1 2 4 3 6 4 3" xfId="11912" xr:uid="{00000000-0005-0000-0000-0000CF2D0000}"/>
    <cellStyle name="20% - Accent1 2 4 3 6 4 3 2" xfId="11913" xr:uid="{00000000-0005-0000-0000-0000D02D0000}"/>
    <cellStyle name="20% - Accent1 2 4 3 6 4 4" xfId="11914" xr:uid="{00000000-0005-0000-0000-0000D12D0000}"/>
    <cellStyle name="20% - Accent1 2 4 3 6 5" xfId="11915" xr:uid="{00000000-0005-0000-0000-0000D22D0000}"/>
    <cellStyle name="20% - Accent1 2 4 3 6 5 2" xfId="11916" xr:uid="{00000000-0005-0000-0000-0000D32D0000}"/>
    <cellStyle name="20% - Accent1 2 4 3 6 5 2 2" xfId="11917" xr:uid="{00000000-0005-0000-0000-0000D42D0000}"/>
    <cellStyle name="20% - Accent1 2 4 3 6 5 3" xfId="11918" xr:uid="{00000000-0005-0000-0000-0000D52D0000}"/>
    <cellStyle name="20% - Accent1 2 4 3 6 6" xfId="11919" xr:uid="{00000000-0005-0000-0000-0000D62D0000}"/>
    <cellStyle name="20% - Accent1 2 4 3 6 6 2" xfId="11920" xr:uid="{00000000-0005-0000-0000-0000D72D0000}"/>
    <cellStyle name="20% - Accent1 2 4 3 6 6 2 2" xfId="11921" xr:uid="{00000000-0005-0000-0000-0000D82D0000}"/>
    <cellStyle name="20% - Accent1 2 4 3 6 6 3" xfId="11922" xr:uid="{00000000-0005-0000-0000-0000D92D0000}"/>
    <cellStyle name="20% - Accent1 2 4 3 6 7" xfId="11923" xr:uid="{00000000-0005-0000-0000-0000DA2D0000}"/>
    <cellStyle name="20% - Accent1 2 4 3 6 7 2" xfId="11924" xr:uid="{00000000-0005-0000-0000-0000DB2D0000}"/>
    <cellStyle name="20% - Accent1 2 4 3 6 8" xfId="11925" xr:uid="{00000000-0005-0000-0000-0000DC2D0000}"/>
    <cellStyle name="20% - Accent1 2 4 3 6 8 2" xfId="11926" xr:uid="{00000000-0005-0000-0000-0000DD2D0000}"/>
    <cellStyle name="20% - Accent1 2 4 3 6 9" xfId="11927" xr:uid="{00000000-0005-0000-0000-0000DE2D0000}"/>
    <cellStyle name="20% - Accent1 2 4 3 7" xfId="11928" xr:uid="{00000000-0005-0000-0000-0000DF2D0000}"/>
    <cellStyle name="20% - Accent1 2 4 3 7 2" xfId="11929" xr:uid="{00000000-0005-0000-0000-0000E02D0000}"/>
    <cellStyle name="20% - Accent1 2 4 3 7 2 2" xfId="11930" xr:uid="{00000000-0005-0000-0000-0000E12D0000}"/>
    <cellStyle name="20% - Accent1 2 4 3 7 2 2 2" xfId="11931" xr:uid="{00000000-0005-0000-0000-0000E22D0000}"/>
    <cellStyle name="20% - Accent1 2 4 3 7 2 3" xfId="11932" xr:uid="{00000000-0005-0000-0000-0000E32D0000}"/>
    <cellStyle name="20% - Accent1 2 4 3 7 3" xfId="11933" xr:uid="{00000000-0005-0000-0000-0000E42D0000}"/>
    <cellStyle name="20% - Accent1 2 4 3 7 3 2" xfId="11934" xr:uid="{00000000-0005-0000-0000-0000E52D0000}"/>
    <cellStyle name="20% - Accent1 2 4 3 7 4" xfId="11935" xr:uid="{00000000-0005-0000-0000-0000E62D0000}"/>
    <cellStyle name="20% - Accent1 2 4 3 8" xfId="11936" xr:uid="{00000000-0005-0000-0000-0000E72D0000}"/>
    <cellStyle name="20% - Accent1 2 4 3 8 2" xfId="11937" xr:uid="{00000000-0005-0000-0000-0000E82D0000}"/>
    <cellStyle name="20% - Accent1 2 4 3 8 2 2" xfId="11938" xr:uid="{00000000-0005-0000-0000-0000E92D0000}"/>
    <cellStyle name="20% - Accent1 2 4 3 8 2 2 2" xfId="11939" xr:uid="{00000000-0005-0000-0000-0000EA2D0000}"/>
    <cellStyle name="20% - Accent1 2 4 3 8 2 3" xfId="11940" xr:uid="{00000000-0005-0000-0000-0000EB2D0000}"/>
    <cellStyle name="20% - Accent1 2 4 3 8 3" xfId="11941" xr:uid="{00000000-0005-0000-0000-0000EC2D0000}"/>
    <cellStyle name="20% - Accent1 2 4 3 8 3 2" xfId="11942" xr:uid="{00000000-0005-0000-0000-0000ED2D0000}"/>
    <cellStyle name="20% - Accent1 2 4 3 8 4" xfId="11943" xr:uid="{00000000-0005-0000-0000-0000EE2D0000}"/>
    <cellStyle name="20% - Accent1 2 4 3 9" xfId="11944" xr:uid="{00000000-0005-0000-0000-0000EF2D0000}"/>
    <cellStyle name="20% - Accent1 2 4 3 9 2" xfId="11945" xr:uid="{00000000-0005-0000-0000-0000F02D0000}"/>
    <cellStyle name="20% - Accent1 2 4 3 9 2 2" xfId="11946" xr:uid="{00000000-0005-0000-0000-0000F12D0000}"/>
    <cellStyle name="20% - Accent1 2 4 3 9 2 2 2" xfId="11947" xr:uid="{00000000-0005-0000-0000-0000F22D0000}"/>
    <cellStyle name="20% - Accent1 2 4 3 9 2 3" xfId="11948" xr:uid="{00000000-0005-0000-0000-0000F32D0000}"/>
    <cellStyle name="20% - Accent1 2 4 3 9 3" xfId="11949" xr:uid="{00000000-0005-0000-0000-0000F42D0000}"/>
    <cellStyle name="20% - Accent1 2 4 3 9 3 2" xfId="11950" xr:uid="{00000000-0005-0000-0000-0000F52D0000}"/>
    <cellStyle name="20% - Accent1 2 4 3 9 4" xfId="11951" xr:uid="{00000000-0005-0000-0000-0000F62D0000}"/>
    <cellStyle name="20% - Accent1 2 4 4" xfId="11952" xr:uid="{00000000-0005-0000-0000-0000F72D0000}"/>
    <cellStyle name="20% - Accent1 2 4 4 10" xfId="11953" xr:uid="{00000000-0005-0000-0000-0000F82D0000}"/>
    <cellStyle name="20% - Accent1 2 4 4 10 2" xfId="11954" xr:uid="{00000000-0005-0000-0000-0000F92D0000}"/>
    <cellStyle name="20% - Accent1 2 4 4 11" xfId="11955" xr:uid="{00000000-0005-0000-0000-0000FA2D0000}"/>
    <cellStyle name="20% - Accent1 2 4 4 2" xfId="11956" xr:uid="{00000000-0005-0000-0000-0000FB2D0000}"/>
    <cellStyle name="20% - Accent1 2 4 4 2 2" xfId="11957" xr:uid="{00000000-0005-0000-0000-0000FC2D0000}"/>
    <cellStyle name="20% - Accent1 2 4 4 2 2 2" xfId="11958" xr:uid="{00000000-0005-0000-0000-0000FD2D0000}"/>
    <cellStyle name="20% - Accent1 2 4 4 2 2 2 2" xfId="11959" xr:uid="{00000000-0005-0000-0000-0000FE2D0000}"/>
    <cellStyle name="20% - Accent1 2 4 4 2 2 2 2 2" xfId="11960" xr:uid="{00000000-0005-0000-0000-0000FF2D0000}"/>
    <cellStyle name="20% - Accent1 2 4 4 2 2 2 3" xfId="11961" xr:uid="{00000000-0005-0000-0000-0000002E0000}"/>
    <cellStyle name="20% - Accent1 2 4 4 2 2 3" xfId="11962" xr:uid="{00000000-0005-0000-0000-0000012E0000}"/>
    <cellStyle name="20% - Accent1 2 4 4 2 2 3 2" xfId="11963" xr:uid="{00000000-0005-0000-0000-0000022E0000}"/>
    <cellStyle name="20% - Accent1 2 4 4 2 2 4" xfId="11964" xr:uid="{00000000-0005-0000-0000-0000032E0000}"/>
    <cellStyle name="20% - Accent1 2 4 4 2 3" xfId="11965" xr:uid="{00000000-0005-0000-0000-0000042E0000}"/>
    <cellStyle name="20% - Accent1 2 4 4 2 3 2" xfId="11966" xr:uid="{00000000-0005-0000-0000-0000052E0000}"/>
    <cellStyle name="20% - Accent1 2 4 4 2 3 2 2" xfId="11967" xr:uid="{00000000-0005-0000-0000-0000062E0000}"/>
    <cellStyle name="20% - Accent1 2 4 4 2 3 2 2 2" xfId="11968" xr:uid="{00000000-0005-0000-0000-0000072E0000}"/>
    <cellStyle name="20% - Accent1 2 4 4 2 3 2 3" xfId="11969" xr:uid="{00000000-0005-0000-0000-0000082E0000}"/>
    <cellStyle name="20% - Accent1 2 4 4 2 3 3" xfId="11970" xr:uid="{00000000-0005-0000-0000-0000092E0000}"/>
    <cellStyle name="20% - Accent1 2 4 4 2 3 3 2" xfId="11971" xr:uid="{00000000-0005-0000-0000-00000A2E0000}"/>
    <cellStyle name="20% - Accent1 2 4 4 2 3 4" xfId="11972" xr:uid="{00000000-0005-0000-0000-00000B2E0000}"/>
    <cellStyle name="20% - Accent1 2 4 4 2 4" xfId="11973" xr:uid="{00000000-0005-0000-0000-00000C2E0000}"/>
    <cellStyle name="20% - Accent1 2 4 4 2 4 2" xfId="11974" xr:uid="{00000000-0005-0000-0000-00000D2E0000}"/>
    <cellStyle name="20% - Accent1 2 4 4 2 4 2 2" xfId="11975" xr:uid="{00000000-0005-0000-0000-00000E2E0000}"/>
    <cellStyle name="20% - Accent1 2 4 4 2 4 2 2 2" xfId="11976" xr:uid="{00000000-0005-0000-0000-00000F2E0000}"/>
    <cellStyle name="20% - Accent1 2 4 4 2 4 2 3" xfId="11977" xr:uid="{00000000-0005-0000-0000-0000102E0000}"/>
    <cellStyle name="20% - Accent1 2 4 4 2 4 3" xfId="11978" xr:uid="{00000000-0005-0000-0000-0000112E0000}"/>
    <cellStyle name="20% - Accent1 2 4 4 2 4 3 2" xfId="11979" xr:uid="{00000000-0005-0000-0000-0000122E0000}"/>
    <cellStyle name="20% - Accent1 2 4 4 2 4 4" xfId="11980" xr:uid="{00000000-0005-0000-0000-0000132E0000}"/>
    <cellStyle name="20% - Accent1 2 4 4 2 5" xfId="11981" xr:uid="{00000000-0005-0000-0000-0000142E0000}"/>
    <cellStyle name="20% - Accent1 2 4 4 2 5 2" xfId="11982" xr:uid="{00000000-0005-0000-0000-0000152E0000}"/>
    <cellStyle name="20% - Accent1 2 4 4 2 5 2 2" xfId="11983" xr:uid="{00000000-0005-0000-0000-0000162E0000}"/>
    <cellStyle name="20% - Accent1 2 4 4 2 5 3" xfId="11984" xr:uid="{00000000-0005-0000-0000-0000172E0000}"/>
    <cellStyle name="20% - Accent1 2 4 4 2 6" xfId="11985" xr:uid="{00000000-0005-0000-0000-0000182E0000}"/>
    <cellStyle name="20% - Accent1 2 4 4 2 6 2" xfId="11986" xr:uid="{00000000-0005-0000-0000-0000192E0000}"/>
    <cellStyle name="20% - Accent1 2 4 4 2 6 2 2" xfId="11987" xr:uid="{00000000-0005-0000-0000-00001A2E0000}"/>
    <cellStyle name="20% - Accent1 2 4 4 2 6 3" xfId="11988" xr:uid="{00000000-0005-0000-0000-00001B2E0000}"/>
    <cellStyle name="20% - Accent1 2 4 4 2 7" xfId="11989" xr:uid="{00000000-0005-0000-0000-00001C2E0000}"/>
    <cellStyle name="20% - Accent1 2 4 4 2 7 2" xfId="11990" xr:uid="{00000000-0005-0000-0000-00001D2E0000}"/>
    <cellStyle name="20% - Accent1 2 4 4 2 8" xfId="11991" xr:uid="{00000000-0005-0000-0000-00001E2E0000}"/>
    <cellStyle name="20% - Accent1 2 4 4 2 8 2" xfId="11992" xr:uid="{00000000-0005-0000-0000-00001F2E0000}"/>
    <cellStyle name="20% - Accent1 2 4 4 2 9" xfId="11993" xr:uid="{00000000-0005-0000-0000-0000202E0000}"/>
    <cellStyle name="20% - Accent1 2 4 4 3" xfId="11994" xr:uid="{00000000-0005-0000-0000-0000212E0000}"/>
    <cellStyle name="20% - Accent1 2 4 4 3 2" xfId="11995" xr:uid="{00000000-0005-0000-0000-0000222E0000}"/>
    <cellStyle name="20% - Accent1 2 4 4 3 2 2" xfId="11996" xr:uid="{00000000-0005-0000-0000-0000232E0000}"/>
    <cellStyle name="20% - Accent1 2 4 4 3 2 2 2" xfId="11997" xr:uid="{00000000-0005-0000-0000-0000242E0000}"/>
    <cellStyle name="20% - Accent1 2 4 4 3 2 2 2 2" xfId="11998" xr:uid="{00000000-0005-0000-0000-0000252E0000}"/>
    <cellStyle name="20% - Accent1 2 4 4 3 2 2 3" xfId="11999" xr:uid="{00000000-0005-0000-0000-0000262E0000}"/>
    <cellStyle name="20% - Accent1 2 4 4 3 2 3" xfId="12000" xr:uid="{00000000-0005-0000-0000-0000272E0000}"/>
    <cellStyle name="20% - Accent1 2 4 4 3 2 3 2" xfId="12001" xr:uid="{00000000-0005-0000-0000-0000282E0000}"/>
    <cellStyle name="20% - Accent1 2 4 4 3 2 4" xfId="12002" xr:uid="{00000000-0005-0000-0000-0000292E0000}"/>
    <cellStyle name="20% - Accent1 2 4 4 3 3" xfId="12003" xr:uid="{00000000-0005-0000-0000-00002A2E0000}"/>
    <cellStyle name="20% - Accent1 2 4 4 3 3 2" xfId="12004" xr:uid="{00000000-0005-0000-0000-00002B2E0000}"/>
    <cellStyle name="20% - Accent1 2 4 4 3 3 2 2" xfId="12005" xr:uid="{00000000-0005-0000-0000-00002C2E0000}"/>
    <cellStyle name="20% - Accent1 2 4 4 3 3 2 2 2" xfId="12006" xr:uid="{00000000-0005-0000-0000-00002D2E0000}"/>
    <cellStyle name="20% - Accent1 2 4 4 3 3 2 3" xfId="12007" xr:uid="{00000000-0005-0000-0000-00002E2E0000}"/>
    <cellStyle name="20% - Accent1 2 4 4 3 3 3" xfId="12008" xr:uid="{00000000-0005-0000-0000-00002F2E0000}"/>
    <cellStyle name="20% - Accent1 2 4 4 3 3 3 2" xfId="12009" xr:uid="{00000000-0005-0000-0000-0000302E0000}"/>
    <cellStyle name="20% - Accent1 2 4 4 3 3 4" xfId="12010" xr:uid="{00000000-0005-0000-0000-0000312E0000}"/>
    <cellStyle name="20% - Accent1 2 4 4 3 4" xfId="12011" xr:uid="{00000000-0005-0000-0000-0000322E0000}"/>
    <cellStyle name="20% - Accent1 2 4 4 3 4 2" xfId="12012" xr:uid="{00000000-0005-0000-0000-0000332E0000}"/>
    <cellStyle name="20% - Accent1 2 4 4 3 4 2 2" xfId="12013" xr:uid="{00000000-0005-0000-0000-0000342E0000}"/>
    <cellStyle name="20% - Accent1 2 4 4 3 4 2 2 2" xfId="12014" xr:uid="{00000000-0005-0000-0000-0000352E0000}"/>
    <cellStyle name="20% - Accent1 2 4 4 3 4 2 3" xfId="12015" xr:uid="{00000000-0005-0000-0000-0000362E0000}"/>
    <cellStyle name="20% - Accent1 2 4 4 3 4 3" xfId="12016" xr:uid="{00000000-0005-0000-0000-0000372E0000}"/>
    <cellStyle name="20% - Accent1 2 4 4 3 4 3 2" xfId="12017" xr:uid="{00000000-0005-0000-0000-0000382E0000}"/>
    <cellStyle name="20% - Accent1 2 4 4 3 4 4" xfId="12018" xr:uid="{00000000-0005-0000-0000-0000392E0000}"/>
    <cellStyle name="20% - Accent1 2 4 4 3 5" xfId="12019" xr:uid="{00000000-0005-0000-0000-00003A2E0000}"/>
    <cellStyle name="20% - Accent1 2 4 4 3 5 2" xfId="12020" xr:uid="{00000000-0005-0000-0000-00003B2E0000}"/>
    <cellStyle name="20% - Accent1 2 4 4 3 5 2 2" xfId="12021" xr:uid="{00000000-0005-0000-0000-00003C2E0000}"/>
    <cellStyle name="20% - Accent1 2 4 4 3 5 3" xfId="12022" xr:uid="{00000000-0005-0000-0000-00003D2E0000}"/>
    <cellStyle name="20% - Accent1 2 4 4 3 6" xfId="12023" xr:uid="{00000000-0005-0000-0000-00003E2E0000}"/>
    <cellStyle name="20% - Accent1 2 4 4 3 6 2" xfId="12024" xr:uid="{00000000-0005-0000-0000-00003F2E0000}"/>
    <cellStyle name="20% - Accent1 2 4 4 3 6 2 2" xfId="12025" xr:uid="{00000000-0005-0000-0000-0000402E0000}"/>
    <cellStyle name="20% - Accent1 2 4 4 3 6 3" xfId="12026" xr:uid="{00000000-0005-0000-0000-0000412E0000}"/>
    <cellStyle name="20% - Accent1 2 4 4 3 7" xfId="12027" xr:uid="{00000000-0005-0000-0000-0000422E0000}"/>
    <cellStyle name="20% - Accent1 2 4 4 3 7 2" xfId="12028" xr:uid="{00000000-0005-0000-0000-0000432E0000}"/>
    <cellStyle name="20% - Accent1 2 4 4 3 8" xfId="12029" xr:uid="{00000000-0005-0000-0000-0000442E0000}"/>
    <cellStyle name="20% - Accent1 2 4 4 3 8 2" xfId="12030" xr:uid="{00000000-0005-0000-0000-0000452E0000}"/>
    <cellStyle name="20% - Accent1 2 4 4 3 9" xfId="12031" xr:uid="{00000000-0005-0000-0000-0000462E0000}"/>
    <cellStyle name="20% - Accent1 2 4 4 4" xfId="12032" xr:uid="{00000000-0005-0000-0000-0000472E0000}"/>
    <cellStyle name="20% - Accent1 2 4 4 4 2" xfId="12033" xr:uid="{00000000-0005-0000-0000-0000482E0000}"/>
    <cellStyle name="20% - Accent1 2 4 4 4 2 2" xfId="12034" xr:uid="{00000000-0005-0000-0000-0000492E0000}"/>
    <cellStyle name="20% - Accent1 2 4 4 4 2 2 2" xfId="12035" xr:uid="{00000000-0005-0000-0000-00004A2E0000}"/>
    <cellStyle name="20% - Accent1 2 4 4 4 2 3" xfId="12036" xr:uid="{00000000-0005-0000-0000-00004B2E0000}"/>
    <cellStyle name="20% - Accent1 2 4 4 4 3" xfId="12037" xr:uid="{00000000-0005-0000-0000-00004C2E0000}"/>
    <cellStyle name="20% - Accent1 2 4 4 4 3 2" xfId="12038" xr:uid="{00000000-0005-0000-0000-00004D2E0000}"/>
    <cellStyle name="20% - Accent1 2 4 4 4 4" xfId="12039" xr:uid="{00000000-0005-0000-0000-00004E2E0000}"/>
    <cellStyle name="20% - Accent1 2 4 4 5" xfId="12040" xr:uid="{00000000-0005-0000-0000-00004F2E0000}"/>
    <cellStyle name="20% - Accent1 2 4 4 5 2" xfId="12041" xr:uid="{00000000-0005-0000-0000-0000502E0000}"/>
    <cellStyle name="20% - Accent1 2 4 4 5 2 2" xfId="12042" xr:uid="{00000000-0005-0000-0000-0000512E0000}"/>
    <cellStyle name="20% - Accent1 2 4 4 5 2 2 2" xfId="12043" xr:uid="{00000000-0005-0000-0000-0000522E0000}"/>
    <cellStyle name="20% - Accent1 2 4 4 5 2 3" xfId="12044" xr:uid="{00000000-0005-0000-0000-0000532E0000}"/>
    <cellStyle name="20% - Accent1 2 4 4 5 3" xfId="12045" xr:uid="{00000000-0005-0000-0000-0000542E0000}"/>
    <cellStyle name="20% - Accent1 2 4 4 5 3 2" xfId="12046" xr:uid="{00000000-0005-0000-0000-0000552E0000}"/>
    <cellStyle name="20% - Accent1 2 4 4 5 4" xfId="12047" xr:uid="{00000000-0005-0000-0000-0000562E0000}"/>
    <cellStyle name="20% - Accent1 2 4 4 6" xfId="12048" xr:uid="{00000000-0005-0000-0000-0000572E0000}"/>
    <cellStyle name="20% - Accent1 2 4 4 6 2" xfId="12049" xr:uid="{00000000-0005-0000-0000-0000582E0000}"/>
    <cellStyle name="20% - Accent1 2 4 4 6 2 2" xfId="12050" xr:uid="{00000000-0005-0000-0000-0000592E0000}"/>
    <cellStyle name="20% - Accent1 2 4 4 6 2 2 2" xfId="12051" xr:uid="{00000000-0005-0000-0000-00005A2E0000}"/>
    <cellStyle name="20% - Accent1 2 4 4 6 2 3" xfId="12052" xr:uid="{00000000-0005-0000-0000-00005B2E0000}"/>
    <cellStyle name="20% - Accent1 2 4 4 6 3" xfId="12053" xr:uid="{00000000-0005-0000-0000-00005C2E0000}"/>
    <cellStyle name="20% - Accent1 2 4 4 6 3 2" xfId="12054" xr:uid="{00000000-0005-0000-0000-00005D2E0000}"/>
    <cellStyle name="20% - Accent1 2 4 4 6 4" xfId="12055" xr:uid="{00000000-0005-0000-0000-00005E2E0000}"/>
    <cellStyle name="20% - Accent1 2 4 4 7" xfId="12056" xr:uid="{00000000-0005-0000-0000-00005F2E0000}"/>
    <cellStyle name="20% - Accent1 2 4 4 7 2" xfId="12057" xr:uid="{00000000-0005-0000-0000-0000602E0000}"/>
    <cellStyle name="20% - Accent1 2 4 4 7 2 2" xfId="12058" xr:uid="{00000000-0005-0000-0000-0000612E0000}"/>
    <cellStyle name="20% - Accent1 2 4 4 7 3" xfId="12059" xr:uid="{00000000-0005-0000-0000-0000622E0000}"/>
    <cellStyle name="20% - Accent1 2 4 4 8" xfId="12060" xr:uid="{00000000-0005-0000-0000-0000632E0000}"/>
    <cellStyle name="20% - Accent1 2 4 4 8 2" xfId="12061" xr:uid="{00000000-0005-0000-0000-0000642E0000}"/>
    <cellStyle name="20% - Accent1 2 4 4 8 2 2" xfId="12062" xr:uid="{00000000-0005-0000-0000-0000652E0000}"/>
    <cellStyle name="20% - Accent1 2 4 4 8 3" xfId="12063" xr:uid="{00000000-0005-0000-0000-0000662E0000}"/>
    <cellStyle name="20% - Accent1 2 4 4 9" xfId="12064" xr:uid="{00000000-0005-0000-0000-0000672E0000}"/>
    <cellStyle name="20% - Accent1 2 4 4 9 2" xfId="12065" xr:uid="{00000000-0005-0000-0000-0000682E0000}"/>
    <cellStyle name="20% - Accent1 2 4 5" xfId="12066" xr:uid="{00000000-0005-0000-0000-0000692E0000}"/>
    <cellStyle name="20% - Accent1 2 4 5 10" xfId="12067" xr:uid="{00000000-0005-0000-0000-00006A2E0000}"/>
    <cellStyle name="20% - Accent1 2 4 5 10 2" xfId="12068" xr:uid="{00000000-0005-0000-0000-00006B2E0000}"/>
    <cellStyle name="20% - Accent1 2 4 5 11" xfId="12069" xr:uid="{00000000-0005-0000-0000-00006C2E0000}"/>
    <cellStyle name="20% - Accent1 2 4 5 2" xfId="12070" xr:uid="{00000000-0005-0000-0000-00006D2E0000}"/>
    <cellStyle name="20% - Accent1 2 4 5 2 2" xfId="12071" xr:uid="{00000000-0005-0000-0000-00006E2E0000}"/>
    <cellStyle name="20% - Accent1 2 4 5 2 2 2" xfId="12072" xr:uid="{00000000-0005-0000-0000-00006F2E0000}"/>
    <cellStyle name="20% - Accent1 2 4 5 2 2 2 2" xfId="12073" xr:uid="{00000000-0005-0000-0000-0000702E0000}"/>
    <cellStyle name="20% - Accent1 2 4 5 2 2 2 2 2" xfId="12074" xr:uid="{00000000-0005-0000-0000-0000712E0000}"/>
    <cellStyle name="20% - Accent1 2 4 5 2 2 2 3" xfId="12075" xr:uid="{00000000-0005-0000-0000-0000722E0000}"/>
    <cellStyle name="20% - Accent1 2 4 5 2 2 3" xfId="12076" xr:uid="{00000000-0005-0000-0000-0000732E0000}"/>
    <cellStyle name="20% - Accent1 2 4 5 2 2 3 2" xfId="12077" xr:uid="{00000000-0005-0000-0000-0000742E0000}"/>
    <cellStyle name="20% - Accent1 2 4 5 2 2 4" xfId="12078" xr:uid="{00000000-0005-0000-0000-0000752E0000}"/>
    <cellStyle name="20% - Accent1 2 4 5 2 3" xfId="12079" xr:uid="{00000000-0005-0000-0000-0000762E0000}"/>
    <cellStyle name="20% - Accent1 2 4 5 2 3 2" xfId="12080" xr:uid="{00000000-0005-0000-0000-0000772E0000}"/>
    <cellStyle name="20% - Accent1 2 4 5 2 3 2 2" xfId="12081" xr:uid="{00000000-0005-0000-0000-0000782E0000}"/>
    <cellStyle name="20% - Accent1 2 4 5 2 3 2 2 2" xfId="12082" xr:uid="{00000000-0005-0000-0000-0000792E0000}"/>
    <cellStyle name="20% - Accent1 2 4 5 2 3 2 3" xfId="12083" xr:uid="{00000000-0005-0000-0000-00007A2E0000}"/>
    <cellStyle name="20% - Accent1 2 4 5 2 3 3" xfId="12084" xr:uid="{00000000-0005-0000-0000-00007B2E0000}"/>
    <cellStyle name="20% - Accent1 2 4 5 2 3 3 2" xfId="12085" xr:uid="{00000000-0005-0000-0000-00007C2E0000}"/>
    <cellStyle name="20% - Accent1 2 4 5 2 3 4" xfId="12086" xr:uid="{00000000-0005-0000-0000-00007D2E0000}"/>
    <cellStyle name="20% - Accent1 2 4 5 2 4" xfId="12087" xr:uid="{00000000-0005-0000-0000-00007E2E0000}"/>
    <cellStyle name="20% - Accent1 2 4 5 2 4 2" xfId="12088" xr:uid="{00000000-0005-0000-0000-00007F2E0000}"/>
    <cellStyle name="20% - Accent1 2 4 5 2 4 2 2" xfId="12089" xr:uid="{00000000-0005-0000-0000-0000802E0000}"/>
    <cellStyle name="20% - Accent1 2 4 5 2 4 2 2 2" xfId="12090" xr:uid="{00000000-0005-0000-0000-0000812E0000}"/>
    <cellStyle name="20% - Accent1 2 4 5 2 4 2 3" xfId="12091" xr:uid="{00000000-0005-0000-0000-0000822E0000}"/>
    <cellStyle name="20% - Accent1 2 4 5 2 4 3" xfId="12092" xr:uid="{00000000-0005-0000-0000-0000832E0000}"/>
    <cellStyle name="20% - Accent1 2 4 5 2 4 3 2" xfId="12093" xr:uid="{00000000-0005-0000-0000-0000842E0000}"/>
    <cellStyle name="20% - Accent1 2 4 5 2 4 4" xfId="12094" xr:uid="{00000000-0005-0000-0000-0000852E0000}"/>
    <cellStyle name="20% - Accent1 2 4 5 2 5" xfId="12095" xr:uid="{00000000-0005-0000-0000-0000862E0000}"/>
    <cellStyle name="20% - Accent1 2 4 5 2 5 2" xfId="12096" xr:uid="{00000000-0005-0000-0000-0000872E0000}"/>
    <cellStyle name="20% - Accent1 2 4 5 2 5 2 2" xfId="12097" xr:uid="{00000000-0005-0000-0000-0000882E0000}"/>
    <cellStyle name="20% - Accent1 2 4 5 2 5 3" xfId="12098" xr:uid="{00000000-0005-0000-0000-0000892E0000}"/>
    <cellStyle name="20% - Accent1 2 4 5 2 6" xfId="12099" xr:uid="{00000000-0005-0000-0000-00008A2E0000}"/>
    <cellStyle name="20% - Accent1 2 4 5 2 6 2" xfId="12100" xr:uid="{00000000-0005-0000-0000-00008B2E0000}"/>
    <cellStyle name="20% - Accent1 2 4 5 2 6 2 2" xfId="12101" xr:uid="{00000000-0005-0000-0000-00008C2E0000}"/>
    <cellStyle name="20% - Accent1 2 4 5 2 6 3" xfId="12102" xr:uid="{00000000-0005-0000-0000-00008D2E0000}"/>
    <cellStyle name="20% - Accent1 2 4 5 2 7" xfId="12103" xr:uid="{00000000-0005-0000-0000-00008E2E0000}"/>
    <cellStyle name="20% - Accent1 2 4 5 2 7 2" xfId="12104" xr:uid="{00000000-0005-0000-0000-00008F2E0000}"/>
    <cellStyle name="20% - Accent1 2 4 5 2 8" xfId="12105" xr:uid="{00000000-0005-0000-0000-0000902E0000}"/>
    <cellStyle name="20% - Accent1 2 4 5 2 8 2" xfId="12106" xr:uid="{00000000-0005-0000-0000-0000912E0000}"/>
    <cellStyle name="20% - Accent1 2 4 5 2 9" xfId="12107" xr:uid="{00000000-0005-0000-0000-0000922E0000}"/>
    <cellStyle name="20% - Accent1 2 4 5 3" xfId="12108" xr:uid="{00000000-0005-0000-0000-0000932E0000}"/>
    <cellStyle name="20% - Accent1 2 4 5 3 2" xfId="12109" xr:uid="{00000000-0005-0000-0000-0000942E0000}"/>
    <cellStyle name="20% - Accent1 2 4 5 3 2 2" xfId="12110" xr:uid="{00000000-0005-0000-0000-0000952E0000}"/>
    <cellStyle name="20% - Accent1 2 4 5 3 2 2 2" xfId="12111" xr:uid="{00000000-0005-0000-0000-0000962E0000}"/>
    <cellStyle name="20% - Accent1 2 4 5 3 2 2 2 2" xfId="12112" xr:uid="{00000000-0005-0000-0000-0000972E0000}"/>
    <cellStyle name="20% - Accent1 2 4 5 3 2 2 3" xfId="12113" xr:uid="{00000000-0005-0000-0000-0000982E0000}"/>
    <cellStyle name="20% - Accent1 2 4 5 3 2 3" xfId="12114" xr:uid="{00000000-0005-0000-0000-0000992E0000}"/>
    <cellStyle name="20% - Accent1 2 4 5 3 2 3 2" xfId="12115" xr:uid="{00000000-0005-0000-0000-00009A2E0000}"/>
    <cellStyle name="20% - Accent1 2 4 5 3 2 4" xfId="12116" xr:uid="{00000000-0005-0000-0000-00009B2E0000}"/>
    <cellStyle name="20% - Accent1 2 4 5 3 3" xfId="12117" xr:uid="{00000000-0005-0000-0000-00009C2E0000}"/>
    <cellStyle name="20% - Accent1 2 4 5 3 3 2" xfId="12118" xr:uid="{00000000-0005-0000-0000-00009D2E0000}"/>
    <cellStyle name="20% - Accent1 2 4 5 3 3 2 2" xfId="12119" xr:uid="{00000000-0005-0000-0000-00009E2E0000}"/>
    <cellStyle name="20% - Accent1 2 4 5 3 3 2 2 2" xfId="12120" xr:uid="{00000000-0005-0000-0000-00009F2E0000}"/>
    <cellStyle name="20% - Accent1 2 4 5 3 3 2 3" xfId="12121" xr:uid="{00000000-0005-0000-0000-0000A02E0000}"/>
    <cellStyle name="20% - Accent1 2 4 5 3 3 3" xfId="12122" xr:uid="{00000000-0005-0000-0000-0000A12E0000}"/>
    <cellStyle name="20% - Accent1 2 4 5 3 3 3 2" xfId="12123" xr:uid="{00000000-0005-0000-0000-0000A22E0000}"/>
    <cellStyle name="20% - Accent1 2 4 5 3 3 4" xfId="12124" xr:uid="{00000000-0005-0000-0000-0000A32E0000}"/>
    <cellStyle name="20% - Accent1 2 4 5 3 4" xfId="12125" xr:uid="{00000000-0005-0000-0000-0000A42E0000}"/>
    <cellStyle name="20% - Accent1 2 4 5 3 4 2" xfId="12126" xr:uid="{00000000-0005-0000-0000-0000A52E0000}"/>
    <cellStyle name="20% - Accent1 2 4 5 3 4 2 2" xfId="12127" xr:uid="{00000000-0005-0000-0000-0000A62E0000}"/>
    <cellStyle name="20% - Accent1 2 4 5 3 4 2 2 2" xfId="12128" xr:uid="{00000000-0005-0000-0000-0000A72E0000}"/>
    <cellStyle name="20% - Accent1 2 4 5 3 4 2 3" xfId="12129" xr:uid="{00000000-0005-0000-0000-0000A82E0000}"/>
    <cellStyle name="20% - Accent1 2 4 5 3 4 3" xfId="12130" xr:uid="{00000000-0005-0000-0000-0000A92E0000}"/>
    <cellStyle name="20% - Accent1 2 4 5 3 4 3 2" xfId="12131" xr:uid="{00000000-0005-0000-0000-0000AA2E0000}"/>
    <cellStyle name="20% - Accent1 2 4 5 3 4 4" xfId="12132" xr:uid="{00000000-0005-0000-0000-0000AB2E0000}"/>
    <cellStyle name="20% - Accent1 2 4 5 3 5" xfId="12133" xr:uid="{00000000-0005-0000-0000-0000AC2E0000}"/>
    <cellStyle name="20% - Accent1 2 4 5 3 5 2" xfId="12134" xr:uid="{00000000-0005-0000-0000-0000AD2E0000}"/>
    <cellStyle name="20% - Accent1 2 4 5 3 5 2 2" xfId="12135" xr:uid="{00000000-0005-0000-0000-0000AE2E0000}"/>
    <cellStyle name="20% - Accent1 2 4 5 3 5 3" xfId="12136" xr:uid="{00000000-0005-0000-0000-0000AF2E0000}"/>
    <cellStyle name="20% - Accent1 2 4 5 3 6" xfId="12137" xr:uid="{00000000-0005-0000-0000-0000B02E0000}"/>
    <cellStyle name="20% - Accent1 2 4 5 3 6 2" xfId="12138" xr:uid="{00000000-0005-0000-0000-0000B12E0000}"/>
    <cellStyle name="20% - Accent1 2 4 5 3 6 2 2" xfId="12139" xr:uid="{00000000-0005-0000-0000-0000B22E0000}"/>
    <cellStyle name="20% - Accent1 2 4 5 3 6 3" xfId="12140" xr:uid="{00000000-0005-0000-0000-0000B32E0000}"/>
    <cellStyle name="20% - Accent1 2 4 5 3 7" xfId="12141" xr:uid="{00000000-0005-0000-0000-0000B42E0000}"/>
    <cellStyle name="20% - Accent1 2 4 5 3 7 2" xfId="12142" xr:uid="{00000000-0005-0000-0000-0000B52E0000}"/>
    <cellStyle name="20% - Accent1 2 4 5 3 8" xfId="12143" xr:uid="{00000000-0005-0000-0000-0000B62E0000}"/>
    <cellStyle name="20% - Accent1 2 4 5 3 8 2" xfId="12144" xr:uid="{00000000-0005-0000-0000-0000B72E0000}"/>
    <cellStyle name="20% - Accent1 2 4 5 3 9" xfId="12145" xr:uid="{00000000-0005-0000-0000-0000B82E0000}"/>
    <cellStyle name="20% - Accent1 2 4 5 4" xfId="12146" xr:uid="{00000000-0005-0000-0000-0000B92E0000}"/>
    <cellStyle name="20% - Accent1 2 4 5 4 2" xfId="12147" xr:uid="{00000000-0005-0000-0000-0000BA2E0000}"/>
    <cellStyle name="20% - Accent1 2 4 5 4 2 2" xfId="12148" xr:uid="{00000000-0005-0000-0000-0000BB2E0000}"/>
    <cellStyle name="20% - Accent1 2 4 5 4 2 2 2" xfId="12149" xr:uid="{00000000-0005-0000-0000-0000BC2E0000}"/>
    <cellStyle name="20% - Accent1 2 4 5 4 2 3" xfId="12150" xr:uid="{00000000-0005-0000-0000-0000BD2E0000}"/>
    <cellStyle name="20% - Accent1 2 4 5 4 3" xfId="12151" xr:uid="{00000000-0005-0000-0000-0000BE2E0000}"/>
    <cellStyle name="20% - Accent1 2 4 5 4 3 2" xfId="12152" xr:uid="{00000000-0005-0000-0000-0000BF2E0000}"/>
    <cellStyle name="20% - Accent1 2 4 5 4 4" xfId="12153" xr:uid="{00000000-0005-0000-0000-0000C02E0000}"/>
    <cellStyle name="20% - Accent1 2 4 5 5" xfId="12154" xr:uid="{00000000-0005-0000-0000-0000C12E0000}"/>
    <cellStyle name="20% - Accent1 2 4 5 5 2" xfId="12155" xr:uid="{00000000-0005-0000-0000-0000C22E0000}"/>
    <cellStyle name="20% - Accent1 2 4 5 5 2 2" xfId="12156" xr:uid="{00000000-0005-0000-0000-0000C32E0000}"/>
    <cellStyle name="20% - Accent1 2 4 5 5 2 2 2" xfId="12157" xr:uid="{00000000-0005-0000-0000-0000C42E0000}"/>
    <cellStyle name="20% - Accent1 2 4 5 5 2 3" xfId="12158" xr:uid="{00000000-0005-0000-0000-0000C52E0000}"/>
    <cellStyle name="20% - Accent1 2 4 5 5 3" xfId="12159" xr:uid="{00000000-0005-0000-0000-0000C62E0000}"/>
    <cellStyle name="20% - Accent1 2 4 5 5 3 2" xfId="12160" xr:uid="{00000000-0005-0000-0000-0000C72E0000}"/>
    <cellStyle name="20% - Accent1 2 4 5 5 4" xfId="12161" xr:uid="{00000000-0005-0000-0000-0000C82E0000}"/>
    <cellStyle name="20% - Accent1 2 4 5 6" xfId="12162" xr:uid="{00000000-0005-0000-0000-0000C92E0000}"/>
    <cellStyle name="20% - Accent1 2 4 5 6 2" xfId="12163" xr:uid="{00000000-0005-0000-0000-0000CA2E0000}"/>
    <cellStyle name="20% - Accent1 2 4 5 6 2 2" xfId="12164" xr:uid="{00000000-0005-0000-0000-0000CB2E0000}"/>
    <cellStyle name="20% - Accent1 2 4 5 6 2 2 2" xfId="12165" xr:uid="{00000000-0005-0000-0000-0000CC2E0000}"/>
    <cellStyle name="20% - Accent1 2 4 5 6 2 3" xfId="12166" xr:uid="{00000000-0005-0000-0000-0000CD2E0000}"/>
    <cellStyle name="20% - Accent1 2 4 5 6 3" xfId="12167" xr:uid="{00000000-0005-0000-0000-0000CE2E0000}"/>
    <cellStyle name="20% - Accent1 2 4 5 6 3 2" xfId="12168" xr:uid="{00000000-0005-0000-0000-0000CF2E0000}"/>
    <cellStyle name="20% - Accent1 2 4 5 6 4" xfId="12169" xr:uid="{00000000-0005-0000-0000-0000D02E0000}"/>
    <cellStyle name="20% - Accent1 2 4 5 7" xfId="12170" xr:uid="{00000000-0005-0000-0000-0000D12E0000}"/>
    <cellStyle name="20% - Accent1 2 4 5 7 2" xfId="12171" xr:uid="{00000000-0005-0000-0000-0000D22E0000}"/>
    <cellStyle name="20% - Accent1 2 4 5 7 2 2" xfId="12172" xr:uid="{00000000-0005-0000-0000-0000D32E0000}"/>
    <cellStyle name="20% - Accent1 2 4 5 7 3" xfId="12173" xr:uid="{00000000-0005-0000-0000-0000D42E0000}"/>
    <cellStyle name="20% - Accent1 2 4 5 8" xfId="12174" xr:uid="{00000000-0005-0000-0000-0000D52E0000}"/>
    <cellStyle name="20% - Accent1 2 4 5 8 2" xfId="12175" xr:uid="{00000000-0005-0000-0000-0000D62E0000}"/>
    <cellStyle name="20% - Accent1 2 4 5 8 2 2" xfId="12176" xr:uid="{00000000-0005-0000-0000-0000D72E0000}"/>
    <cellStyle name="20% - Accent1 2 4 5 8 3" xfId="12177" xr:uid="{00000000-0005-0000-0000-0000D82E0000}"/>
    <cellStyle name="20% - Accent1 2 4 5 9" xfId="12178" xr:uid="{00000000-0005-0000-0000-0000D92E0000}"/>
    <cellStyle name="20% - Accent1 2 4 5 9 2" xfId="12179" xr:uid="{00000000-0005-0000-0000-0000DA2E0000}"/>
    <cellStyle name="20% - Accent1 2 4 6" xfId="12180" xr:uid="{00000000-0005-0000-0000-0000DB2E0000}"/>
    <cellStyle name="20% - Accent1 2 4 6 10" xfId="12181" xr:uid="{00000000-0005-0000-0000-0000DC2E0000}"/>
    <cellStyle name="20% - Accent1 2 4 6 10 2" xfId="12182" xr:uid="{00000000-0005-0000-0000-0000DD2E0000}"/>
    <cellStyle name="20% - Accent1 2 4 6 11" xfId="12183" xr:uid="{00000000-0005-0000-0000-0000DE2E0000}"/>
    <cellStyle name="20% - Accent1 2 4 6 2" xfId="12184" xr:uid="{00000000-0005-0000-0000-0000DF2E0000}"/>
    <cellStyle name="20% - Accent1 2 4 6 2 2" xfId="12185" xr:uid="{00000000-0005-0000-0000-0000E02E0000}"/>
    <cellStyle name="20% - Accent1 2 4 6 2 2 2" xfId="12186" xr:uid="{00000000-0005-0000-0000-0000E12E0000}"/>
    <cellStyle name="20% - Accent1 2 4 6 2 2 2 2" xfId="12187" xr:uid="{00000000-0005-0000-0000-0000E22E0000}"/>
    <cellStyle name="20% - Accent1 2 4 6 2 2 2 2 2" xfId="12188" xr:uid="{00000000-0005-0000-0000-0000E32E0000}"/>
    <cellStyle name="20% - Accent1 2 4 6 2 2 2 3" xfId="12189" xr:uid="{00000000-0005-0000-0000-0000E42E0000}"/>
    <cellStyle name="20% - Accent1 2 4 6 2 2 3" xfId="12190" xr:uid="{00000000-0005-0000-0000-0000E52E0000}"/>
    <cellStyle name="20% - Accent1 2 4 6 2 2 3 2" xfId="12191" xr:uid="{00000000-0005-0000-0000-0000E62E0000}"/>
    <cellStyle name="20% - Accent1 2 4 6 2 2 4" xfId="12192" xr:uid="{00000000-0005-0000-0000-0000E72E0000}"/>
    <cellStyle name="20% - Accent1 2 4 6 2 3" xfId="12193" xr:uid="{00000000-0005-0000-0000-0000E82E0000}"/>
    <cellStyle name="20% - Accent1 2 4 6 2 3 2" xfId="12194" xr:uid="{00000000-0005-0000-0000-0000E92E0000}"/>
    <cellStyle name="20% - Accent1 2 4 6 2 3 2 2" xfId="12195" xr:uid="{00000000-0005-0000-0000-0000EA2E0000}"/>
    <cellStyle name="20% - Accent1 2 4 6 2 3 2 2 2" xfId="12196" xr:uid="{00000000-0005-0000-0000-0000EB2E0000}"/>
    <cellStyle name="20% - Accent1 2 4 6 2 3 2 3" xfId="12197" xr:uid="{00000000-0005-0000-0000-0000EC2E0000}"/>
    <cellStyle name="20% - Accent1 2 4 6 2 3 3" xfId="12198" xr:uid="{00000000-0005-0000-0000-0000ED2E0000}"/>
    <cellStyle name="20% - Accent1 2 4 6 2 3 3 2" xfId="12199" xr:uid="{00000000-0005-0000-0000-0000EE2E0000}"/>
    <cellStyle name="20% - Accent1 2 4 6 2 3 4" xfId="12200" xr:uid="{00000000-0005-0000-0000-0000EF2E0000}"/>
    <cellStyle name="20% - Accent1 2 4 6 2 4" xfId="12201" xr:uid="{00000000-0005-0000-0000-0000F02E0000}"/>
    <cellStyle name="20% - Accent1 2 4 6 2 4 2" xfId="12202" xr:uid="{00000000-0005-0000-0000-0000F12E0000}"/>
    <cellStyle name="20% - Accent1 2 4 6 2 4 2 2" xfId="12203" xr:uid="{00000000-0005-0000-0000-0000F22E0000}"/>
    <cellStyle name="20% - Accent1 2 4 6 2 4 2 2 2" xfId="12204" xr:uid="{00000000-0005-0000-0000-0000F32E0000}"/>
    <cellStyle name="20% - Accent1 2 4 6 2 4 2 3" xfId="12205" xr:uid="{00000000-0005-0000-0000-0000F42E0000}"/>
    <cellStyle name="20% - Accent1 2 4 6 2 4 3" xfId="12206" xr:uid="{00000000-0005-0000-0000-0000F52E0000}"/>
    <cellStyle name="20% - Accent1 2 4 6 2 4 3 2" xfId="12207" xr:uid="{00000000-0005-0000-0000-0000F62E0000}"/>
    <cellStyle name="20% - Accent1 2 4 6 2 4 4" xfId="12208" xr:uid="{00000000-0005-0000-0000-0000F72E0000}"/>
    <cellStyle name="20% - Accent1 2 4 6 2 5" xfId="12209" xr:uid="{00000000-0005-0000-0000-0000F82E0000}"/>
    <cellStyle name="20% - Accent1 2 4 6 2 5 2" xfId="12210" xr:uid="{00000000-0005-0000-0000-0000F92E0000}"/>
    <cellStyle name="20% - Accent1 2 4 6 2 5 2 2" xfId="12211" xr:uid="{00000000-0005-0000-0000-0000FA2E0000}"/>
    <cellStyle name="20% - Accent1 2 4 6 2 5 3" xfId="12212" xr:uid="{00000000-0005-0000-0000-0000FB2E0000}"/>
    <cellStyle name="20% - Accent1 2 4 6 2 6" xfId="12213" xr:uid="{00000000-0005-0000-0000-0000FC2E0000}"/>
    <cellStyle name="20% - Accent1 2 4 6 2 6 2" xfId="12214" xr:uid="{00000000-0005-0000-0000-0000FD2E0000}"/>
    <cellStyle name="20% - Accent1 2 4 6 2 6 2 2" xfId="12215" xr:uid="{00000000-0005-0000-0000-0000FE2E0000}"/>
    <cellStyle name="20% - Accent1 2 4 6 2 6 3" xfId="12216" xr:uid="{00000000-0005-0000-0000-0000FF2E0000}"/>
    <cellStyle name="20% - Accent1 2 4 6 2 7" xfId="12217" xr:uid="{00000000-0005-0000-0000-0000002F0000}"/>
    <cellStyle name="20% - Accent1 2 4 6 2 7 2" xfId="12218" xr:uid="{00000000-0005-0000-0000-0000012F0000}"/>
    <cellStyle name="20% - Accent1 2 4 6 2 8" xfId="12219" xr:uid="{00000000-0005-0000-0000-0000022F0000}"/>
    <cellStyle name="20% - Accent1 2 4 6 2 8 2" xfId="12220" xr:uid="{00000000-0005-0000-0000-0000032F0000}"/>
    <cellStyle name="20% - Accent1 2 4 6 2 9" xfId="12221" xr:uid="{00000000-0005-0000-0000-0000042F0000}"/>
    <cellStyle name="20% - Accent1 2 4 6 3" xfId="12222" xr:uid="{00000000-0005-0000-0000-0000052F0000}"/>
    <cellStyle name="20% - Accent1 2 4 6 3 2" xfId="12223" xr:uid="{00000000-0005-0000-0000-0000062F0000}"/>
    <cellStyle name="20% - Accent1 2 4 6 3 2 2" xfId="12224" xr:uid="{00000000-0005-0000-0000-0000072F0000}"/>
    <cellStyle name="20% - Accent1 2 4 6 3 2 2 2" xfId="12225" xr:uid="{00000000-0005-0000-0000-0000082F0000}"/>
    <cellStyle name="20% - Accent1 2 4 6 3 2 2 2 2" xfId="12226" xr:uid="{00000000-0005-0000-0000-0000092F0000}"/>
    <cellStyle name="20% - Accent1 2 4 6 3 2 2 3" xfId="12227" xr:uid="{00000000-0005-0000-0000-00000A2F0000}"/>
    <cellStyle name="20% - Accent1 2 4 6 3 2 3" xfId="12228" xr:uid="{00000000-0005-0000-0000-00000B2F0000}"/>
    <cellStyle name="20% - Accent1 2 4 6 3 2 3 2" xfId="12229" xr:uid="{00000000-0005-0000-0000-00000C2F0000}"/>
    <cellStyle name="20% - Accent1 2 4 6 3 2 4" xfId="12230" xr:uid="{00000000-0005-0000-0000-00000D2F0000}"/>
    <cellStyle name="20% - Accent1 2 4 6 3 3" xfId="12231" xr:uid="{00000000-0005-0000-0000-00000E2F0000}"/>
    <cellStyle name="20% - Accent1 2 4 6 3 3 2" xfId="12232" xr:uid="{00000000-0005-0000-0000-00000F2F0000}"/>
    <cellStyle name="20% - Accent1 2 4 6 3 3 2 2" xfId="12233" xr:uid="{00000000-0005-0000-0000-0000102F0000}"/>
    <cellStyle name="20% - Accent1 2 4 6 3 3 2 2 2" xfId="12234" xr:uid="{00000000-0005-0000-0000-0000112F0000}"/>
    <cellStyle name="20% - Accent1 2 4 6 3 3 2 3" xfId="12235" xr:uid="{00000000-0005-0000-0000-0000122F0000}"/>
    <cellStyle name="20% - Accent1 2 4 6 3 3 3" xfId="12236" xr:uid="{00000000-0005-0000-0000-0000132F0000}"/>
    <cellStyle name="20% - Accent1 2 4 6 3 3 3 2" xfId="12237" xr:uid="{00000000-0005-0000-0000-0000142F0000}"/>
    <cellStyle name="20% - Accent1 2 4 6 3 3 4" xfId="12238" xr:uid="{00000000-0005-0000-0000-0000152F0000}"/>
    <cellStyle name="20% - Accent1 2 4 6 3 4" xfId="12239" xr:uid="{00000000-0005-0000-0000-0000162F0000}"/>
    <cellStyle name="20% - Accent1 2 4 6 3 4 2" xfId="12240" xr:uid="{00000000-0005-0000-0000-0000172F0000}"/>
    <cellStyle name="20% - Accent1 2 4 6 3 4 2 2" xfId="12241" xr:uid="{00000000-0005-0000-0000-0000182F0000}"/>
    <cellStyle name="20% - Accent1 2 4 6 3 4 2 2 2" xfId="12242" xr:uid="{00000000-0005-0000-0000-0000192F0000}"/>
    <cellStyle name="20% - Accent1 2 4 6 3 4 2 3" xfId="12243" xr:uid="{00000000-0005-0000-0000-00001A2F0000}"/>
    <cellStyle name="20% - Accent1 2 4 6 3 4 3" xfId="12244" xr:uid="{00000000-0005-0000-0000-00001B2F0000}"/>
    <cellStyle name="20% - Accent1 2 4 6 3 4 3 2" xfId="12245" xr:uid="{00000000-0005-0000-0000-00001C2F0000}"/>
    <cellStyle name="20% - Accent1 2 4 6 3 4 4" xfId="12246" xr:uid="{00000000-0005-0000-0000-00001D2F0000}"/>
    <cellStyle name="20% - Accent1 2 4 6 3 5" xfId="12247" xr:uid="{00000000-0005-0000-0000-00001E2F0000}"/>
    <cellStyle name="20% - Accent1 2 4 6 3 5 2" xfId="12248" xr:uid="{00000000-0005-0000-0000-00001F2F0000}"/>
    <cellStyle name="20% - Accent1 2 4 6 3 5 2 2" xfId="12249" xr:uid="{00000000-0005-0000-0000-0000202F0000}"/>
    <cellStyle name="20% - Accent1 2 4 6 3 5 3" xfId="12250" xr:uid="{00000000-0005-0000-0000-0000212F0000}"/>
    <cellStyle name="20% - Accent1 2 4 6 3 6" xfId="12251" xr:uid="{00000000-0005-0000-0000-0000222F0000}"/>
    <cellStyle name="20% - Accent1 2 4 6 3 6 2" xfId="12252" xr:uid="{00000000-0005-0000-0000-0000232F0000}"/>
    <cellStyle name="20% - Accent1 2 4 6 3 6 2 2" xfId="12253" xr:uid="{00000000-0005-0000-0000-0000242F0000}"/>
    <cellStyle name="20% - Accent1 2 4 6 3 6 3" xfId="12254" xr:uid="{00000000-0005-0000-0000-0000252F0000}"/>
    <cellStyle name="20% - Accent1 2 4 6 3 7" xfId="12255" xr:uid="{00000000-0005-0000-0000-0000262F0000}"/>
    <cellStyle name="20% - Accent1 2 4 6 3 7 2" xfId="12256" xr:uid="{00000000-0005-0000-0000-0000272F0000}"/>
    <cellStyle name="20% - Accent1 2 4 6 3 8" xfId="12257" xr:uid="{00000000-0005-0000-0000-0000282F0000}"/>
    <cellStyle name="20% - Accent1 2 4 6 3 8 2" xfId="12258" xr:uid="{00000000-0005-0000-0000-0000292F0000}"/>
    <cellStyle name="20% - Accent1 2 4 6 3 9" xfId="12259" xr:uid="{00000000-0005-0000-0000-00002A2F0000}"/>
    <cellStyle name="20% - Accent1 2 4 6 4" xfId="12260" xr:uid="{00000000-0005-0000-0000-00002B2F0000}"/>
    <cellStyle name="20% - Accent1 2 4 6 4 2" xfId="12261" xr:uid="{00000000-0005-0000-0000-00002C2F0000}"/>
    <cellStyle name="20% - Accent1 2 4 6 4 2 2" xfId="12262" xr:uid="{00000000-0005-0000-0000-00002D2F0000}"/>
    <cellStyle name="20% - Accent1 2 4 6 4 2 2 2" xfId="12263" xr:uid="{00000000-0005-0000-0000-00002E2F0000}"/>
    <cellStyle name="20% - Accent1 2 4 6 4 2 3" xfId="12264" xr:uid="{00000000-0005-0000-0000-00002F2F0000}"/>
    <cellStyle name="20% - Accent1 2 4 6 4 3" xfId="12265" xr:uid="{00000000-0005-0000-0000-0000302F0000}"/>
    <cellStyle name="20% - Accent1 2 4 6 4 3 2" xfId="12266" xr:uid="{00000000-0005-0000-0000-0000312F0000}"/>
    <cellStyle name="20% - Accent1 2 4 6 4 4" xfId="12267" xr:uid="{00000000-0005-0000-0000-0000322F0000}"/>
    <cellStyle name="20% - Accent1 2 4 6 5" xfId="12268" xr:uid="{00000000-0005-0000-0000-0000332F0000}"/>
    <cellStyle name="20% - Accent1 2 4 6 5 2" xfId="12269" xr:uid="{00000000-0005-0000-0000-0000342F0000}"/>
    <cellStyle name="20% - Accent1 2 4 6 5 2 2" xfId="12270" xr:uid="{00000000-0005-0000-0000-0000352F0000}"/>
    <cellStyle name="20% - Accent1 2 4 6 5 2 2 2" xfId="12271" xr:uid="{00000000-0005-0000-0000-0000362F0000}"/>
    <cellStyle name="20% - Accent1 2 4 6 5 2 3" xfId="12272" xr:uid="{00000000-0005-0000-0000-0000372F0000}"/>
    <cellStyle name="20% - Accent1 2 4 6 5 3" xfId="12273" xr:uid="{00000000-0005-0000-0000-0000382F0000}"/>
    <cellStyle name="20% - Accent1 2 4 6 5 3 2" xfId="12274" xr:uid="{00000000-0005-0000-0000-0000392F0000}"/>
    <cellStyle name="20% - Accent1 2 4 6 5 4" xfId="12275" xr:uid="{00000000-0005-0000-0000-00003A2F0000}"/>
    <cellStyle name="20% - Accent1 2 4 6 6" xfId="12276" xr:uid="{00000000-0005-0000-0000-00003B2F0000}"/>
    <cellStyle name="20% - Accent1 2 4 6 6 2" xfId="12277" xr:uid="{00000000-0005-0000-0000-00003C2F0000}"/>
    <cellStyle name="20% - Accent1 2 4 6 6 2 2" xfId="12278" xr:uid="{00000000-0005-0000-0000-00003D2F0000}"/>
    <cellStyle name="20% - Accent1 2 4 6 6 2 2 2" xfId="12279" xr:uid="{00000000-0005-0000-0000-00003E2F0000}"/>
    <cellStyle name="20% - Accent1 2 4 6 6 2 3" xfId="12280" xr:uid="{00000000-0005-0000-0000-00003F2F0000}"/>
    <cellStyle name="20% - Accent1 2 4 6 6 3" xfId="12281" xr:uid="{00000000-0005-0000-0000-0000402F0000}"/>
    <cellStyle name="20% - Accent1 2 4 6 6 3 2" xfId="12282" xr:uid="{00000000-0005-0000-0000-0000412F0000}"/>
    <cellStyle name="20% - Accent1 2 4 6 6 4" xfId="12283" xr:uid="{00000000-0005-0000-0000-0000422F0000}"/>
    <cellStyle name="20% - Accent1 2 4 6 7" xfId="12284" xr:uid="{00000000-0005-0000-0000-0000432F0000}"/>
    <cellStyle name="20% - Accent1 2 4 6 7 2" xfId="12285" xr:uid="{00000000-0005-0000-0000-0000442F0000}"/>
    <cellStyle name="20% - Accent1 2 4 6 7 2 2" xfId="12286" xr:uid="{00000000-0005-0000-0000-0000452F0000}"/>
    <cellStyle name="20% - Accent1 2 4 6 7 3" xfId="12287" xr:uid="{00000000-0005-0000-0000-0000462F0000}"/>
    <cellStyle name="20% - Accent1 2 4 6 8" xfId="12288" xr:uid="{00000000-0005-0000-0000-0000472F0000}"/>
    <cellStyle name="20% - Accent1 2 4 6 8 2" xfId="12289" xr:uid="{00000000-0005-0000-0000-0000482F0000}"/>
    <cellStyle name="20% - Accent1 2 4 6 8 2 2" xfId="12290" xr:uid="{00000000-0005-0000-0000-0000492F0000}"/>
    <cellStyle name="20% - Accent1 2 4 6 8 3" xfId="12291" xr:uid="{00000000-0005-0000-0000-00004A2F0000}"/>
    <cellStyle name="20% - Accent1 2 4 6 9" xfId="12292" xr:uid="{00000000-0005-0000-0000-00004B2F0000}"/>
    <cellStyle name="20% - Accent1 2 4 6 9 2" xfId="12293" xr:uid="{00000000-0005-0000-0000-00004C2F0000}"/>
    <cellStyle name="20% - Accent1 2 4 7" xfId="12294" xr:uid="{00000000-0005-0000-0000-00004D2F0000}"/>
    <cellStyle name="20% - Accent1 2 4 7 2" xfId="12295" xr:uid="{00000000-0005-0000-0000-00004E2F0000}"/>
    <cellStyle name="20% - Accent1 2 4 7 2 2" xfId="12296" xr:uid="{00000000-0005-0000-0000-00004F2F0000}"/>
    <cellStyle name="20% - Accent1 2 4 7 2 2 2" xfId="12297" xr:uid="{00000000-0005-0000-0000-0000502F0000}"/>
    <cellStyle name="20% - Accent1 2 4 7 2 2 2 2" xfId="12298" xr:uid="{00000000-0005-0000-0000-0000512F0000}"/>
    <cellStyle name="20% - Accent1 2 4 7 2 2 3" xfId="12299" xr:uid="{00000000-0005-0000-0000-0000522F0000}"/>
    <cellStyle name="20% - Accent1 2 4 7 2 3" xfId="12300" xr:uid="{00000000-0005-0000-0000-0000532F0000}"/>
    <cellStyle name="20% - Accent1 2 4 7 2 3 2" xfId="12301" xr:uid="{00000000-0005-0000-0000-0000542F0000}"/>
    <cellStyle name="20% - Accent1 2 4 7 2 4" xfId="12302" xr:uid="{00000000-0005-0000-0000-0000552F0000}"/>
    <cellStyle name="20% - Accent1 2 4 7 3" xfId="12303" xr:uid="{00000000-0005-0000-0000-0000562F0000}"/>
    <cellStyle name="20% - Accent1 2 4 7 3 2" xfId="12304" xr:uid="{00000000-0005-0000-0000-0000572F0000}"/>
    <cellStyle name="20% - Accent1 2 4 7 3 2 2" xfId="12305" xr:uid="{00000000-0005-0000-0000-0000582F0000}"/>
    <cellStyle name="20% - Accent1 2 4 7 3 2 2 2" xfId="12306" xr:uid="{00000000-0005-0000-0000-0000592F0000}"/>
    <cellStyle name="20% - Accent1 2 4 7 3 2 3" xfId="12307" xr:uid="{00000000-0005-0000-0000-00005A2F0000}"/>
    <cellStyle name="20% - Accent1 2 4 7 3 3" xfId="12308" xr:uid="{00000000-0005-0000-0000-00005B2F0000}"/>
    <cellStyle name="20% - Accent1 2 4 7 3 3 2" xfId="12309" xr:uid="{00000000-0005-0000-0000-00005C2F0000}"/>
    <cellStyle name="20% - Accent1 2 4 7 3 4" xfId="12310" xr:uid="{00000000-0005-0000-0000-00005D2F0000}"/>
    <cellStyle name="20% - Accent1 2 4 7 4" xfId="12311" xr:uid="{00000000-0005-0000-0000-00005E2F0000}"/>
    <cellStyle name="20% - Accent1 2 4 7 4 2" xfId="12312" xr:uid="{00000000-0005-0000-0000-00005F2F0000}"/>
    <cellStyle name="20% - Accent1 2 4 7 4 2 2" xfId="12313" xr:uid="{00000000-0005-0000-0000-0000602F0000}"/>
    <cellStyle name="20% - Accent1 2 4 7 4 2 2 2" xfId="12314" xr:uid="{00000000-0005-0000-0000-0000612F0000}"/>
    <cellStyle name="20% - Accent1 2 4 7 4 2 3" xfId="12315" xr:uid="{00000000-0005-0000-0000-0000622F0000}"/>
    <cellStyle name="20% - Accent1 2 4 7 4 3" xfId="12316" xr:uid="{00000000-0005-0000-0000-0000632F0000}"/>
    <cellStyle name="20% - Accent1 2 4 7 4 3 2" xfId="12317" xr:uid="{00000000-0005-0000-0000-0000642F0000}"/>
    <cellStyle name="20% - Accent1 2 4 7 4 4" xfId="12318" xr:uid="{00000000-0005-0000-0000-0000652F0000}"/>
    <cellStyle name="20% - Accent1 2 4 7 5" xfId="12319" xr:uid="{00000000-0005-0000-0000-0000662F0000}"/>
    <cellStyle name="20% - Accent1 2 4 7 5 2" xfId="12320" xr:uid="{00000000-0005-0000-0000-0000672F0000}"/>
    <cellStyle name="20% - Accent1 2 4 7 5 2 2" xfId="12321" xr:uid="{00000000-0005-0000-0000-0000682F0000}"/>
    <cellStyle name="20% - Accent1 2 4 7 5 3" xfId="12322" xr:uid="{00000000-0005-0000-0000-0000692F0000}"/>
    <cellStyle name="20% - Accent1 2 4 7 6" xfId="12323" xr:uid="{00000000-0005-0000-0000-00006A2F0000}"/>
    <cellStyle name="20% - Accent1 2 4 7 6 2" xfId="12324" xr:uid="{00000000-0005-0000-0000-00006B2F0000}"/>
    <cellStyle name="20% - Accent1 2 4 7 6 2 2" xfId="12325" xr:uid="{00000000-0005-0000-0000-00006C2F0000}"/>
    <cellStyle name="20% - Accent1 2 4 7 6 3" xfId="12326" xr:uid="{00000000-0005-0000-0000-00006D2F0000}"/>
    <cellStyle name="20% - Accent1 2 4 7 7" xfId="12327" xr:uid="{00000000-0005-0000-0000-00006E2F0000}"/>
    <cellStyle name="20% - Accent1 2 4 7 7 2" xfId="12328" xr:uid="{00000000-0005-0000-0000-00006F2F0000}"/>
    <cellStyle name="20% - Accent1 2 4 7 8" xfId="12329" xr:uid="{00000000-0005-0000-0000-0000702F0000}"/>
    <cellStyle name="20% - Accent1 2 4 7 8 2" xfId="12330" xr:uid="{00000000-0005-0000-0000-0000712F0000}"/>
    <cellStyle name="20% - Accent1 2 4 7 9" xfId="12331" xr:uid="{00000000-0005-0000-0000-0000722F0000}"/>
    <cellStyle name="20% - Accent1 2 4 8" xfId="12332" xr:uid="{00000000-0005-0000-0000-0000732F0000}"/>
    <cellStyle name="20% - Accent1 2 4 8 2" xfId="12333" xr:uid="{00000000-0005-0000-0000-0000742F0000}"/>
    <cellStyle name="20% - Accent1 2 4 8 2 2" xfId="12334" xr:uid="{00000000-0005-0000-0000-0000752F0000}"/>
    <cellStyle name="20% - Accent1 2 4 8 2 2 2" xfId="12335" xr:uid="{00000000-0005-0000-0000-0000762F0000}"/>
    <cellStyle name="20% - Accent1 2 4 8 2 2 2 2" xfId="12336" xr:uid="{00000000-0005-0000-0000-0000772F0000}"/>
    <cellStyle name="20% - Accent1 2 4 8 2 2 3" xfId="12337" xr:uid="{00000000-0005-0000-0000-0000782F0000}"/>
    <cellStyle name="20% - Accent1 2 4 8 2 3" xfId="12338" xr:uid="{00000000-0005-0000-0000-0000792F0000}"/>
    <cellStyle name="20% - Accent1 2 4 8 2 3 2" xfId="12339" xr:uid="{00000000-0005-0000-0000-00007A2F0000}"/>
    <cellStyle name="20% - Accent1 2 4 8 2 4" xfId="12340" xr:uid="{00000000-0005-0000-0000-00007B2F0000}"/>
    <cellStyle name="20% - Accent1 2 4 8 3" xfId="12341" xr:uid="{00000000-0005-0000-0000-00007C2F0000}"/>
    <cellStyle name="20% - Accent1 2 4 8 3 2" xfId="12342" xr:uid="{00000000-0005-0000-0000-00007D2F0000}"/>
    <cellStyle name="20% - Accent1 2 4 8 3 2 2" xfId="12343" xr:uid="{00000000-0005-0000-0000-00007E2F0000}"/>
    <cellStyle name="20% - Accent1 2 4 8 3 2 2 2" xfId="12344" xr:uid="{00000000-0005-0000-0000-00007F2F0000}"/>
    <cellStyle name="20% - Accent1 2 4 8 3 2 3" xfId="12345" xr:uid="{00000000-0005-0000-0000-0000802F0000}"/>
    <cellStyle name="20% - Accent1 2 4 8 3 3" xfId="12346" xr:uid="{00000000-0005-0000-0000-0000812F0000}"/>
    <cellStyle name="20% - Accent1 2 4 8 3 3 2" xfId="12347" xr:uid="{00000000-0005-0000-0000-0000822F0000}"/>
    <cellStyle name="20% - Accent1 2 4 8 3 4" xfId="12348" xr:uid="{00000000-0005-0000-0000-0000832F0000}"/>
    <cellStyle name="20% - Accent1 2 4 8 4" xfId="12349" xr:uid="{00000000-0005-0000-0000-0000842F0000}"/>
    <cellStyle name="20% - Accent1 2 4 8 4 2" xfId="12350" xr:uid="{00000000-0005-0000-0000-0000852F0000}"/>
    <cellStyle name="20% - Accent1 2 4 8 4 2 2" xfId="12351" xr:uid="{00000000-0005-0000-0000-0000862F0000}"/>
    <cellStyle name="20% - Accent1 2 4 8 4 2 2 2" xfId="12352" xr:uid="{00000000-0005-0000-0000-0000872F0000}"/>
    <cellStyle name="20% - Accent1 2 4 8 4 2 3" xfId="12353" xr:uid="{00000000-0005-0000-0000-0000882F0000}"/>
    <cellStyle name="20% - Accent1 2 4 8 4 3" xfId="12354" xr:uid="{00000000-0005-0000-0000-0000892F0000}"/>
    <cellStyle name="20% - Accent1 2 4 8 4 3 2" xfId="12355" xr:uid="{00000000-0005-0000-0000-00008A2F0000}"/>
    <cellStyle name="20% - Accent1 2 4 8 4 4" xfId="12356" xr:uid="{00000000-0005-0000-0000-00008B2F0000}"/>
    <cellStyle name="20% - Accent1 2 4 8 5" xfId="12357" xr:uid="{00000000-0005-0000-0000-00008C2F0000}"/>
    <cellStyle name="20% - Accent1 2 4 8 5 2" xfId="12358" xr:uid="{00000000-0005-0000-0000-00008D2F0000}"/>
    <cellStyle name="20% - Accent1 2 4 8 5 2 2" xfId="12359" xr:uid="{00000000-0005-0000-0000-00008E2F0000}"/>
    <cellStyle name="20% - Accent1 2 4 8 5 3" xfId="12360" xr:uid="{00000000-0005-0000-0000-00008F2F0000}"/>
    <cellStyle name="20% - Accent1 2 4 8 6" xfId="12361" xr:uid="{00000000-0005-0000-0000-0000902F0000}"/>
    <cellStyle name="20% - Accent1 2 4 8 6 2" xfId="12362" xr:uid="{00000000-0005-0000-0000-0000912F0000}"/>
    <cellStyle name="20% - Accent1 2 4 8 6 2 2" xfId="12363" xr:uid="{00000000-0005-0000-0000-0000922F0000}"/>
    <cellStyle name="20% - Accent1 2 4 8 6 3" xfId="12364" xr:uid="{00000000-0005-0000-0000-0000932F0000}"/>
    <cellStyle name="20% - Accent1 2 4 8 7" xfId="12365" xr:uid="{00000000-0005-0000-0000-0000942F0000}"/>
    <cellStyle name="20% - Accent1 2 4 8 7 2" xfId="12366" xr:uid="{00000000-0005-0000-0000-0000952F0000}"/>
    <cellStyle name="20% - Accent1 2 4 8 8" xfId="12367" xr:uid="{00000000-0005-0000-0000-0000962F0000}"/>
    <cellStyle name="20% - Accent1 2 4 8 8 2" xfId="12368" xr:uid="{00000000-0005-0000-0000-0000972F0000}"/>
    <cellStyle name="20% - Accent1 2 4 8 9" xfId="12369" xr:uid="{00000000-0005-0000-0000-0000982F0000}"/>
    <cellStyle name="20% - Accent1 2 4 9" xfId="12370" xr:uid="{00000000-0005-0000-0000-0000992F0000}"/>
    <cellStyle name="20% - Accent1 2 4 9 2" xfId="12371" xr:uid="{00000000-0005-0000-0000-00009A2F0000}"/>
    <cellStyle name="20% - Accent1 2 4 9 2 2" xfId="12372" xr:uid="{00000000-0005-0000-0000-00009B2F0000}"/>
    <cellStyle name="20% - Accent1 2 4 9 2 2 2" xfId="12373" xr:uid="{00000000-0005-0000-0000-00009C2F0000}"/>
    <cellStyle name="20% - Accent1 2 4 9 2 3" xfId="12374" xr:uid="{00000000-0005-0000-0000-00009D2F0000}"/>
    <cellStyle name="20% - Accent1 2 4 9 3" xfId="12375" xr:uid="{00000000-0005-0000-0000-00009E2F0000}"/>
    <cellStyle name="20% - Accent1 2 4 9 3 2" xfId="12376" xr:uid="{00000000-0005-0000-0000-00009F2F0000}"/>
    <cellStyle name="20% - Accent1 2 4 9 4" xfId="12377" xr:uid="{00000000-0005-0000-0000-0000A02F0000}"/>
    <cellStyle name="20% - Accent1 2 5" xfId="12378" xr:uid="{00000000-0005-0000-0000-0000A12F0000}"/>
    <cellStyle name="20% - Accent1 2 5 10" xfId="12379" xr:uid="{00000000-0005-0000-0000-0000A22F0000}"/>
    <cellStyle name="20% - Accent1 2 5 10 2" xfId="12380" xr:uid="{00000000-0005-0000-0000-0000A32F0000}"/>
    <cellStyle name="20% - Accent1 2 5 10 2 2" xfId="12381" xr:uid="{00000000-0005-0000-0000-0000A42F0000}"/>
    <cellStyle name="20% - Accent1 2 5 10 2 2 2" xfId="12382" xr:uid="{00000000-0005-0000-0000-0000A52F0000}"/>
    <cellStyle name="20% - Accent1 2 5 10 2 3" xfId="12383" xr:uid="{00000000-0005-0000-0000-0000A62F0000}"/>
    <cellStyle name="20% - Accent1 2 5 10 3" xfId="12384" xr:uid="{00000000-0005-0000-0000-0000A72F0000}"/>
    <cellStyle name="20% - Accent1 2 5 10 3 2" xfId="12385" xr:uid="{00000000-0005-0000-0000-0000A82F0000}"/>
    <cellStyle name="20% - Accent1 2 5 10 4" xfId="12386" xr:uid="{00000000-0005-0000-0000-0000A92F0000}"/>
    <cellStyle name="20% - Accent1 2 5 11" xfId="12387" xr:uid="{00000000-0005-0000-0000-0000AA2F0000}"/>
    <cellStyle name="20% - Accent1 2 5 11 2" xfId="12388" xr:uid="{00000000-0005-0000-0000-0000AB2F0000}"/>
    <cellStyle name="20% - Accent1 2 5 11 2 2" xfId="12389" xr:uid="{00000000-0005-0000-0000-0000AC2F0000}"/>
    <cellStyle name="20% - Accent1 2 5 11 2 2 2" xfId="12390" xr:uid="{00000000-0005-0000-0000-0000AD2F0000}"/>
    <cellStyle name="20% - Accent1 2 5 11 2 3" xfId="12391" xr:uid="{00000000-0005-0000-0000-0000AE2F0000}"/>
    <cellStyle name="20% - Accent1 2 5 11 3" xfId="12392" xr:uid="{00000000-0005-0000-0000-0000AF2F0000}"/>
    <cellStyle name="20% - Accent1 2 5 11 3 2" xfId="12393" xr:uid="{00000000-0005-0000-0000-0000B02F0000}"/>
    <cellStyle name="20% - Accent1 2 5 11 4" xfId="12394" xr:uid="{00000000-0005-0000-0000-0000B12F0000}"/>
    <cellStyle name="20% - Accent1 2 5 12" xfId="12395" xr:uid="{00000000-0005-0000-0000-0000B22F0000}"/>
    <cellStyle name="20% - Accent1 2 5 12 2" xfId="12396" xr:uid="{00000000-0005-0000-0000-0000B32F0000}"/>
    <cellStyle name="20% - Accent1 2 5 12 2 2" xfId="12397" xr:uid="{00000000-0005-0000-0000-0000B42F0000}"/>
    <cellStyle name="20% - Accent1 2 5 12 3" xfId="12398" xr:uid="{00000000-0005-0000-0000-0000B52F0000}"/>
    <cellStyle name="20% - Accent1 2 5 13" xfId="12399" xr:uid="{00000000-0005-0000-0000-0000B62F0000}"/>
    <cellStyle name="20% - Accent1 2 5 13 2" xfId="12400" xr:uid="{00000000-0005-0000-0000-0000B72F0000}"/>
    <cellStyle name="20% - Accent1 2 5 13 2 2" xfId="12401" xr:uid="{00000000-0005-0000-0000-0000B82F0000}"/>
    <cellStyle name="20% - Accent1 2 5 13 3" xfId="12402" xr:uid="{00000000-0005-0000-0000-0000B92F0000}"/>
    <cellStyle name="20% - Accent1 2 5 14" xfId="12403" xr:uid="{00000000-0005-0000-0000-0000BA2F0000}"/>
    <cellStyle name="20% - Accent1 2 5 14 2" xfId="12404" xr:uid="{00000000-0005-0000-0000-0000BB2F0000}"/>
    <cellStyle name="20% - Accent1 2 5 15" xfId="12405" xr:uid="{00000000-0005-0000-0000-0000BC2F0000}"/>
    <cellStyle name="20% - Accent1 2 5 15 2" xfId="12406" xr:uid="{00000000-0005-0000-0000-0000BD2F0000}"/>
    <cellStyle name="20% - Accent1 2 5 16" xfId="12407" xr:uid="{00000000-0005-0000-0000-0000BE2F0000}"/>
    <cellStyle name="20% - Accent1 2 5 2" xfId="12408" xr:uid="{00000000-0005-0000-0000-0000BF2F0000}"/>
    <cellStyle name="20% - Accent1 2 5 2 10" xfId="12409" xr:uid="{00000000-0005-0000-0000-0000C02F0000}"/>
    <cellStyle name="20% - Accent1 2 5 2 10 2" xfId="12410" xr:uid="{00000000-0005-0000-0000-0000C12F0000}"/>
    <cellStyle name="20% - Accent1 2 5 2 10 2 2" xfId="12411" xr:uid="{00000000-0005-0000-0000-0000C22F0000}"/>
    <cellStyle name="20% - Accent1 2 5 2 10 2 2 2" xfId="12412" xr:uid="{00000000-0005-0000-0000-0000C32F0000}"/>
    <cellStyle name="20% - Accent1 2 5 2 10 2 3" xfId="12413" xr:uid="{00000000-0005-0000-0000-0000C42F0000}"/>
    <cellStyle name="20% - Accent1 2 5 2 10 3" xfId="12414" xr:uid="{00000000-0005-0000-0000-0000C52F0000}"/>
    <cellStyle name="20% - Accent1 2 5 2 10 3 2" xfId="12415" xr:uid="{00000000-0005-0000-0000-0000C62F0000}"/>
    <cellStyle name="20% - Accent1 2 5 2 10 4" xfId="12416" xr:uid="{00000000-0005-0000-0000-0000C72F0000}"/>
    <cellStyle name="20% - Accent1 2 5 2 11" xfId="12417" xr:uid="{00000000-0005-0000-0000-0000C82F0000}"/>
    <cellStyle name="20% - Accent1 2 5 2 11 2" xfId="12418" xr:uid="{00000000-0005-0000-0000-0000C92F0000}"/>
    <cellStyle name="20% - Accent1 2 5 2 11 2 2" xfId="12419" xr:uid="{00000000-0005-0000-0000-0000CA2F0000}"/>
    <cellStyle name="20% - Accent1 2 5 2 11 3" xfId="12420" xr:uid="{00000000-0005-0000-0000-0000CB2F0000}"/>
    <cellStyle name="20% - Accent1 2 5 2 12" xfId="12421" xr:uid="{00000000-0005-0000-0000-0000CC2F0000}"/>
    <cellStyle name="20% - Accent1 2 5 2 12 2" xfId="12422" xr:uid="{00000000-0005-0000-0000-0000CD2F0000}"/>
    <cellStyle name="20% - Accent1 2 5 2 12 2 2" xfId="12423" xr:uid="{00000000-0005-0000-0000-0000CE2F0000}"/>
    <cellStyle name="20% - Accent1 2 5 2 12 3" xfId="12424" xr:uid="{00000000-0005-0000-0000-0000CF2F0000}"/>
    <cellStyle name="20% - Accent1 2 5 2 13" xfId="12425" xr:uid="{00000000-0005-0000-0000-0000D02F0000}"/>
    <cellStyle name="20% - Accent1 2 5 2 13 2" xfId="12426" xr:uid="{00000000-0005-0000-0000-0000D12F0000}"/>
    <cellStyle name="20% - Accent1 2 5 2 14" xfId="12427" xr:uid="{00000000-0005-0000-0000-0000D22F0000}"/>
    <cellStyle name="20% - Accent1 2 5 2 14 2" xfId="12428" xr:uid="{00000000-0005-0000-0000-0000D32F0000}"/>
    <cellStyle name="20% - Accent1 2 5 2 15" xfId="12429" xr:uid="{00000000-0005-0000-0000-0000D42F0000}"/>
    <cellStyle name="20% - Accent1 2 5 2 2" xfId="12430" xr:uid="{00000000-0005-0000-0000-0000D52F0000}"/>
    <cellStyle name="20% - Accent1 2 5 2 2 10" xfId="12431" xr:uid="{00000000-0005-0000-0000-0000D62F0000}"/>
    <cellStyle name="20% - Accent1 2 5 2 2 10 2" xfId="12432" xr:uid="{00000000-0005-0000-0000-0000D72F0000}"/>
    <cellStyle name="20% - Accent1 2 5 2 2 10 2 2" xfId="12433" xr:uid="{00000000-0005-0000-0000-0000D82F0000}"/>
    <cellStyle name="20% - Accent1 2 5 2 2 10 3" xfId="12434" xr:uid="{00000000-0005-0000-0000-0000D92F0000}"/>
    <cellStyle name="20% - Accent1 2 5 2 2 11" xfId="12435" xr:uid="{00000000-0005-0000-0000-0000DA2F0000}"/>
    <cellStyle name="20% - Accent1 2 5 2 2 11 2" xfId="12436" xr:uid="{00000000-0005-0000-0000-0000DB2F0000}"/>
    <cellStyle name="20% - Accent1 2 5 2 2 11 2 2" xfId="12437" xr:uid="{00000000-0005-0000-0000-0000DC2F0000}"/>
    <cellStyle name="20% - Accent1 2 5 2 2 11 3" xfId="12438" xr:uid="{00000000-0005-0000-0000-0000DD2F0000}"/>
    <cellStyle name="20% - Accent1 2 5 2 2 12" xfId="12439" xr:uid="{00000000-0005-0000-0000-0000DE2F0000}"/>
    <cellStyle name="20% - Accent1 2 5 2 2 12 2" xfId="12440" xr:uid="{00000000-0005-0000-0000-0000DF2F0000}"/>
    <cellStyle name="20% - Accent1 2 5 2 2 13" xfId="12441" xr:uid="{00000000-0005-0000-0000-0000E02F0000}"/>
    <cellStyle name="20% - Accent1 2 5 2 2 13 2" xfId="12442" xr:uid="{00000000-0005-0000-0000-0000E12F0000}"/>
    <cellStyle name="20% - Accent1 2 5 2 2 14" xfId="12443" xr:uid="{00000000-0005-0000-0000-0000E22F0000}"/>
    <cellStyle name="20% - Accent1 2 5 2 2 2" xfId="12444" xr:uid="{00000000-0005-0000-0000-0000E32F0000}"/>
    <cellStyle name="20% - Accent1 2 5 2 2 2 10" xfId="12445" xr:uid="{00000000-0005-0000-0000-0000E42F0000}"/>
    <cellStyle name="20% - Accent1 2 5 2 2 2 10 2" xfId="12446" xr:uid="{00000000-0005-0000-0000-0000E52F0000}"/>
    <cellStyle name="20% - Accent1 2 5 2 2 2 11" xfId="12447" xr:uid="{00000000-0005-0000-0000-0000E62F0000}"/>
    <cellStyle name="20% - Accent1 2 5 2 2 2 2" xfId="12448" xr:uid="{00000000-0005-0000-0000-0000E72F0000}"/>
    <cellStyle name="20% - Accent1 2 5 2 2 2 2 2" xfId="12449" xr:uid="{00000000-0005-0000-0000-0000E82F0000}"/>
    <cellStyle name="20% - Accent1 2 5 2 2 2 2 2 2" xfId="12450" xr:uid="{00000000-0005-0000-0000-0000E92F0000}"/>
    <cellStyle name="20% - Accent1 2 5 2 2 2 2 2 2 2" xfId="12451" xr:uid="{00000000-0005-0000-0000-0000EA2F0000}"/>
    <cellStyle name="20% - Accent1 2 5 2 2 2 2 2 2 2 2" xfId="12452" xr:uid="{00000000-0005-0000-0000-0000EB2F0000}"/>
    <cellStyle name="20% - Accent1 2 5 2 2 2 2 2 2 3" xfId="12453" xr:uid="{00000000-0005-0000-0000-0000EC2F0000}"/>
    <cellStyle name="20% - Accent1 2 5 2 2 2 2 2 3" xfId="12454" xr:uid="{00000000-0005-0000-0000-0000ED2F0000}"/>
    <cellStyle name="20% - Accent1 2 5 2 2 2 2 2 3 2" xfId="12455" xr:uid="{00000000-0005-0000-0000-0000EE2F0000}"/>
    <cellStyle name="20% - Accent1 2 5 2 2 2 2 2 4" xfId="12456" xr:uid="{00000000-0005-0000-0000-0000EF2F0000}"/>
    <cellStyle name="20% - Accent1 2 5 2 2 2 2 3" xfId="12457" xr:uid="{00000000-0005-0000-0000-0000F02F0000}"/>
    <cellStyle name="20% - Accent1 2 5 2 2 2 2 3 2" xfId="12458" xr:uid="{00000000-0005-0000-0000-0000F12F0000}"/>
    <cellStyle name="20% - Accent1 2 5 2 2 2 2 3 2 2" xfId="12459" xr:uid="{00000000-0005-0000-0000-0000F22F0000}"/>
    <cellStyle name="20% - Accent1 2 5 2 2 2 2 3 2 2 2" xfId="12460" xr:uid="{00000000-0005-0000-0000-0000F32F0000}"/>
    <cellStyle name="20% - Accent1 2 5 2 2 2 2 3 2 3" xfId="12461" xr:uid="{00000000-0005-0000-0000-0000F42F0000}"/>
    <cellStyle name="20% - Accent1 2 5 2 2 2 2 3 3" xfId="12462" xr:uid="{00000000-0005-0000-0000-0000F52F0000}"/>
    <cellStyle name="20% - Accent1 2 5 2 2 2 2 3 3 2" xfId="12463" xr:uid="{00000000-0005-0000-0000-0000F62F0000}"/>
    <cellStyle name="20% - Accent1 2 5 2 2 2 2 3 4" xfId="12464" xr:uid="{00000000-0005-0000-0000-0000F72F0000}"/>
    <cellStyle name="20% - Accent1 2 5 2 2 2 2 4" xfId="12465" xr:uid="{00000000-0005-0000-0000-0000F82F0000}"/>
    <cellStyle name="20% - Accent1 2 5 2 2 2 2 4 2" xfId="12466" xr:uid="{00000000-0005-0000-0000-0000F92F0000}"/>
    <cellStyle name="20% - Accent1 2 5 2 2 2 2 4 2 2" xfId="12467" xr:uid="{00000000-0005-0000-0000-0000FA2F0000}"/>
    <cellStyle name="20% - Accent1 2 5 2 2 2 2 4 2 2 2" xfId="12468" xr:uid="{00000000-0005-0000-0000-0000FB2F0000}"/>
    <cellStyle name="20% - Accent1 2 5 2 2 2 2 4 2 3" xfId="12469" xr:uid="{00000000-0005-0000-0000-0000FC2F0000}"/>
    <cellStyle name="20% - Accent1 2 5 2 2 2 2 4 3" xfId="12470" xr:uid="{00000000-0005-0000-0000-0000FD2F0000}"/>
    <cellStyle name="20% - Accent1 2 5 2 2 2 2 4 3 2" xfId="12471" xr:uid="{00000000-0005-0000-0000-0000FE2F0000}"/>
    <cellStyle name="20% - Accent1 2 5 2 2 2 2 4 4" xfId="12472" xr:uid="{00000000-0005-0000-0000-0000FF2F0000}"/>
    <cellStyle name="20% - Accent1 2 5 2 2 2 2 5" xfId="12473" xr:uid="{00000000-0005-0000-0000-000000300000}"/>
    <cellStyle name="20% - Accent1 2 5 2 2 2 2 5 2" xfId="12474" xr:uid="{00000000-0005-0000-0000-000001300000}"/>
    <cellStyle name="20% - Accent1 2 5 2 2 2 2 5 2 2" xfId="12475" xr:uid="{00000000-0005-0000-0000-000002300000}"/>
    <cellStyle name="20% - Accent1 2 5 2 2 2 2 5 3" xfId="12476" xr:uid="{00000000-0005-0000-0000-000003300000}"/>
    <cellStyle name="20% - Accent1 2 5 2 2 2 2 6" xfId="12477" xr:uid="{00000000-0005-0000-0000-000004300000}"/>
    <cellStyle name="20% - Accent1 2 5 2 2 2 2 6 2" xfId="12478" xr:uid="{00000000-0005-0000-0000-000005300000}"/>
    <cellStyle name="20% - Accent1 2 5 2 2 2 2 6 2 2" xfId="12479" xr:uid="{00000000-0005-0000-0000-000006300000}"/>
    <cellStyle name="20% - Accent1 2 5 2 2 2 2 6 3" xfId="12480" xr:uid="{00000000-0005-0000-0000-000007300000}"/>
    <cellStyle name="20% - Accent1 2 5 2 2 2 2 7" xfId="12481" xr:uid="{00000000-0005-0000-0000-000008300000}"/>
    <cellStyle name="20% - Accent1 2 5 2 2 2 2 7 2" xfId="12482" xr:uid="{00000000-0005-0000-0000-000009300000}"/>
    <cellStyle name="20% - Accent1 2 5 2 2 2 2 8" xfId="12483" xr:uid="{00000000-0005-0000-0000-00000A300000}"/>
    <cellStyle name="20% - Accent1 2 5 2 2 2 2 8 2" xfId="12484" xr:uid="{00000000-0005-0000-0000-00000B300000}"/>
    <cellStyle name="20% - Accent1 2 5 2 2 2 2 9" xfId="12485" xr:uid="{00000000-0005-0000-0000-00000C300000}"/>
    <cellStyle name="20% - Accent1 2 5 2 2 2 3" xfId="12486" xr:uid="{00000000-0005-0000-0000-00000D300000}"/>
    <cellStyle name="20% - Accent1 2 5 2 2 2 3 2" xfId="12487" xr:uid="{00000000-0005-0000-0000-00000E300000}"/>
    <cellStyle name="20% - Accent1 2 5 2 2 2 3 2 2" xfId="12488" xr:uid="{00000000-0005-0000-0000-00000F300000}"/>
    <cellStyle name="20% - Accent1 2 5 2 2 2 3 2 2 2" xfId="12489" xr:uid="{00000000-0005-0000-0000-000010300000}"/>
    <cellStyle name="20% - Accent1 2 5 2 2 2 3 2 2 2 2" xfId="12490" xr:uid="{00000000-0005-0000-0000-000011300000}"/>
    <cellStyle name="20% - Accent1 2 5 2 2 2 3 2 2 3" xfId="12491" xr:uid="{00000000-0005-0000-0000-000012300000}"/>
    <cellStyle name="20% - Accent1 2 5 2 2 2 3 2 3" xfId="12492" xr:uid="{00000000-0005-0000-0000-000013300000}"/>
    <cellStyle name="20% - Accent1 2 5 2 2 2 3 2 3 2" xfId="12493" xr:uid="{00000000-0005-0000-0000-000014300000}"/>
    <cellStyle name="20% - Accent1 2 5 2 2 2 3 2 4" xfId="12494" xr:uid="{00000000-0005-0000-0000-000015300000}"/>
    <cellStyle name="20% - Accent1 2 5 2 2 2 3 3" xfId="12495" xr:uid="{00000000-0005-0000-0000-000016300000}"/>
    <cellStyle name="20% - Accent1 2 5 2 2 2 3 3 2" xfId="12496" xr:uid="{00000000-0005-0000-0000-000017300000}"/>
    <cellStyle name="20% - Accent1 2 5 2 2 2 3 3 2 2" xfId="12497" xr:uid="{00000000-0005-0000-0000-000018300000}"/>
    <cellStyle name="20% - Accent1 2 5 2 2 2 3 3 2 2 2" xfId="12498" xr:uid="{00000000-0005-0000-0000-000019300000}"/>
    <cellStyle name="20% - Accent1 2 5 2 2 2 3 3 2 3" xfId="12499" xr:uid="{00000000-0005-0000-0000-00001A300000}"/>
    <cellStyle name="20% - Accent1 2 5 2 2 2 3 3 3" xfId="12500" xr:uid="{00000000-0005-0000-0000-00001B300000}"/>
    <cellStyle name="20% - Accent1 2 5 2 2 2 3 3 3 2" xfId="12501" xr:uid="{00000000-0005-0000-0000-00001C300000}"/>
    <cellStyle name="20% - Accent1 2 5 2 2 2 3 3 4" xfId="12502" xr:uid="{00000000-0005-0000-0000-00001D300000}"/>
    <cellStyle name="20% - Accent1 2 5 2 2 2 3 4" xfId="12503" xr:uid="{00000000-0005-0000-0000-00001E300000}"/>
    <cellStyle name="20% - Accent1 2 5 2 2 2 3 4 2" xfId="12504" xr:uid="{00000000-0005-0000-0000-00001F300000}"/>
    <cellStyle name="20% - Accent1 2 5 2 2 2 3 4 2 2" xfId="12505" xr:uid="{00000000-0005-0000-0000-000020300000}"/>
    <cellStyle name="20% - Accent1 2 5 2 2 2 3 4 2 2 2" xfId="12506" xr:uid="{00000000-0005-0000-0000-000021300000}"/>
    <cellStyle name="20% - Accent1 2 5 2 2 2 3 4 2 3" xfId="12507" xr:uid="{00000000-0005-0000-0000-000022300000}"/>
    <cellStyle name="20% - Accent1 2 5 2 2 2 3 4 3" xfId="12508" xr:uid="{00000000-0005-0000-0000-000023300000}"/>
    <cellStyle name="20% - Accent1 2 5 2 2 2 3 4 3 2" xfId="12509" xr:uid="{00000000-0005-0000-0000-000024300000}"/>
    <cellStyle name="20% - Accent1 2 5 2 2 2 3 4 4" xfId="12510" xr:uid="{00000000-0005-0000-0000-000025300000}"/>
    <cellStyle name="20% - Accent1 2 5 2 2 2 3 5" xfId="12511" xr:uid="{00000000-0005-0000-0000-000026300000}"/>
    <cellStyle name="20% - Accent1 2 5 2 2 2 3 5 2" xfId="12512" xr:uid="{00000000-0005-0000-0000-000027300000}"/>
    <cellStyle name="20% - Accent1 2 5 2 2 2 3 5 2 2" xfId="12513" xr:uid="{00000000-0005-0000-0000-000028300000}"/>
    <cellStyle name="20% - Accent1 2 5 2 2 2 3 5 3" xfId="12514" xr:uid="{00000000-0005-0000-0000-000029300000}"/>
    <cellStyle name="20% - Accent1 2 5 2 2 2 3 6" xfId="12515" xr:uid="{00000000-0005-0000-0000-00002A300000}"/>
    <cellStyle name="20% - Accent1 2 5 2 2 2 3 6 2" xfId="12516" xr:uid="{00000000-0005-0000-0000-00002B300000}"/>
    <cellStyle name="20% - Accent1 2 5 2 2 2 3 6 2 2" xfId="12517" xr:uid="{00000000-0005-0000-0000-00002C300000}"/>
    <cellStyle name="20% - Accent1 2 5 2 2 2 3 6 3" xfId="12518" xr:uid="{00000000-0005-0000-0000-00002D300000}"/>
    <cellStyle name="20% - Accent1 2 5 2 2 2 3 7" xfId="12519" xr:uid="{00000000-0005-0000-0000-00002E300000}"/>
    <cellStyle name="20% - Accent1 2 5 2 2 2 3 7 2" xfId="12520" xr:uid="{00000000-0005-0000-0000-00002F300000}"/>
    <cellStyle name="20% - Accent1 2 5 2 2 2 3 8" xfId="12521" xr:uid="{00000000-0005-0000-0000-000030300000}"/>
    <cellStyle name="20% - Accent1 2 5 2 2 2 3 8 2" xfId="12522" xr:uid="{00000000-0005-0000-0000-000031300000}"/>
    <cellStyle name="20% - Accent1 2 5 2 2 2 3 9" xfId="12523" xr:uid="{00000000-0005-0000-0000-000032300000}"/>
    <cellStyle name="20% - Accent1 2 5 2 2 2 4" xfId="12524" xr:uid="{00000000-0005-0000-0000-000033300000}"/>
    <cellStyle name="20% - Accent1 2 5 2 2 2 4 2" xfId="12525" xr:uid="{00000000-0005-0000-0000-000034300000}"/>
    <cellStyle name="20% - Accent1 2 5 2 2 2 4 2 2" xfId="12526" xr:uid="{00000000-0005-0000-0000-000035300000}"/>
    <cellStyle name="20% - Accent1 2 5 2 2 2 4 2 2 2" xfId="12527" xr:uid="{00000000-0005-0000-0000-000036300000}"/>
    <cellStyle name="20% - Accent1 2 5 2 2 2 4 2 3" xfId="12528" xr:uid="{00000000-0005-0000-0000-000037300000}"/>
    <cellStyle name="20% - Accent1 2 5 2 2 2 4 3" xfId="12529" xr:uid="{00000000-0005-0000-0000-000038300000}"/>
    <cellStyle name="20% - Accent1 2 5 2 2 2 4 3 2" xfId="12530" xr:uid="{00000000-0005-0000-0000-000039300000}"/>
    <cellStyle name="20% - Accent1 2 5 2 2 2 4 4" xfId="12531" xr:uid="{00000000-0005-0000-0000-00003A300000}"/>
    <cellStyle name="20% - Accent1 2 5 2 2 2 5" xfId="12532" xr:uid="{00000000-0005-0000-0000-00003B300000}"/>
    <cellStyle name="20% - Accent1 2 5 2 2 2 5 2" xfId="12533" xr:uid="{00000000-0005-0000-0000-00003C300000}"/>
    <cellStyle name="20% - Accent1 2 5 2 2 2 5 2 2" xfId="12534" xr:uid="{00000000-0005-0000-0000-00003D300000}"/>
    <cellStyle name="20% - Accent1 2 5 2 2 2 5 2 2 2" xfId="12535" xr:uid="{00000000-0005-0000-0000-00003E300000}"/>
    <cellStyle name="20% - Accent1 2 5 2 2 2 5 2 3" xfId="12536" xr:uid="{00000000-0005-0000-0000-00003F300000}"/>
    <cellStyle name="20% - Accent1 2 5 2 2 2 5 3" xfId="12537" xr:uid="{00000000-0005-0000-0000-000040300000}"/>
    <cellStyle name="20% - Accent1 2 5 2 2 2 5 3 2" xfId="12538" xr:uid="{00000000-0005-0000-0000-000041300000}"/>
    <cellStyle name="20% - Accent1 2 5 2 2 2 5 4" xfId="12539" xr:uid="{00000000-0005-0000-0000-000042300000}"/>
    <cellStyle name="20% - Accent1 2 5 2 2 2 6" xfId="12540" xr:uid="{00000000-0005-0000-0000-000043300000}"/>
    <cellStyle name="20% - Accent1 2 5 2 2 2 6 2" xfId="12541" xr:uid="{00000000-0005-0000-0000-000044300000}"/>
    <cellStyle name="20% - Accent1 2 5 2 2 2 6 2 2" xfId="12542" xr:uid="{00000000-0005-0000-0000-000045300000}"/>
    <cellStyle name="20% - Accent1 2 5 2 2 2 6 2 2 2" xfId="12543" xr:uid="{00000000-0005-0000-0000-000046300000}"/>
    <cellStyle name="20% - Accent1 2 5 2 2 2 6 2 3" xfId="12544" xr:uid="{00000000-0005-0000-0000-000047300000}"/>
    <cellStyle name="20% - Accent1 2 5 2 2 2 6 3" xfId="12545" xr:uid="{00000000-0005-0000-0000-000048300000}"/>
    <cellStyle name="20% - Accent1 2 5 2 2 2 6 3 2" xfId="12546" xr:uid="{00000000-0005-0000-0000-000049300000}"/>
    <cellStyle name="20% - Accent1 2 5 2 2 2 6 4" xfId="12547" xr:uid="{00000000-0005-0000-0000-00004A300000}"/>
    <cellStyle name="20% - Accent1 2 5 2 2 2 7" xfId="12548" xr:uid="{00000000-0005-0000-0000-00004B300000}"/>
    <cellStyle name="20% - Accent1 2 5 2 2 2 7 2" xfId="12549" xr:uid="{00000000-0005-0000-0000-00004C300000}"/>
    <cellStyle name="20% - Accent1 2 5 2 2 2 7 2 2" xfId="12550" xr:uid="{00000000-0005-0000-0000-00004D300000}"/>
    <cellStyle name="20% - Accent1 2 5 2 2 2 7 3" xfId="12551" xr:uid="{00000000-0005-0000-0000-00004E300000}"/>
    <cellStyle name="20% - Accent1 2 5 2 2 2 8" xfId="12552" xr:uid="{00000000-0005-0000-0000-00004F300000}"/>
    <cellStyle name="20% - Accent1 2 5 2 2 2 8 2" xfId="12553" xr:uid="{00000000-0005-0000-0000-000050300000}"/>
    <cellStyle name="20% - Accent1 2 5 2 2 2 8 2 2" xfId="12554" xr:uid="{00000000-0005-0000-0000-000051300000}"/>
    <cellStyle name="20% - Accent1 2 5 2 2 2 8 3" xfId="12555" xr:uid="{00000000-0005-0000-0000-000052300000}"/>
    <cellStyle name="20% - Accent1 2 5 2 2 2 9" xfId="12556" xr:uid="{00000000-0005-0000-0000-000053300000}"/>
    <cellStyle name="20% - Accent1 2 5 2 2 2 9 2" xfId="12557" xr:uid="{00000000-0005-0000-0000-000054300000}"/>
    <cellStyle name="20% - Accent1 2 5 2 2 3" xfId="12558" xr:uid="{00000000-0005-0000-0000-000055300000}"/>
    <cellStyle name="20% - Accent1 2 5 2 2 3 10" xfId="12559" xr:uid="{00000000-0005-0000-0000-000056300000}"/>
    <cellStyle name="20% - Accent1 2 5 2 2 3 10 2" xfId="12560" xr:uid="{00000000-0005-0000-0000-000057300000}"/>
    <cellStyle name="20% - Accent1 2 5 2 2 3 11" xfId="12561" xr:uid="{00000000-0005-0000-0000-000058300000}"/>
    <cellStyle name="20% - Accent1 2 5 2 2 3 2" xfId="12562" xr:uid="{00000000-0005-0000-0000-000059300000}"/>
    <cellStyle name="20% - Accent1 2 5 2 2 3 2 2" xfId="12563" xr:uid="{00000000-0005-0000-0000-00005A300000}"/>
    <cellStyle name="20% - Accent1 2 5 2 2 3 2 2 2" xfId="12564" xr:uid="{00000000-0005-0000-0000-00005B300000}"/>
    <cellStyle name="20% - Accent1 2 5 2 2 3 2 2 2 2" xfId="12565" xr:uid="{00000000-0005-0000-0000-00005C300000}"/>
    <cellStyle name="20% - Accent1 2 5 2 2 3 2 2 2 2 2" xfId="12566" xr:uid="{00000000-0005-0000-0000-00005D300000}"/>
    <cellStyle name="20% - Accent1 2 5 2 2 3 2 2 2 3" xfId="12567" xr:uid="{00000000-0005-0000-0000-00005E300000}"/>
    <cellStyle name="20% - Accent1 2 5 2 2 3 2 2 3" xfId="12568" xr:uid="{00000000-0005-0000-0000-00005F300000}"/>
    <cellStyle name="20% - Accent1 2 5 2 2 3 2 2 3 2" xfId="12569" xr:uid="{00000000-0005-0000-0000-000060300000}"/>
    <cellStyle name="20% - Accent1 2 5 2 2 3 2 2 4" xfId="12570" xr:uid="{00000000-0005-0000-0000-000061300000}"/>
    <cellStyle name="20% - Accent1 2 5 2 2 3 2 3" xfId="12571" xr:uid="{00000000-0005-0000-0000-000062300000}"/>
    <cellStyle name="20% - Accent1 2 5 2 2 3 2 3 2" xfId="12572" xr:uid="{00000000-0005-0000-0000-000063300000}"/>
    <cellStyle name="20% - Accent1 2 5 2 2 3 2 3 2 2" xfId="12573" xr:uid="{00000000-0005-0000-0000-000064300000}"/>
    <cellStyle name="20% - Accent1 2 5 2 2 3 2 3 2 2 2" xfId="12574" xr:uid="{00000000-0005-0000-0000-000065300000}"/>
    <cellStyle name="20% - Accent1 2 5 2 2 3 2 3 2 3" xfId="12575" xr:uid="{00000000-0005-0000-0000-000066300000}"/>
    <cellStyle name="20% - Accent1 2 5 2 2 3 2 3 3" xfId="12576" xr:uid="{00000000-0005-0000-0000-000067300000}"/>
    <cellStyle name="20% - Accent1 2 5 2 2 3 2 3 3 2" xfId="12577" xr:uid="{00000000-0005-0000-0000-000068300000}"/>
    <cellStyle name="20% - Accent1 2 5 2 2 3 2 3 4" xfId="12578" xr:uid="{00000000-0005-0000-0000-000069300000}"/>
    <cellStyle name="20% - Accent1 2 5 2 2 3 2 4" xfId="12579" xr:uid="{00000000-0005-0000-0000-00006A300000}"/>
    <cellStyle name="20% - Accent1 2 5 2 2 3 2 4 2" xfId="12580" xr:uid="{00000000-0005-0000-0000-00006B300000}"/>
    <cellStyle name="20% - Accent1 2 5 2 2 3 2 4 2 2" xfId="12581" xr:uid="{00000000-0005-0000-0000-00006C300000}"/>
    <cellStyle name="20% - Accent1 2 5 2 2 3 2 4 2 2 2" xfId="12582" xr:uid="{00000000-0005-0000-0000-00006D300000}"/>
    <cellStyle name="20% - Accent1 2 5 2 2 3 2 4 2 3" xfId="12583" xr:uid="{00000000-0005-0000-0000-00006E300000}"/>
    <cellStyle name="20% - Accent1 2 5 2 2 3 2 4 3" xfId="12584" xr:uid="{00000000-0005-0000-0000-00006F300000}"/>
    <cellStyle name="20% - Accent1 2 5 2 2 3 2 4 3 2" xfId="12585" xr:uid="{00000000-0005-0000-0000-000070300000}"/>
    <cellStyle name="20% - Accent1 2 5 2 2 3 2 4 4" xfId="12586" xr:uid="{00000000-0005-0000-0000-000071300000}"/>
    <cellStyle name="20% - Accent1 2 5 2 2 3 2 5" xfId="12587" xr:uid="{00000000-0005-0000-0000-000072300000}"/>
    <cellStyle name="20% - Accent1 2 5 2 2 3 2 5 2" xfId="12588" xr:uid="{00000000-0005-0000-0000-000073300000}"/>
    <cellStyle name="20% - Accent1 2 5 2 2 3 2 5 2 2" xfId="12589" xr:uid="{00000000-0005-0000-0000-000074300000}"/>
    <cellStyle name="20% - Accent1 2 5 2 2 3 2 5 3" xfId="12590" xr:uid="{00000000-0005-0000-0000-000075300000}"/>
    <cellStyle name="20% - Accent1 2 5 2 2 3 2 6" xfId="12591" xr:uid="{00000000-0005-0000-0000-000076300000}"/>
    <cellStyle name="20% - Accent1 2 5 2 2 3 2 6 2" xfId="12592" xr:uid="{00000000-0005-0000-0000-000077300000}"/>
    <cellStyle name="20% - Accent1 2 5 2 2 3 2 6 2 2" xfId="12593" xr:uid="{00000000-0005-0000-0000-000078300000}"/>
    <cellStyle name="20% - Accent1 2 5 2 2 3 2 6 3" xfId="12594" xr:uid="{00000000-0005-0000-0000-000079300000}"/>
    <cellStyle name="20% - Accent1 2 5 2 2 3 2 7" xfId="12595" xr:uid="{00000000-0005-0000-0000-00007A300000}"/>
    <cellStyle name="20% - Accent1 2 5 2 2 3 2 7 2" xfId="12596" xr:uid="{00000000-0005-0000-0000-00007B300000}"/>
    <cellStyle name="20% - Accent1 2 5 2 2 3 2 8" xfId="12597" xr:uid="{00000000-0005-0000-0000-00007C300000}"/>
    <cellStyle name="20% - Accent1 2 5 2 2 3 2 8 2" xfId="12598" xr:uid="{00000000-0005-0000-0000-00007D300000}"/>
    <cellStyle name="20% - Accent1 2 5 2 2 3 2 9" xfId="12599" xr:uid="{00000000-0005-0000-0000-00007E300000}"/>
    <cellStyle name="20% - Accent1 2 5 2 2 3 3" xfId="12600" xr:uid="{00000000-0005-0000-0000-00007F300000}"/>
    <cellStyle name="20% - Accent1 2 5 2 2 3 3 2" xfId="12601" xr:uid="{00000000-0005-0000-0000-000080300000}"/>
    <cellStyle name="20% - Accent1 2 5 2 2 3 3 2 2" xfId="12602" xr:uid="{00000000-0005-0000-0000-000081300000}"/>
    <cellStyle name="20% - Accent1 2 5 2 2 3 3 2 2 2" xfId="12603" xr:uid="{00000000-0005-0000-0000-000082300000}"/>
    <cellStyle name="20% - Accent1 2 5 2 2 3 3 2 2 2 2" xfId="12604" xr:uid="{00000000-0005-0000-0000-000083300000}"/>
    <cellStyle name="20% - Accent1 2 5 2 2 3 3 2 2 3" xfId="12605" xr:uid="{00000000-0005-0000-0000-000084300000}"/>
    <cellStyle name="20% - Accent1 2 5 2 2 3 3 2 3" xfId="12606" xr:uid="{00000000-0005-0000-0000-000085300000}"/>
    <cellStyle name="20% - Accent1 2 5 2 2 3 3 2 3 2" xfId="12607" xr:uid="{00000000-0005-0000-0000-000086300000}"/>
    <cellStyle name="20% - Accent1 2 5 2 2 3 3 2 4" xfId="12608" xr:uid="{00000000-0005-0000-0000-000087300000}"/>
    <cellStyle name="20% - Accent1 2 5 2 2 3 3 3" xfId="12609" xr:uid="{00000000-0005-0000-0000-000088300000}"/>
    <cellStyle name="20% - Accent1 2 5 2 2 3 3 3 2" xfId="12610" xr:uid="{00000000-0005-0000-0000-000089300000}"/>
    <cellStyle name="20% - Accent1 2 5 2 2 3 3 3 2 2" xfId="12611" xr:uid="{00000000-0005-0000-0000-00008A300000}"/>
    <cellStyle name="20% - Accent1 2 5 2 2 3 3 3 2 2 2" xfId="12612" xr:uid="{00000000-0005-0000-0000-00008B300000}"/>
    <cellStyle name="20% - Accent1 2 5 2 2 3 3 3 2 3" xfId="12613" xr:uid="{00000000-0005-0000-0000-00008C300000}"/>
    <cellStyle name="20% - Accent1 2 5 2 2 3 3 3 3" xfId="12614" xr:uid="{00000000-0005-0000-0000-00008D300000}"/>
    <cellStyle name="20% - Accent1 2 5 2 2 3 3 3 3 2" xfId="12615" xr:uid="{00000000-0005-0000-0000-00008E300000}"/>
    <cellStyle name="20% - Accent1 2 5 2 2 3 3 3 4" xfId="12616" xr:uid="{00000000-0005-0000-0000-00008F300000}"/>
    <cellStyle name="20% - Accent1 2 5 2 2 3 3 4" xfId="12617" xr:uid="{00000000-0005-0000-0000-000090300000}"/>
    <cellStyle name="20% - Accent1 2 5 2 2 3 3 4 2" xfId="12618" xr:uid="{00000000-0005-0000-0000-000091300000}"/>
    <cellStyle name="20% - Accent1 2 5 2 2 3 3 4 2 2" xfId="12619" xr:uid="{00000000-0005-0000-0000-000092300000}"/>
    <cellStyle name="20% - Accent1 2 5 2 2 3 3 4 2 2 2" xfId="12620" xr:uid="{00000000-0005-0000-0000-000093300000}"/>
    <cellStyle name="20% - Accent1 2 5 2 2 3 3 4 2 3" xfId="12621" xr:uid="{00000000-0005-0000-0000-000094300000}"/>
    <cellStyle name="20% - Accent1 2 5 2 2 3 3 4 3" xfId="12622" xr:uid="{00000000-0005-0000-0000-000095300000}"/>
    <cellStyle name="20% - Accent1 2 5 2 2 3 3 4 3 2" xfId="12623" xr:uid="{00000000-0005-0000-0000-000096300000}"/>
    <cellStyle name="20% - Accent1 2 5 2 2 3 3 4 4" xfId="12624" xr:uid="{00000000-0005-0000-0000-000097300000}"/>
    <cellStyle name="20% - Accent1 2 5 2 2 3 3 5" xfId="12625" xr:uid="{00000000-0005-0000-0000-000098300000}"/>
    <cellStyle name="20% - Accent1 2 5 2 2 3 3 5 2" xfId="12626" xr:uid="{00000000-0005-0000-0000-000099300000}"/>
    <cellStyle name="20% - Accent1 2 5 2 2 3 3 5 2 2" xfId="12627" xr:uid="{00000000-0005-0000-0000-00009A300000}"/>
    <cellStyle name="20% - Accent1 2 5 2 2 3 3 5 3" xfId="12628" xr:uid="{00000000-0005-0000-0000-00009B300000}"/>
    <cellStyle name="20% - Accent1 2 5 2 2 3 3 6" xfId="12629" xr:uid="{00000000-0005-0000-0000-00009C300000}"/>
    <cellStyle name="20% - Accent1 2 5 2 2 3 3 6 2" xfId="12630" xr:uid="{00000000-0005-0000-0000-00009D300000}"/>
    <cellStyle name="20% - Accent1 2 5 2 2 3 3 6 2 2" xfId="12631" xr:uid="{00000000-0005-0000-0000-00009E300000}"/>
    <cellStyle name="20% - Accent1 2 5 2 2 3 3 6 3" xfId="12632" xr:uid="{00000000-0005-0000-0000-00009F300000}"/>
    <cellStyle name="20% - Accent1 2 5 2 2 3 3 7" xfId="12633" xr:uid="{00000000-0005-0000-0000-0000A0300000}"/>
    <cellStyle name="20% - Accent1 2 5 2 2 3 3 7 2" xfId="12634" xr:uid="{00000000-0005-0000-0000-0000A1300000}"/>
    <cellStyle name="20% - Accent1 2 5 2 2 3 3 8" xfId="12635" xr:uid="{00000000-0005-0000-0000-0000A2300000}"/>
    <cellStyle name="20% - Accent1 2 5 2 2 3 3 8 2" xfId="12636" xr:uid="{00000000-0005-0000-0000-0000A3300000}"/>
    <cellStyle name="20% - Accent1 2 5 2 2 3 3 9" xfId="12637" xr:uid="{00000000-0005-0000-0000-0000A4300000}"/>
    <cellStyle name="20% - Accent1 2 5 2 2 3 4" xfId="12638" xr:uid="{00000000-0005-0000-0000-0000A5300000}"/>
    <cellStyle name="20% - Accent1 2 5 2 2 3 4 2" xfId="12639" xr:uid="{00000000-0005-0000-0000-0000A6300000}"/>
    <cellStyle name="20% - Accent1 2 5 2 2 3 4 2 2" xfId="12640" xr:uid="{00000000-0005-0000-0000-0000A7300000}"/>
    <cellStyle name="20% - Accent1 2 5 2 2 3 4 2 2 2" xfId="12641" xr:uid="{00000000-0005-0000-0000-0000A8300000}"/>
    <cellStyle name="20% - Accent1 2 5 2 2 3 4 2 3" xfId="12642" xr:uid="{00000000-0005-0000-0000-0000A9300000}"/>
    <cellStyle name="20% - Accent1 2 5 2 2 3 4 3" xfId="12643" xr:uid="{00000000-0005-0000-0000-0000AA300000}"/>
    <cellStyle name="20% - Accent1 2 5 2 2 3 4 3 2" xfId="12644" xr:uid="{00000000-0005-0000-0000-0000AB300000}"/>
    <cellStyle name="20% - Accent1 2 5 2 2 3 4 4" xfId="12645" xr:uid="{00000000-0005-0000-0000-0000AC300000}"/>
    <cellStyle name="20% - Accent1 2 5 2 2 3 5" xfId="12646" xr:uid="{00000000-0005-0000-0000-0000AD300000}"/>
    <cellStyle name="20% - Accent1 2 5 2 2 3 5 2" xfId="12647" xr:uid="{00000000-0005-0000-0000-0000AE300000}"/>
    <cellStyle name="20% - Accent1 2 5 2 2 3 5 2 2" xfId="12648" xr:uid="{00000000-0005-0000-0000-0000AF300000}"/>
    <cellStyle name="20% - Accent1 2 5 2 2 3 5 2 2 2" xfId="12649" xr:uid="{00000000-0005-0000-0000-0000B0300000}"/>
    <cellStyle name="20% - Accent1 2 5 2 2 3 5 2 3" xfId="12650" xr:uid="{00000000-0005-0000-0000-0000B1300000}"/>
    <cellStyle name="20% - Accent1 2 5 2 2 3 5 3" xfId="12651" xr:uid="{00000000-0005-0000-0000-0000B2300000}"/>
    <cellStyle name="20% - Accent1 2 5 2 2 3 5 3 2" xfId="12652" xr:uid="{00000000-0005-0000-0000-0000B3300000}"/>
    <cellStyle name="20% - Accent1 2 5 2 2 3 5 4" xfId="12653" xr:uid="{00000000-0005-0000-0000-0000B4300000}"/>
    <cellStyle name="20% - Accent1 2 5 2 2 3 6" xfId="12654" xr:uid="{00000000-0005-0000-0000-0000B5300000}"/>
    <cellStyle name="20% - Accent1 2 5 2 2 3 6 2" xfId="12655" xr:uid="{00000000-0005-0000-0000-0000B6300000}"/>
    <cellStyle name="20% - Accent1 2 5 2 2 3 6 2 2" xfId="12656" xr:uid="{00000000-0005-0000-0000-0000B7300000}"/>
    <cellStyle name="20% - Accent1 2 5 2 2 3 6 2 2 2" xfId="12657" xr:uid="{00000000-0005-0000-0000-0000B8300000}"/>
    <cellStyle name="20% - Accent1 2 5 2 2 3 6 2 3" xfId="12658" xr:uid="{00000000-0005-0000-0000-0000B9300000}"/>
    <cellStyle name="20% - Accent1 2 5 2 2 3 6 3" xfId="12659" xr:uid="{00000000-0005-0000-0000-0000BA300000}"/>
    <cellStyle name="20% - Accent1 2 5 2 2 3 6 3 2" xfId="12660" xr:uid="{00000000-0005-0000-0000-0000BB300000}"/>
    <cellStyle name="20% - Accent1 2 5 2 2 3 6 4" xfId="12661" xr:uid="{00000000-0005-0000-0000-0000BC300000}"/>
    <cellStyle name="20% - Accent1 2 5 2 2 3 7" xfId="12662" xr:uid="{00000000-0005-0000-0000-0000BD300000}"/>
    <cellStyle name="20% - Accent1 2 5 2 2 3 7 2" xfId="12663" xr:uid="{00000000-0005-0000-0000-0000BE300000}"/>
    <cellStyle name="20% - Accent1 2 5 2 2 3 7 2 2" xfId="12664" xr:uid="{00000000-0005-0000-0000-0000BF300000}"/>
    <cellStyle name="20% - Accent1 2 5 2 2 3 7 3" xfId="12665" xr:uid="{00000000-0005-0000-0000-0000C0300000}"/>
    <cellStyle name="20% - Accent1 2 5 2 2 3 8" xfId="12666" xr:uid="{00000000-0005-0000-0000-0000C1300000}"/>
    <cellStyle name="20% - Accent1 2 5 2 2 3 8 2" xfId="12667" xr:uid="{00000000-0005-0000-0000-0000C2300000}"/>
    <cellStyle name="20% - Accent1 2 5 2 2 3 8 2 2" xfId="12668" xr:uid="{00000000-0005-0000-0000-0000C3300000}"/>
    <cellStyle name="20% - Accent1 2 5 2 2 3 8 3" xfId="12669" xr:uid="{00000000-0005-0000-0000-0000C4300000}"/>
    <cellStyle name="20% - Accent1 2 5 2 2 3 9" xfId="12670" xr:uid="{00000000-0005-0000-0000-0000C5300000}"/>
    <cellStyle name="20% - Accent1 2 5 2 2 3 9 2" xfId="12671" xr:uid="{00000000-0005-0000-0000-0000C6300000}"/>
    <cellStyle name="20% - Accent1 2 5 2 2 4" xfId="12672" xr:uid="{00000000-0005-0000-0000-0000C7300000}"/>
    <cellStyle name="20% - Accent1 2 5 2 2 4 10" xfId="12673" xr:uid="{00000000-0005-0000-0000-0000C8300000}"/>
    <cellStyle name="20% - Accent1 2 5 2 2 4 10 2" xfId="12674" xr:uid="{00000000-0005-0000-0000-0000C9300000}"/>
    <cellStyle name="20% - Accent1 2 5 2 2 4 11" xfId="12675" xr:uid="{00000000-0005-0000-0000-0000CA300000}"/>
    <cellStyle name="20% - Accent1 2 5 2 2 4 2" xfId="12676" xr:uid="{00000000-0005-0000-0000-0000CB300000}"/>
    <cellStyle name="20% - Accent1 2 5 2 2 4 2 2" xfId="12677" xr:uid="{00000000-0005-0000-0000-0000CC300000}"/>
    <cellStyle name="20% - Accent1 2 5 2 2 4 2 2 2" xfId="12678" xr:uid="{00000000-0005-0000-0000-0000CD300000}"/>
    <cellStyle name="20% - Accent1 2 5 2 2 4 2 2 2 2" xfId="12679" xr:uid="{00000000-0005-0000-0000-0000CE300000}"/>
    <cellStyle name="20% - Accent1 2 5 2 2 4 2 2 2 2 2" xfId="12680" xr:uid="{00000000-0005-0000-0000-0000CF300000}"/>
    <cellStyle name="20% - Accent1 2 5 2 2 4 2 2 2 3" xfId="12681" xr:uid="{00000000-0005-0000-0000-0000D0300000}"/>
    <cellStyle name="20% - Accent1 2 5 2 2 4 2 2 3" xfId="12682" xr:uid="{00000000-0005-0000-0000-0000D1300000}"/>
    <cellStyle name="20% - Accent1 2 5 2 2 4 2 2 3 2" xfId="12683" xr:uid="{00000000-0005-0000-0000-0000D2300000}"/>
    <cellStyle name="20% - Accent1 2 5 2 2 4 2 2 4" xfId="12684" xr:uid="{00000000-0005-0000-0000-0000D3300000}"/>
    <cellStyle name="20% - Accent1 2 5 2 2 4 2 3" xfId="12685" xr:uid="{00000000-0005-0000-0000-0000D4300000}"/>
    <cellStyle name="20% - Accent1 2 5 2 2 4 2 3 2" xfId="12686" xr:uid="{00000000-0005-0000-0000-0000D5300000}"/>
    <cellStyle name="20% - Accent1 2 5 2 2 4 2 3 2 2" xfId="12687" xr:uid="{00000000-0005-0000-0000-0000D6300000}"/>
    <cellStyle name="20% - Accent1 2 5 2 2 4 2 3 2 2 2" xfId="12688" xr:uid="{00000000-0005-0000-0000-0000D7300000}"/>
    <cellStyle name="20% - Accent1 2 5 2 2 4 2 3 2 3" xfId="12689" xr:uid="{00000000-0005-0000-0000-0000D8300000}"/>
    <cellStyle name="20% - Accent1 2 5 2 2 4 2 3 3" xfId="12690" xr:uid="{00000000-0005-0000-0000-0000D9300000}"/>
    <cellStyle name="20% - Accent1 2 5 2 2 4 2 3 3 2" xfId="12691" xr:uid="{00000000-0005-0000-0000-0000DA300000}"/>
    <cellStyle name="20% - Accent1 2 5 2 2 4 2 3 4" xfId="12692" xr:uid="{00000000-0005-0000-0000-0000DB300000}"/>
    <cellStyle name="20% - Accent1 2 5 2 2 4 2 4" xfId="12693" xr:uid="{00000000-0005-0000-0000-0000DC300000}"/>
    <cellStyle name="20% - Accent1 2 5 2 2 4 2 4 2" xfId="12694" xr:uid="{00000000-0005-0000-0000-0000DD300000}"/>
    <cellStyle name="20% - Accent1 2 5 2 2 4 2 4 2 2" xfId="12695" xr:uid="{00000000-0005-0000-0000-0000DE300000}"/>
    <cellStyle name="20% - Accent1 2 5 2 2 4 2 4 2 2 2" xfId="12696" xr:uid="{00000000-0005-0000-0000-0000DF300000}"/>
    <cellStyle name="20% - Accent1 2 5 2 2 4 2 4 2 3" xfId="12697" xr:uid="{00000000-0005-0000-0000-0000E0300000}"/>
    <cellStyle name="20% - Accent1 2 5 2 2 4 2 4 3" xfId="12698" xr:uid="{00000000-0005-0000-0000-0000E1300000}"/>
    <cellStyle name="20% - Accent1 2 5 2 2 4 2 4 3 2" xfId="12699" xr:uid="{00000000-0005-0000-0000-0000E2300000}"/>
    <cellStyle name="20% - Accent1 2 5 2 2 4 2 4 4" xfId="12700" xr:uid="{00000000-0005-0000-0000-0000E3300000}"/>
    <cellStyle name="20% - Accent1 2 5 2 2 4 2 5" xfId="12701" xr:uid="{00000000-0005-0000-0000-0000E4300000}"/>
    <cellStyle name="20% - Accent1 2 5 2 2 4 2 5 2" xfId="12702" xr:uid="{00000000-0005-0000-0000-0000E5300000}"/>
    <cellStyle name="20% - Accent1 2 5 2 2 4 2 5 2 2" xfId="12703" xr:uid="{00000000-0005-0000-0000-0000E6300000}"/>
    <cellStyle name="20% - Accent1 2 5 2 2 4 2 5 3" xfId="12704" xr:uid="{00000000-0005-0000-0000-0000E7300000}"/>
    <cellStyle name="20% - Accent1 2 5 2 2 4 2 6" xfId="12705" xr:uid="{00000000-0005-0000-0000-0000E8300000}"/>
    <cellStyle name="20% - Accent1 2 5 2 2 4 2 6 2" xfId="12706" xr:uid="{00000000-0005-0000-0000-0000E9300000}"/>
    <cellStyle name="20% - Accent1 2 5 2 2 4 2 6 2 2" xfId="12707" xr:uid="{00000000-0005-0000-0000-0000EA300000}"/>
    <cellStyle name="20% - Accent1 2 5 2 2 4 2 6 3" xfId="12708" xr:uid="{00000000-0005-0000-0000-0000EB300000}"/>
    <cellStyle name="20% - Accent1 2 5 2 2 4 2 7" xfId="12709" xr:uid="{00000000-0005-0000-0000-0000EC300000}"/>
    <cellStyle name="20% - Accent1 2 5 2 2 4 2 7 2" xfId="12710" xr:uid="{00000000-0005-0000-0000-0000ED300000}"/>
    <cellStyle name="20% - Accent1 2 5 2 2 4 2 8" xfId="12711" xr:uid="{00000000-0005-0000-0000-0000EE300000}"/>
    <cellStyle name="20% - Accent1 2 5 2 2 4 2 8 2" xfId="12712" xr:uid="{00000000-0005-0000-0000-0000EF300000}"/>
    <cellStyle name="20% - Accent1 2 5 2 2 4 2 9" xfId="12713" xr:uid="{00000000-0005-0000-0000-0000F0300000}"/>
    <cellStyle name="20% - Accent1 2 5 2 2 4 3" xfId="12714" xr:uid="{00000000-0005-0000-0000-0000F1300000}"/>
    <cellStyle name="20% - Accent1 2 5 2 2 4 3 2" xfId="12715" xr:uid="{00000000-0005-0000-0000-0000F2300000}"/>
    <cellStyle name="20% - Accent1 2 5 2 2 4 3 2 2" xfId="12716" xr:uid="{00000000-0005-0000-0000-0000F3300000}"/>
    <cellStyle name="20% - Accent1 2 5 2 2 4 3 2 2 2" xfId="12717" xr:uid="{00000000-0005-0000-0000-0000F4300000}"/>
    <cellStyle name="20% - Accent1 2 5 2 2 4 3 2 2 2 2" xfId="12718" xr:uid="{00000000-0005-0000-0000-0000F5300000}"/>
    <cellStyle name="20% - Accent1 2 5 2 2 4 3 2 2 3" xfId="12719" xr:uid="{00000000-0005-0000-0000-0000F6300000}"/>
    <cellStyle name="20% - Accent1 2 5 2 2 4 3 2 3" xfId="12720" xr:uid="{00000000-0005-0000-0000-0000F7300000}"/>
    <cellStyle name="20% - Accent1 2 5 2 2 4 3 2 3 2" xfId="12721" xr:uid="{00000000-0005-0000-0000-0000F8300000}"/>
    <cellStyle name="20% - Accent1 2 5 2 2 4 3 2 4" xfId="12722" xr:uid="{00000000-0005-0000-0000-0000F9300000}"/>
    <cellStyle name="20% - Accent1 2 5 2 2 4 3 3" xfId="12723" xr:uid="{00000000-0005-0000-0000-0000FA300000}"/>
    <cellStyle name="20% - Accent1 2 5 2 2 4 3 3 2" xfId="12724" xr:uid="{00000000-0005-0000-0000-0000FB300000}"/>
    <cellStyle name="20% - Accent1 2 5 2 2 4 3 3 2 2" xfId="12725" xr:uid="{00000000-0005-0000-0000-0000FC300000}"/>
    <cellStyle name="20% - Accent1 2 5 2 2 4 3 3 2 2 2" xfId="12726" xr:uid="{00000000-0005-0000-0000-0000FD300000}"/>
    <cellStyle name="20% - Accent1 2 5 2 2 4 3 3 2 3" xfId="12727" xr:uid="{00000000-0005-0000-0000-0000FE300000}"/>
    <cellStyle name="20% - Accent1 2 5 2 2 4 3 3 3" xfId="12728" xr:uid="{00000000-0005-0000-0000-0000FF300000}"/>
    <cellStyle name="20% - Accent1 2 5 2 2 4 3 3 3 2" xfId="12729" xr:uid="{00000000-0005-0000-0000-000000310000}"/>
    <cellStyle name="20% - Accent1 2 5 2 2 4 3 3 4" xfId="12730" xr:uid="{00000000-0005-0000-0000-000001310000}"/>
    <cellStyle name="20% - Accent1 2 5 2 2 4 3 4" xfId="12731" xr:uid="{00000000-0005-0000-0000-000002310000}"/>
    <cellStyle name="20% - Accent1 2 5 2 2 4 3 4 2" xfId="12732" xr:uid="{00000000-0005-0000-0000-000003310000}"/>
    <cellStyle name="20% - Accent1 2 5 2 2 4 3 4 2 2" xfId="12733" xr:uid="{00000000-0005-0000-0000-000004310000}"/>
    <cellStyle name="20% - Accent1 2 5 2 2 4 3 4 2 2 2" xfId="12734" xr:uid="{00000000-0005-0000-0000-000005310000}"/>
    <cellStyle name="20% - Accent1 2 5 2 2 4 3 4 2 3" xfId="12735" xr:uid="{00000000-0005-0000-0000-000006310000}"/>
    <cellStyle name="20% - Accent1 2 5 2 2 4 3 4 3" xfId="12736" xr:uid="{00000000-0005-0000-0000-000007310000}"/>
    <cellStyle name="20% - Accent1 2 5 2 2 4 3 4 3 2" xfId="12737" xr:uid="{00000000-0005-0000-0000-000008310000}"/>
    <cellStyle name="20% - Accent1 2 5 2 2 4 3 4 4" xfId="12738" xr:uid="{00000000-0005-0000-0000-000009310000}"/>
    <cellStyle name="20% - Accent1 2 5 2 2 4 3 5" xfId="12739" xr:uid="{00000000-0005-0000-0000-00000A310000}"/>
    <cellStyle name="20% - Accent1 2 5 2 2 4 3 5 2" xfId="12740" xr:uid="{00000000-0005-0000-0000-00000B310000}"/>
    <cellStyle name="20% - Accent1 2 5 2 2 4 3 5 2 2" xfId="12741" xr:uid="{00000000-0005-0000-0000-00000C310000}"/>
    <cellStyle name="20% - Accent1 2 5 2 2 4 3 5 3" xfId="12742" xr:uid="{00000000-0005-0000-0000-00000D310000}"/>
    <cellStyle name="20% - Accent1 2 5 2 2 4 3 6" xfId="12743" xr:uid="{00000000-0005-0000-0000-00000E310000}"/>
    <cellStyle name="20% - Accent1 2 5 2 2 4 3 6 2" xfId="12744" xr:uid="{00000000-0005-0000-0000-00000F310000}"/>
    <cellStyle name="20% - Accent1 2 5 2 2 4 3 6 2 2" xfId="12745" xr:uid="{00000000-0005-0000-0000-000010310000}"/>
    <cellStyle name="20% - Accent1 2 5 2 2 4 3 6 3" xfId="12746" xr:uid="{00000000-0005-0000-0000-000011310000}"/>
    <cellStyle name="20% - Accent1 2 5 2 2 4 3 7" xfId="12747" xr:uid="{00000000-0005-0000-0000-000012310000}"/>
    <cellStyle name="20% - Accent1 2 5 2 2 4 3 7 2" xfId="12748" xr:uid="{00000000-0005-0000-0000-000013310000}"/>
    <cellStyle name="20% - Accent1 2 5 2 2 4 3 8" xfId="12749" xr:uid="{00000000-0005-0000-0000-000014310000}"/>
    <cellStyle name="20% - Accent1 2 5 2 2 4 3 8 2" xfId="12750" xr:uid="{00000000-0005-0000-0000-000015310000}"/>
    <cellStyle name="20% - Accent1 2 5 2 2 4 3 9" xfId="12751" xr:uid="{00000000-0005-0000-0000-000016310000}"/>
    <cellStyle name="20% - Accent1 2 5 2 2 4 4" xfId="12752" xr:uid="{00000000-0005-0000-0000-000017310000}"/>
    <cellStyle name="20% - Accent1 2 5 2 2 4 4 2" xfId="12753" xr:uid="{00000000-0005-0000-0000-000018310000}"/>
    <cellStyle name="20% - Accent1 2 5 2 2 4 4 2 2" xfId="12754" xr:uid="{00000000-0005-0000-0000-000019310000}"/>
    <cellStyle name="20% - Accent1 2 5 2 2 4 4 2 2 2" xfId="12755" xr:uid="{00000000-0005-0000-0000-00001A310000}"/>
    <cellStyle name="20% - Accent1 2 5 2 2 4 4 2 3" xfId="12756" xr:uid="{00000000-0005-0000-0000-00001B310000}"/>
    <cellStyle name="20% - Accent1 2 5 2 2 4 4 3" xfId="12757" xr:uid="{00000000-0005-0000-0000-00001C310000}"/>
    <cellStyle name="20% - Accent1 2 5 2 2 4 4 3 2" xfId="12758" xr:uid="{00000000-0005-0000-0000-00001D310000}"/>
    <cellStyle name="20% - Accent1 2 5 2 2 4 4 4" xfId="12759" xr:uid="{00000000-0005-0000-0000-00001E310000}"/>
    <cellStyle name="20% - Accent1 2 5 2 2 4 5" xfId="12760" xr:uid="{00000000-0005-0000-0000-00001F310000}"/>
    <cellStyle name="20% - Accent1 2 5 2 2 4 5 2" xfId="12761" xr:uid="{00000000-0005-0000-0000-000020310000}"/>
    <cellStyle name="20% - Accent1 2 5 2 2 4 5 2 2" xfId="12762" xr:uid="{00000000-0005-0000-0000-000021310000}"/>
    <cellStyle name="20% - Accent1 2 5 2 2 4 5 2 2 2" xfId="12763" xr:uid="{00000000-0005-0000-0000-000022310000}"/>
    <cellStyle name="20% - Accent1 2 5 2 2 4 5 2 3" xfId="12764" xr:uid="{00000000-0005-0000-0000-000023310000}"/>
    <cellStyle name="20% - Accent1 2 5 2 2 4 5 3" xfId="12765" xr:uid="{00000000-0005-0000-0000-000024310000}"/>
    <cellStyle name="20% - Accent1 2 5 2 2 4 5 3 2" xfId="12766" xr:uid="{00000000-0005-0000-0000-000025310000}"/>
    <cellStyle name="20% - Accent1 2 5 2 2 4 5 4" xfId="12767" xr:uid="{00000000-0005-0000-0000-000026310000}"/>
    <cellStyle name="20% - Accent1 2 5 2 2 4 6" xfId="12768" xr:uid="{00000000-0005-0000-0000-000027310000}"/>
    <cellStyle name="20% - Accent1 2 5 2 2 4 6 2" xfId="12769" xr:uid="{00000000-0005-0000-0000-000028310000}"/>
    <cellStyle name="20% - Accent1 2 5 2 2 4 6 2 2" xfId="12770" xr:uid="{00000000-0005-0000-0000-000029310000}"/>
    <cellStyle name="20% - Accent1 2 5 2 2 4 6 2 2 2" xfId="12771" xr:uid="{00000000-0005-0000-0000-00002A310000}"/>
    <cellStyle name="20% - Accent1 2 5 2 2 4 6 2 3" xfId="12772" xr:uid="{00000000-0005-0000-0000-00002B310000}"/>
    <cellStyle name="20% - Accent1 2 5 2 2 4 6 3" xfId="12773" xr:uid="{00000000-0005-0000-0000-00002C310000}"/>
    <cellStyle name="20% - Accent1 2 5 2 2 4 6 3 2" xfId="12774" xr:uid="{00000000-0005-0000-0000-00002D310000}"/>
    <cellStyle name="20% - Accent1 2 5 2 2 4 6 4" xfId="12775" xr:uid="{00000000-0005-0000-0000-00002E310000}"/>
    <cellStyle name="20% - Accent1 2 5 2 2 4 7" xfId="12776" xr:uid="{00000000-0005-0000-0000-00002F310000}"/>
    <cellStyle name="20% - Accent1 2 5 2 2 4 7 2" xfId="12777" xr:uid="{00000000-0005-0000-0000-000030310000}"/>
    <cellStyle name="20% - Accent1 2 5 2 2 4 7 2 2" xfId="12778" xr:uid="{00000000-0005-0000-0000-000031310000}"/>
    <cellStyle name="20% - Accent1 2 5 2 2 4 7 3" xfId="12779" xr:uid="{00000000-0005-0000-0000-000032310000}"/>
    <cellStyle name="20% - Accent1 2 5 2 2 4 8" xfId="12780" xr:uid="{00000000-0005-0000-0000-000033310000}"/>
    <cellStyle name="20% - Accent1 2 5 2 2 4 8 2" xfId="12781" xr:uid="{00000000-0005-0000-0000-000034310000}"/>
    <cellStyle name="20% - Accent1 2 5 2 2 4 8 2 2" xfId="12782" xr:uid="{00000000-0005-0000-0000-000035310000}"/>
    <cellStyle name="20% - Accent1 2 5 2 2 4 8 3" xfId="12783" xr:uid="{00000000-0005-0000-0000-000036310000}"/>
    <cellStyle name="20% - Accent1 2 5 2 2 4 9" xfId="12784" xr:uid="{00000000-0005-0000-0000-000037310000}"/>
    <cellStyle name="20% - Accent1 2 5 2 2 4 9 2" xfId="12785" xr:uid="{00000000-0005-0000-0000-000038310000}"/>
    <cellStyle name="20% - Accent1 2 5 2 2 5" xfId="12786" xr:uid="{00000000-0005-0000-0000-000039310000}"/>
    <cellStyle name="20% - Accent1 2 5 2 2 5 2" xfId="12787" xr:uid="{00000000-0005-0000-0000-00003A310000}"/>
    <cellStyle name="20% - Accent1 2 5 2 2 5 2 2" xfId="12788" xr:uid="{00000000-0005-0000-0000-00003B310000}"/>
    <cellStyle name="20% - Accent1 2 5 2 2 5 2 2 2" xfId="12789" xr:uid="{00000000-0005-0000-0000-00003C310000}"/>
    <cellStyle name="20% - Accent1 2 5 2 2 5 2 2 2 2" xfId="12790" xr:uid="{00000000-0005-0000-0000-00003D310000}"/>
    <cellStyle name="20% - Accent1 2 5 2 2 5 2 2 3" xfId="12791" xr:uid="{00000000-0005-0000-0000-00003E310000}"/>
    <cellStyle name="20% - Accent1 2 5 2 2 5 2 3" xfId="12792" xr:uid="{00000000-0005-0000-0000-00003F310000}"/>
    <cellStyle name="20% - Accent1 2 5 2 2 5 2 3 2" xfId="12793" xr:uid="{00000000-0005-0000-0000-000040310000}"/>
    <cellStyle name="20% - Accent1 2 5 2 2 5 2 4" xfId="12794" xr:uid="{00000000-0005-0000-0000-000041310000}"/>
    <cellStyle name="20% - Accent1 2 5 2 2 5 3" xfId="12795" xr:uid="{00000000-0005-0000-0000-000042310000}"/>
    <cellStyle name="20% - Accent1 2 5 2 2 5 3 2" xfId="12796" xr:uid="{00000000-0005-0000-0000-000043310000}"/>
    <cellStyle name="20% - Accent1 2 5 2 2 5 3 2 2" xfId="12797" xr:uid="{00000000-0005-0000-0000-000044310000}"/>
    <cellStyle name="20% - Accent1 2 5 2 2 5 3 2 2 2" xfId="12798" xr:uid="{00000000-0005-0000-0000-000045310000}"/>
    <cellStyle name="20% - Accent1 2 5 2 2 5 3 2 3" xfId="12799" xr:uid="{00000000-0005-0000-0000-000046310000}"/>
    <cellStyle name="20% - Accent1 2 5 2 2 5 3 3" xfId="12800" xr:uid="{00000000-0005-0000-0000-000047310000}"/>
    <cellStyle name="20% - Accent1 2 5 2 2 5 3 3 2" xfId="12801" xr:uid="{00000000-0005-0000-0000-000048310000}"/>
    <cellStyle name="20% - Accent1 2 5 2 2 5 3 4" xfId="12802" xr:uid="{00000000-0005-0000-0000-000049310000}"/>
    <cellStyle name="20% - Accent1 2 5 2 2 5 4" xfId="12803" xr:uid="{00000000-0005-0000-0000-00004A310000}"/>
    <cellStyle name="20% - Accent1 2 5 2 2 5 4 2" xfId="12804" xr:uid="{00000000-0005-0000-0000-00004B310000}"/>
    <cellStyle name="20% - Accent1 2 5 2 2 5 4 2 2" xfId="12805" xr:uid="{00000000-0005-0000-0000-00004C310000}"/>
    <cellStyle name="20% - Accent1 2 5 2 2 5 4 2 2 2" xfId="12806" xr:uid="{00000000-0005-0000-0000-00004D310000}"/>
    <cellStyle name="20% - Accent1 2 5 2 2 5 4 2 3" xfId="12807" xr:uid="{00000000-0005-0000-0000-00004E310000}"/>
    <cellStyle name="20% - Accent1 2 5 2 2 5 4 3" xfId="12808" xr:uid="{00000000-0005-0000-0000-00004F310000}"/>
    <cellStyle name="20% - Accent1 2 5 2 2 5 4 3 2" xfId="12809" xr:uid="{00000000-0005-0000-0000-000050310000}"/>
    <cellStyle name="20% - Accent1 2 5 2 2 5 4 4" xfId="12810" xr:uid="{00000000-0005-0000-0000-000051310000}"/>
    <cellStyle name="20% - Accent1 2 5 2 2 5 5" xfId="12811" xr:uid="{00000000-0005-0000-0000-000052310000}"/>
    <cellStyle name="20% - Accent1 2 5 2 2 5 5 2" xfId="12812" xr:uid="{00000000-0005-0000-0000-000053310000}"/>
    <cellStyle name="20% - Accent1 2 5 2 2 5 5 2 2" xfId="12813" xr:uid="{00000000-0005-0000-0000-000054310000}"/>
    <cellStyle name="20% - Accent1 2 5 2 2 5 5 3" xfId="12814" xr:uid="{00000000-0005-0000-0000-000055310000}"/>
    <cellStyle name="20% - Accent1 2 5 2 2 5 6" xfId="12815" xr:uid="{00000000-0005-0000-0000-000056310000}"/>
    <cellStyle name="20% - Accent1 2 5 2 2 5 6 2" xfId="12816" xr:uid="{00000000-0005-0000-0000-000057310000}"/>
    <cellStyle name="20% - Accent1 2 5 2 2 5 6 2 2" xfId="12817" xr:uid="{00000000-0005-0000-0000-000058310000}"/>
    <cellStyle name="20% - Accent1 2 5 2 2 5 6 3" xfId="12818" xr:uid="{00000000-0005-0000-0000-000059310000}"/>
    <cellStyle name="20% - Accent1 2 5 2 2 5 7" xfId="12819" xr:uid="{00000000-0005-0000-0000-00005A310000}"/>
    <cellStyle name="20% - Accent1 2 5 2 2 5 7 2" xfId="12820" xr:uid="{00000000-0005-0000-0000-00005B310000}"/>
    <cellStyle name="20% - Accent1 2 5 2 2 5 8" xfId="12821" xr:uid="{00000000-0005-0000-0000-00005C310000}"/>
    <cellStyle name="20% - Accent1 2 5 2 2 5 8 2" xfId="12822" xr:uid="{00000000-0005-0000-0000-00005D310000}"/>
    <cellStyle name="20% - Accent1 2 5 2 2 5 9" xfId="12823" xr:uid="{00000000-0005-0000-0000-00005E310000}"/>
    <cellStyle name="20% - Accent1 2 5 2 2 6" xfId="12824" xr:uid="{00000000-0005-0000-0000-00005F310000}"/>
    <cellStyle name="20% - Accent1 2 5 2 2 6 2" xfId="12825" xr:uid="{00000000-0005-0000-0000-000060310000}"/>
    <cellStyle name="20% - Accent1 2 5 2 2 6 2 2" xfId="12826" xr:uid="{00000000-0005-0000-0000-000061310000}"/>
    <cellStyle name="20% - Accent1 2 5 2 2 6 2 2 2" xfId="12827" xr:uid="{00000000-0005-0000-0000-000062310000}"/>
    <cellStyle name="20% - Accent1 2 5 2 2 6 2 2 2 2" xfId="12828" xr:uid="{00000000-0005-0000-0000-000063310000}"/>
    <cellStyle name="20% - Accent1 2 5 2 2 6 2 2 3" xfId="12829" xr:uid="{00000000-0005-0000-0000-000064310000}"/>
    <cellStyle name="20% - Accent1 2 5 2 2 6 2 3" xfId="12830" xr:uid="{00000000-0005-0000-0000-000065310000}"/>
    <cellStyle name="20% - Accent1 2 5 2 2 6 2 3 2" xfId="12831" xr:uid="{00000000-0005-0000-0000-000066310000}"/>
    <cellStyle name="20% - Accent1 2 5 2 2 6 2 4" xfId="12832" xr:uid="{00000000-0005-0000-0000-000067310000}"/>
    <cellStyle name="20% - Accent1 2 5 2 2 6 3" xfId="12833" xr:uid="{00000000-0005-0000-0000-000068310000}"/>
    <cellStyle name="20% - Accent1 2 5 2 2 6 3 2" xfId="12834" xr:uid="{00000000-0005-0000-0000-000069310000}"/>
    <cellStyle name="20% - Accent1 2 5 2 2 6 3 2 2" xfId="12835" xr:uid="{00000000-0005-0000-0000-00006A310000}"/>
    <cellStyle name="20% - Accent1 2 5 2 2 6 3 2 2 2" xfId="12836" xr:uid="{00000000-0005-0000-0000-00006B310000}"/>
    <cellStyle name="20% - Accent1 2 5 2 2 6 3 2 3" xfId="12837" xr:uid="{00000000-0005-0000-0000-00006C310000}"/>
    <cellStyle name="20% - Accent1 2 5 2 2 6 3 3" xfId="12838" xr:uid="{00000000-0005-0000-0000-00006D310000}"/>
    <cellStyle name="20% - Accent1 2 5 2 2 6 3 3 2" xfId="12839" xr:uid="{00000000-0005-0000-0000-00006E310000}"/>
    <cellStyle name="20% - Accent1 2 5 2 2 6 3 4" xfId="12840" xr:uid="{00000000-0005-0000-0000-00006F310000}"/>
    <cellStyle name="20% - Accent1 2 5 2 2 6 4" xfId="12841" xr:uid="{00000000-0005-0000-0000-000070310000}"/>
    <cellStyle name="20% - Accent1 2 5 2 2 6 4 2" xfId="12842" xr:uid="{00000000-0005-0000-0000-000071310000}"/>
    <cellStyle name="20% - Accent1 2 5 2 2 6 4 2 2" xfId="12843" xr:uid="{00000000-0005-0000-0000-000072310000}"/>
    <cellStyle name="20% - Accent1 2 5 2 2 6 4 2 2 2" xfId="12844" xr:uid="{00000000-0005-0000-0000-000073310000}"/>
    <cellStyle name="20% - Accent1 2 5 2 2 6 4 2 3" xfId="12845" xr:uid="{00000000-0005-0000-0000-000074310000}"/>
    <cellStyle name="20% - Accent1 2 5 2 2 6 4 3" xfId="12846" xr:uid="{00000000-0005-0000-0000-000075310000}"/>
    <cellStyle name="20% - Accent1 2 5 2 2 6 4 3 2" xfId="12847" xr:uid="{00000000-0005-0000-0000-000076310000}"/>
    <cellStyle name="20% - Accent1 2 5 2 2 6 4 4" xfId="12848" xr:uid="{00000000-0005-0000-0000-000077310000}"/>
    <cellStyle name="20% - Accent1 2 5 2 2 6 5" xfId="12849" xr:uid="{00000000-0005-0000-0000-000078310000}"/>
    <cellStyle name="20% - Accent1 2 5 2 2 6 5 2" xfId="12850" xr:uid="{00000000-0005-0000-0000-000079310000}"/>
    <cellStyle name="20% - Accent1 2 5 2 2 6 5 2 2" xfId="12851" xr:uid="{00000000-0005-0000-0000-00007A310000}"/>
    <cellStyle name="20% - Accent1 2 5 2 2 6 5 3" xfId="12852" xr:uid="{00000000-0005-0000-0000-00007B310000}"/>
    <cellStyle name="20% - Accent1 2 5 2 2 6 6" xfId="12853" xr:uid="{00000000-0005-0000-0000-00007C310000}"/>
    <cellStyle name="20% - Accent1 2 5 2 2 6 6 2" xfId="12854" xr:uid="{00000000-0005-0000-0000-00007D310000}"/>
    <cellStyle name="20% - Accent1 2 5 2 2 6 6 2 2" xfId="12855" xr:uid="{00000000-0005-0000-0000-00007E310000}"/>
    <cellStyle name="20% - Accent1 2 5 2 2 6 6 3" xfId="12856" xr:uid="{00000000-0005-0000-0000-00007F310000}"/>
    <cellStyle name="20% - Accent1 2 5 2 2 6 7" xfId="12857" xr:uid="{00000000-0005-0000-0000-000080310000}"/>
    <cellStyle name="20% - Accent1 2 5 2 2 6 7 2" xfId="12858" xr:uid="{00000000-0005-0000-0000-000081310000}"/>
    <cellStyle name="20% - Accent1 2 5 2 2 6 8" xfId="12859" xr:uid="{00000000-0005-0000-0000-000082310000}"/>
    <cellStyle name="20% - Accent1 2 5 2 2 6 8 2" xfId="12860" xr:uid="{00000000-0005-0000-0000-000083310000}"/>
    <cellStyle name="20% - Accent1 2 5 2 2 6 9" xfId="12861" xr:uid="{00000000-0005-0000-0000-000084310000}"/>
    <cellStyle name="20% - Accent1 2 5 2 2 7" xfId="12862" xr:uid="{00000000-0005-0000-0000-000085310000}"/>
    <cellStyle name="20% - Accent1 2 5 2 2 7 2" xfId="12863" xr:uid="{00000000-0005-0000-0000-000086310000}"/>
    <cellStyle name="20% - Accent1 2 5 2 2 7 2 2" xfId="12864" xr:uid="{00000000-0005-0000-0000-000087310000}"/>
    <cellStyle name="20% - Accent1 2 5 2 2 7 2 2 2" xfId="12865" xr:uid="{00000000-0005-0000-0000-000088310000}"/>
    <cellStyle name="20% - Accent1 2 5 2 2 7 2 3" xfId="12866" xr:uid="{00000000-0005-0000-0000-000089310000}"/>
    <cellStyle name="20% - Accent1 2 5 2 2 7 3" xfId="12867" xr:uid="{00000000-0005-0000-0000-00008A310000}"/>
    <cellStyle name="20% - Accent1 2 5 2 2 7 3 2" xfId="12868" xr:uid="{00000000-0005-0000-0000-00008B310000}"/>
    <cellStyle name="20% - Accent1 2 5 2 2 7 4" xfId="12869" xr:uid="{00000000-0005-0000-0000-00008C310000}"/>
    <cellStyle name="20% - Accent1 2 5 2 2 8" xfId="12870" xr:uid="{00000000-0005-0000-0000-00008D310000}"/>
    <cellStyle name="20% - Accent1 2 5 2 2 8 2" xfId="12871" xr:uid="{00000000-0005-0000-0000-00008E310000}"/>
    <cellStyle name="20% - Accent1 2 5 2 2 8 2 2" xfId="12872" xr:uid="{00000000-0005-0000-0000-00008F310000}"/>
    <cellStyle name="20% - Accent1 2 5 2 2 8 2 2 2" xfId="12873" xr:uid="{00000000-0005-0000-0000-000090310000}"/>
    <cellStyle name="20% - Accent1 2 5 2 2 8 2 3" xfId="12874" xr:uid="{00000000-0005-0000-0000-000091310000}"/>
    <cellStyle name="20% - Accent1 2 5 2 2 8 3" xfId="12875" xr:uid="{00000000-0005-0000-0000-000092310000}"/>
    <cellStyle name="20% - Accent1 2 5 2 2 8 3 2" xfId="12876" xr:uid="{00000000-0005-0000-0000-000093310000}"/>
    <cellStyle name="20% - Accent1 2 5 2 2 8 4" xfId="12877" xr:uid="{00000000-0005-0000-0000-000094310000}"/>
    <cellStyle name="20% - Accent1 2 5 2 2 9" xfId="12878" xr:uid="{00000000-0005-0000-0000-000095310000}"/>
    <cellStyle name="20% - Accent1 2 5 2 2 9 2" xfId="12879" xr:uid="{00000000-0005-0000-0000-000096310000}"/>
    <cellStyle name="20% - Accent1 2 5 2 2 9 2 2" xfId="12880" xr:uid="{00000000-0005-0000-0000-000097310000}"/>
    <cellStyle name="20% - Accent1 2 5 2 2 9 2 2 2" xfId="12881" xr:uid="{00000000-0005-0000-0000-000098310000}"/>
    <cellStyle name="20% - Accent1 2 5 2 2 9 2 3" xfId="12882" xr:uid="{00000000-0005-0000-0000-000099310000}"/>
    <cellStyle name="20% - Accent1 2 5 2 2 9 3" xfId="12883" xr:uid="{00000000-0005-0000-0000-00009A310000}"/>
    <cellStyle name="20% - Accent1 2 5 2 2 9 3 2" xfId="12884" xr:uid="{00000000-0005-0000-0000-00009B310000}"/>
    <cellStyle name="20% - Accent1 2 5 2 2 9 4" xfId="12885" xr:uid="{00000000-0005-0000-0000-00009C310000}"/>
    <cellStyle name="20% - Accent1 2 5 2 3" xfId="12886" xr:uid="{00000000-0005-0000-0000-00009D310000}"/>
    <cellStyle name="20% - Accent1 2 5 2 3 10" xfId="12887" xr:uid="{00000000-0005-0000-0000-00009E310000}"/>
    <cellStyle name="20% - Accent1 2 5 2 3 10 2" xfId="12888" xr:uid="{00000000-0005-0000-0000-00009F310000}"/>
    <cellStyle name="20% - Accent1 2 5 2 3 11" xfId="12889" xr:uid="{00000000-0005-0000-0000-0000A0310000}"/>
    <cellStyle name="20% - Accent1 2 5 2 3 2" xfId="12890" xr:uid="{00000000-0005-0000-0000-0000A1310000}"/>
    <cellStyle name="20% - Accent1 2 5 2 3 2 2" xfId="12891" xr:uid="{00000000-0005-0000-0000-0000A2310000}"/>
    <cellStyle name="20% - Accent1 2 5 2 3 2 2 2" xfId="12892" xr:uid="{00000000-0005-0000-0000-0000A3310000}"/>
    <cellStyle name="20% - Accent1 2 5 2 3 2 2 2 2" xfId="12893" xr:uid="{00000000-0005-0000-0000-0000A4310000}"/>
    <cellStyle name="20% - Accent1 2 5 2 3 2 2 2 2 2" xfId="12894" xr:uid="{00000000-0005-0000-0000-0000A5310000}"/>
    <cellStyle name="20% - Accent1 2 5 2 3 2 2 2 3" xfId="12895" xr:uid="{00000000-0005-0000-0000-0000A6310000}"/>
    <cellStyle name="20% - Accent1 2 5 2 3 2 2 3" xfId="12896" xr:uid="{00000000-0005-0000-0000-0000A7310000}"/>
    <cellStyle name="20% - Accent1 2 5 2 3 2 2 3 2" xfId="12897" xr:uid="{00000000-0005-0000-0000-0000A8310000}"/>
    <cellStyle name="20% - Accent1 2 5 2 3 2 2 4" xfId="12898" xr:uid="{00000000-0005-0000-0000-0000A9310000}"/>
    <cellStyle name="20% - Accent1 2 5 2 3 2 3" xfId="12899" xr:uid="{00000000-0005-0000-0000-0000AA310000}"/>
    <cellStyle name="20% - Accent1 2 5 2 3 2 3 2" xfId="12900" xr:uid="{00000000-0005-0000-0000-0000AB310000}"/>
    <cellStyle name="20% - Accent1 2 5 2 3 2 3 2 2" xfId="12901" xr:uid="{00000000-0005-0000-0000-0000AC310000}"/>
    <cellStyle name="20% - Accent1 2 5 2 3 2 3 2 2 2" xfId="12902" xr:uid="{00000000-0005-0000-0000-0000AD310000}"/>
    <cellStyle name="20% - Accent1 2 5 2 3 2 3 2 3" xfId="12903" xr:uid="{00000000-0005-0000-0000-0000AE310000}"/>
    <cellStyle name="20% - Accent1 2 5 2 3 2 3 3" xfId="12904" xr:uid="{00000000-0005-0000-0000-0000AF310000}"/>
    <cellStyle name="20% - Accent1 2 5 2 3 2 3 3 2" xfId="12905" xr:uid="{00000000-0005-0000-0000-0000B0310000}"/>
    <cellStyle name="20% - Accent1 2 5 2 3 2 3 4" xfId="12906" xr:uid="{00000000-0005-0000-0000-0000B1310000}"/>
    <cellStyle name="20% - Accent1 2 5 2 3 2 4" xfId="12907" xr:uid="{00000000-0005-0000-0000-0000B2310000}"/>
    <cellStyle name="20% - Accent1 2 5 2 3 2 4 2" xfId="12908" xr:uid="{00000000-0005-0000-0000-0000B3310000}"/>
    <cellStyle name="20% - Accent1 2 5 2 3 2 4 2 2" xfId="12909" xr:uid="{00000000-0005-0000-0000-0000B4310000}"/>
    <cellStyle name="20% - Accent1 2 5 2 3 2 4 2 2 2" xfId="12910" xr:uid="{00000000-0005-0000-0000-0000B5310000}"/>
    <cellStyle name="20% - Accent1 2 5 2 3 2 4 2 3" xfId="12911" xr:uid="{00000000-0005-0000-0000-0000B6310000}"/>
    <cellStyle name="20% - Accent1 2 5 2 3 2 4 3" xfId="12912" xr:uid="{00000000-0005-0000-0000-0000B7310000}"/>
    <cellStyle name="20% - Accent1 2 5 2 3 2 4 3 2" xfId="12913" xr:uid="{00000000-0005-0000-0000-0000B8310000}"/>
    <cellStyle name="20% - Accent1 2 5 2 3 2 4 4" xfId="12914" xr:uid="{00000000-0005-0000-0000-0000B9310000}"/>
    <cellStyle name="20% - Accent1 2 5 2 3 2 5" xfId="12915" xr:uid="{00000000-0005-0000-0000-0000BA310000}"/>
    <cellStyle name="20% - Accent1 2 5 2 3 2 5 2" xfId="12916" xr:uid="{00000000-0005-0000-0000-0000BB310000}"/>
    <cellStyle name="20% - Accent1 2 5 2 3 2 5 2 2" xfId="12917" xr:uid="{00000000-0005-0000-0000-0000BC310000}"/>
    <cellStyle name="20% - Accent1 2 5 2 3 2 5 3" xfId="12918" xr:uid="{00000000-0005-0000-0000-0000BD310000}"/>
    <cellStyle name="20% - Accent1 2 5 2 3 2 6" xfId="12919" xr:uid="{00000000-0005-0000-0000-0000BE310000}"/>
    <cellStyle name="20% - Accent1 2 5 2 3 2 6 2" xfId="12920" xr:uid="{00000000-0005-0000-0000-0000BF310000}"/>
    <cellStyle name="20% - Accent1 2 5 2 3 2 6 2 2" xfId="12921" xr:uid="{00000000-0005-0000-0000-0000C0310000}"/>
    <cellStyle name="20% - Accent1 2 5 2 3 2 6 3" xfId="12922" xr:uid="{00000000-0005-0000-0000-0000C1310000}"/>
    <cellStyle name="20% - Accent1 2 5 2 3 2 7" xfId="12923" xr:uid="{00000000-0005-0000-0000-0000C2310000}"/>
    <cellStyle name="20% - Accent1 2 5 2 3 2 7 2" xfId="12924" xr:uid="{00000000-0005-0000-0000-0000C3310000}"/>
    <cellStyle name="20% - Accent1 2 5 2 3 2 8" xfId="12925" xr:uid="{00000000-0005-0000-0000-0000C4310000}"/>
    <cellStyle name="20% - Accent1 2 5 2 3 2 8 2" xfId="12926" xr:uid="{00000000-0005-0000-0000-0000C5310000}"/>
    <cellStyle name="20% - Accent1 2 5 2 3 2 9" xfId="12927" xr:uid="{00000000-0005-0000-0000-0000C6310000}"/>
    <cellStyle name="20% - Accent1 2 5 2 3 3" xfId="12928" xr:uid="{00000000-0005-0000-0000-0000C7310000}"/>
    <cellStyle name="20% - Accent1 2 5 2 3 3 2" xfId="12929" xr:uid="{00000000-0005-0000-0000-0000C8310000}"/>
    <cellStyle name="20% - Accent1 2 5 2 3 3 2 2" xfId="12930" xr:uid="{00000000-0005-0000-0000-0000C9310000}"/>
    <cellStyle name="20% - Accent1 2 5 2 3 3 2 2 2" xfId="12931" xr:uid="{00000000-0005-0000-0000-0000CA310000}"/>
    <cellStyle name="20% - Accent1 2 5 2 3 3 2 2 2 2" xfId="12932" xr:uid="{00000000-0005-0000-0000-0000CB310000}"/>
    <cellStyle name="20% - Accent1 2 5 2 3 3 2 2 3" xfId="12933" xr:uid="{00000000-0005-0000-0000-0000CC310000}"/>
    <cellStyle name="20% - Accent1 2 5 2 3 3 2 3" xfId="12934" xr:uid="{00000000-0005-0000-0000-0000CD310000}"/>
    <cellStyle name="20% - Accent1 2 5 2 3 3 2 3 2" xfId="12935" xr:uid="{00000000-0005-0000-0000-0000CE310000}"/>
    <cellStyle name="20% - Accent1 2 5 2 3 3 2 4" xfId="12936" xr:uid="{00000000-0005-0000-0000-0000CF310000}"/>
    <cellStyle name="20% - Accent1 2 5 2 3 3 3" xfId="12937" xr:uid="{00000000-0005-0000-0000-0000D0310000}"/>
    <cellStyle name="20% - Accent1 2 5 2 3 3 3 2" xfId="12938" xr:uid="{00000000-0005-0000-0000-0000D1310000}"/>
    <cellStyle name="20% - Accent1 2 5 2 3 3 3 2 2" xfId="12939" xr:uid="{00000000-0005-0000-0000-0000D2310000}"/>
    <cellStyle name="20% - Accent1 2 5 2 3 3 3 2 2 2" xfId="12940" xr:uid="{00000000-0005-0000-0000-0000D3310000}"/>
    <cellStyle name="20% - Accent1 2 5 2 3 3 3 2 3" xfId="12941" xr:uid="{00000000-0005-0000-0000-0000D4310000}"/>
    <cellStyle name="20% - Accent1 2 5 2 3 3 3 3" xfId="12942" xr:uid="{00000000-0005-0000-0000-0000D5310000}"/>
    <cellStyle name="20% - Accent1 2 5 2 3 3 3 3 2" xfId="12943" xr:uid="{00000000-0005-0000-0000-0000D6310000}"/>
    <cellStyle name="20% - Accent1 2 5 2 3 3 3 4" xfId="12944" xr:uid="{00000000-0005-0000-0000-0000D7310000}"/>
    <cellStyle name="20% - Accent1 2 5 2 3 3 4" xfId="12945" xr:uid="{00000000-0005-0000-0000-0000D8310000}"/>
    <cellStyle name="20% - Accent1 2 5 2 3 3 4 2" xfId="12946" xr:uid="{00000000-0005-0000-0000-0000D9310000}"/>
    <cellStyle name="20% - Accent1 2 5 2 3 3 4 2 2" xfId="12947" xr:uid="{00000000-0005-0000-0000-0000DA310000}"/>
    <cellStyle name="20% - Accent1 2 5 2 3 3 4 2 2 2" xfId="12948" xr:uid="{00000000-0005-0000-0000-0000DB310000}"/>
    <cellStyle name="20% - Accent1 2 5 2 3 3 4 2 3" xfId="12949" xr:uid="{00000000-0005-0000-0000-0000DC310000}"/>
    <cellStyle name="20% - Accent1 2 5 2 3 3 4 3" xfId="12950" xr:uid="{00000000-0005-0000-0000-0000DD310000}"/>
    <cellStyle name="20% - Accent1 2 5 2 3 3 4 3 2" xfId="12951" xr:uid="{00000000-0005-0000-0000-0000DE310000}"/>
    <cellStyle name="20% - Accent1 2 5 2 3 3 4 4" xfId="12952" xr:uid="{00000000-0005-0000-0000-0000DF310000}"/>
    <cellStyle name="20% - Accent1 2 5 2 3 3 5" xfId="12953" xr:uid="{00000000-0005-0000-0000-0000E0310000}"/>
    <cellStyle name="20% - Accent1 2 5 2 3 3 5 2" xfId="12954" xr:uid="{00000000-0005-0000-0000-0000E1310000}"/>
    <cellStyle name="20% - Accent1 2 5 2 3 3 5 2 2" xfId="12955" xr:uid="{00000000-0005-0000-0000-0000E2310000}"/>
    <cellStyle name="20% - Accent1 2 5 2 3 3 5 3" xfId="12956" xr:uid="{00000000-0005-0000-0000-0000E3310000}"/>
    <cellStyle name="20% - Accent1 2 5 2 3 3 6" xfId="12957" xr:uid="{00000000-0005-0000-0000-0000E4310000}"/>
    <cellStyle name="20% - Accent1 2 5 2 3 3 6 2" xfId="12958" xr:uid="{00000000-0005-0000-0000-0000E5310000}"/>
    <cellStyle name="20% - Accent1 2 5 2 3 3 6 2 2" xfId="12959" xr:uid="{00000000-0005-0000-0000-0000E6310000}"/>
    <cellStyle name="20% - Accent1 2 5 2 3 3 6 3" xfId="12960" xr:uid="{00000000-0005-0000-0000-0000E7310000}"/>
    <cellStyle name="20% - Accent1 2 5 2 3 3 7" xfId="12961" xr:uid="{00000000-0005-0000-0000-0000E8310000}"/>
    <cellStyle name="20% - Accent1 2 5 2 3 3 7 2" xfId="12962" xr:uid="{00000000-0005-0000-0000-0000E9310000}"/>
    <cellStyle name="20% - Accent1 2 5 2 3 3 8" xfId="12963" xr:uid="{00000000-0005-0000-0000-0000EA310000}"/>
    <cellStyle name="20% - Accent1 2 5 2 3 3 8 2" xfId="12964" xr:uid="{00000000-0005-0000-0000-0000EB310000}"/>
    <cellStyle name="20% - Accent1 2 5 2 3 3 9" xfId="12965" xr:uid="{00000000-0005-0000-0000-0000EC310000}"/>
    <cellStyle name="20% - Accent1 2 5 2 3 4" xfId="12966" xr:uid="{00000000-0005-0000-0000-0000ED310000}"/>
    <cellStyle name="20% - Accent1 2 5 2 3 4 2" xfId="12967" xr:uid="{00000000-0005-0000-0000-0000EE310000}"/>
    <cellStyle name="20% - Accent1 2 5 2 3 4 2 2" xfId="12968" xr:uid="{00000000-0005-0000-0000-0000EF310000}"/>
    <cellStyle name="20% - Accent1 2 5 2 3 4 2 2 2" xfId="12969" xr:uid="{00000000-0005-0000-0000-0000F0310000}"/>
    <cellStyle name="20% - Accent1 2 5 2 3 4 2 3" xfId="12970" xr:uid="{00000000-0005-0000-0000-0000F1310000}"/>
    <cellStyle name="20% - Accent1 2 5 2 3 4 3" xfId="12971" xr:uid="{00000000-0005-0000-0000-0000F2310000}"/>
    <cellStyle name="20% - Accent1 2 5 2 3 4 3 2" xfId="12972" xr:uid="{00000000-0005-0000-0000-0000F3310000}"/>
    <cellStyle name="20% - Accent1 2 5 2 3 4 4" xfId="12973" xr:uid="{00000000-0005-0000-0000-0000F4310000}"/>
    <cellStyle name="20% - Accent1 2 5 2 3 5" xfId="12974" xr:uid="{00000000-0005-0000-0000-0000F5310000}"/>
    <cellStyle name="20% - Accent1 2 5 2 3 5 2" xfId="12975" xr:uid="{00000000-0005-0000-0000-0000F6310000}"/>
    <cellStyle name="20% - Accent1 2 5 2 3 5 2 2" xfId="12976" xr:uid="{00000000-0005-0000-0000-0000F7310000}"/>
    <cellStyle name="20% - Accent1 2 5 2 3 5 2 2 2" xfId="12977" xr:uid="{00000000-0005-0000-0000-0000F8310000}"/>
    <cellStyle name="20% - Accent1 2 5 2 3 5 2 3" xfId="12978" xr:uid="{00000000-0005-0000-0000-0000F9310000}"/>
    <cellStyle name="20% - Accent1 2 5 2 3 5 3" xfId="12979" xr:uid="{00000000-0005-0000-0000-0000FA310000}"/>
    <cellStyle name="20% - Accent1 2 5 2 3 5 3 2" xfId="12980" xr:uid="{00000000-0005-0000-0000-0000FB310000}"/>
    <cellStyle name="20% - Accent1 2 5 2 3 5 4" xfId="12981" xr:uid="{00000000-0005-0000-0000-0000FC310000}"/>
    <cellStyle name="20% - Accent1 2 5 2 3 6" xfId="12982" xr:uid="{00000000-0005-0000-0000-0000FD310000}"/>
    <cellStyle name="20% - Accent1 2 5 2 3 6 2" xfId="12983" xr:uid="{00000000-0005-0000-0000-0000FE310000}"/>
    <cellStyle name="20% - Accent1 2 5 2 3 6 2 2" xfId="12984" xr:uid="{00000000-0005-0000-0000-0000FF310000}"/>
    <cellStyle name="20% - Accent1 2 5 2 3 6 2 2 2" xfId="12985" xr:uid="{00000000-0005-0000-0000-000000320000}"/>
    <cellStyle name="20% - Accent1 2 5 2 3 6 2 3" xfId="12986" xr:uid="{00000000-0005-0000-0000-000001320000}"/>
    <cellStyle name="20% - Accent1 2 5 2 3 6 3" xfId="12987" xr:uid="{00000000-0005-0000-0000-000002320000}"/>
    <cellStyle name="20% - Accent1 2 5 2 3 6 3 2" xfId="12988" xr:uid="{00000000-0005-0000-0000-000003320000}"/>
    <cellStyle name="20% - Accent1 2 5 2 3 6 4" xfId="12989" xr:uid="{00000000-0005-0000-0000-000004320000}"/>
    <cellStyle name="20% - Accent1 2 5 2 3 7" xfId="12990" xr:uid="{00000000-0005-0000-0000-000005320000}"/>
    <cellStyle name="20% - Accent1 2 5 2 3 7 2" xfId="12991" xr:uid="{00000000-0005-0000-0000-000006320000}"/>
    <cellStyle name="20% - Accent1 2 5 2 3 7 2 2" xfId="12992" xr:uid="{00000000-0005-0000-0000-000007320000}"/>
    <cellStyle name="20% - Accent1 2 5 2 3 7 3" xfId="12993" xr:uid="{00000000-0005-0000-0000-000008320000}"/>
    <cellStyle name="20% - Accent1 2 5 2 3 8" xfId="12994" xr:uid="{00000000-0005-0000-0000-000009320000}"/>
    <cellStyle name="20% - Accent1 2 5 2 3 8 2" xfId="12995" xr:uid="{00000000-0005-0000-0000-00000A320000}"/>
    <cellStyle name="20% - Accent1 2 5 2 3 8 2 2" xfId="12996" xr:uid="{00000000-0005-0000-0000-00000B320000}"/>
    <cellStyle name="20% - Accent1 2 5 2 3 8 3" xfId="12997" xr:uid="{00000000-0005-0000-0000-00000C320000}"/>
    <cellStyle name="20% - Accent1 2 5 2 3 9" xfId="12998" xr:uid="{00000000-0005-0000-0000-00000D320000}"/>
    <cellStyle name="20% - Accent1 2 5 2 3 9 2" xfId="12999" xr:uid="{00000000-0005-0000-0000-00000E320000}"/>
    <cellStyle name="20% - Accent1 2 5 2 4" xfId="13000" xr:uid="{00000000-0005-0000-0000-00000F320000}"/>
    <cellStyle name="20% - Accent1 2 5 2 4 10" xfId="13001" xr:uid="{00000000-0005-0000-0000-000010320000}"/>
    <cellStyle name="20% - Accent1 2 5 2 4 10 2" xfId="13002" xr:uid="{00000000-0005-0000-0000-000011320000}"/>
    <cellStyle name="20% - Accent1 2 5 2 4 11" xfId="13003" xr:uid="{00000000-0005-0000-0000-000012320000}"/>
    <cellStyle name="20% - Accent1 2 5 2 4 2" xfId="13004" xr:uid="{00000000-0005-0000-0000-000013320000}"/>
    <cellStyle name="20% - Accent1 2 5 2 4 2 2" xfId="13005" xr:uid="{00000000-0005-0000-0000-000014320000}"/>
    <cellStyle name="20% - Accent1 2 5 2 4 2 2 2" xfId="13006" xr:uid="{00000000-0005-0000-0000-000015320000}"/>
    <cellStyle name="20% - Accent1 2 5 2 4 2 2 2 2" xfId="13007" xr:uid="{00000000-0005-0000-0000-000016320000}"/>
    <cellStyle name="20% - Accent1 2 5 2 4 2 2 2 2 2" xfId="13008" xr:uid="{00000000-0005-0000-0000-000017320000}"/>
    <cellStyle name="20% - Accent1 2 5 2 4 2 2 2 3" xfId="13009" xr:uid="{00000000-0005-0000-0000-000018320000}"/>
    <cellStyle name="20% - Accent1 2 5 2 4 2 2 3" xfId="13010" xr:uid="{00000000-0005-0000-0000-000019320000}"/>
    <cellStyle name="20% - Accent1 2 5 2 4 2 2 3 2" xfId="13011" xr:uid="{00000000-0005-0000-0000-00001A320000}"/>
    <cellStyle name="20% - Accent1 2 5 2 4 2 2 4" xfId="13012" xr:uid="{00000000-0005-0000-0000-00001B320000}"/>
    <cellStyle name="20% - Accent1 2 5 2 4 2 3" xfId="13013" xr:uid="{00000000-0005-0000-0000-00001C320000}"/>
    <cellStyle name="20% - Accent1 2 5 2 4 2 3 2" xfId="13014" xr:uid="{00000000-0005-0000-0000-00001D320000}"/>
    <cellStyle name="20% - Accent1 2 5 2 4 2 3 2 2" xfId="13015" xr:uid="{00000000-0005-0000-0000-00001E320000}"/>
    <cellStyle name="20% - Accent1 2 5 2 4 2 3 2 2 2" xfId="13016" xr:uid="{00000000-0005-0000-0000-00001F320000}"/>
    <cellStyle name="20% - Accent1 2 5 2 4 2 3 2 3" xfId="13017" xr:uid="{00000000-0005-0000-0000-000020320000}"/>
    <cellStyle name="20% - Accent1 2 5 2 4 2 3 3" xfId="13018" xr:uid="{00000000-0005-0000-0000-000021320000}"/>
    <cellStyle name="20% - Accent1 2 5 2 4 2 3 3 2" xfId="13019" xr:uid="{00000000-0005-0000-0000-000022320000}"/>
    <cellStyle name="20% - Accent1 2 5 2 4 2 3 4" xfId="13020" xr:uid="{00000000-0005-0000-0000-000023320000}"/>
    <cellStyle name="20% - Accent1 2 5 2 4 2 4" xfId="13021" xr:uid="{00000000-0005-0000-0000-000024320000}"/>
    <cellStyle name="20% - Accent1 2 5 2 4 2 4 2" xfId="13022" xr:uid="{00000000-0005-0000-0000-000025320000}"/>
    <cellStyle name="20% - Accent1 2 5 2 4 2 4 2 2" xfId="13023" xr:uid="{00000000-0005-0000-0000-000026320000}"/>
    <cellStyle name="20% - Accent1 2 5 2 4 2 4 2 2 2" xfId="13024" xr:uid="{00000000-0005-0000-0000-000027320000}"/>
    <cellStyle name="20% - Accent1 2 5 2 4 2 4 2 3" xfId="13025" xr:uid="{00000000-0005-0000-0000-000028320000}"/>
    <cellStyle name="20% - Accent1 2 5 2 4 2 4 3" xfId="13026" xr:uid="{00000000-0005-0000-0000-000029320000}"/>
    <cellStyle name="20% - Accent1 2 5 2 4 2 4 3 2" xfId="13027" xr:uid="{00000000-0005-0000-0000-00002A320000}"/>
    <cellStyle name="20% - Accent1 2 5 2 4 2 4 4" xfId="13028" xr:uid="{00000000-0005-0000-0000-00002B320000}"/>
    <cellStyle name="20% - Accent1 2 5 2 4 2 5" xfId="13029" xr:uid="{00000000-0005-0000-0000-00002C320000}"/>
    <cellStyle name="20% - Accent1 2 5 2 4 2 5 2" xfId="13030" xr:uid="{00000000-0005-0000-0000-00002D320000}"/>
    <cellStyle name="20% - Accent1 2 5 2 4 2 5 2 2" xfId="13031" xr:uid="{00000000-0005-0000-0000-00002E320000}"/>
    <cellStyle name="20% - Accent1 2 5 2 4 2 5 3" xfId="13032" xr:uid="{00000000-0005-0000-0000-00002F320000}"/>
    <cellStyle name="20% - Accent1 2 5 2 4 2 6" xfId="13033" xr:uid="{00000000-0005-0000-0000-000030320000}"/>
    <cellStyle name="20% - Accent1 2 5 2 4 2 6 2" xfId="13034" xr:uid="{00000000-0005-0000-0000-000031320000}"/>
    <cellStyle name="20% - Accent1 2 5 2 4 2 6 2 2" xfId="13035" xr:uid="{00000000-0005-0000-0000-000032320000}"/>
    <cellStyle name="20% - Accent1 2 5 2 4 2 6 3" xfId="13036" xr:uid="{00000000-0005-0000-0000-000033320000}"/>
    <cellStyle name="20% - Accent1 2 5 2 4 2 7" xfId="13037" xr:uid="{00000000-0005-0000-0000-000034320000}"/>
    <cellStyle name="20% - Accent1 2 5 2 4 2 7 2" xfId="13038" xr:uid="{00000000-0005-0000-0000-000035320000}"/>
    <cellStyle name="20% - Accent1 2 5 2 4 2 8" xfId="13039" xr:uid="{00000000-0005-0000-0000-000036320000}"/>
    <cellStyle name="20% - Accent1 2 5 2 4 2 8 2" xfId="13040" xr:uid="{00000000-0005-0000-0000-000037320000}"/>
    <cellStyle name="20% - Accent1 2 5 2 4 2 9" xfId="13041" xr:uid="{00000000-0005-0000-0000-000038320000}"/>
    <cellStyle name="20% - Accent1 2 5 2 4 3" xfId="13042" xr:uid="{00000000-0005-0000-0000-000039320000}"/>
    <cellStyle name="20% - Accent1 2 5 2 4 3 2" xfId="13043" xr:uid="{00000000-0005-0000-0000-00003A320000}"/>
    <cellStyle name="20% - Accent1 2 5 2 4 3 2 2" xfId="13044" xr:uid="{00000000-0005-0000-0000-00003B320000}"/>
    <cellStyle name="20% - Accent1 2 5 2 4 3 2 2 2" xfId="13045" xr:uid="{00000000-0005-0000-0000-00003C320000}"/>
    <cellStyle name="20% - Accent1 2 5 2 4 3 2 2 2 2" xfId="13046" xr:uid="{00000000-0005-0000-0000-00003D320000}"/>
    <cellStyle name="20% - Accent1 2 5 2 4 3 2 2 3" xfId="13047" xr:uid="{00000000-0005-0000-0000-00003E320000}"/>
    <cellStyle name="20% - Accent1 2 5 2 4 3 2 3" xfId="13048" xr:uid="{00000000-0005-0000-0000-00003F320000}"/>
    <cellStyle name="20% - Accent1 2 5 2 4 3 2 3 2" xfId="13049" xr:uid="{00000000-0005-0000-0000-000040320000}"/>
    <cellStyle name="20% - Accent1 2 5 2 4 3 2 4" xfId="13050" xr:uid="{00000000-0005-0000-0000-000041320000}"/>
    <cellStyle name="20% - Accent1 2 5 2 4 3 3" xfId="13051" xr:uid="{00000000-0005-0000-0000-000042320000}"/>
    <cellStyle name="20% - Accent1 2 5 2 4 3 3 2" xfId="13052" xr:uid="{00000000-0005-0000-0000-000043320000}"/>
    <cellStyle name="20% - Accent1 2 5 2 4 3 3 2 2" xfId="13053" xr:uid="{00000000-0005-0000-0000-000044320000}"/>
    <cellStyle name="20% - Accent1 2 5 2 4 3 3 2 2 2" xfId="13054" xr:uid="{00000000-0005-0000-0000-000045320000}"/>
    <cellStyle name="20% - Accent1 2 5 2 4 3 3 2 3" xfId="13055" xr:uid="{00000000-0005-0000-0000-000046320000}"/>
    <cellStyle name="20% - Accent1 2 5 2 4 3 3 3" xfId="13056" xr:uid="{00000000-0005-0000-0000-000047320000}"/>
    <cellStyle name="20% - Accent1 2 5 2 4 3 3 3 2" xfId="13057" xr:uid="{00000000-0005-0000-0000-000048320000}"/>
    <cellStyle name="20% - Accent1 2 5 2 4 3 3 4" xfId="13058" xr:uid="{00000000-0005-0000-0000-000049320000}"/>
    <cellStyle name="20% - Accent1 2 5 2 4 3 4" xfId="13059" xr:uid="{00000000-0005-0000-0000-00004A320000}"/>
    <cellStyle name="20% - Accent1 2 5 2 4 3 4 2" xfId="13060" xr:uid="{00000000-0005-0000-0000-00004B320000}"/>
    <cellStyle name="20% - Accent1 2 5 2 4 3 4 2 2" xfId="13061" xr:uid="{00000000-0005-0000-0000-00004C320000}"/>
    <cellStyle name="20% - Accent1 2 5 2 4 3 4 2 2 2" xfId="13062" xr:uid="{00000000-0005-0000-0000-00004D320000}"/>
    <cellStyle name="20% - Accent1 2 5 2 4 3 4 2 3" xfId="13063" xr:uid="{00000000-0005-0000-0000-00004E320000}"/>
    <cellStyle name="20% - Accent1 2 5 2 4 3 4 3" xfId="13064" xr:uid="{00000000-0005-0000-0000-00004F320000}"/>
    <cellStyle name="20% - Accent1 2 5 2 4 3 4 3 2" xfId="13065" xr:uid="{00000000-0005-0000-0000-000050320000}"/>
    <cellStyle name="20% - Accent1 2 5 2 4 3 4 4" xfId="13066" xr:uid="{00000000-0005-0000-0000-000051320000}"/>
    <cellStyle name="20% - Accent1 2 5 2 4 3 5" xfId="13067" xr:uid="{00000000-0005-0000-0000-000052320000}"/>
    <cellStyle name="20% - Accent1 2 5 2 4 3 5 2" xfId="13068" xr:uid="{00000000-0005-0000-0000-000053320000}"/>
    <cellStyle name="20% - Accent1 2 5 2 4 3 5 2 2" xfId="13069" xr:uid="{00000000-0005-0000-0000-000054320000}"/>
    <cellStyle name="20% - Accent1 2 5 2 4 3 5 3" xfId="13070" xr:uid="{00000000-0005-0000-0000-000055320000}"/>
    <cellStyle name="20% - Accent1 2 5 2 4 3 6" xfId="13071" xr:uid="{00000000-0005-0000-0000-000056320000}"/>
    <cellStyle name="20% - Accent1 2 5 2 4 3 6 2" xfId="13072" xr:uid="{00000000-0005-0000-0000-000057320000}"/>
    <cellStyle name="20% - Accent1 2 5 2 4 3 6 2 2" xfId="13073" xr:uid="{00000000-0005-0000-0000-000058320000}"/>
    <cellStyle name="20% - Accent1 2 5 2 4 3 6 3" xfId="13074" xr:uid="{00000000-0005-0000-0000-000059320000}"/>
    <cellStyle name="20% - Accent1 2 5 2 4 3 7" xfId="13075" xr:uid="{00000000-0005-0000-0000-00005A320000}"/>
    <cellStyle name="20% - Accent1 2 5 2 4 3 7 2" xfId="13076" xr:uid="{00000000-0005-0000-0000-00005B320000}"/>
    <cellStyle name="20% - Accent1 2 5 2 4 3 8" xfId="13077" xr:uid="{00000000-0005-0000-0000-00005C320000}"/>
    <cellStyle name="20% - Accent1 2 5 2 4 3 8 2" xfId="13078" xr:uid="{00000000-0005-0000-0000-00005D320000}"/>
    <cellStyle name="20% - Accent1 2 5 2 4 3 9" xfId="13079" xr:uid="{00000000-0005-0000-0000-00005E320000}"/>
    <cellStyle name="20% - Accent1 2 5 2 4 4" xfId="13080" xr:uid="{00000000-0005-0000-0000-00005F320000}"/>
    <cellStyle name="20% - Accent1 2 5 2 4 4 2" xfId="13081" xr:uid="{00000000-0005-0000-0000-000060320000}"/>
    <cellStyle name="20% - Accent1 2 5 2 4 4 2 2" xfId="13082" xr:uid="{00000000-0005-0000-0000-000061320000}"/>
    <cellStyle name="20% - Accent1 2 5 2 4 4 2 2 2" xfId="13083" xr:uid="{00000000-0005-0000-0000-000062320000}"/>
    <cellStyle name="20% - Accent1 2 5 2 4 4 2 3" xfId="13084" xr:uid="{00000000-0005-0000-0000-000063320000}"/>
    <cellStyle name="20% - Accent1 2 5 2 4 4 3" xfId="13085" xr:uid="{00000000-0005-0000-0000-000064320000}"/>
    <cellStyle name="20% - Accent1 2 5 2 4 4 3 2" xfId="13086" xr:uid="{00000000-0005-0000-0000-000065320000}"/>
    <cellStyle name="20% - Accent1 2 5 2 4 4 4" xfId="13087" xr:uid="{00000000-0005-0000-0000-000066320000}"/>
    <cellStyle name="20% - Accent1 2 5 2 4 5" xfId="13088" xr:uid="{00000000-0005-0000-0000-000067320000}"/>
    <cellStyle name="20% - Accent1 2 5 2 4 5 2" xfId="13089" xr:uid="{00000000-0005-0000-0000-000068320000}"/>
    <cellStyle name="20% - Accent1 2 5 2 4 5 2 2" xfId="13090" xr:uid="{00000000-0005-0000-0000-000069320000}"/>
    <cellStyle name="20% - Accent1 2 5 2 4 5 2 2 2" xfId="13091" xr:uid="{00000000-0005-0000-0000-00006A320000}"/>
    <cellStyle name="20% - Accent1 2 5 2 4 5 2 3" xfId="13092" xr:uid="{00000000-0005-0000-0000-00006B320000}"/>
    <cellStyle name="20% - Accent1 2 5 2 4 5 3" xfId="13093" xr:uid="{00000000-0005-0000-0000-00006C320000}"/>
    <cellStyle name="20% - Accent1 2 5 2 4 5 3 2" xfId="13094" xr:uid="{00000000-0005-0000-0000-00006D320000}"/>
    <cellStyle name="20% - Accent1 2 5 2 4 5 4" xfId="13095" xr:uid="{00000000-0005-0000-0000-00006E320000}"/>
    <cellStyle name="20% - Accent1 2 5 2 4 6" xfId="13096" xr:uid="{00000000-0005-0000-0000-00006F320000}"/>
    <cellStyle name="20% - Accent1 2 5 2 4 6 2" xfId="13097" xr:uid="{00000000-0005-0000-0000-000070320000}"/>
    <cellStyle name="20% - Accent1 2 5 2 4 6 2 2" xfId="13098" xr:uid="{00000000-0005-0000-0000-000071320000}"/>
    <cellStyle name="20% - Accent1 2 5 2 4 6 2 2 2" xfId="13099" xr:uid="{00000000-0005-0000-0000-000072320000}"/>
    <cellStyle name="20% - Accent1 2 5 2 4 6 2 3" xfId="13100" xr:uid="{00000000-0005-0000-0000-000073320000}"/>
    <cellStyle name="20% - Accent1 2 5 2 4 6 3" xfId="13101" xr:uid="{00000000-0005-0000-0000-000074320000}"/>
    <cellStyle name="20% - Accent1 2 5 2 4 6 3 2" xfId="13102" xr:uid="{00000000-0005-0000-0000-000075320000}"/>
    <cellStyle name="20% - Accent1 2 5 2 4 6 4" xfId="13103" xr:uid="{00000000-0005-0000-0000-000076320000}"/>
    <cellStyle name="20% - Accent1 2 5 2 4 7" xfId="13104" xr:uid="{00000000-0005-0000-0000-000077320000}"/>
    <cellStyle name="20% - Accent1 2 5 2 4 7 2" xfId="13105" xr:uid="{00000000-0005-0000-0000-000078320000}"/>
    <cellStyle name="20% - Accent1 2 5 2 4 7 2 2" xfId="13106" xr:uid="{00000000-0005-0000-0000-000079320000}"/>
    <cellStyle name="20% - Accent1 2 5 2 4 7 3" xfId="13107" xr:uid="{00000000-0005-0000-0000-00007A320000}"/>
    <cellStyle name="20% - Accent1 2 5 2 4 8" xfId="13108" xr:uid="{00000000-0005-0000-0000-00007B320000}"/>
    <cellStyle name="20% - Accent1 2 5 2 4 8 2" xfId="13109" xr:uid="{00000000-0005-0000-0000-00007C320000}"/>
    <cellStyle name="20% - Accent1 2 5 2 4 8 2 2" xfId="13110" xr:uid="{00000000-0005-0000-0000-00007D320000}"/>
    <cellStyle name="20% - Accent1 2 5 2 4 8 3" xfId="13111" xr:uid="{00000000-0005-0000-0000-00007E320000}"/>
    <cellStyle name="20% - Accent1 2 5 2 4 9" xfId="13112" xr:uid="{00000000-0005-0000-0000-00007F320000}"/>
    <cellStyle name="20% - Accent1 2 5 2 4 9 2" xfId="13113" xr:uid="{00000000-0005-0000-0000-000080320000}"/>
    <cellStyle name="20% - Accent1 2 5 2 5" xfId="13114" xr:uid="{00000000-0005-0000-0000-000081320000}"/>
    <cellStyle name="20% - Accent1 2 5 2 5 10" xfId="13115" xr:uid="{00000000-0005-0000-0000-000082320000}"/>
    <cellStyle name="20% - Accent1 2 5 2 5 10 2" xfId="13116" xr:uid="{00000000-0005-0000-0000-000083320000}"/>
    <cellStyle name="20% - Accent1 2 5 2 5 11" xfId="13117" xr:uid="{00000000-0005-0000-0000-000084320000}"/>
    <cellStyle name="20% - Accent1 2 5 2 5 2" xfId="13118" xr:uid="{00000000-0005-0000-0000-000085320000}"/>
    <cellStyle name="20% - Accent1 2 5 2 5 2 2" xfId="13119" xr:uid="{00000000-0005-0000-0000-000086320000}"/>
    <cellStyle name="20% - Accent1 2 5 2 5 2 2 2" xfId="13120" xr:uid="{00000000-0005-0000-0000-000087320000}"/>
    <cellStyle name="20% - Accent1 2 5 2 5 2 2 2 2" xfId="13121" xr:uid="{00000000-0005-0000-0000-000088320000}"/>
    <cellStyle name="20% - Accent1 2 5 2 5 2 2 2 2 2" xfId="13122" xr:uid="{00000000-0005-0000-0000-000089320000}"/>
    <cellStyle name="20% - Accent1 2 5 2 5 2 2 2 3" xfId="13123" xr:uid="{00000000-0005-0000-0000-00008A320000}"/>
    <cellStyle name="20% - Accent1 2 5 2 5 2 2 3" xfId="13124" xr:uid="{00000000-0005-0000-0000-00008B320000}"/>
    <cellStyle name="20% - Accent1 2 5 2 5 2 2 3 2" xfId="13125" xr:uid="{00000000-0005-0000-0000-00008C320000}"/>
    <cellStyle name="20% - Accent1 2 5 2 5 2 2 4" xfId="13126" xr:uid="{00000000-0005-0000-0000-00008D320000}"/>
    <cellStyle name="20% - Accent1 2 5 2 5 2 3" xfId="13127" xr:uid="{00000000-0005-0000-0000-00008E320000}"/>
    <cellStyle name="20% - Accent1 2 5 2 5 2 3 2" xfId="13128" xr:uid="{00000000-0005-0000-0000-00008F320000}"/>
    <cellStyle name="20% - Accent1 2 5 2 5 2 3 2 2" xfId="13129" xr:uid="{00000000-0005-0000-0000-000090320000}"/>
    <cellStyle name="20% - Accent1 2 5 2 5 2 3 2 2 2" xfId="13130" xr:uid="{00000000-0005-0000-0000-000091320000}"/>
    <cellStyle name="20% - Accent1 2 5 2 5 2 3 2 3" xfId="13131" xr:uid="{00000000-0005-0000-0000-000092320000}"/>
    <cellStyle name="20% - Accent1 2 5 2 5 2 3 3" xfId="13132" xr:uid="{00000000-0005-0000-0000-000093320000}"/>
    <cellStyle name="20% - Accent1 2 5 2 5 2 3 3 2" xfId="13133" xr:uid="{00000000-0005-0000-0000-000094320000}"/>
    <cellStyle name="20% - Accent1 2 5 2 5 2 3 4" xfId="13134" xr:uid="{00000000-0005-0000-0000-000095320000}"/>
    <cellStyle name="20% - Accent1 2 5 2 5 2 4" xfId="13135" xr:uid="{00000000-0005-0000-0000-000096320000}"/>
    <cellStyle name="20% - Accent1 2 5 2 5 2 4 2" xfId="13136" xr:uid="{00000000-0005-0000-0000-000097320000}"/>
    <cellStyle name="20% - Accent1 2 5 2 5 2 4 2 2" xfId="13137" xr:uid="{00000000-0005-0000-0000-000098320000}"/>
    <cellStyle name="20% - Accent1 2 5 2 5 2 4 2 2 2" xfId="13138" xr:uid="{00000000-0005-0000-0000-000099320000}"/>
    <cellStyle name="20% - Accent1 2 5 2 5 2 4 2 3" xfId="13139" xr:uid="{00000000-0005-0000-0000-00009A320000}"/>
    <cellStyle name="20% - Accent1 2 5 2 5 2 4 3" xfId="13140" xr:uid="{00000000-0005-0000-0000-00009B320000}"/>
    <cellStyle name="20% - Accent1 2 5 2 5 2 4 3 2" xfId="13141" xr:uid="{00000000-0005-0000-0000-00009C320000}"/>
    <cellStyle name="20% - Accent1 2 5 2 5 2 4 4" xfId="13142" xr:uid="{00000000-0005-0000-0000-00009D320000}"/>
    <cellStyle name="20% - Accent1 2 5 2 5 2 5" xfId="13143" xr:uid="{00000000-0005-0000-0000-00009E320000}"/>
    <cellStyle name="20% - Accent1 2 5 2 5 2 5 2" xfId="13144" xr:uid="{00000000-0005-0000-0000-00009F320000}"/>
    <cellStyle name="20% - Accent1 2 5 2 5 2 5 2 2" xfId="13145" xr:uid="{00000000-0005-0000-0000-0000A0320000}"/>
    <cellStyle name="20% - Accent1 2 5 2 5 2 5 3" xfId="13146" xr:uid="{00000000-0005-0000-0000-0000A1320000}"/>
    <cellStyle name="20% - Accent1 2 5 2 5 2 6" xfId="13147" xr:uid="{00000000-0005-0000-0000-0000A2320000}"/>
    <cellStyle name="20% - Accent1 2 5 2 5 2 6 2" xfId="13148" xr:uid="{00000000-0005-0000-0000-0000A3320000}"/>
    <cellStyle name="20% - Accent1 2 5 2 5 2 6 2 2" xfId="13149" xr:uid="{00000000-0005-0000-0000-0000A4320000}"/>
    <cellStyle name="20% - Accent1 2 5 2 5 2 6 3" xfId="13150" xr:uid="{00000000-0005-0000-0000-0000A5320000}"/>
    <cellStyle name="20% - Accent1 2 5 2 5 2 7" xfId="13151" xr:uid="{00000000-0005-0000-0000-0000A6320000}"/>
    <cellStyle name="20% - Accent1 2 5 2 5 2 7 2" xfId="13152" xr:uid="{00000000-0005-0000-0000-0000A7320000}"/>
    <cellStyle name="20% - Accent1 2 5 2 5 2 8" xfId="13153" xr:uid="{00000000-0005-0000-0000-0000A8320000}"/>
    <cellStyle name="20% - Accent1 2 5 2 5 2 8 2" xfId="13154" xr:uid="{00000000-0005-0000-0000-0000A9320000}"/>
    <cellStyle name="20% - Accent1 2 5 2 5 2 9" xfId="13155" xr:uid="{00000000-0005-0000-0000-0000AA320000}"/>
    <cellStyle name="20% - Accent1 2 5 2 5 3" xfId="13156" xr:uid="{00000000-0005-0000-0000-0000AB320000}"/>
    <cellStyle name="20% - Accent1 2 5 2 5 3 2" xfId="13157" xr:uid="{00000000-0005-0000-0000-0000AC320000}"/>
    <cellStyle name="20% - Accent1 2 5 2 5 3 2 2" xfId="13158" xr:uid="{00000000-0005-0000-0000-0000AD320000}"/>
    <cellStyle name="20% - Accent1 2 5 2 5 3 2 2 2" xfId="13159" xr:uid="{00000000-0005-0000-0000-0000AE320000}"/>
    <cellStyle name="20% - Accent1 2 5 2 5 3 2 2 2 2" xfId="13160" xr:uid="{00000000-0005-0000-0000-0000AF320000}"/>
    <cellStyle name="20% - Accent1 2 5 2 5 3 2 2 3" xfId="13161" xr:uid="{00000000-0005-0000-0000-0000B0320000}"/>
    <cellStyle name="20% - Accent1 2 5 2 5 3 2 3" xfId="13162" xr:uid="{00000000-0005-0000-0000-0000B1320000}"/>
    <cellStyle name="20% - Accent1 2 5 2 5 3 2 3 2" xfId="13163" xr:uid="{00000000-0005-0000-0000-0000B2320000}"/>
    <cellStyle name="20% - Accent1 2 5 2 5 3 2 4" xfId="13164" xr:uid="{00000000-0005-0000-0000-0000B3320000}"/>
    <cellStyle name="20% - Accent1 2 5 2 5 3 3" xfId="13165" xr:uid="{00000000-0005-0000-0000-0000B4320000}"/>
    <cellStyle name="20% - Accent1 2 5 2 5 3 3 2" xfId="13166" xr:uid="{00000000-0005-0000-0000-0000B5320000}"/>
    <cellStyle name="20% - Accent1 2 5 2 5 3 3 2 2" xfId="13167" xr:uid="{00000000-0005-0000-0000-0000B6320000}"/>
    <cellStyle name="20% - Accent1 2 5 2 5 3 3 2 2 2" xfId="13168" xr:uid="{00000000-0005-0000-0000-0000B7320000}"/>
    <cellStyle name="20% - Accent1 2 5 2 5 3 3 2 3" xfId="13169" xr:uid="{00000000-0005-0000-0000-0000B8320000}"/>
    <cellStyle name="20% - Accent1 2 5 2 5 3 3 3" xfId="13170" xr:uid="{00000000-0005-0000-0000-0000B9320000}"/>
    <cellStyle name="20% - Accent1 2 5 2 5 3 3 3 2" xfId="13171" xr:uid="{00000000-0005-0000-0000-0000BA320000}"/>
    <cellStyle name="20% - Accent1 2 5 2 5 3 3 4" xfId="13172" xr:uid="{00000000-0005-0000-0000-0000BB320000}"/>
    <cellStyle name="20% - Accent1 2 5 2 5 3 4" xfId="13173" xr:uid="{00000000-0005-0000-0000-0000BC320000}"/>
    <cellStyle name="20% - Accent1 2 5 2 5 3 4 2" xfId="13174" xr:uid="{00000000-0005-0000-0000-0000BD320000}"/>
    <cellStyle name="20% - Accent1 2 5 2 5 3 4 2 2" xfId="13175" xr:uid="{00000000-0005-0000-0000-0000BE320000}"/>
    <cellStyle name="20% - Accent1 2 5 2 5 3 4 2 2 2" xfId="13176" xr:uid="{00000000-0005-0000-0000-0000BF320000}"/>
    <cellStyle name="20% - Accent1 2 5 2 5 3 4 2 3" xfId="13177" xr:uid="{00000000-0005-0000-0000-0000C0320000}"/>
    <cellStyle name="20% - Accent1 2 5 2 5 3 4 3" xfId="13178" xr:uid="{00000000-0005-0000-0000-0000C1320000}"/>
    <cellStyle name="20% - Accent1 2 5 2 5 3 4 3 2" xfId="13179" xr:uid="{00000000-0005-0000-0000-0000C2320000}"/>
    <cellStyle name="20% - Accent1 2 5 2 5 3 4 4" xfId="13180" xr:uid="{00000000-0005-0000-0000-0000C3320000}"/>
    <cellStyle name="20% - Accent1 2 5 2 5 3 5" xfId="13181" xr:uid="{00000000-0005-0000-0000-0000C4320000}"/>
    <cellStyle name="20% - Accent1 2 5 2 5 3 5 2" xfId="13182" xr:uid="{00000000-0005-0000-0000-0000C5320000}"/>
    <cellStyle name="20% - Accent1 2 5 2 5 3 5 2 2" xfId="13183" xr:uid="{00000000-0005-0000-0000-0000C6320000}"/>
    <cellStyle name="20% - Accent1 2 5 2 5 3 5 3" xfId="13184" xr:uid="{00000000-0005-0000-0000-0000C7320000}"/>
    <cellStyle name="20% - Accent1 2 5 2 5 3 6" xfId="13185" xr:uid="{00000000-0005-0000-0000-0000C8320000}"/>
    <cellStyle name="20% - Accent1 2 5 2 5 3 6 2" xfId="13186" xr:uid="{00000000-0005-0000-0000-0000C9320000}"/>
    <cellStyle name="20% - Accent1 2 5 2 5 3 6 2 2" xfId="13187" xr:uid="{00000000-0005-0000-0000-0000CA320000}"/>
    <cellStyle name="20% - Accent1 2 5 2 5 3 6 3" xfId="13188" xr:uid="{00000000-0005-0000-0000-0000CB320000}"/>
    <cellStyle name="20% - Accent1 2 5 2 5 3 7" xfId="13189" xr:uid="{00000000-0005-0000-0000-0000CC320000}"/>
    <cellStyle name="20% - Accent1 2 5 2 5 3 7 2" xfId="13190" xr:uid="{00000000-0005-0000-0000-0000CD320000}"/>
    <cellStyle name="20% - Accent1 2 5 2 5 3 8" xfId="13191" xr:uid="{00000000-0005-0000-0000-0000CE320000}"/>
    <cellStyle name="20% - Accent1 2 5 2 5 3 8 2" xfId="13192" xr:uid="{00000000-0005-0000-0000-0000CF320000}"/>
    <cellStyle name="20% - Accent1 2 5 2 5 3 9" xfId="13193" xr:uid="{00000000-0005-0000-0000-0000D0320000}"/>
    <cellStyle name="20% - Accent1 2 5 2 5 4" xfId="13194" xr:uid="{00000000-0005-0000-0000-0000D1320000}"/>
    <cellStyle name="20% - Accent1 2 5 2 5 4 2" xfId="13195" xr:uid="{00000000-0005-0000-0000-0000D2320000}"/>
    <cellStyle name="20% - Accent1 2 5 2 5 4 2 2" xfId="13196" xr:uid="{00000000-0005-0000-0000-0000D3320000}"/>
    <cellStyle name="20% - Accent1 2 5 2 5 4 2 2 2" xfId="13197" xr:uid="{00000000-0005-0000-0000-0000D4320000}"/>
    <cellStyle name="20% - Accent1 2 5 2 5 4 2 3" xfId="13198" xr:uid="{00000000-0005-0000-0000-0000D5320000}"/>
    <cellStyle name="20% - Accent1 2 5 2 5 4 3" xfId="13199" xr:uid="{00000000-0005-0000-0000-0000D6320000}"/>
    <cellStyle name="20% - Accent1 2 5 2 5 4 3 2" xfId="13200" xr:uid="{00000000-0005-0000-0000-0000D7320000}"/>
    <cellStyle name="20% - Accent1 2 5 2 5 4 4" xfId="13201" xr:uid="{00000000-0005-0000-0000-0000D8320000}"/>
    <cellStyle name="20% - Accent1 2 5 2 5 5" xfId="13202" xr:uid="{00000000-0005-0000-0000-0000D9320000}"/>
    <cellStyle name="20% - Accent1 2 5 2 5 5 2" xfId="13203" xr:uid="{00000000-0005-0000-0000-0000DA320000}"/>
    <cellStyle name="20% - Accent1 2 5 2 5 5 2 2" xfId="13204" xr:uid="{00000000-0005-0000-0000-0000DB320000}"/>
    <cellStyle name="20% - Accent1 2 5 2 5 5 2 2 2" xfId="13205" xr:uid="{00000000-0005-0000-0000-0000DC320000}"/>
    <cellStyle name="20% - Accent1 2 5 2 5 5 2 3" xfId="13206" xr:uid="{00000000-0005-0000-0000-0000DD320000}"/>
    <cellStyle name="20% - Accent1 2 5 2 5 5 3" xfId="13207" xr:uid="{00000000-0005-0000-0000-0000DE320000}"/>
    <cellStyle name="20% - Accent1 2 5 2 5 5 3 2" xfId="13208" xr:uid="{00000000-0005-0000-0000-0000DF320000}"/>
    <cellStyle name="20% - Accent1 2 5 2 5 5 4" xfId="13209" xr:uid="{00000000-0005-0000-0000-0000E0320000}"/>
    <cellStyle name="20% - Accent1 2 5 2 5 6" xfId="13210" xr:uid="{00000000-0005-0000-0000-0000E1320000}"/>
    <cellStyle name="20% - Accent1 2 5 2 5 6 2" xfId="13211" xr:uid="{00000000-0005-0000-0000-0000E2320000}"/>
    <cellStyle name="20% - Accent1 2 5 2 5 6 2 2" xfId="13212" xr:uid="{00000000-0005-0000-0000-0000E3320000}"/>
    <cellStyle name="20% - Accent1 2 5 2 5 6 2 2 2" xfId="13213" xr:uid="{00000000-0005-0000-0000-0000E4320000}"/>
    <cellStyle name="20% - Accent1 2 5 2 5 6 2 3" xfId="13214" xr:uid="{00000000-0005-0000-0000-0000E5320000}"/>
    <cellStyle name="20% - Accent1 2 5 2 5 6 3" xfId="13215" xr:uid="{00000000-0005-0000-0000-0000E6320000}"/>
    <cellStyle name="20% - Accent1 2 5 2 5 6 3 2" xfId="13216" xr:uid="{00000000-0005-0000-0000-0000E7320000}"/>
    <cellStyle name="20% - Accent1 2 5 2 5 6 4" xfId="13217" xr:uid="{00000000-0005-0000-0000-0000E8320000}"/>
    <cellStyle name="20% - Accent1 2 5 2 5 7" xfId="13218" xr:uid="{00000000-0005-0000-0000-0000E9320000}"/>
    <cellStyle name="20% - Accent1 2 5 2 5 7 2" xfId="13219" xr:uid="{00000000-0005-0000-0000-0000EA320000}"/>
    <cellStyle name="20% - Accent1 2 5 2 5 7 2 2" xfId="13220" xr:uid="{00000000-0005-0000-0000-0000EB320000}"/>
    <cellStyle name="20% - Accent1 2 5 2 5 7 3" xfId="13221" xr:uid="{00000000-0005-0000-0000-0000EC320000}"/>
    <cellStyle name="20% - Accent1 2 5 2 5 8" xfId="13222" xr:uid="{00000000-0005-0000-0000-0000ED320000}"/>
    <cellStyle name="20% - Accent1 2 5 2 5 8 2" xfId="13223" xr:uid="{00000000-0005-0000-0000-0000EE320000}"/>
    <cellStyle name="20% - Accent1 2 5 2 5 8 2 2" xfId="13224" xr:uid="{00000000-0005-0000-0000-0000EF320000}"/>
    <cellStyle name="20% - Accent1 2 5 2 5 8 3" xfId="13225" xr:uid="{00000000-0005-0000-0000-0000F0320000}"/>
    <cellStyle name="20% - Accent1 2 5 2 5 9" xfId="13226" xr:uid="{00000000-0005-0000-0000-0000F1320000}"/>
    <cellStyle name="20% - Accent1 2 5 2 5 9 2" xfId="13227" xr:uid="{00000000-0005-0000-0000-0000F2320000}"/>
    <cellStyle name="20% - Accent1 2 5 2 6" xfId="13228" xr:uid="{00000000-0005-0000-0000-0000F3320000}"/>
    <cellStyle name="20% - Accent1 2 5 2 6 2" xfId="13229" xr:uid="{00000000-0005-0000-0000-0000F4320000}"/>
    <cellStyle name="20% - Accent1 2 5 2 6 2 2" xfId="13230" xr:uid="{00000000-0005-0000-0000-0000F5320000}"/>
    <cellStyle name="20% - Accent1 2 5 2 6 2 2 2" xfId="13231" xr:uid="{00000000-0005-0000-0000-0000F6320000}"/>
    <cellStyle name="20% - Accent1 2 5 2 6 2 2 2 2" xfId="13232" xr:uid="{00000000-0005-0000-0000-0000F7320000}"/>
    <cellStyle name="20% - Accent1 2 5 2 6 2 2 3" xfId="13233" xr:uid="{00000000-0005-0000-0000-0000F8320000}"/>
    <cellStyle name="20% - Accent1 2 5 2 6 2 3" xfId="13234" xr:uid="{00000000-0005-0000-0000-0000F9320000}"/>
    <cellStyle name="20% - Accent1 2 5 2 6 2 3 2" xfId="13235" xr:uid="{00000000-0005-0000-0000-0000FA320000}"/>
    <cellStyle name="20% - Accent1 2 5 2 6 2 4" xfId="13236" xr:uid="{00000000-0005-0000-0000-0000FB320000}"/>
    <cellStyle name="20% - Accent1 2 5 2 6 3" xfId="13237" xr:uid="{00000000-0005-0000-0000-0000FC320000}"/>
    <cellStyle name="20% - Accent1 2 5 2 6 3 2" xfId="13238" xr:uid="{00000000-0005-0000-0000-0000FD320000}"/>
    <cellStyle name="20% - Accent1 2 5 2 6 3 2 2" xfId="13239" xr:uid="{00000000-0005-0000-0000-0000FE320000}"/>
    <cellStyle name="20% - Accent1 2 5 2 6 3 2 2 2" xfId="13240" xr:uid="{00000000-0005-0000-0000-0000FF320000}"/>
    <cellStyle name="20% - Accent1 2 5 2 6 3 2 3" xfId="13241" xr:uid="{00000000-0005-0000-0000-000000330000}"/>
    <cellStyle name="20% - Accent1 2 5 2 6 3 3" xfId="13242" xr:uid="{00000000-0005-0000-0000-000001330000}"/>
    <cellStyle name="20% - Accent1 2 5 2 6 3 3 2" xfId="13243" xr:uid="{00000000-0005-0000-0000-000002330000}"/>
    <cellStyle name="20% - Accent1 2 5 2 6 3 4" xfId="13244" xr:uid="{00000000-0005-0000-0000-000003330000}"/>
    <cellStyle name="20% - Accent1 2 5 2 6 4" xfId="13245" xr:uid="{00000000-0005-0000-0000-000004330000}"/>
    <cellStyle name="20% - Accent1 2 5 2 6 4 2" xfId="13246" xr:uid="{00000000-0005-0000-0000-000005330000}"/>
    <cellStyle name="20% - Accent1 2 5 2 6 4 2 2" xfId="13247" xr:uid="{00000000-0005-0000-0000-000006330000}"/>
    <cellStyle name="20% - Accent1 2 5 2 6 4 2 2 2" xfId="13248" xr:uid="{00000000-0005-0000-0000-000007330000}"/>
    <cellStyle name="20% - Accent1 2 5 2 6 4 2 3" xfId="13249" xr:uid="{00000000-0005-0000-0000-000008330000}"/>
    <cellStyle name="20% - Accent1 2 5 2 6 4 3" xfId="13250" xr:uid="{00000000-0005-0000-0000-000009330000}"/>
    <cellStyle name="20% - Accent1 2 5 2 6 4 3 2" xfId="13251" xr:uid="{00000000-0005-0000-0000-00000A330000}"/>
    <cellStyle name="20% - Accent1 2 5 2 6 4 4" xfId="13252" xr:uid="{00000000-0005-0000-0000-00000B330000}"/>
    <cellStyle name="20% - Accent1 2 5 2 6 5" xfId="13253" xr:uid="{00000000-0005-0000-0000-00000C330000}"/>
    <cellStyle name="20% - Accent1 2 5 2 6 5 2" xfId="13254" xr:uid="{00000000-0005-0000-0000-00000D330000}"/>
    <cellStyle name="20% - Accent1 2 5 2 6 5 2 2" xfId="13255" xr:uid="{00000000-0005-0000-0000-00000E330000}"/>
    <cellStyle name="20% - Accent1 2 5 2 6 5 3" xfId="13256" xr:uid="{00000000-0005-0000-0000-00000F330000}"/>
    <cellStyle name="20% - Accent1 2 5 2 6 6" xfId="13257" xr:uid="{00000000-0005-0000-0000-000010330000}"/>
    <cellStyle name="20% - Accent1 2 5 2 6 6 2" xfId="13258" xr:uid="{00000000-0005-0000-0000-000011330000}"/>
    <cellStyle name="20% - Accent1 2 5 2 6 6 2 2" xfId="13259" xr:uid="{00000000-0005-0000-0000-000012330000}"/>
    <cellStyle name="20% - Accent1 2 5 2 6 6 3" xfId="13260" xr:uid="{00000000-0005-0000-0000-000013330000}"/>
    <cellStyle name="20% - Accent1 2 5 2 6 7" xfId="13261" xr:uid="{00000000-0005-0000-0000-000014330000}"/>
    <cellStyle name="20% - Accent1 2 5 2 6 7 2" xfId="13262" xr:uid="{00000000-0005-0000-0000-000015330000}"/>
    <cellStyle name="20% - Accent1 2 5 2 6 8" xfId="13263" xr:uid="{00000000-0005-0000-0000-000016330000}"/>
    <cellStyle name="20% - Accent1 2 5 2 6 8 2" xfId="13264" xr:uid="{00000000-0005-0000-0000-000017330000}"/>
    <cellStyle name="20% - Accent1 2 5 2 6 9" xfId="13265" xr:uid="{00000000-0005-0000-0000-000018330000}"/>
    <cellStyle name="20% - Accent1 2 5 2 7" xfId="13266" xr:uid="{00000000-0005-0000-0000-000019330000}"/>
    <cellStyle name="20% - Accent1 2 5 2 7 2" xfId="13267" xr:uid="{00000000-0005-0000-0000-00001A330000}"/>
    <cellStyle name="20% - Accent1 2 5 2 7 2 2" xfId="13268" xr:uid="{00000000-0005-0000-0000-00001B330000}"/>
    <cellStyle name="20% - Accent1 2 5 2 7 2 2 2" xfId="13269" xr:uid="{00000000-0005-0000-0000-00001C330000}"/>
    <cellStyle name="20% - Accent1 2 5 2 7 2 2 2 2" xfId="13270" xr:uid="{00000000-0005-0000-0000-00001D330000}"/>
    <cellStyle name="20% - Accent1 2 5 2 7 2 2 3" xfId="13271" xr:uid="{00000000-0005-0000-0000-00001E330000}"/>
    <cellStyle name="20% - Accent1 2 5 2 7 2 3" xfId="13272" xr:uid="{00000000-0005-0000-0000-00001F330000}"/>
    <cellStyle name="20% - Accent1 2 5 2 7 2 3 2" xfId="13273" xr:uid="{00000000-0005-0000-0000-000020330000}"/>
    <cellStyle name="20% - Accent1 2 5 2 7 2 4" xfId="13274" xr:uid="{00000000-0005-0000-0000-000021330000}"/>
    <cellStyle name="20% - Accent1 2 5 2 7 3" xfId="13275" xr:uid="{00000000-0005-0000-0000-000022330000}"/>
    <cellStyle name="20% - Accent1 2 5 2 7 3 2" xfId="13276" xr:uid="{00000000-0005-0000-0000-000023330000}"/>
    <cellStyle name="20% - Accent1 2 5 2 7 3 2 2" xfId="13277" xr:uid="{00000000-0005-0000-0000-000024330000}"/>
    <cellStyle name="20% - Accent1 2 5 2 7 3 2 2 2" xfId="13278" xr:uid="{00000000-0005-0000-0000-000025330000}"/>
    <cellStyle name="20% - Accent1 2 5 2 7 3 2 3" xfId="13279" xr:uid="{00000000-0005-0000-0000-000026330000}"/>
    <cellStyle name="20% - Accent1 2 5 2 7 3 3" xfId="13280" xr:uid="{00000000-0005-0000-0000-000027330000}"/>
    <cellStyle name="20% - Accent1 2 5 2 7 3 3 2" xfId="13281" xr:uid="{00000000-0005-0000-0000-000028330000}"/>
    <cellStyle name="20% - Accent1 2 5 2 7 3 4" xfId="13282" xr:uid="{00000000-0005-0000-0000-000029330000}"/>
    <cellStyle name="20% - Accent1 2 5 2 7 4" xfId="13283" xr:uid="{00000000-0005-0000-0000-00002A330000}"/>
    <cellStyle name="20% - Accent1 2 5 2 7 4 2" xfId="13284" xr:uid="{00000000-0005-0000-0000-00002B330000}"/>
    <cellStyle name="20% - Accent1 2 5 2 7 4 2 2" xfId="13285" xr:uid="{00000000-0005-0000-0000-00002C330000}"/>
    <cellStyle name="20% - Accent1 2 5 2 7 4 2 2 2" xfId="13286" xr:uid="{00000000-0005-0000-0000-00002D330000}"/>
    <cellStyle name="20% - Accent1 2 5 2 7 4 2 3" xfId="13287" xr:uid="{00000000-0005-0000-0000-00002E330000}"/>
    <cellStyle name="20% - Accent1 2 5 2 7 4 3" xfId="13288" xr:uid="{00000000-0005-0000-0000-00002F330000}"/>
    <cellStyle name="20% - Accent1 2 5 2 7 4 3 2" xfId="13289" xr:uid="{00000000-0005-0000-0000-000030330000}"/>
    <cellStyle name="20% - Accent1 2 5 2 7 4 4" xfId="13290" xr:uid="{00000000-0005-0000-0000-000031330000}"/>
    <cellStyle name="20% - Accent1 2 5 2 7 5" xfId="13291" xr:uid="{00000000-0005-0000-0000-000032330000}"/>
    <cellStyle name="20% - Accent1 2 5 2 7 5 2" xfId="13292" xr:uid="{00000000-0005-0000-0000-000033330000}"/>
    <cellStyle name="20% - Accent1 2 5 2 7 5 2 2" xfId="13293" xr:uid="{00000000-0005-0000-0000-000034330000}"/>
    <cellStyle name="20% - Accent1 2 5 2 7 5 3" xfId="13294" xr:uid="{00000000-0005-0000-0000-000035330000}"/>
    <cellStyle name="20% - Accent1 2 5 2 7 6" xfId="13295" xr:uid="{00000000-0005-0000-0000-000036330000}"/>
    <cellStyle name="20% - Accent1 2 5 2 7 6 2" xfId="13296" xr:uid="{00000000-0005-0000-0000-000037330000}"/>
    <cellStyle name="20% - Accent1 2 5 2 7 6 2 2" xfId="13297" xr:uid="{00000000-0005-0000-0000-000038330000}"/>
    <cellStyle name="20% - Accent1 2 5 2 7 6 3" xfId="13298" xr:uid="{00000000-0005-0000-0000-000039330000}"/>
    <cellStyle name="20% - Accent1 2 5 2 7 7" xfId="13299" xr:uid="{00000000-0005-0000-0000-00003A330000}"/>
    <cellStyle name="20% - Accent1 2 5 2 7 7 2" xfId="13300" xr:uid="{00000000-0005-0000-0000-00003B330000}"/>
    <cellStyle name="20% - Accent1 2 5 2 7 8" xfId="13301" xr:uid="{00000000-0005-0000-0000-00003C330000}"/>
    <cellStyle name="20% - Accent1 2 5 2 7 8 2" xfId="13302" xr:uid="{00000000-0005-0000-0000-00003D330000}"/>
    <cellStyle name="20% - Accent1 2 5 2 7 9" xfId="13303" xr:uid="{00000000-0005-0000-0000-00003E330000}"/>
    <cellStyle name="20% - Accent1 2 5 2 8" xfId="13304" xr:uid="{00000000-0005-0000-0000-00003F330000}"/>
    <cellStyle name="20% - Accent1 2 5 2 8 2" xfId="13305" xr:uid="{00000000-0005-0000-0000-000040330000}"/>
    <cellStyle name="20% - Accent1 2 5 2 8 2 2" xfId="13306" xr:uid="{00000000-0005-0000-0000-000041330000}"/>
    <cellStyle name="20% - Accent1 2 5 2 8 2 2 2" xfId="13307" xr:uid="{00000000-0005-0000-0000-000042330000}"/>
    <cellStyle name="20% - Accent1 2 5 2 8 2 3" xfId="13308" xr:uid="{00000000-0005-0000-0000-000043330000}"/>
    <cellStyle name="20% - Accent1 2 5 2 8 3" xfId="13309" xr:uid="{00000000-0005-0000-0000-000044330000}"/>
    <cellStyle name="20% - Accent1 2 5 2 8 3 2" xfId="13310" xr:uid="{00000000-0005-0000-0000-000045330000}"/>
    <cellStyle name="20% - Accent1 2 5 2 8 4" xfId="13311" xr:uid="{00000000-0005-0000-0000-000046330000}"/>
    <cellStyle name="20% - Accent1 2 5 2 9" xfId="13312" xr:uid="{00000000-0005-0000-0000-000047330000}"/>
    <cellStyle name="20% - Accent1 2 5 2 9 2" xfId="13313" xr:uid="{00000000-0005-0000-0000-000048330000}"/>
    <cellStyle name="20% - Accent1 2 5 2 9 2 2" xfId="13314" xr:uid="{00000000-0005-0000-0000-000049330000}"/>
    <cellStyle name="20% - Accent1 2 5 2 9 2 2 2" xfId="13315" xr:uid="{00000000-0005-0000-0000-00004A330000}"/>
    <cellStyle name="20% - Accent1 2 5 2 9 2 3" xfId="13316" xr:uid="{00000000-0005-0000-0000-00004B330000}"/>
    <cellStyle name="20% - Accent1 2 5 2 9 3" xfId="13317" xr:uid="{00000000-0005-0000-0000-00004C330000}"/>
    <cellStyle name="20% - Accent1 2 5 2 9 3 2" xfId="13318" xr:uid="{00000000-0005-0000-0000-00004D330000}"/>
    <cellStyle name="20% - Accent1 2 5 2 9 4" xfId="13319" xr:uid="{00000000-0005-0000-0000-00004E330000}"/>
    <cellStyle name="20% - Accent1 2 5 3" xfId="13320" xr:uid="{00000000-0005-0000-0000-00004F330000}"/>
    <cellStyle name="20% - Accent1 2 5 3 10" xfId="13321" xr:uid="{00000000-0005-0000-0000-000050330000}"/>
    <cellStyle name="20% - Accent1 2 5 3 10 2" xfId="13322" xr:uid="{00000000-0005-0000-0000-000051330000}"/>
    <cellStyle name="20% - Accent1 2 5 3 10 2 2" xfId="13323" xr:uid="{00000000-0005-0000-0000-000052330000}"/>
    <cellStyle name="20% - Accent1 2 5 3 10 3" xfId="13324" xr:uid="{00000000-0005-0000-0000-000053330000}"/>
    <cellStyle name="20% - Accent1 2 5 3 11" xfId="13325" xr:uid="{00000000-0005-0000-0000-000054330000}"/>
    <cellStyle name="20% - Accent1 2 5 3 11 2" xfId="13326" xr:uid="{00000000-0005-0000-0000-000055330000}"/>
    <cellStyle name="20% - Accent1 2 5 3 11 2 2" xfId="13327" xr:uid="{00000000-0005-0000-0000-000056330000}"/>
    <cellStyle name="20% - Accent1 2 5 3 11 3" xfId="13328" xr:uid="{00000000-0005-0000-0000-000057330000}"/>
    <cellStyle name="20% - Accent1 2 5 3 12" xfId="13329" xr:uid="{00000000-0005-0000-0000-000058330000}"/>
    <cellStyle name="20% - Accent1 2 5 3 12 2" xfId="13330" xr:uid="{00000000-0005-0000-0000-000059330000}"/>
    <cellStyle name="20% - Accent1 2 5 3 13" xfId="13331" xr:uid="{00000000-0005-0000-0000-00005A330000}"/>
    <cellStyle name="20% - Accent1 2 5 3 13 2" xfId="13332" xr:uid="{00000000-0005-0000-0000-00005B330000}"/>
    <cellStyle name="20% - Accent1 2 5 3 14" xfId="13333" xr:uid="{00000000-0005-0000-0000-00005C330000}"/>
    <cellStyle name="20% - Accent1 2 5 3 2" xfId="13334" xr:uid="{00000000-0005-0000-0000-00005D330000}"/>
    <cellStyle name="20% - Accent1 2 5 3 2 10" xfId="13335" xr:uid="{00000000-0005-0000-0000-00005E330000}"/>
    <cellStyle name="20% - Accent1 2 5 3 2 10 2" xfId="13336" xr:uid="{00000000-0005-0000-0000-00005F330000}"/>
    <cellStyle name="20% - Accent1 2 5 3 2 11" xfId="13337" xr:uid="{00000000-0005-0000-0000-000060330000}"/>
    <cellStyle name="20% - Accent1 2 5 3 2 2" xfId="13338" xr:uid="{00000000-0005-0000-0000-000061330000}"/>
    <cellStyle name="20% - Accent1 2 5 3 2 2 2" xfId="13339" xr:uid="{00000000-0005-0000-0000-000062330000}"/>
    <cellStyle name="20% - Accent1 2 5 3 2 2 2 2" xfId="13340" xr:uid="{00000000-0005-0000-0000-000063330000}"/>
    <cellStyle name="20% - Accent1 2 5 3 2 2 2 2 2" xfId="13341" xr:uid="{00000000-0005-0000-0000-000064330000}"/>
    <cellStyle name="20% - Accent1 2 5 3 2 2 2 2 2 2" xfId="13342" xr:uid="{00000000-0005-0000-0000-000065330000}"/>
    <cellStyle name="20% - Accent1 2 5 3 2 2 2 2 3" xfId="13343" xr:uid="{00000000-0005-0000-0000-000066330000}"/>
    <cellStyle name="20% - Accent1 2 5 3 2 2 2 3" xfId="13344" xr:uid="{00000000-0005-0000-0000-000067330000}"/>
    <cellStyle name="20% - Accent1 2 5 3 2 2 2 3 2" xfId="13345" xr:uid="{00000000-0005-0000-0000-000068330000}"/>
    <cellStyle name="20% - Accent1 2 5 3 2 2 2 4" xfId="13346" xr:uid="{00000000-0005-0000-0000-000069330000}"/>
    <cellStyle name="20% - Accent1 2 5 3 2 2 3" xfId="13347" xr:uid="{00000000-0005-0000-0000-00006A330000}"/>
    <cellStyle name="20% - Accent1 2 5 3 2 2 3 2" xfId="13348" xr:uid="{00000000-0005-0000-0000-00006B330000}"/>
    <cellStyle name="20% - Accent1 2 5 3 2 2 3 2 2" xfId="13349" xr:uid="{00000000-0005-0000-0000-00006C330000}"/>
    <cellStyle name="20% - Accent1 2 5 3 2 2 3 2 2 2" xfId="13350" xr:uid="{00000000-0005-0000-0000-00006D330000}"/>
    <cellStyle name="20% - Accent1 2 5 3 2 2 3 2 3" xfId="13351" xr:uid="{00000000-0005-0000-0000-00006E330000}"/>
    <cellStyle name="20% - Accent1 2 5 3 2 2 3 3" xfId="13352" xr:uid="{00000000-0005-0000-0000-00006F330000}"/>
    <cellStyle name="20% - Accent1 2 5 3 2 2 3 3 2" xfId="13353" xr:uid="{00000000-0005-0000-0000-000070330000}"/>
    <cellStyle name="20% - Accent1 2 5 3 2 2 3 4" xfId="13354" xr:uid="{00000000-0005-0000-0000-000071330000}"/>
    <cellStyle name="20% - Accent1 2 5 3 2 2 4" xfId="13355" xr:uid="{00000000-0005-0000-0000-000072330000}"/>
    <cellStyle name="20% - Accent1 2 5 3 2 2 4 2" xfId="13356" xr:uid="{00000000-0005-0000-0000-000073330000}"/>
    <cellStyle name="20% - Accent1 2 5 3 2 2 4 2 2" xfId="13357" xr:uid="{00000000-0005-0000-0000-000074330000}"/>
    <cellStyle name="20% - Accent1 2 5 3 2 2 4 2 2 2" xfId="13358" xr:uid="{00000000-0005-0000-0000-000075330000}"/>
    <cellStyle name="20% - Accent1 2 5 3 2 2 4 2 3" xfId="13359" xr:uid="{00000000-0005-0000-0000-000076330000}"/>
    <cellStyle name="20% - Accent1 2 5 3 2 2 4 3" xfId="13360" xr:uid="{00000000-0005-0000-0000-000077330000}"/>
    <cellStyle name="20% - Accent1 2 5 3 2 2 4 3 2" xfId="13361" xr:uid="{00000000-0005-0000-0000-000078330000}"/>
    <cellStyle name="20% - Accent1 2 5 3 2 2 4 4" xfId="13362" xr:uid="{00000000-0005-0000-0000-000079330000}"/>
    <cellStyle name="20% - Accent1 2 5 3 2 2 5" xfId="13363" xr:uid="{00000000-0005-0000-0000-00007A330000}"/>
    <cellStyle name="20% - Accent1 2 5 3 2 2 5 2" xfId="13364" xr:uid="{00000000-0005-0000-0000-00007B330000}"/>
    <cellStyle name="20% - Accent1 2 5 3 2 2 5 2 2" xfId="13365" xr:uid="{00000000-0005-0000-0000-00007C330000}"/>
    <cellStyle name="20% - Accent1 2 5 3 2 2 5 3" xfId="13366" xr:uid="{00000000-0005-0000-0000-00007D330000}"/>
    <cellStyle name="20% - Accent1 2 5 3 2 2 6" xfId="13367" xr:uid="{00000000-0005-0000-0000-00007E330000}"/>
    <cellStyle name="20% - Accent1 2 5 3 2 2 6 2" xfId="13368" xr:uid="{00000000-0005-0000-0000-00007F330000}"/>
    <cellStyle name="20% - Accent1 2 5 3 2 2 6 2 2" xfId="13369" xr:uid="{00000000-0005-0000-0000-000080330000}"/>
    <cellStyle name="20% - Accent1 2 5 3 2 2 6 3" xfId="13370" xr:uid="{00000000-0005-0000-0000-000081330000}"/>
    <cellStyle name="20% - Accent1 2 5 3 2 2 7" xfId="13371" xr:uid="{00000000-0005-0000-0000-000082330000}"/>
    <cellStyle name="20% - Accent1 2 5 3 2 2 7 2" xfId="13372" xr:uid="{00000000-0005-0000-0000-000083330000}"/>
    <cellStyle name="20% - Accent1 2 5 3 2 2 8" xfId="13373" xr:uid="{00000000-0005-0000-0000-000084330000}"/>
    <cellStyle name="20% - Accent1 2 5 3 2 2 8 2" xfId="13374" xr:uid="{00000000-0005-0000-0000-000085330000}"/>
    <cellStyle name="20% - Accent1 2 5 3 2 2 9" xfId="13375" xr:uid="{00000000-0005-0000-0000-000086330000}"/>
    <cellStyle name="20% - Accent1 2 5 3 2 3" xfId="13376" xr:uid="{00000000-0005-0000-0000-000087330000}"/>
    <cellStyle name="20% - Accent1 2 5 3 2 3 2" xfId="13377" xr:uid="{00000000-0005-0000-0000-000088330000}"/>
    <cellStyle name="20% - Accent1 2 5 3 2 3 2 2" xfId="13378" xr:uid="{00000000-0005-0000-0000-000089330000}"/>
    <cellStyle name="20% - Accent1 2 5 3 2 3 2 2 2" xfId="13379" xr:uid="{00000000-0005-0000-0000-00008A330000}"/>
    <cellStyle name="20% - Accent1 2 5 3 2 3 2 2 2 2" xfId="13380" xr:uid="{00000000-0005-0000-0000-00008B330000}"/>
    <cellStyle name="20% - Accent1 2 5 3 2 3 2 2 3" xfId="13381" xr:uid="{00000000-0005-0000-0000-00008C330000}"/>
    <cellStyle name="20% - Accent1 2 5 3 2 3 2 3" xfId="13382" xr:uid="{00000000-0005-0000-0000-00008D330000}"/>
    <cellStyle name="20% - Accent1 2 5 3 2 3 2 3 2" xfId="13383" xr:uid="{00000000-0005-0000-0000-00008E330000}"/>
    <cellStyle name="20% - Accent1 2 5 3 2 3 2 4" xfId="13384" xr:uid="{00000000-0005-0000-0000-00008F330000}"/>
    <cellStyle name="20% - Accent1 2 5 3 2 3 3" xfId="13385" xr:uid="{00000000-0005-0000-0000-000090330000}"/>
    <cellStyle name="20% - Accent1 2 5 3 2 3 3 2" xfId="13386" xr:uid="{00000000-0005-0000-0000-000091330000}"/>
    <cellStyle name="20% - Accent1 2 5 3 2 3 3 2 2" xfId="13387" xr:uid="{00000000-0005-0000-0000-000092330000}"/>
    <cellStyle name="20% - Accent1 2 5 3 2 3 3 2 2 2" xfId="13388" xr:uid="{00000000-0005-0000-0000-000093330000}"/>
    <cellStyle name="20% - Accent1 2 5 3 2 3 3 2 3" xfId="13389" xr:uid="{00000000-0005-0000-0000-000094330000}"/>
    <cellStyle name="20% - Accent1 2 5 3 2 3 3 3" xfId="13390" xr:uid="{00000000-0005-0000-0000-000095330000}"/>
    <cellStyle name="20% - Accent1 2 5 3 2 3 3 3 2" xfId="13391" xr:uid="{00000000-0005-0000-0000-000096330000}"/>
    <cellStyle name="20% - Accent1 2 5 3 2 3 3 4" xfId="13392" xr:uid="{00000000-0005-0000-0000-000097330000}"/>
    <cellStyle name="20% - Accent1 2 5 3 2 3 4" xfId="13393" xr:uid="{00000000-0005-0000-0000-000098330000}"/>
    <cellStyle name="20% - Accent1 2 5 3 2 3 4 2" xfId="13394" xr:uid="{00000000-0005-0000-0000-000099330000}"/>
    <cellStyle name="20% - Accent1 2 5 3 2 3 4 2 2" xfId="13395" xr:uid="{00000000-0005-0000-0000-00009A330000}"/>
    <cellStyle name="20% - Accent1 2 5 3 2 3 4 2 2 2" xfId="13396" xr:uid="{00000000-0005-0000-0000-00009B330000}"/>
    <cellStyle name="20% - Accent1 2 5 3 2 3 4 2 3" xfId="13397" xr:uid="{00000000-0005-0000-0000-00009C330000}"/>
    <cellStyle name="20% - Accent1 2 5 3 2 3 4 3" xfId="13398" xr:uid="{00000000-0005-0000-0000-00009D330000}"/>
    <cellStyle name="20% - Accent1 2 5 3 2 3 4 3 2" xfId="13399" xr:uid="{00000000-0005-0000-0000-00009E330000}"/>
    <cellStyle name="20% - Accent1 2 5 3 2 3 4 4" xfId="13400" xr:uid="{00000000-0005-0000-0000-00009F330000}"/>
    <cellStyle name="20% - Accent1 2 5 3 2 3 5" xfId="13401" xr:uid="{00000000-0005-0000-0000-0000A0330000}"/>
    <cellStyle name="20% - Accent1 2 5 3 2 3 5 2" xfId="13402" xr:uid="{00000000-0005-0000-0000-0000A1330000}"/>
    <cellStyle name="20% - Accent1 2 5 3 2 3 5 2 2" xfId="13403" xr:uid="{00000000-0005-0000-0000-0000A2330000}"/>
    <cellStyle name="20% - Accent1 2 5 3 2 3 5 3" xfId="13404" xr:uid="{00000000-0005-0000-0000-0000A3330000}"/>
    <cellStyle name="20% - Accent1 2 5 3 2 3 6" xfId="13405" xr:uid="{00000000-0005-0000-0000-0000A4330000}"/>
    <cellStyle name="20% - Accent1 2 5 3 2 3 6 2" xfId="13406" xr:uid="{00000000-0005-0000-0000-0000A5330000}"/>
    <cellStyle name="20% - Accent1 2 5 3 2 3 6 2 2" xfId="13407" xr:uid="{00000000-0005-0000-0000-0000A6330000}"/>
    <cellStyle name="20% - Accent1 2 5 3 2 3 6 3" xfId="13408" xr:uid="{00000000-0005-0000-0000-0000A7330000}"/>
    <cellStyle name="20% - Accent1 2 5 3 2 3 7" xfId="13409" xr:uid="{00000000-0005-0000-0000-0000A8330000}"/>
    <cellStyle name="20% - Accent1 2 5 3 2 3 7 2" xfId="13410" xr:uid="{00000000-0005-0000-0000-0000A9330000}"/>
    <cellStyle name="20% - Accent1 2 5 3 2 3 8" xfId="13411" xr:uid="{00000000-0005-0000-0000-0000AA330000}"/>
    <cellStyle name="20% - Accent1 2 5 3 2 3 8 2" xfId="13412" xr:uid="{00000000-0005-0000-0000-0000AB330000}"/>
    <cellStyle name="20% - Accent1 2 5 3 2 3 9" xfId="13413" xr:uid="{00000000-0005-0000-0000-0000AC330000}"/>
    <cellStyle name="20% - Accent1 2 5 3 2 4" xfId="13414" xr:uid="{00000000-0005-0000-0000-0000AD330000}"/>
    <cellStyle name="20% - Accent1 2 5 3 2 4 2" xfId="13415" xr:uid="{00000000-0005-0000-0000-0000AE330000}"/>
    <cellStyle name="20% - Accent1 2 5 3 2 4 2 2" xfId="13416" xr:uid="{00000000-0005-0000-0000-0000AF330000}"/>
    <cellStyle name="20% - Accent1 2 5 3 2 4 2 2 2" xfId="13417" xr:uid="{00000000-0005-0000-0000-0000B0330000}"/>
    <cellStyle name="20% - Accent1 2 5 3 2 4 2 3" xfId="13418" xr:uid="{00000000-0005-0000-0000-0000B1330000}"/>
    <cellStyle name="20% - Accent1 2 5 3 2 4 3" xfId="13419" xr:uid="{00000000-0005-0000-0000-0000B2330000}"/>
    <cellStyle name="20% - Accent1 2 5 3 2 4 3 2" xfId="13420" xr:uid="{00000000-0005-0000-0000-0000B3330000}"/>
    <cellStyle name="20% - Accent1 2 5 3 2 4 4" xfId="13421" xr:uid="{00000000-0005-0000-0000-0000B4330000}"/>
    <cellStyle name="20% - Accent1 2 5 3 2 5" xfId="13422" xr:uid="{00000000-0005-0000-0000-0000B5330000}"/>
    <cellStyle name="20% - Accent1 2 5 3 2 5 2" xfId="13423" xr:uid="{00000000-0005-0000-0000-0000B6330000}"/>
    <cellStyle name="20% - Accent1 2 5 3 2 5 2 2" xfId="13424" xr:uid="{00000000-0005-0000-0000-0000B7330000}"/>
    <cellStyle name="20% - Accent1 2 5 3 2 5 2 2 2" xfId="13425" xr:uid="{00000000-0005-0000-0000-0000B8330000}"/>
    <cellStyle name="20% - Accent1 2 5 3 2 5 2 3" xfId="13426" xr:uid="{00000000-0005-0000-0000-0000B9330000}"/>
    <cellStyle name="20% - Accent1 2 5 3 2 5 3" xfId="13427" xr:uid="{00000000-0005-0000-0000-0000BA330000}"/>
    <cellStyle name="20% - Accent1 2 5 3 2 5 3 2" xfId="13428" xr:uid="{00000000-0005-0000-0000-0000BB330000}"/>
    <cellStyle name="20% - Accent1 2 5 3 2 5 4" xfId="13429" xr:uid="{00000000-0005-0000-0000-0000BC330000}"/>
    <cellStyle name="20% - Accent1 2 5 3 2 6" xfId="13430" xr:uid="{00000000-0005-0000-0000-0000BD330000}"/>
    <cellStyle name="20% - Accent1 2 5 3 2 6 2" xfId="13431" xr:uid="{00000000-0005-0000-0000-0000BE330000}"/>
    <cellStyle name="20% - Accent1 2 5 3 2 6 2 2" xfId="13432" xr:uid="{00000000-0005-0000-0000-0000BF330000}"/>
    <cellStyle name="20% - Accent1 2 5 3 2 6 2 2 2" xfId="13433" xr:uid="{00000000-0005-0000-0000-0000C0330000}"/>
    <cellStyle name="20% - Accent1 2 5 3 2 6 2 3" xfId="13434" xr:uid="{00000000-0005-0000-0000-0000C1330000}"/>
    <cellStyle name="20% - Accent1 2 5 3 2 6 3" xfId="13435" xr:uid="{00000000-0005-0000-0000-0000C2330000}"/>
    <cellStyle name="20% - Accent1 2 5 3 2 6 3 2" xfId="13436" xr:uid="{00000000-0005-0000-0000-0000C3330000}"/>
    <cellStyle name="20% - Accent1 2 5 3 2 6 4" xfId="13437" xr:uid="{00000000-0005-0000-0000-0000C4330000}"/>
    <cellStyle name="20% - Accent1 2 5 3 2 7" xfId="13438" xr:uid="{00000000-0005-0000-0000-0000C5330000}"/>
    <cellStyle name="20% - Accent1 2 5 3 2 7 2" xfId="13439" xr:uid="{00000000-0005-0000-0000-0000C6330000}"/>
    <cellStyle name="20% - Accent1 2 5 3 2 7 2 2" xfId="13440" xr:uid="{00000000-0005-0000-0000-0000C7330000}"/>
    <cellStyle name="20% - Accent1 2 5 3 2 7 3" xfId="13441" xr:uid="{00000000-0005-0000-0000-0000C8330000}"/>
    <cellStyle name="20% - Accent1 2 5 3 2 8" xfId="13442" xr:uid="{00000000-0005-0000-0000-0000C9330000}"/>
    <cellStyle name="20% - Accent1 2 5 3 2 8 2" xfId="13443" xr:uid="{00000000-0005-0000-0000-0000CA330000}"/>
    <cellStyle name="20% - Accent1 2 5 3 2 8 2 2" xfId="13444" xr:uid="{00000000-0005-0000-0000-0000CB330000}"/>
    <cellStyle name="20% - Accent1 2 5 3 2 8 3" xfId="13445" xr:uid="{00000000-0005-0000-0000-0000CC330000}"/>
    <cellStyle name="20% - Accent1 2 5 3 2 9" xfId="13446" xr:uid="{00000000-0005-0000-0000-0000CD330000}"/>
    <cellStyle name="20% - Accent1 2 5 3 2 9 2" xfId="13447" xr:uid="{00000000-0005-0000-0000-0000CE330000}"/>
    <cellStyle name="20% - Accent1 2 5 3 3" xfId="13448" xr:uid="{00000000-0005-0000-0000-0000CF330000}"/>
    <cellStyle name="20% - Accent1 2 5 3 3 10" xfId="13449" xr:uid="{00000000-0005-0000-0000-0000D0330000}"/>
    <cellStyle name="20% - Accent1 2 5 3 3 10 2" xfId="13450" xr:uid="{00000000-0005-0000-0000-0000D1330000}"/>
    <cellStyle name="20% - Accent1 2 5 3 3 11" xfId="13451" xr:uid="{00000000-0005-0000-0000-0000D2330000}"/>
    <cellStyle name="20% - Accent1 2 5 3 3 2" xfId="13452" xr:uid="{00000000-0005-0000-0000-0000D3330000}"/>
    <cellStyle name="20% - Accent1 2 5 3 3 2 2" xfId="13453" xr:uid="{00000000-0005-0000-0000-0000D4330000}"/>
    <cellStyle name="20% - Accent1 2 5 3 3 2 2 2" xfId="13454" xr:uid="{00000000-0005-0000-0000-0000D5330000}"/>
    <cellStyle name="20% - Accent1 2 5 3 3 2 2 2 2" xfId="13455" xr:uid="{00000000-0005-0000-0000-0000D6330000}"/>
    <cellStyle name="20% - Accent1 2 5 3 3 2 2 2 2 2" xfId="13456" xr:uid="{00000000-0005-0000-0000-0000D7330000}"/>
    <cellStyle name="20% - Accent1 2 5 3 3 2 2 2 3" xfId="13457" xr:uid="{00000000-0005-0000-0000-0000D8330000}"/>
    <cellStyle name="20% - Accent1 2 5 3 3 2 2 3" xfId="13458" xr:uid="{00000000-0005-0000-0000-0000D9330000}"/>
    <cellStyle name="20% - Accent1 2 5 3 3 2 2 3 2" xfId="13459" xr:uid="{00000000-0005-0000-0000-0000DA330000}"/>
    <cellStyle name="20% - Accent1 2 5 3 3 2 2 4" xfId="13460" xr:uid="{00000000-0005-0000-0000-0000DB330000}"/>
    <cellStyle name="20% - Accent1 2 5 3 3 2 3" xfId="13461" xr:uid="{00000000-0005-0000-0000-0000DC330000}"/>
    <cellStyle name="20% - Accent1 2 5 3 3 2 3 2" xfId="13462" xr:uid="{00000000-0005-0000-0000-0000DD330000}"/>
    <cellStyle name="20% - Accent1 2 5 3 3 2 3 2 2" xfId="13463" xr:uid="{00000000-0005-0000-0000-0000DE330000}"/>
    <cellStyle name="20% - Accent1 2 5 3 3 2 3 2 2 2" xfId="13464" xr:uid="{00000000-0005-0000-0000-0000DF330000}"/>
    <cellStyle name="20% - Accent1 2 5 3 3 2 3 2 3" xfId="13465" xr:uid="{00000000-0005-0000-0000-0000E0330000}"/>
    <cellStyle name="20% - Accent1 2 5 3 3 2 3 3" xfId="13466" xr:uid="{00000000-0005-0000-0000-0000E1330000}"/>
    <cellStyle name="20% - Accent1 2 5 3 3 2 3 3 2" xfId="13467" xr:uid="{00000000-0005-0000-0000-0000E2330000}"/>
    <cellStyle name="20% - Accent1 2 5 3 3 2 3 4" xfId="13468" xr:uid="{00000000-0005-0000-0000-0000E3330000}"/>
    <cellStyle name="20% - Accent1 2 5 3 3 2 4" xfId="13469" xr:uid="{00000000-0005-0000-0000-0000E4330000}"/>
    <cellStyle name="20% - Accent1 2 5 3 3 2 4 2" xfId="13470" xr:uid="{00000000-0005-0000-0000-0000E5330000}"/>
    <cellStyle name="20% - Accent1 2 5 3 3 2 4 2 2" xfId="13471" xr:uid="{00000000-0005-0000-0000-0000E6330000}"/>
    <cellStyle name="20% - Accent1 2 5 3 3 2 4 2 2 2" xfId="13472" xr:uid="{00000000-0005-0000-0000-0000E7330000}"/>
    <cellStyle name="20% - Accent1 2 5 3 3 2 4 2 3" xfId="13473" xr:uid="{00000000-0005-0000-0000-0000E8330000}"/>
    <cellStyle name="20% - Accent1 2 5 3 3 2 4 3" xfId="13474" xr:uid="{00000000-0005-0000-0000-0000E9330000}"/>
    <cellStyle name="20% - Accent1 2 5 3 3 2 4 3 2" xfId="13475" xr:uid="{00000000-0005-0000-0000-0000EA330000}"/>
    <cellStyle name="20% - Accent1 2 5 3 3 2 4 4" xfId="13476" xr:uid="{00000000-0005-0000-0000-0000EB330000}"/>
    <cellStyle name="20% - Accent1 2 5 3 3 2 5" xfId="13477" xr:uid="{00000000-0005-0000-0000-0000EC330000}"/>
    <cellStyle name="20% - Accent1 2 5 3 3 2 5 2" xfId="13478" xr:uid="{00000000-0005-0000-0000-0000ED330000}"/>
    <cellStyle name="20% - Accent1 2 5 3 3 2 5 2 2" xfId="13479" xr:uid="{00000000-0005-0000-0000-0000EE330000}"/>
    <cellStyle name="20% - Accent1 2 5 3 3 2 5 3" xfId="13480" xr:uid="{00000000-0005-0000-0000-0000EF330000}"/>
    <cellStyle name="20% - Accent1 2 5 3 3 2 6" xfId="13481" xr:uid="{00000000-0005-0000-0000-0000F0330000}"/>
    <cellStyle name="20% - Accent1 2 5 3 3 2 6 2" xfId="13482" xr:uid="{00000000-0005-0000-0000-0000F1330000}"/>
    <cellStyle name="20% - Accent1 2 5 3 3 2 6 2 2" xfId="13483" xr:uid="{00000000-0005-0000-0000-0000F2330000}"/>
    <cellStyle name="20% - Accent1 2 5 3 3 2 6 3" xfId="13484" xr:uid="{00000000-0005-0000-0000-0000F3330000}"/>
    <cellStyle name="20% - Accent1 2 5 3 3 2 7" xfId="13485" xr:uid="{00000000-0005-0000-0000-0000F4330000}"/>
    <cellStyle name="20% - Accent1 2 5 3 3 2 7 2" xfId="13486" xr:uid="{00000000-0005-0000-0000-0000F5330000}"/>
    <cellStyle name="20% - Accent1 2 5 3 3 2 8" xfId="13487" xr:uid="{00000000-0005-0000-0000-0000F6330000}"/>
    <cellStyle name="20% - Accent1 2 5 3 3 2 8 2" xfId="13488" xr:uid="{00000000-0005-0000-0000-0000F7330000}"/>
    <cellStyle name="20% - Accent1 2 5 3 3 2 9" xfId="13489" xr:uid="{00000000-0005-0000-0000-0000F8330000}"/>
    <cellStyle name="20% - Accent1 2 5 3 3 3" xfId="13490" xr:uid="{00000000-0005-0000-0000-0000F9330000}"/>
    <cellStyle name="20% - Accent1 2 5 3 3 3 2" xfId="13491" xr:uid="{00000000-0005-0000-0000-0000FA330000}"/>
    <cellStyle name="20% - Accent1 2 5 3 3 3 2 2" xfId="13492" xr:uid="{00000000-0005-0000-0000-0000FB330000}"/>
    <cellStyle name="20% - Accent1 2 5 3 3 3 2 2 2" xfId="13493" xr:uid="{00000000-0005-0000-0000-0000FC330000}"/>
    <cellStyle name="20% - Accent1 2 5 3 3 3 2 2 2 2" xfId="13494" xr:uid="{00000000-0005-0000-0000-0000FD330000}"/>
    <cellStyle name="20% - Accent1 2 5 3 3 3 2 2 3" xfId="13495" xr:uid="{00000000-0005-0000-0000-0000FE330000}"/>
    <cellStyle name="20% - Accent1 2 5 3 3 3 2 3" xfId="13496" xr:uid="{00000000-0005-0000-0000-0000FF330000}"/>
    <cellStyle name="20% - Accent1 2 5 3 3 3 2 3 2" xfId="13497" xr:uid="{00000000-0005-0000-0000-000000340000}"/>
    <cellStyle name="20% - Accent1 2 5 3 3 3 2 4" xfId="13498" xr:uid="{00000000-0005-0000-0000-000001340000}"/>
    <cellStyle name="20% - Accent1 2 5 3 3 3 3" xfId="13499" xr:uid="{00000000-0005-0000-0000-000002340000}"/>
    <cellStyle name="20% - Accent1 2 5 3 3 3 3 2" xfId="13500" xr:uid="{00000000-0005-0000-0000-000003340000}"/>
    <cellStyle name="20% - Accent1 2 5 3 3 3 3 2 2" xfId="13501" xr:uid="{00000000-0005-0000-0000-000004340000}"/>
    <cellStyle name="20% - Accent1 2 5 3 3 3 3 2 2 2" xfId="13502" xr:uid="{00000000-0005-0000-0000-000005340000}"/>
    <cellStyle name="20% - Accent1 2 5 3 3 3 3 2 3" xfId="13503" xr:uid="{00000000-0005-0000-0000-000006340000}"/>
    <cellStyle name="20% - Accent1 2 5 3 3 3 3 3" xfId="13504" xr:uid="{00000000-0005-0000-0000-000007340000}"/>
    <cellStyle name="20% - Accent1 2 5 3 3 3 3 3 2" xfId="13505" xr:uid="{00000000-0005-0000-0000-000008340000}"/>
    <cellStyle name="20% - Accent1 2 5 3 3 3 3 4" xfId="13506" xr:uid="{00000000-0005-0000-0000-000009340000}"/>
    <cellStyle name="20% - Accent1 2 5 3 3 3 4" xfId="13507" xr:uid="{00000000-0005-0000-0000-00000A340000}"/>
    <cellStyle name="20% - Accent1 2 5 3 3 3 4 2" xfId="13508" xr:uid="{00000000-0005-0000-0000-00000B340000}"/>
    <cellStyle name="20% - Accent1 2 5 3 3 3 4 2 2" xfId="13509" xr:uid="{00000000-0005-0000-0000-00000C340000}"/>
    <cellStyle name="20% - Accent1 2 5 3 3 3 4 2 2 2" xfId="13510" xr:uid="{00000000-0005-0000-0000-00000D340000}"/>
    <cellStyle name="20% - Accent1 2 5 3 3 3 4 2 3" xfId="13511" xr:uid="{00000000-0005-0000-0000-00000E340000}"/>
    <cellStyle name="20% - Accent1 2 5 3 3 3 4 3" xfId="13512" xr:uid="{00000000-0005-0000-0000-00000F340000}"/>
    <cellStyle name="20% - Accent1 2 5 3 3 3 4 3 2" xfId="13513" xr:uid="{00000000-0005-0000-0000-000010340000}"/>
    <cellStyle name="20% - Accent1 2 5 3 3 3 4 4" xfId="13514" xr:uid="{00000000-0005-0000-0000-000011340000}"/>
    <cellStyle name="20% - Accent1 2 5 3 3 3 5" xfId="13515" xr:uid="{00000000-0005-0000-0000-000012340000}"/>
    <cellStyle name="20% - Accent1 2 5 3 3 3 5 2" xfId="13516" xr:uid="{00000000-0005-0000-0000-000013340000}"/>
    <cellStyle name="20% - Accent1 2 5 3 3 3 5 2 2" xfId="13517" xr:uid="{00000000-0005-0000-0000-000014340000}"/>
    <cellStyle name="20% - Accent1 2 5 3 3 3 5 3" xfId="13518" xr:uid="{00000000-0005-0000-0000-000015340000}"/>
    <cellStyle name="20% - Accent1 2 5 3 3 3 6" xfId="13519" xr:uid="{00000000-0005-0000-0000-000016340000}"/>
    <cellStyle name="20% - Accent1 2 5 3 3 3 6 2" xfId="13520" xr:uid="{00000000-0005-0000-0000-000017340000}"/>
    <cellStyle name="20% - Accent1 2 5 3 3 3 6 2 2" xfId="13521" xr:uid="{00000000-0005-0000-0000-000018340000}"/>
    <cellStyle name="20% - Accent1 2 5 3 3 3 6 3" xfId="13522" xr:uid="{00000000-0005-0000-0000-000019340000}"/>
    <cellStyle name="20% - Accent1 2 5 3 3 3 7" xfId="13523" xr:uid="{00000000-0005-0000-0000-00001A340000}"/>
    <cellStyle name="20% - Accent1 2 5 3 3 3 7 2" xfId="13524" xr:uid="{00000000-0005-0000-0000-00001B340000}"/>
    <cellStyle name="20% - Accent1 2 5 3 3 3 8" xfId="13525" xr:uid="{00000000-0005-0000-0000-00001C340000}"/>
    <cellStyle name="20% - Accent1 2 5 3 3 3 8 2" xfId="13526" xr:uid="{00000000-0005-0000-0000-00001D340000}"/>
    <cellStyle name="20% - Accent1 2 5 3 3 3 9" xfId="13527" xr:uid="{00000000-0005-0000-0000-00001E340000}"/>
    <cellStyle name="20% - Accent1 2 5 3 3 4" xfId="13528" xr:uid="{00000000-0005-0000-0000-00001F340000}"/>
    <cellStyle name="20% - Accent1 2 5 3 3 4 2" xfId="13529" xr:uid="{00000000-0005-0000-0000-000020340000}"/>
    <cellStyle name="20% - Accent1 2 5 3 3 4 2 2" xfId="13530" xr:uid="{00000000-0005-0000-0000-000021340000}"/>
    <cellStyle name="20% - Accent1 2 5 3 3 4 2 2 2" xfId="13531" xr:uid="{00000000-0005-0000-0000-000022340000}"/>
    <cellStyle name="20% - Accent1 2 5 3 3 4 2 3" xfId="13532" xr:uid="{00000000-0005-0000-0000-000023340000}"/>
    <cellStyle name="20% - Accent1 2 5 3 3 4 3" xfId="13533" xr:uid="{00000000-0005-0000-0000-000024340000}"/>
    <cellStyle name="20% - Accent1 2 5 3 3 4 3 2" xfId="13534" xr:uid="{00000000-0005-0000-0000-000025340000}"/>
    <cellStyle name="20% - Accent1 2 5 3 3 4 4" xfId="13535" xr:uid="{00000000-0005-0000-0000-000026340000}"/>
    <cellStyle name="20% - Accent1 2 5 3 3 5" xfId="13536" xr:uid="{00000000-0005-0000-0000-000027340000}"/>
    <cellStyle name="20% - Accent1 2 5 3 3 5 2" xfId="13537" xr:uid="{00000000-0005-0000-0000-000028340000}"/>
    <cellStyle name="20% - Accent1 2 5 3 3 5 2 2" xfId="13538" xr:uid="{00000000-0005-0000-0000-000029340000}"/>
    <cellStyle name="20% - Accent1 2 5 3 3 5 2 2 2" xfId="13539" xr:uid="{00000000-0005-0000-0000-00002A340000}"/>
    <cellStyle name="20% - Accent1 2 5 3 3 5 2 3" xfId="13540" xr:uid="{00000000-0005-0000-0000-00002B340000}"/>
    <cellStyle name="20% - Accent1 2 5 3 3 5 3" xfId="13541" xr:uid="{00000000-0005-0000-0000-00002C340000}"/>
    <cellStyle name="20% - Accent1 2 5 3 3 5 3 2" xfId="13542" xr:uid="{00000000-0005-0000-0000-00002D340000}"/>
    <cellStyle name="20% - Accent1 2 5 3 3 5 4" xfId="13543" xr:uid="{00000000-0005-0000-0000-00002E340000}"/>
    <cellStyle name="20% - Accent1 2 5 3 3 6" xfId="13544" xr:uid="{00000000-0005-0000-0000-00002F340000}"/>
    <cellStyle name="20% - Accent1 2 5 3 3 6 2" xfId="13545" xr:uid="{00000000-0005-0000-0000-000030340000}"/>
    <cellStyle name="20% - Accent1 2 5 3 3 6 2 2" xfId="13546" xr:uid="{00000000-0005-0000-0000-000031340000}"/>
    <cellStyle name="20% - Accent1 2 5 3 3 6 2 2 2" xfId="13547" xr:uid="{00000000-0005-0000-0000-000032340000}"/>
    <cellStyle name="20% - Accent1 2 5 3 3 6 2 3" xfId="13548" xr:uid="{00000000-0005-0000-0000-000033340000}"/>
    <cellStyle name="20% - Accent1 2 5 3 3 6 3" xfId="13549" xr:uid="{00000000-0005-0000-0000-000034340000}"/>
    <cellStyle name="20% - Accent1 2 5 3 3 6 3 2" xfId="13550" xr:uid="{00000000-0005-0000-0000-000035340000}"/>
    <cellStyle name="20% - Accent1 2 5 3 3 6 4" xfId="13551" xr:uid="{00000000-0005-0000-0000-000036340000}"/>
    <cellStyle name="20% - Accent1 2 5 3 3 7" xfId="13552" xr:uid="{00000000-0005-0000-0000-000037340000}"/>
    <cellStyle name="20% - Accent1 2 5 3 3 7 2" xfId="13553" xr:uid="{00000000-0005-0000-0000-000038340000}"/>
    <cellStyle name="20% - Accent1 2 5 3 3 7 2 2" xfId="13554" xr:uid="{00000000-0005-0000-0000-000039340000}"/>
    <cellStyle name="20% - Accent1 2 5 3 3 7 3" xfId="13555" xr:uid="{00000000-0005-0000-0000-00003A340000}"/>
    <cellStyle name="20% - Accent1 2 5 3 3 8" xfId="13556" xr:uid="{00000000-0005-0000-0000-00003B340000}"/>
    <cellStyle name="20% - Accent1 2 5 3 3 8 2" xfId="13557" xr:uid="{00000000-0005-0000-0000-00003C340000}"/>
    <cellStyle name="20% - Accent1 2 5 3 3 8 2 2" xfId="13558" xr:uid="{00000000-0005-0000-0000-00003D340000}"/>
    <cellStyle name="20% - Accent1 2 5 3 3 8 3" xfId="13559" xr:uid="{00000000-0005-0000-0000-00003E340000}"/>
    <cellStyle name="20% - Accent1 2 5 3 3 9" xfId="13560" xr:uid="{00000000-0005-0000-0000-00003F340000}"/>
    <cellStyle name="20% - Accent1 2 5 3 3 9 2" xfId="13561" xr:uid="{00000000-0005-0000-0000-000040340000}"/>
    <cellStyle name="20% - Accent1 2 5 3 4" xfId="13562" xr:uid="{00000000-0005-0000-0000-000041340000}"/>
    <cellStyle name="20% - Accent1 2 5 3 4 10" xfId="13563" xr:uid="{00000000-0005-0000-0000-000042340000}"/>
    <cellStyle name="20% - Accent1 2 5 3 4 10 2" xfId="13564" xr:uid="{00000000-0005-0000-0000-000043340000}"/>
    <cellStyle name="20% - Accent1 2 5 3 4 11" xfId="13565" xr:uid="{00000000-0005-0000-0000-000044340000}"/>
    <cellStyle name="20% - Accent1 2 5 3 4 2" xfId="13566" xr:uid="{00000000-0005-0000-0000-000045340000}"/>
    <cellStyle name="20% - Accent1 2 5 3 4 2 2" xfId="13567" xr:uid="{00000000-0005-0000-0000-000046340000}"/>
    <cellStyle name="20% - Accent1 2 5 3 4 2 2 2" xfId="13568" xr:uid="{00000000-0005-0000-0000-000047340000}"/>
    <cellStyle name="20% - Accent1 2 5 3 4 2 2 2 2" xfId="13569" xr:uid="{00000000-0005-0000-0000-000048340000}"/>
    <cellStyle name="20% - Accent1 2 5 3 4 2 2 2 2 2" xfId="13570" xr:uid="{00000000-0005-0000-0000-000049340000}"/>
    <cellStyle name="20% - Accent1 2 5 3 4 2 2 2 3" xfId="13571" xr:uid="{00000000-0005-0000-0000-00004A340000}"/>
    <cellStyle name="20% - Accent1 2 5 3 4 2 2 3" xfId="13572" xr:uid="{00000000-0005-0000-0000-00004B340000}"/>
    <cellStyle name="20% - Accent1 2 5 3 4 2 2 3 2" xfId="13573" xr:uid="{00000000-0005-0000-0000-00004C340000}"/>
    <cellStyle name="20% - Accent1 2 5 3 4 2 2 4" xfId="13574" xr:uid="{00000000-0005-0000-0000-00004D340000}"/>
    <cellStyle name="20% - Accent1 2 5 3 4 2 3" xfId="13575" xr:uid="{00000000-0005-0000-0000-00004E340000}"/>
    <cellStyle name="20% - Accent1 2 5 3 4 2 3 2" xfId="13576" xr:uid="{00000000-0005-0000-0000-00004F340000}"/>
    <cellStyle name="20% - Accent1 2 5 3 4 2 3 2 2" xfId="13577" xr:uid="{00000000-0005-0000-0000-000050340000}"/>
    <cellStyle name="20% - Accent1 2 5 3 4 2 3 2 2 2" xfId="13578" xr:uid="{00000000-0005-0000-0000-000051340000}"/>
    <cellStyle name="20% - Accent1 2 5 3 4 2 3 2 3" xfId="13579" xr:uid="{00000000-0005-0000-0000-000052340000}"/>
    <cellStyle name="20% - Accent1 2 5 3 4 2 3 3" xfId="13580" xr:uid="{00000000-0005-0000-0000-000053340000}"/>
    <cellStyle name="20% - Accent1 2 5 3 4 2 3 3 2" xfId="13581" xr:uid="{00000000-0005-0000-0000-000054340000}"/>
    <cellStyle name="20% - Accent1 2 5 3 4 2 3 4" xfId="13582" xr:uid="{00000000-0005-0000-0000-000055340000}"/>
    <cellStyle name="20% - Accent1 2 5 3 4 2 4" xfId="13583" xr:uid="{00000000-0005-0000-0000-000056340000}"/>
    <cellStyle name="20% - Accent1 2 5 3 4 2 4 2" xfId="13584" xr:uid="{00000000-0005-0000-0000-000057340000}"/>
    <cellStyle name="20% - Accent1 2 5 3 4 2 4 2 2" xfId="13585" xr:uid="{00000000-0005-0000-0000-000058340000}"/>
    <cellStyle name="20% - Accent1 2 5 3 4 2 4 2 2 2" xfId="13586" xr:uid="{00000000-0005-0000-0000-000059340000}"/>
    <cellStyle name="20% - Accent1 2 5 3 4 2 4 2 3" xfId="13587" xr:uid="{00000000-0005-0000-0000-00005A340000}"/>
    <cellStyle name="20% - Accent1 2 5 3 4 2 4 3" xfId="13588" xr:uid="{00000000-0005-0000-0000-00005B340000}"/>
    <cellStyle name="20% - Accent1 2 5 3 4 2 4 3 2" xfId="13589" xr:uid="{00000000-0005-0000-0000-00005C340000}"/>
    <cellStyle name="20% - Accent1 2 5 3 4 2 4 4" xfId="13590" xr:uid="{00000000-0005-0000-0000-00005D340000}"/>
    <cellStyle name="20% - Accent1 2 5 3 4 2 5" xfId="13591" xr:uid="{00000000-0005-0000-0000-00005E340000}"/>
    <cellStyle name="20% - Accent1 2 5 3 4 2 5 2" xfId="13592" xr:uid="{00000000-0005-0000-0000-00005F340000}"/>
    <cellStyle name="20% - Accent1 2 5 3 4 2 5 2 2" xfId="13593" xr:uid="{00000000-0005-0000-0000-000060340000}"/>
    <cellStyle name="20% - Accent1 2 5 3 4 2 5 3" xfId="13594" xr:uid="{00000000-0005-0000-0000-000061340000}"/>
    <cellStyle name="20% - Accent1 2 5 3 4 2 6" xfId="13595" xr:uid="{00000000-0005-0000-0000-000062340000}"/>
    <cellStyle name="20% - Accent1 2 5 3 4 2 6 2" xfId="13596" xr:uid="{00000000-0005-0000-0000-000063340000}"/>
    <cellStyle name="20% - Accent1 2 5 3 4 2 6 2 2" xfId="13597" xr:uid="{00000000-0005-0000-0000-000064340000}"/>
    <cellStyle name="20% - Accent1 2 5 3 4 2 6 3" xfId="13598" xr:uid="{00000000-0005-0000-0000-000065340000}"/>
    <cellStyle name="20% - Accent1 2 5 3 4 2 7" xfId="13599" xr:uid="{00000000-0005-0000-0000-000066340000}"/>
    <cellStyle name="20% - Accent1 2 5 3 4 2 7 2" xfId="13600" xr:uid="{00000000-0005-0000-0000-000067340000}"/>
    <cellStyle name="20% - Accent1 2 5 3 4 2 8" xfId="13601" xr:uid="{00000000-0005-0000-0000-000068340000}"/>
    <cellStyle name="20% - Accent1 2 5 3 4 2 8 2" xfId="13602" xr:uid="{00000000-0005-0000-0000-000069340000}"/>
    <cellStyle name="20% - Accent1 2 5 3 4 2 9" xfId="13603" xr:uid="{00000000-0005-0000-0000-00006A340000}"/>
    <cellStyle name="20% - Accent1 2 5 3 4 3" xfId="13604" xr:uid="{00000000-0005-0000-0000-00006B340000}"/>
    <cellStyle name="20% - Accent1 2 5 3 4 3 2" xfId="13605" xr:uid="{00000000-0005-0000-0000-00006C340000}"/>
    <cellStyle name="20% - Accent1 2 5 3 4 3 2 2" xfId="13606" xr:uid="{00000000-0005-0000-0000-00006D340000}"/>
    <cellStyle name="20% - Accent1 2 5 3 4 3 2 2 2" xfId="13607" xr:uid="{00000000-0005-0000-0000-00006E340000}"/>
    <cellStyle name="20% - Accent1 2 5 3 4 3 2 2 2 2" xfId="13608" xr:uid="{00000000-0005-0000-0000-00006F340000}"/>
    <cellStyle name="20% - Accent1 2 5 3 4 3 2 2 3" xfId="13609" xr:uid="{00000000-0005-0000-0000-000070340000}"/>
    <cellStyle name="20% - Accent1 2 5 3 4 3 2 3" xfId="13610" xr:uid="{00000000-0005-0000-0000-000071340000}"/>
    <cellStyle name="20% - Accent1 2 5 3 4 3 2 3 2" xfId="13611" xr:uid="{00000000-0005-0000-0000-000072340000}"/>
    <cellStyle name="20% - Accent1 2 5 3 4 3 2 4" xfId="13612" xr:uid="{00000000-0005-0000-0000-000073340000}"/>
    <cellStyle name="20% - Accent1 2 5 3 4 3 3" xfId="13613" xr:uid="{00000000-0005-0000-0000-000074340000}"/>
    <cellStyle name="20% - Accent1 2 5 3 4 3 3 2" xfId="13614" xr:uid="{00000000-0005-0000-0000-000075340000}"/>
    <cellStyle name="20% - Accent1 2 5 3 4 3 3 2 2" xfId="13615" xr:uid="{00000000-0005-0000-0000-000076340000}"/>
    <cellStyle name="20% - Accent1 2 5 3 4 3 3 2 2 2" xfId="13616" xr:uid="{00000000-0005-0000-0000-000077340000}"/>
    <cellStyle name="20% - Accent1 2 5 3 4 3 3 2 3" xfId="13617" xr:uid="{00000000-0005-0000-0000-000078340000}"/>
    <cellStyle name="20% - Accent1 2 5 3 4 3 3 3" xfId="13618" xr:uid="{00000000-0005-0000-0000-000079340000}"/>
    <cellStyle name="20% - Accent1 2 5 3 4 3 3 3 2" xfId="13619" xr:uid="{00000000-0005-0000-0000-00007A340000}"/>
    <cellStyle name="20% - Accent1 2 5 3 4 3 3 4" xfId="13620" xr:uid="{00000000-0005-0000-0000-00007B340000}"/>
    <cellStyle name="20% - Accent1 2 5 3 4 3 4" xfId="13621" xr:uid="{00000000-0005-0000-0000-00007C340000}"/>
    <cellStyle name="20% - Accent1 2 5 3 4 3 4 2" xfId="13622" xr:uid="{00000000-0005-0000-0000-00007D340000}"/>
    <cellStyle name="20% - Accent1 2 5 3 4 3 4 2 2" xfId="13623" xr:uid="{00000000-0005-0000-0000-00007E340000}"/>
    <cellStyle name="20% - Accent1 2 5 3 4 3 4 2 2 2" xfId="13624" xr:uid="{00000000-0005-0000-0000-00007F340000}"/>
    <cellStyle name="20% - Accent1 2 5 3 4 3 4 2 3" xfId="13625" xr:uid="{00000000-0005-0000-0000-000080340000}"/>
    <cellStyle name="20% - Accent1 2 5 3 4 3 4 3" xfId="13626" xr:uid="{00000000-0005-0000-0000-000081340000}"/>
    <cellStyle name="20% - Accent1 2 5 3 4 3 4 3 2" xfId="13627" xr:uid="{00000000-0005-0000-0000-000082340000}"/>
    <cellStyle name="20% - Accent1 2 5 3 4 3 4 4" xfId="13628" xr:uid="{00000000-0005-0000-0000-000083340000}"/>
    <cellStyle name="20% - Accent1 2 5 3 4 3 5" xfId="13629" xr:uid="{00000000-0005-0000-0000-000084340000}"/>
    <cellStyle name="20% - Accent1 2 5 3 4 3 5 2" xfId="13630" xr:uid="{00000000-0005-0000-0000-000085340000}"/>
    <cellStyle name="20% - Accent1 2 5 3 4 3 5 2 2" xfId="13631" xr:uid="{00000000-0005-0000-0000-000086340000}"/>
    <cellStyle name="20% - Accent1 2 5 3 4 3 5 3" xfId="13632" xr:uid="{00000000-0005-0000-0000-000087340000}"/>
    <cellStyle name="20% - Accent1 2 5 3 4 3 6" xfId="13633" xr:uid="{00000000-0005-0000-0000-000088340000}"/>
    <cellStyle name="20% - Accent1 2 5 3 4 3 6 2" xfId="13634" xr:uid="{00000000-0005-0000-0000-000089340000}"/>
    <cellStyle name="20% - Accent1 2 5 3 4 3 6 2 2" xfId="13635" xr:uid="{00000000-0005-0000-0000-00008A340000}"/>
    <cellStyle name="20% - Accent1 2 5 3 4 3 6 3" xfId="13636" xr:uid="{00000000-0005-0000-0000-00008B340000}"/>
    <cellStyle name="20% - Accent1 2 5 3 4 3 7" xfId="13637" xr:uid="{00000000-0005-0000-0000-00008C340000}"/>
    <cellStyle name="20% - Accent1 2 5 3 4 3 7 2" xfId="13638" xr:uid="{00000000-0005-0000-0000-00008D340000}"/>
    <cellStyle name="20% - Accent1 2 5 3 4 3 8" xfId="13639" xr:uid="{00000000-0005-0000-0000-00008E340000}"/>
    <cellStyle name="20% - Accent1 2 5 3 4 3 8 2" xfId="13640" xr:uid="{00000000-0005-0000-0000-00008F340000}"/>
    <cellStyle name="20% - Accent1 2 5 3 4 3 9" xfId="13641" xr:uid="{00000000-0005-0000-0000-000090340000}"/>
    <cellStyle name="20% - Accent1 2 5 3 4 4" xfId="13642" xr:uid="{00000000-0005-0000-0000-000091340000}"/>
    <cellStyle name="20% - Accent1 2 5 3 4 4 2" xfId="13643" xr:uid="{00000000-0005-0000-0000-000092340000}"/>
    <cellStyle name="20% - Accent1 2 5 3 4 4 2 2" xfId="13644" xr:uid="{00000000-0005-0000-0000-000093340000}"/>
    <cellStyle name="20% - Accent1 2 5 3 4 4 2 2 2" xfId="13645" xr:uid="{00000000-0005-0000-0000-000094340000}"/>
    <cellStyle name="20% - Accent1 2 5 3 4 4 2 3" xfId="13646" xr:uid="{00000000-0005-0000-0000-000095340000}"/>
    <cellStyle name="20% - Accent1 2 5 3 4 4 3" xfId="13647" xr:uid="{00000000-0005-0000-0000-000096340000}"/>
    <cellStyle name="20% - Accent1 2 5 3 4 4 3 2" xfId="13648" xr:uid="{00000000-0005-0000-0000-000097340000}"/>
    <cellStyle name="20% - Accent1 2 5 3 4 4 4" xfId="13649" xr:uid="{00000000-0005-0000-0000-000098340000}"/>
    <cellStyle name="20% - Accent1 2 5 3 4 5" xfId="13650" xr:uid="{00000000-0005-0000-0000-000099340000}"/>
    <cellStyle name="20% - Accent1 2 5 3 4 5 2" xfId="13651" xr:uid="{00000000-0005-0000-0000-00009A340000}"/>
    <cellStyle name="20% - Accent1 2 5 3 4 5 2 2" xfId="13652" xr:uid="{00000000-0005-0000-0000-00009B340000}"/>
    <cellStyle name="20% - Accent1 2 5 3 4 5 2 2 2" xfId="13653" xr:uid="{00000000-0005-0000-0000-00009C340000}"/>
    <cellStyle name="20% - Accent1 2 5 3 4 5 2 3" xfId="13654" xr:uid="{00000000-0005-0000-0000-00009D340000}"/>
    <cellStyle name="20% - Accent1 2 5 3 4 5 3" xfId="13655" xr:uid="{00000000-0005-0000-0000-00009E340000}"/>
    <cellStyle name="20% - Accent1 2 5 3 4 5 3 2" xfId="13656" xr:uid="{00000000-0005-0000-0000-00009F340000}"/>
    <cellStyle name="20% - Accent1 2 5 3 4 5 4" xfId="13657" xr:uid="{00000000-0005-0000-0000-0000A0340000}"/>
    <cellStyle name="20% - Accent1 2 5 3 4 6" xfId="13658" xr:uid="{00000000-0005-0000-0000-0000A1340000}"/>
    <cellStyle name="20% - Accent1 2 5 3 4 6 2" xfId="13659" xr:uid="{00000000-0005-0000-0000-0000A2340000}"/>
    <cellStyle name="20% - Accent1 2 5 3 4 6 2 2" xfId="13660" xr:uid="{00000000-0005-0000-0000-0000A3340000}"/>
    <cellStyle name="20% - Accent1 2 5 3 4 6 2 2 2" xfId="13661" xr:uid="{00000000-0005-0000-0000-0000A4340000}"/>
    <cellStyle name="20% - Accent1 2 5 3 4 6 2 3" xfId="13662" xr:uid="{00000000-0005-0000-0000-0000A5340000}"/>
    <cellStyle name="20% - Accent1 2 5 3 4 6 3" xfId="13663" xr:uid="{00000000-0005-0000-0000-0000A6340000}"/>
    <cellStyle name="20% - Accent1 2 5 3 4 6 3 2" xfId="13664" xr:uid="{00000000-0005-0000-0000-0000A7340000}"/>
    <cellStyle name="20% - Accent1 2 5 3 4 6 4" xfId="13665" xr:uid="{00000000-0005-0000-0000-0000A8340000}"/>
    <cellStyle name="20% - Accent1 2 5 3 4 7" xfId="13666" xr:uid="{00000000-0005-0000-0000-0000A9340000}"/>
    <cellStyle name="20% - Accent1 2 5 3 4 7 2" xfId="13667" xr:uid="{00000000-0005-0000-0000-0000AA340000}"/>
    <cellStyle name="20% - Accent1 2 5 3 4 7 2 2" xfId="13668" xr:uid="{00000000-0005-0000-0000-0000AB340000}"/>
    <cellStyle name="20% - Accent1 2 5 3 4 7 3" xfId="13669" xr:uid="{00000000-0005-0000-0000-0000AC340000}"/>
    <cellStyle name="20% - Accent1 2 5 3 4 8" xfId="13670" xr:uid="{00000000-0005-0000-0000-0000AD340000}"/>
    <cellStyle name="20% - Accent1 2 5 3 4 8 2" xfId="13671" xr:uid="{00000000-0005-0000-0000-0000AE340000}"/>
    <cellStyle name="20% - Accent1 2 5 3 4 8 2 2" xfId="13672" xr:uid="{00000000-0005-0000-0000-0000AF340000}"/>
    <cellStyle name="20% - Accent1 2 5 3 4 8 3" xfId="13673" xr:uid="{00000000-0005-0000-0000-0000B0340000}"/>
    <cellStyle name="20% - Accent1 2 5 3 4 9" xfId="13674" xr:uid="{00000000-0005-0000-0000-0000B1340000}"/>
    <cellStyle name="20% - Accent1 2 5 3 4 9 2" xfId="13675" xr:uid="{00000000-0005-0000-0000-0000B2340000}"/>
    <cellStyle name="20% - Accent1 2 5 3 5" xfId="13676" xr:uid="{00000000-0005-0000-0000-0000B3340000}"/>
    <cellStyle name="20% - Accent1 2 5 3 5 2" xfId="13677" xr:uid="{00000000-0005-0000-0000-0000B4340000}"/>
    <cellStyle name="20% - Accent1 2 5 3 5 2 2" xfId="13678" xr:uid="{00000000-0005-0000-0000-0000B5340000}"/>
    <cellStyle name="20% - Accent1 2 5 3 5 2 2 2" xfId="13679" xr:uid="{00000000-0005-0000-0000-0000B6340000}"/>
    <cellStyle name="20% - Accent1 2 5 3 5 2 2 2 2" xfId="13680" xr:uid="{00000000-0005-0000-0000-0000B7340000}"/>
    <cellStyle name="20% - Accent1 2 5 3 5 2 2 3" xfId="13681" xr:uid="{00000000-0005-0000-0000-0000B8340000}"/>
    <cellStyle name="20% - Accent1 2 5 3 5 2 3" xfId="13682" xr:uid="{00000000-0005-0000-0000-0000B9340000}"/>
    <cellStyle name="20% - Accent1 2 5 3 5 2 3 2" xfId="13683" xr:uid="{00000000-0005-0000-0000-0000BA340000}"/>
    <cellStyle name="20% - Accent1 2 5 3 5 2 4" xfId="13684" xr:uid="{00000000-0005-0000-0000-0000BB340000}"/>
    <cellStyle name="20% - Accent1 2 5 3 5 3" xfId="13685" xr:uid="{00000000-0005-0000-0000-0000BC340000}"/>
    <cellStyle name="20% - Accent1 2 5 3 5 3 2" xfId="13686" xr:uid="{00000000-0005-0000-0000-0000BD340000}"/>
    <cellStyle name="20% - Accent1 2 5 3 5 3 2 2" xfId="13687" xr:uid="{00000000-0005-0000-0000-0000BE340000}"/>
    <cellStyle name="20% - Accent1 2 5 3 5 3 2 2 2" xfId="13688" xr:uid="{00000000-0005-0000-0000-0000BF340000}"/>
    <cellStyle name="20% - Accent1 2 5 3 5 3 2 3" xfId="13689" xr:uid="{00000000-0005-0000-0000-0000C0340000}"/>
    <cellStyle name="20% - Accent1 2 5 3 5 3 3" xfId="13690" xr:uid="{00000000-0005-0000-0000-0000C1340000}"/>
    <cellStyle name="20% - Accent1 2 5 3 5 3 3 2" xfId="13691" xr:uid="{00000000-0005-0000-0000-0000C2340000}"/>
    <cellStyle name="20% - Accent1 2 5 3 5 3 4" xfId="13692" xr:uid="{00000000-0005-0000-0000-0000C3340000}"/>
    <cellStyle name="20% - Accent1 2 5 3 5 4" xfId="13693" xr:uid="{00000000-0005-0000-0000-0000C4340000}"/>
    <cellStyle name="20% - Accent1 2 5 3 5 4 2" xfId="13694" xr:uid="{00000000-0005-0000-0000-0000C5340000}"/>
    <cellStyle name="20% - Accent1 2 5 3 5 4 2 2" xfId="13695" xr:uid="{00000000-0005-0000-0000-0000C6340000}"/>
    <cellStyle name="20% - Accent1 2 5 3 5 4 2 2 2" xfId="13696" xr:uid="{00000000-0005-0000-0000-0000C7340000}"/>
    <cellStyle name="20% - Accent1 2 5 3 5 4 2 3" xfId="13697" xr:uid="{00000000-0005-0000-0000-0000C8340000}"/>
    <cellStyle name="20% - Accent1 2 5 3 5 4 3" xfId="13698" xr:uid="{00000000-0005-0000-0000-0000C9340000}"/>
    <cellStyle name="20% - Accent1 2 5 3 5 4 3 2" xfId="13699" xr:uid="{00000000-0005-0000-0000-0000CA340000}"/>
    <cellStyle name="20% - Accent1 2 5 3 5 4 4" xfId="13700" xr:uid="{00000000-0005-0000-0000-0000CB340000}"/>
    <cellStyle name="20% - Accent1 2 5 3 5 5" xfId="13701" xr:uid="{00000000-0005-0000-0000-0000CC340000}"/>
    <cellStyle name="20% - Accent1 2 5 3 5 5 2" xfId="13702" xr:uid="{00000000-0005-0000-0000-0000CD340000}"/>
    <cellStyle name="20% - Accent1 2 5 3 5 5 2 2" xfId="13703" xr:uid="{00000000-0005-0000-0000-0000CE340000}"/>
    <cellStyle name="20% - Accent1 2 5 3 5 5 3" xfId="13704" xr:uid="{00000000-0005-0000-0000-0000CF340000}"/>
    <cellStyle name="20% - Accent1 2 5 3 5 6" xfId="13705" xr:uid="{00000000-0005-0000-0000-0000D0340000}"/>
    <cellStyle name="20% - Accent1 2 5 3 5 6 2" xfId="13706" xr:uid="{00000000-0005-0000-0000-0000D1340000}"/>
    <cellStyle name="20% - Accent1 2 5 3 5 6 2 2" xfId="13707" xr:uid="{00000000-0005-0000-0000-0000D2340000}"/>
    <cellStyle name="20% - Accent1 2 5 3 5 6 3" xfId="13708" xr:uid="{00000000-0005-0000-0000-0000D3340000}"/>
    <cellStyle name="20% - Accent1 2 5 3 5 7" xfId="13709" xr:uid="{00000000-0005-0000-0000-0000D4340000}"/>
    <cellStyle name="20% - Accent1 2 5 3 5 7 2" xfId="13710" xr:uid="{00000000-0005-0000-0000-0000D5340000}"/>
    <cellStyle name="20% - Accent1 2 5 3 5 8" xfId="13711" xr:uid="{00000000-0005-0000-0000-0000D6340000}"/>
    <cellStyle name="20% - Accent1 2 5 3 5 8 2" xfId="13712" xr:uid="{00000000-0005-0000-0000-0000D7340000}"/>
    <cellStyle name="20% - Accent1 2 5 3 5 9" xfId="13713" xr:uid="{00000000-0005-0000-0000-0000D8340000}"/>
    <cellStyle name="20% - Accent1 2 5 3 6" xfId="13714" xr:uid="{00000000-0005-0000-0000-0000D9340000}"/>
    <cellStyle name="20% - Accent1 2 5 3 6 2" xfId="13715" xr:uid="{00000000-0005-0000-0000-0000DA340000}"/>
    <cellStyle name="20% - Accent1 2 5 3 6 2 2" xfId="13716" xr:uid="{00000000-0005-0000-0000-0000DB340000}"/>
    <cellStyle name="20% - Accent1 2 5 3 6 2 2 2" xfId="13717" xr:uid="{00000000-0005-0000-0000-0000DC340000}"/>
    <cellStyle name="20% - Accent1 2 5 3 6 2 2 2 2" xfId="13718" xr:uid="{00000000-0005-0000-0000-0000DD340000}"/>
    <cellStyle name="20% - Accent1 2 5 3 6 2 2 3" xfId="13719" xr:uid="{00000000-0005-0000-0000-0000DE340000}"/>
    <cellStyle name="20% - Accent1 2 5 3 6 2 3" xfId="13720" xr:uid="{00000000-0005-0000-0000-0000DF340000}"/>
    <cellStyle name="20% - Accent1 2 5 3 6 2 3 2" xfId="13721" xr:uid="{00000000-0005-0000-0000-0000E0340000}"/>
    <cellStyle name="20% - Accent1 2 5 3 6 2 4" xfId="13722" xr:uid="{00000000-0005-0000-0000-0000E1340000}"/>
    <cellStyle name="20% - Accent1 2 5 3 6 3" xfId="13723" xr:uid="{00000000-0005-0000-0000-0000E2340000}"/>
    <cellStyle name="20% - Accent1 2 5 3 6 3 2" xfId="13724" xr:uid="{00000000-0005-0000-0000-0000E3340000}"/>
    <cellStyle name="20% - Accent1 2 5 3 6 3 2 2" xfId="13725" xr:uid="{00000000-0005-0000-0000-0000E4340000}"/>
    <cellStyle name="20% - Accent1 2 5 3 6 3 2 2 2" xfId="13726" xr:uid="{00000000-0005-0000-0000-0000E5340000}"/>
    <cellStyle name="20% - Accent1 2 5 3 6 3 2 3" xfId="13727" xr:uid="{00000000-0005-0000-0000-0000E6340000}"/>
    <cellStyle name="20% - Accent1 2 5 3 6 3 3" xfId="13728" xr:uid="{00000000-0005-0000-0000-0000E7340000}"/>
    <cellStyle name="20% - Accent1 2 5 3 6 3 3 2" xfId="13729" xr:uid="{00000000-0005-0000-0000-0000E8340000}"/>
    <cellStyle name="20% - Accent1 2 5 3 6 3 4" xfId="13730" xr:uid="{00000000-0005-0000-0000-0000E9340000}"/>
    <cellStyle name="20% - Accent1 2 5 3 6 4" xfId="13731" xr:uid="{00000000-0005-0000-0000-0000EA340000}"/>
    <cellStyle name="20% - Accent1 2 5 3 6 4 2" xfId="13732" xr:uid="{00000000-0005-0000-0000-0000EB340000}"/>
    <cellStyle name="20% - Accent1 2 5 3 6 4 2 2" xfId="13733" xr:uid="{00000000-0005-0000-0000-0000EC340000}"/>
    <cellStyle name="20% - Accent1 2 5 3 6 4 2 2 2" xfId="13734" xr:uid="{00000000-0005-0000-0000-0000ED340000}"/>
    <cellStyle name="20% - Accent1 2 5 3 6 4 2 3" xfId="13735" xr:uid="{00000000-0005-0000-0000-0000EE340000}"/>
    <cellStyle name="20% - Accent1 2 5 3 6 4 3" xfId="13736" xr:uid="{00000000-0005-0000-0000-0000EF340000}"/>
    <cellStyle name="20% - Accent1 2 5 3 6 4 3 2" xfId="13737" xr:uid="{00000000-0005-0000-0000-0000F0340000}"/>
    <cellStyle name="20% - Accent1 2 5 3 6 4 4" xfId="13738" xr:uid="{00000000-0005-0000-0000-0000F1340000}"/>
    <cellStyle name="20% - Accent1 2 5 3 6 5" xfId="13739" xr:uid="{00000000-0005-0000-0000-0000F2340000}"/>
    <cellStyle name="20% - Accent1 2 5 3 6 5 2" xfId="13740" xr:uid="{00000000-0005-0000-0000-0000F3340000}"/>
    <cellStyle name="20% - Accent1 2 5 3 6 5 2 2" xfId="13741" xr:uid="{00000000-0005-0000-0000-0000F4340000}"/>
    <cellStyle name="20% - Accent1 2 5 3 6 5 3" xfId="13742" xr:uid="{00000000-0005-0000-0000-0000F5340000}"/>
    <cellStyle name="20% - Accent1 2 5 3 6 6" xfId="13743" xr:uid="{00000000-0005-0000-0000-0000F6340000}"/>
    <cellStyle name="20% - Accent1 2 5 3 6 6 2" xfId="13744" xr:uid="{00000000-0005-0000-0000-0000F7340000}"/>
    <cellStyle name="20% - Accent1 2 5 3 6 6 2 2" xfId="13745" xr:uid="{00000000-0005-0000-0000-0000F8340000}"/>
    <cellStyle name="20% - Accent1 2 5 3 6 6 3" xfId="13746" xr:uid="{00000000-0005-0000-0000-0000F9340000}"/>
    <cellStyle name="20% - Accent1 2 5 3 6 7" xfId="13747" xr:uid="{00000000-0005-0000-0000-0000FA340000}"/>
    <cellStyle name="20% - Accent1 2 5 3 6 7 2" xfId="13748" xr:uid="{00000000-0005-0000-0000-0000FB340000}"/>
    <cellStyle name="20% - Accent1 2 5 3 6 8" xfId="13749" xr:uid="{00000000-0005-0000-0000-0000FC340000}"/>
    <cellStyle name="20% - Accent1 2 5 3 6 8 2" xfId="13750" xr:uid="{00000000-0005-0000-0000-0000FD340000}"/>
    <cellStyle name="20% - Accent1 2 5 3 6 9" xfId="13751" xr:uid="{00000000-0005-0000-0000-0000FE340000}"/>
    <cellStyle name="20% - Accent1 2 5 3 7" xfId="13752" xr:uid="{00000000-0005-0000-0000-0000FF340000}"/>
    <cellStyle name="20% - Accent1 2 5 3 7 2" xfId="13753" xr:uid="{00000000-0005-0000-0000-000000350000}"/>
    <cellStyle name="20% - Accent1 2 5 3 7 2 2" xfId="13754" xr:uid="{00000000-0005-0000-0000-000001350000}"/>
    <cellStyle name="20% - Accent1 2 5 3 7 2 2 2" xfId="13755" xr:uid="{00000000-0005-0000-0000-000002350000}"/>
    <cellStyle name="20% - Accent1 2 5 3 7 2 3" xfId="13756" xr:uid="{00000000-0005-0000-0000-000003350000}"/>
    <cellStyle name="20% - Accent1 2 5 3 7 3" xfId="13757" xr:uid="{00000000-0005-0000-0000-000004350000}"/>
    <cellStyle name="20% - Accent1 2 5 3 7 3 2" xfId="13758" xr:uid="{00000000-0005-0000-0000-000005350000}"/>
    <cellStyle name="20% - Accent1 2 5 3 7 4" xfId="13759" xr:uid="{00000000-0005-0000-0000-000006350000}"/>
    <cellStyle name="20% - Accent1 2 5 3 8" xfId="13760" xr:uid="{00000000-0005-0000-0000-000007350000}"/>
    <cellStyle name="20% - Accent1 2 5 3 8 2" xfId="13761" xr:uid="{00000000-0005-0000-0000-000008350000}"/>
    <cellStyle name="20% - Accent1 2 5 3 8 2 2" xfId="13762" xr:uid="{00000000-0005-0000-0000-000009350000}"/>
    <cellStyle name="20% - Accent1 2 5 3 8 2 2 2" xfId="13763" xr:uid="{00000000-0005-0000-0000-00000A350000}"/>
    <cellStyle name="20% - Accent1 2 5 3 8 2 3" xfId="13764" xr:uid="{00000000-0005-0000-0000-00000B350000}"/>
    <cellStyle name="20% - Accent1 2 5 3 8 3" xfId="13765" xr:uid="{00000000-0005-0000-0000-00000C350000}"/>
    <cellStyle name="20% - Accent1 2 5 3 8 3 2" xfId="13766" xr:uid="{00000000-0005-0000-0000-00000D350000}"/>
    <cellStyle name="20% - Accent1 2 5 3 8 4" xfId="13767" xr:uid="{00000000-0005-0000-0000-00000E350000}"/>
    <cellStyle name="20% - Accent1 2 5 3 9" xfId="13768" xr:uid="{00000000-0005-0000-0000-00000F350000}"/>
    <cellStyle name="20% - Accent1 2 5 3 9 2" xfId="13769" xr:uid="{00000000-0005-0000-0000-000010350000}"/>
    <cellStyle name="20% - Accent1 2 5 3 9 2 2" xfId="13770" xr:uid="{00000000-0005-0000-0000-000011350000}"/>
    <cellStyle name="20% - Accent1 2 5 3 9 2 2 2" xfId="13771" xr:uid="{00000000-0005-0000-0000-000012350000}"/>
    <cellStyle name="20% - Accent1 2 5 3 9 2 3" xfId="13772" xr:uid="{00000000-0005-0000-0000-000013350000}"/>
    <cellStyle name="20% - Accent1 2 5 3 9 3" xfId="13773" xr:uid="{00000000-0005-0000-0000-000014350000}"/>
    <cellStyle name="20% - Accent1 2 5 3 9 3 2" xfId="13774" xr:uid="{00000000-0005-0000-0000-000015350000}"/>
    <cellStyle name="20% - Accent1 2 5 3 9 4" xfId="13775" xr:uid="{00000000-0005-0000-0000-000016350000}"/>
    <cellStyle name="20% - Accent1 2 5 4" xfId="13776" xr:uid="{00000000-0005-0000-0000-000017350000}"/>
    <cellStyle name="20% - Accent1 2 5 4 10" xfId="13777" xr:uid="{00000000-0005-0000-0000-000018350000}"/>
    <cellStyle name="20% - Accent1 2 5 4 10 2" xfId="13778" xr:uid="{00000000-0005-0000-0000-000019350000}"/>
    <cellStyle name="20% - Accent1 2 5 4 11" xfId="13779" xr:uid="{00000000-0005-0000-0000-00001A350000}"/>
    <cellStyle name="20% - Accent1 2 5 4 2" xfId="13780" xr:uid="{00000000-0005-0000-0000-00001B350000}"/>
    <cellStyle name="20% - Accent1 2 5 4 2 2" xfId="13781" xr:uid="{00000000-0005-0000-0000-00001C350000}"/>
    <cellStyle name="20% - Accent1 2 5 4 2 2 2" xfId="13782" xr:uid="{00000000-0005-0000-0000-00001D350000}"/>
    <cellStyle name="20% - Accent1 2 5 4 2 2 2 2" xfId="13783" xr:uid="{00000000-0005-0000-0000-00001E350000}"/>
    <cellStyle name="20% - Accent1 2 5 4 2 2 2 2 2" xfId="13784" xr:uid="{00000000-0005-0000-0000-00001F350000}"/>
    <cellStyle name="20% - Accent1 2 5 4 2 2 2 3" xfId="13785" xr:uid="{00000000-0005-0000-0000-000020350000}"/>
    <cellStyle name="20% - Accent1 2 5 4 2 2 3" xfId="13786" xr:uid="{00000000-0005-0000-0000-000021350000}"/>
    <cellStyle name="20% - Accent1 2 5 4 2 2 3 2" xfId="13787" xr:uid="{00000000-0005-0000-0000-000022350000}"/>
    <cellStyle name="20% - Accent1 2 5 4 2 2 4" xfId="13788" xr:uid="{00000000-0005-0000-0000-000023350000}"/>
    <cellStyle name="20% - Accent1 2 5 4 2 3" xfId="13789" xr:uid="{00000000-0005-0000-0000-000024350000}"/>
    <cellStyle name="20% - Accent1 2 5 4 2 3 2" xfId="13790" xr:uid="{00000000-0005-0000-0000-000025350000}"/>
    <cellStyle name="20% - Accent1 2 5 4 2 3 2 2" xfId="13791" xr:uid="{00000000-0005-0000-0000-000026350000}"/>
    <cellStyle name="20% - Accent1 2 5 4 2 3 2 2 2" xfId="13792" xr:uid="{00000000-0005-0000-0000-000027350000}"/>
    <cellStyle name="20% - Accent1 2 5 4 2 3 2 3" xfId="13793" xr:uid="{00000000-0005-0000-0000-000028350000}"/>
    <cellStyle name="20% - Accent1 2 5 4 2 3 3" xfId="13794" xr:uid="{00000000-0005-0000-0000-000029350000}"/>
    <cellStyle name="20% - Accent1 2 5 4 2 3 3 2" xfId="13795" xr:uid="{00000000-0005-0000-0000-00002A350000}"/>
    <cellStyle name="20% - Accent1 2 5 4 2 3 4" xfId="13796" xr:uid="{00000000-0005-0000-0000-00002B350000}"/>
    <cellStyle name="20% - Accent1 2 5 4 2 4" xfId="13797" xr:uid="{00000000-0005-0000-0000-00002C350000}"/>
    <cellStyle name="20% - Accent1 2 5 4 2 4 2" xfId="13798" xr:uid="{00000000-0005-0000-0000-00002D350000}"/>
    <cellStyle name="20% - Accent1 2 5 4 2 4 2 2" xfId="13799" xr:uid="{00000000-0005-0000-0000-00002E350000}"/>
    <cellStyle name="20% - Accent1 2 5 4 2 4 2 2 2" xfId="13800" xr:uid="{00000000-0005-0000-0000-00002F350000}"/>
    <cellStyle name="20% - Accent1 2 5 4 2 4 2 3" xfId="13801" xr:uid="{00000000-0005-0000-0000-000030350000}"/>
    <cellStyle name="20% - Accent1 2 5 4 2 4 3" xfId="13802" xr:uid="{00000000-0005-0000-0000-000031350000}"/>
    <cellStyle name="20% - Accent1 2 5 4 2 4 3 2" xfId="13803" xr:uid="{00000000-0005-0000-0000-000032350000}"/>
    <cellStyle name="20% - Accent1 2 5 4 2 4 4" xfId="13804" xr:uid="{00000000-0005-0000-0000-000033350000}"/>
    <cellStyle name="20% - Accent1 2 5 4 2 5" xfId="13805" xr:uid="{00000000-0005-0000-0000-000034350000}"/>
    <cellStyle name="20% - Accent1 2 5 4 2 5 2" xfId="13806" xr:uid="{00000000-0005-0000-0000-000035350000}"/>
    <cellStyle name="20% - Accent1 2 5 4 2 5 2 2" xfId="13807" xr:uid="{00000000-0005-0000-0000-000036350000}"/>
    <cellStyle name="20% - Accent1 2 5 4 2 5 3" xfId="13808" xr:uid="{00000000-0005-0000-0000-000037350000}"/>
    <cellStyle name="20% - Accent1 2 5 4 2 6" xfId="13809" xr:uid="{00000000-0005-0000-0000-000038350000}"/>
    <cellStyle name="20% - Accent1 2 5 4 2 6 2" xfId="13810" xr:uid="{00000000-0005-0000-0000-000039350000}"/>
    <cellStyle name="20% - Accent1 2 5 4 2 6 2 2" xfId="13811" xr:uid="{00000000-0005-0000-0000-00003A350000}"/>
    <cellStyle name="20% - Accent1 2 5 4 2 6 3" xfId="13812" xr:uid="{00000000-0005-0000-0000-00003B350000}"/>
    <cellStyle name="20% - Accent1 2 5 4 2 7" xfId="13813" xr:uid="{00000000-0005-0000-0000-00003C350000}"/>
    <cellStyle name="20% - Accent1 2 5 4 2 7 2" xfId="13814" xr:uid="{00000000-0005-0000-0000-00003D350000}"/>
    <cellStyle name="20% - Accent1 2 5 4 2 8" xfId="13815" xr:uid="{00000000-0005-0000-0000-00003E350000}"/>
    <cellStyle name="20% - Accent1 2 5 4 2 8 2" xfId="13816" xr:uid="{00000000-0005-0000-0000-00003F350000}"/>
    <cellStyle name="20% - Accent1 2 5 4 2 9" xfId="13817" xr:uid="{00000000-0005-0000-0000-000040350000}"/>
    <cellStyle name="20% - Accent1 2 5 4 3" xfId="13818" xr:uid="{00000000-0005-0000-0000-000041350000}"/>
    <cellStyle name="20% - Accent1 2 5 4 3 2" xfId="13819" xr:uid="{00000000-0005-0000-0000-000042350000}"/>
    <cellStyle name="20% - Accent1 2 5 4 3 2 2" xfId="13820" xr:uid="{00000000-0005-0000-0000-000043350000}"/>
    <cellStyle name="20% - Accent1 2 5 4 3 2 2 2" xfId="13821" xr:uid="{00000000-0005-0000-0000-000044350000}"/>
    <cellStyle name="20% - Accent1 2 5 4 3 2 2 2 2" xfId="13822" xr:uid="{00000000-0005-0000-0000-000045350000}"/>
    <cellStyle name="20% - Accent1 2 5 4 3 2 2 3" xfId="13823" xr:uid="{00000000-0005-0000-0000-000046350000}"/>
    <cellStyle name="20% - Accent1 2 5 4 3 2 3" xfId="13824" xr:uid="{00000000-0005-0000-0000-000047350000}"/>
    <cellStyle name="20% - Accent1 2 5 4 3 2 3 2" xfId="13825" xr:uid="{00000000-0005-0000-0000-000048350000}"/>
    <cellStyle name="20% - Accent1 2 5 4 3 2 4" xfId="13826" xr:uid="{00000000-0005-0000-0000-000049350000}"/>
    <cellStyle name="20% - Accent1 2 5 4 3 3" xfId="13827" xr:uid="{00000000-0005-0000-0000-00004A350000}"/>
    <cellStyle name="20% - Accent1 2 5 4 3 3 2" xfId="13828" xr:uid="{00000000-0005-0000-0000-00004B350000}"/>
    <cellStyle name="20% - Accent1 2 5 4 3 3 2 2" xfId="13829" xr:uid="{00000000-0005-0000-0000-00004C350000}"/>
    <cellStyle name="20% - Accent1 2 5 4 3 3 2 2 2" xfId="13830" xr:uid="{00000000-0005-0000-0000-00004D350000}"/>
    <cellStyle name="20% - Accent1 2 5 4 3 3 2 3" xfId="13831" xr:uid="{00000000-0005-0000-0000-00004E350000}"/>
    <cellStyle name="20% - Accent1 2 5 4 3 3 3" xfId="13832" xr:uid="{00000000-0005-0000-0000-00004F350000}"/>
    <cellStyle name="20% - Accent1 2 5 4 3 3 3 2" xfId="13833" xr:uid="{00000000-0005-0000-0000-000050350000}"/>
    <cellStyle name="20% - Accent1 2 5 4 3 3 4" xfId="13834" xr:uid="{00000000-0005-0000-0000-000051350000}"/>
    <cellStyle name="20% - Accent1 2 5 4 3 4" xfId="13835" xr:uid="{00000000-0005-0000-0000-000052350000}"/>
    <cellStyle name="20% - Accent1 2 5 4 3 4 2" xfId="13836" xr:uid="{00000000-0005-0000-0000-000053350000}"/>
    <cellStyle name="20% - Accent1 2 5 4 3 4 2 2" xfId="13837" xr:uid="{00000000-0005-0000-0000-000054350000}"/>
    <cellStyle name="20% - Accent1 2 5 4 3 4 2 2 2" xfId="13838" xr:uid="{00000000-0005-0000-0000-000055350000}"/>
    <cellStyle name="20% - Accent1 2 5 4 3 4 2 3" xfId="13839" xr:uid="{00000000-0005-0000-0000-000056350000}"/>
    <cellStyle name="20% - Accent1 2 5 4 3 4 3" xfId="13840" xr:uid="{00000000-0005-0000-0000-000057350000}"/>
    <cellStyle name="20% - Accent1 2 5 4 3 4 3 2" xfId="13841" xr:uid="{00000000-0005-0000-0000-000058350000}"/>
    <cellStyle name="20% - Accent1 2 5 4 3 4 4" xfId="13842" xr:uid="{00000000-0005-0000-0000-000059350000}"/>
    <cellStyle name="20% - Accent1 2 5 4 3 5" xfId="13843" xr:uid="{00000000-0005-0000-0000-00005A350000}"/>
    <cellStyle name="20% - Accent1 2 5 4 3 5 2" xfId="13844" xr:uid="{00000000-0005-0000-0000-00005B350000}"/>
    <cellStyle name="20% - Accent1 2 5 4 3 5 2 2" xfId="13845" xr:uid="{00000000-0005-0000-0000-00005C350000}"/>
    <cellStyle name="20% - Accent1 2 5 4 3 5 3" xfId="13846" xr:uid="{00000000-0005-0000-0000-00005D350000}"/>
    <cellStyle name="20% - Accent1 2 5 4 3 6" xfId="13847" xr:uid="{00000000-0005-0000-0000-00005E350000}"/>
    <cellStyle name="20% - Accent1 2 5 4 3 6 2" xfId="13848" xr:uid="{00000000-0005-0000-0000-00005F350000}"/>
    <cellStyle name="20% - Accent1 2 5 4 3 6 2 2" xfId="13849" xr:uid="{00000000-0005-0000-0000-000060350000}"/>
    <cellStyle name="20% - Accent1 2 5 4 3 6 3" xfId="13850" xr:uid="{00000000-0005-0000-0000-000061350000}"/>
    <cellStyle name="20% - Accent1 2 5 4 3 7" xfId="13851" xr:uid="{00000000-0005-0000-0000-000062350000}"/>
    <cellStyle name="20% - Accent1 2 5 4 3 7 2" xfId="13852" xr:uid="{00000000-0005-0000-0000-000063350000}"/>
    <cellStyle name="20% - Accent1 2 5 4 3 8" xfId="13853" xr:uid="{00000000-0005-0000-0000-000064350000}"/>
    <cellStyle name="20% - Accent1 2 5 4 3 8 2" xfId="13854" xr:uid="{00000000-0005-0000-0000-000065350000}"/>
    <cellStyle name="20% - Accent1 2 5 4 3 9" xfId="13855" xr:uid="{00000000-0005-0000-0000-000066350000}"/>
    <cellStyle name="20% - Accent1 2 5 4 4" xfId="13856" xr:uid="{00000000-0005-0000-0000-000067350000}"/>
    <cellStyle name="20% - Accent1 2 5 4 4 2" xfId="13857" xr:uid="{00000000-0005-0000-0000-000068350000}"/>
    <cellStyle name="20% - Accent1 2 5 4 4 2 2" xfId="13858" xr:uid="{00000000-0005-0000-0000-000069350000}"/>
    <cellStyle name="20% - Accent1 2 5 4 4 2 2 2" xfId="13859" xr:uid="{00000000-0005-0000-0000-00006A350000}"/>
    <cellStyle name="20% - Accent1 2 5 4 4 2 3" xfId="13860" xr:uid="{00000000-0005-0000-0000-00006B350000}"/>
    <cellStyle name="20% - Accent1 2 5 4 4 3" xfId="13861" xr:uid="{00000000-0005-0000-0000-00006C350000}"/>
    <cellStyle name="20% - Accent1 2 5 4 4 3 2" xfId="13862" xr:uid="{00000000-0005-0000-0000-00006D350000}"/>
    <cellStyle name="20% - Accent1 2 5 4 4 4" xfId="13863" xr:uid="{00000000-0005-0000-0000-00006E350000}"/>
    <cellStyle name="20% - Accent1 2 5 4 5" xfId="13864" xr:uid="{00000000-0005-0000-0000-00006F350000}"/>
    <cellStyle name="20% - Accent1 2 5 4 5 2" xfId="13865" xr:uid="{00000000-0005-0000-0000-000070350000}"/>
    <cellStyle name="20% - Accent1 2 5 4 5 2 2" xfId="13866" xr:uid="{00000000-0005-0000-0000-000071350000}"/>
    <cellStyle name="20% - Accent1 2 5 4 5 2 2 2" xfId="13867" xr:uid="{00000000-0005-0000-0000-000072350000}"/>
    <cellStyle name="20% - Accent1 2 5 4 5 2 3" xfId="13868" xr:uid="{00000000-0005-0000-0000-000073350000}"/>
    <cellStyle name="20% - Accent1 2 5 4 5 3" xfId="13869" xr:uid="{00000000-0005-0000-0000-000074350000}"/>
    <cellStyle name="20% - Accent1 2 5 4 5 3 2" xfId="13870" xr:uid="{00000000-0005-0000-0000-000075350000}"/>
    <cellStyle name="20% - Accent1 2 5 4 5 4" xfId="13871" xr:uid="{00000000-0005-0000-0000-000076350000}"/>
    <cellStyle name="20% - Accent1 2 5 4 6" xfId="13872" xr:uid="{00000000-0005-0000-0000-000077350000}"/>
    <cellStyle name="20% - Accent1 2 5 4 6 2" xfId="13873" xr:uid="{00000000-0005-0000-0000-000078350000}"/>
    <cellStyle name="20% - Accent1 2 5 4 6 2 2" xfId="13874" xr:uid="{00000000-0005-0000-0000-000079350000}"/>
    <cellStyle name="20% - Accent1 2 5 4 6 2 2 2" xfId="13875" xr:uid="{00000000-0005-0000-0000-00007A350000}"/>
    <cellStyle name="20% - Accent1 2 5 4 6 2 3" xfId="13876" xr:uid="{00000000-0005-0000-0000-00007B350000}"/>
    <cellStyle name="20% - Accent1 2 5 4 6 3" xfId="13877" xr:uid="{00000000-0005-0000-0000-00007C350000}"/>
    <cellStyle name="20% - Accent1 2 5 4 6 3 2" xfId="13878" xr:uid="{00000000-0005-0000-0000-00007D350000}"/>
    <cellStyle name="20% - Accent1 2 5 4 6 4" xfId="13879" xr:uid="{00000000-0005-0000-0000-00007E350000}"/>
    <cellStyle name="20% - Accent1 2 5 4 7" xfId="13880" xr:uid="{00000000-0005-0000-0000-00007F350000}"/>
    <cellStyle name="20% - Accent1 2 5 4 7 2" xfId="13881" xr:uid="{00000000-0005-0000-0000-000080350000}"/>
    <cellStyle name="20% - Accent1 2 5 4 7 2 2" xfId="13882" xr:uid="{00000000-0005-0000-0000-000081350000}"/>
    <cellStyle name="20% - Accent1 2 5 4 7 3" xfId="13883" xr:uid="{00000000-0005-0000-0000-000082350000}"/>
    <cellStyle name="20% - Accent1 2 5 4 8" xfId="13884" xr:uid="{00000000-0005-0000-0000-000083350000}"/>
    <cellStyle name="20% - Accent1 2 5 4 8 2" xfId="13885" xr:uid="{00000000-0005-0000-0000-000084350000}"/>
    <cellStyle name="20% - Accent1 2 5 4 8 2 2" xfId="13886" xr:uid="{00000000-0005-0000-0000-000085350000}"/>
    <cellStyle name="20% - Accent1 2 5 4 8 3" xfId="13887" xr:uid="{00000000-0005-0000-0000-000086350000}"/>
    <cellStyle name="20% - Accent1 2 5 4 9" xfId="13888" xr:uid="{00000000-0005-0000-0000-000087350000}"/>
    <cellStyle name="20% - Accent1 2 5 4 9 2" xfId="13889" xr:uid="{00000000-0005-0000-0000-000088350000}"/>
    <cellStyle name="20% - Accent1 2 5 5" xfId="13890" xr:uid="{00000000-0005-0000-0000-000089350000}"/>
    <cellStyle name="20% - Accent1 2 5 5 10" xfId="13891" xr:uid="{00000000-0005-0000-0000-00008A350000}"/>
    <cellStyle name="20% - Accent1 2 5 5 10 2" xfId="13892" xr:uid="{00000000-0005-0000-0000-00008B350000}"/>
    <cellStyle name="20% - Accent1 2 5 5 11" xfId="13893" xr:uid="{00000000-0005-0000-0000-00008C350000}"/>
    <cellStyle name="20% - Accent1 2 5 5 2" xfId="13894" xr:uid="{00000000-0005-0000-0000-00008D350000}"/>
    <cellStyle name="20% - Accent1 2 5 5 2 2" xfId="13895" xr:uid="{00000000-0005-0000-0000-00008E350000}"/>
    <cellStyle name="20% - Accent1 2 5 5 2 2 2" xfId="13896" xr:uid="{00000000-0005-0000-0000-00008F350000}"/>
    <cellStyle name="20% - Accent1 2 5 5 2 2 2 2" xfId="13897" xr:uid="{00000000-0005-0000-0000-000090350000}"/>
    <cellStyle name="20% - Accent1 2 5 5 2 2 2 2 2" xfId="13898" xr:uid="{00000000-0005-0000-0000-000091350000}"/>
    <cellStyle name="20% - Accent1 2 5 5 2 2 2 3" xfId="13899" xr:uid="{00000000-0005-0000-0000-000092350000}"/>
    <cellStyle name="20% - Accent1 2 5 5 2 2 3" xfId="13900" xr:uid="{00000000-0005-0000-0000-000093350000}"/>
    <cellStyle name="20% - Accent1 2 5 5 2 2 3 2" xfId="13901" xr:uid="{00000000-0005-0000-0000-000094350000}"/>
    <cellStyle name="20% - Accent1 2 5 5 2 2 4" xfId="13902" xr:uid="{00000000-0005-0000-0000-000095350000}"/>
    <cellStyle name="20% - Accent1 2 5 5 2 3" xfId="13903" xr:uid="{00000000-0005-0000-0000-000096350000}"/>
    <cellStyle name="20% - Accent1 2 5 5 2 3 2" xfId="13904" xr:uid="{00000000-0005-0000-0000-000097350000}"/>
    <cellStyle name="20% - Accent1 2 5 5 2 3 2 2" xfId="13905" xr:uid="{00000000-0005-0000-0000-000098350000}"/>
    <cellStyle name="20% - Accent1 2 5 5 2 3 2 2 2" xfId="13906" xr:uid="{00000000-0005-0000-0000-000099350000}"/>
    <cellStyle name="20% - Accent1 2 5 5 2 3 2 3" xfId="13907" xr:uid="{00000000-0005-0000-0000-00009A350000}"/>
    <cellStyle name="20% - Accent1 2 5 5 2 3 3" xfId="13908" xr:uid="{00000000-0005-0000-0000-00009B350000}"/>
    <cellStyle name="20% - Accent1 2 5 5 2 3 3 2" xfId="13909" xr:uid="{00000000-0005-0000-0000-00009C350000}"/>
    <cellStyle name="20% - Accent1 2 5 5 2 3 4" xfId="13910" xr:uid="{00000000-0005-0000-0000-00009D350000}"/>
    <cellStyle name="20% - Accent1 2 5 5 2 4" xfId="13911" xr:uid="{00000000-0005-0000-0000-00009E350000}"/>
    <cellStyle name="20% - Accent1 2 5 5 2 4 2" xfId="13912" xr:uid="{00000000-0005-0000-0000-00009F350000}"/>
    <cellStyle name="20% - Accent1 2 5 5 2 4 2 2" xfId="13913" xr:uid="{00000000-0005-0000-0000-0000A0350000}"/>
    <cellStyle name="20% - Accent1 2 5 5 2 4 2 2 2" xfId="13914" xr:uid="{00000000-0005-0000-0000-0000A1350000}"/>
    <cellStyle name="20% - Accent1 2 5 5 2 4 2 3" xfId="13915" xr:uid="{00000000-0005-0000-0000-0000A2350000}"/>
    <cellStyle name="20% - Accent1 2 5 5 2 4 3" xfId="13916" xr:uid="{00000000-0005-0000-0000-0000A3350000}"/>
    <cellStyle name="20% - Accent1 2 5 5 2 4 3 2" xfId="13917" xr:uid="{00000000-0005-0000-0000-0000A4350000}"/>
    <cellStyle name="20% - Accent1 2 5 5 2 4 4" xfId="13918" xr:uid="{00000000-0005-0000-0000-0000A5350000}"/>
    <cellStyle name="20% - Accent1 2 5 5 2 5" xfId="13919" xr:uid="{00000000-0005-0000-0000-0000A6350000}"/>
    <cellStyle name="20% - Accent1 2 5 5 2 5 2" xfId="13920" xr:uid="{00000000-0005-0000-0000-0000A7350000}"/>
    <cellStyle name="20% - Accent1 2 5 5 2 5 2 2" xfId="13921" xr:uid="{00000000-0005-0000-0000-0000A8350000}"/>
    <cellStyle name="20% - Accent1 2 5 5 2 5 3" xfId="13922" xr:uid="{00000000-0005-0000-0000-0000A9350000}"/>
    <cellStyle name="20% - Accent1 2 5 5 2 6" xfId="13923" xr:uid="{00000000-0005-0000-0000-0000AA350000}"/>
    <cellStyle name="20% - Accent1 2 5 5 2 6 2" xfId="13924" xr:uid="{00000000-0005-0000-0000-0000AB350000}"/>
    <cellStyle name="20% - Accent1 2 5 5 2 6 2 2" xfId="13925" xr:uid="{00000000-0005-0000-0000-0000AC350000}"/>
    <cellStyle name="20% - Accent1 2 5 5 2 6 3" xfId="13926" xr:uid="{00000000-0005-0000-0000-0000AD350000}"/>
    <cellStyle name="20% - Accent1 2 5 5 2 7" xfId="13927" xr:uid="{00000000-0005-0000-0000-0000AE350000}"/>
    <cellStyle name="20% - Accent1 2 5 5 2 7 2" xfId="13928" xr:uid="{00000000-0005-0000-0000-0000AF350000}"/>
    <cellStyle name="20% - Accent1 2 5 5 2 8" xfId="13929" xr:uid="{00000000-0005-0000-0000-0000B0350000}"/>
    <cellStyle name="20% - Accent1 2 5 5 2 8 2" xfId="13930" xr:uid="{00000000-0005-0000-0000-0000B1350000}"/>
    <cellStyle name="20% - Accent1 2 5 5 2 9" xfId="13931" xr:uid="{00000000-0005-0000-0000-0000B2350000}"/>
    <cellStyle name="20% - Accent1 2 5 5 3" xfId="13932" xr:uid="{00000000-0005-0000-0000-0000B3350000}"/>
    <cellStyle name="20% - Accent1 2 5 5 3 2" xfId="13933" xr:uid="{00000000-0005-0000-0000-0000B4350000}"/>
    <cellStyle name="20% - Accent1 2 5 5 3 2 2" xfId="13934" xr:uid="{00000000-0005-0000-0000-0000B5350000}"/>
    <cellStyle name="20% - Accent1 2 5 5 3 2 2 2" xfId="13935" xr:uid="{00000000-0005-0000-0000-0000B6350000}"/>
    <cellStyle name="20% - Accent1 2 5 5 3 2 2 2 2" xfId="13936" xr:uid="{00000000-0005-0000-0000-0000B7350000}"/>
    <cellStyle name="20% - Accent1 2 5 5 3 2 2 3" xfId="13937" xr:uid="{00000000-0005-0000-0000-0000B8350000}"/>
    <cellStyle name="20% - Accent1 2 5 5 3 2 3" xfId="13938" xr:uid="{00000000-0005-0000-0000-0000B9350000}"/>
    <cellStyle name="20% - Accent1 2 5 5 3 2 3 2" xfId="13939" xr:uid="{00000000-0005-0000-0000-0000BA350000}"/>
    <cellStyle name="20% - Accent1 2 5 5 3 2 4" xfId="13940" xr:uid="{00000000-0005-0000-0000-0000BB350000}"/>
    <cellStyle name="20% - Accent1 2 5 5 3 3" xfId="13941" xr:uid="{00000000-0005-0000-0000-0000BC350000}"/>
    <cellStyle name="20% - Accent1 2 5 5 3 3 2" xfId="13942" xr:uid="{00000000-0005-0000-0000-0000BD350000}"/>
    <cellStyle name="20% - Accent1 2 5 5 3 3 2 2" xfId="13943" xr:uid="{00000000-0005-0000-0000-0000BE350000}"/>
    <cellStyle name="20% - Accent1 2 5 5 3 3 2 2 2" xfId="13944" xr:uid="{00000000-0005-0000-0000-0000BF350000}"/>
    <cellStyle name="20% - Accent1 2 5 5 3 3 2 3" xfId="13945" xr:uid="{00000000-0005-0000-0000-0000C0350000}"/>
    <cellStyle name="20% - Accent1 2 5 5 3 3 3" xfId="13946" xr:uid="{00000000-0005-0000-0000-0000C1350000}"/>
    <cellStyle name="20% - Accent1 2 5 5 3 3 3 2" xfId="13947" xr:uid="{00000000-0005-0000-0000-0000C2350000}"/>
    <cellStyle name="20% - Accent1 2 5 5 3 3 4" xfId="13948" xr:uid="{00000000-0005-0000-0000-0000C3350000}"/>
    <cellStyle name="20% - Accent1 2 5 5 3 4" xfId="13949" xr:uid="{00000000-0005-0000-0000-0000C4350000}"/>
    <cellStyle name="20% - Accent1 2 5 5 3 4 2" xfId="13950" xr:uid="{00000000-0005-0000-0000-0000C5350000}"/>
    <cellStyle name="20% - Accent1 2 5 5 3 4 2 2" xfId="13951" xr:uid="{00000000-0005-0000-0000-0000C6350000}"/>
    <cellStyle name="20% - Accent1 2 5 5 3 4 2 2 2" xfId="13952" xr:uid="{00000000-0005-0000-0000-0000C7350000}"/>
    <cellStyle name="20% - Accent1 2 5 5 3 4 2 3" xfId="13953" xr:uid="{00000000-0005-0000-0000-0000C8350000}"/>
    <cellStyle name="20% - Accent1 2 5 5 3 4 3" xfId="13954" xr:uid="{00000000-0005-0000-0000-0000C9350000}"/>
    <cellStyle name="20% - Accent1 2 5 5 3 4 3 2" xfId="13955" xr:uid="{00000000-0005-0000-0000-0000CA350000}"/>
    <cellStyle name="20% - Accent1 2 5 5 3 4 4" xfId="13956" xr:uid="{00000000-0005-0000-0000-0000CB350000}"/>
    <cellStyle name="20% - Accent1 2 5 5 3 5" xfId="13957" xr:uid="{00000000-0005-0000-0000-0000CC350000}"/>
    <cellStyle name="20% - Accent1 2 5 5 3 5 2" xfId="13958" xr:uid="{00000000-0005-0000-0000-0000CD350000}"/>
    <cellStyle name="20% - Accent1 2 5 5 3 5 2 2" xfId="13959" xr:uid="{00000000-0005-0000-0000-0000CE350000}"/>
    <cellStyle name="20% - Accent1 2 5 5 3 5 3" xfId="13960" xr:uid="{00000000-0005-0000-0000-0000CF350000}"/>
    <cellStyle name="20% - Accent1 2 5 5 3 6" xfId="13961" xr:uid="{00000000-0005-0000-0000-0000D0350000}"/>
    <cellStyle name="20% - Accent1 2 5 5 3 6 2" xfId="13962" xr:uid="{00000000-0005-0000-0000-0000D1350000}"/>
    <cellStyle name="20% - Accent1 2 5 5 3 6 2 2" xfId="13963" xr:uid="{00000000-0005-0000-0000-0000D2350000}"/>
    <cellStyle name="20% - Accent1 2 5 5 3 6 3" xfId="13964" xr:uid="{00000000-0005-0000-0000-0000D3350000}"/>
    <cellStyle name="20% - Accent1 2 5 5 3 7" xfId="13965" xr:uid="{00000000-0005-0000-0000-0000D4350000}"/>
    <cellStyle name="20% - Accent1 2 5 5 3 7 2" xfId="13966" xr:uid="{00000000-0005-0000-0000-0000D5350000}"/>
    <cellStyle name="20% - Accent1 2 5 5 3 8" xfId="13967" xr:uid="{00000000-0005-0000-0000-0000D6350000}"/>
    <cellStyle name="20% - Accent1 2 5 5 3 8 2" xfId="13968" xr:uid="{00000000-0005-0000-0000-0000D7350000}"/>
    <cellStyle name="20% - Accent1 2 5 5 3 9" xfId="13969" xr:uid="{00000000-0005-0000-0000-0000D8350000}"/>
    <cellStyle name="20% - Accent1 2 5 5 4" xfId="13970" xr:uid="{00000000-0005-0000-0000-0000D9350000}"/>
    <cellStyle name="20% - Accent1 2 5 5 4 2" xfId="13971" xr:uid="{00000000-0005-0000-0000-0000DA350000}"/>
    <cellStyle name="20% - Accent1 2 5 5 4 2 2" xfId="13972" xr:uid="{00000000-0005-0000-0000-0000DB350000}"/>
    <cellStyle name="20% - Accent1 2 5 5 4 2 2 2" xfId="13973" xr:uid="{00000000-0005-0000-0000-0000DC350000}"/>
    <cellStyle name="20% - Accent1 2 5 5 4 2 3" xfId="13974" xr:uid="{00000000-0005-0000-0000-0000DD350000}"/>
    <cellStyle name="20% - Accent1 2 5 5 4 3" xfId="13975" xr:uid="{00000000-0005-0000-0000-0000DE350000}"/>
    <cellStyle name="20% - Accent1 2 5 5 4 3 2" xfId="13976" xr:uid="{00000000-0005-0000-0000-0000DF350000}"/>
    <cellStyle name="20% - Accent1 2 5 5 4 4" xfId="13977" xr:uid="{00000000-0005-0000-0000-0000E0350000}"/>
    <cellStyle name="20% - Accent1 2 5 5 5" xfId="13978" xr:uid="{00000000-0005-0000-0000-0000E1350000}"/>
    <cellStyle name="20% - Accent1 2 5 5 5 2" xfId="13979" xr:uid="{00000000-0005-0000-0000-0000E2350000}"/>
    <cellStyle name="20% - Accent1 2 5 5 5 2 2" xfId="13980" xr:uid="{00000000-0005-0000-0000-0000E3350000}"/>
    <cellStyle name="20% - Accent1 2 5 5 5 2 2 2" xfId="13981" xr:uid="{00000000-0005-0000-0000-0000E4350000}"/>
    <cellStyle name="20% - Accent1 2 5 5 5 2 3" xfId="13982" xr:uid="{00000000-0005-0000-0000-0000E5350000}"/>
    <cellStyle name="20% - Accent1 2 5 5 5 3" xfId="13983" xr:uid="{00000000-0005-0000-0000-0000E6350000}"/>
    <cellStyle name="20% - Accent1 2 5 5 5 3 2" xfId="13984" xr:uid="{00000000-0005-0000-0000-0000E7350000}"/>
    <cellStyle name="20% - Accent1 2 5 5 5 4" xfId="13985" xr:uid="{00000000-0005-0000-0000-0000E8350000}"/>
    <cellStyle name="20% - Accent1 2 5 5 6" xfId="13986" xr:uid="{00000000-0005-0000-0000-0000E9350000}"/>
    <cellStyle name="20% - Accent1 2 5 5 6 2" xfId="13987" xr:uid="{00000000-0005-0000-0000-0000EA350000}"/>
    <cellStyle name="20% - Accent1 2 5 5 6 2 2" xfId="13988" xr:uid="{00000000-0005-0000-0000-0000EB350000}"/>
    <cellStyle name="20% - Accent1 2 5 5 6 2 2 2" xfId="13989" xr:uid="{00000000-0005-0000-0000-0000EC350000}"/>
    <cellStyle name="20% - Accent1 2 5 5 6 2 3" xfId="13990" xr:uid="{00000000-0005-0000-0000-0000ED350000}"/>
    <cellStyle name="20% - Accent1 2 5 5 6 3" xfId="13991" xr:uid="{00000000-0005-0000-0000-0000EE350000}"/>
    <cellStyle name="20% - Accent1 2 5 5 6 3 2" xfId="13992" xr:uid="{00000000-0005-0000-0000-0000EF350000}"/>
    <cellStyle name="20% - Accent1 2 5 5 6 4" xfId="13993" xr:uid="{00000000-0005-0000-0000-0000F0350000}"/>
    <cellStyle name="20% - Accent1 2 5 5 7" xfId="13994" xr:uid="{00000000-0005-0000-0000-0000F1350000}"/>
    <cellStyle name="20% - Accent1 2 5 5 7 2" xfId="13995" xr:uid="{00000000-0005-0000-0000-0000F2350000}"/>
    <cellStyle name="20% - Accent1 2 5 5 7 2 2" xfId="13996" xr:uid="{00000000-0005-0000-0000-0000F3350000}"/>
    <cellStyle name="20% - Accent1 2 5 5 7 3" xfId="13997" xr:uid="{00000000-0005-0000-0000-0000F4350000}"/>
    <cellStyle name="20% - Accent1 2 5 5 8" xfId="13998" xr:uid="{00000000-0005-0000-0000-0000F5350000}"/>
    <cellStyle name="20% - Accent1 2 5 5 8 2" xfId="13999" xr:uid="{00000000-0005-0000-0000-0000F6350000}"/>
    <cellStyle name="20% - Accent1 2 5 5 8 2 2" xfId="14000" xr:uid="{00000000-0005-0000-0000-0000F7350000}"/>
    <cellStyle name="20% - Accent1 2 5 5 8 3" xfId="14001" xr:uid="{00000000-0005-0000-0000-0000F8350000}"/>
    <cellStyle name="20% - Accent1 2 5 5 9" xfId="14002" xr:uid="{00000000-0005-0000-0000-0000F9350000}"/>
    <cellStyle name="20% - Accent1 2 5 5 9 2" xfId="14003" xr:uid="{00000000-0005-0000-0000-0000FA350000}"/>
    <cellStyle name="20% - Accent1 2 5 6" xfId="14004" xr:uid="{00000000-0005-0000-0000-0000FB350000}"/>
    <cellStyle name="20% - Accent1 2 5 6 10" xfId="14005" xr:uid="{00000000-0005-0000-0000-0000FC350000}"/>
    <cellStyle name="20% - Accent1 2 5 6 10 2" xfId="14006" xr:uid="{00000000-0005-0000-0000-0000FD350000}"/>
    <cellStyle name="20% - Accent1 2 5 6 11" xfId="14007" xr:uid="{00000000-0005-0000-0000-0000FE350000}"/>
    <cellStyle name="20% - Accent1 2 5 6 2" xfId="14008" xr:uid="{00000000-0005-0000-0000-0000FF350000}"/>
    <cellStyle name="20% - Accent1 2 5 6 2 2" xfId="14009" xr:uid="{00000000-0005-0000-0000-000000360000}"/>
    <cellStyle name="20% - Accent1 2 5 6 2 2 2" xfId="14010" xr:uid="{00000000-0005-0000-0000-000001360000}"/>
    <cellStyle name="20% - Accent1 2 5 6 2 2 2 2" xfId="14011" xr:uid="{00000000-0005-0000-0000-000002360000}"/>
    <cellStyle name="20% - Accent1 2 5 6 2 2 2 2 2" xfId="14012" xr:uid="{00000000-0005-0000-0000-000003360000}"/>
    <cellStyle name="20% - Accent1 2 5 6 2 2 2 3" xfId="14013" xr:uid="{00000000-0005-0000-0000-000004360000}"/>
    <cellStyle name="20% - Accent1 2 5 6 2 2 3" xfId="14014" xr:uid="{00000000-0005-0000-0000-000005360000}"/>
    <cellStyle name="20% - Accent1 2 5 6 2 2 3 2" xfId="14015" xr:uid="{00000000-0005-0000-0000-000006360000}"/>
    <cellStyle name="20% - Accent1 2 5 6 2 2 4" xfId="14016" xr:uid="{00000000-0005-0000-0000-000007360000}"/>
    <cellStyle name="20% - Accent1 2 5 6 2 3" xfId="14017" xr:uid="{00000000-0005-0000-0000-000008360000}"/>
    <cellStyle name="20% - Accent1 2 5 6 2 3 2" xfId="14018" xr:uid="{00000000-0005-0000-0000-000009360000}"/>
    <cellStyle name="20% - Accent1 2 5 6 2 3 2 2" xfId="14019" xr:uid="{00000000-0005-0000-0000-00000A360000}"/>
    <cellStyle name="20% - Accent1 2 5 6 2 3 2 2 2" xfId="14020" xr:uid="{00000000-0005-0000-0000-00000B360000}"/>
    <cellStyle name="20% - Accent1 2 5 6 2 3 2 3" xfId="14021" xr:uid="{00000000-0005-0000-0000-00000C360000}"/>
    <cellStyle name="20% - Accent1 2 5 6 2 3 3" xfId="14022" xr:uid="{00000000-0005-0000-0000-00000D360000}"/>
    <cellStyle name="20% - Accent1 2 5 6 2 3 3 2" xfId="14023" xr:uid="{00000000-0005-0000-0000-00000E360000}"/>
    <cellStyle name="20% - Accent1 2 5 6 2 3 4" xfId="14024" xr:uid="{00000000-0005-0000-0000-00000F360000}"/>
    <cellStyle name="20% - Accent1 2 5 6 2 4" xfId="14025" xr:uid="{00000000-0005-0000-0000-000010360000}"/>
    <cellStyle name="20% - Accent1 2 5 6 2 4 2" xfId="14026" xr:uid="{00000000-0005-0000-0000-000011360000}"/>
    <cellStyle name="20% - Accent1 2 5 6 2 4 2 2" xfId="14027" xr:uid="{00000000-0005-0000-0000-000012360000}"/>
    <cellStyle name="20% - Accent1 2 5 6 2 4 2 2 2" xfId="14028" xr:uid="{00000000-0005-0000-0000-000013360000}"/>
    <cellStyle name="20% - Accent1 2 5 6 2 4 2 3" xfId="14029" xr:uid="{00000000-0005-0000-0000-000014360000}"/>
    <cellStyle name="20% - Accent1 2 5 6 2 4 3" xfId="14030" xr:uid="{00000000-0005-0000-0000-000015360000}"/>
    <cellStyle name="20% - Accent1 2 5 6 2 4 3 2" xfId="14031" xr:uid="{00000000-0005-0000-0000-000016360000}"/>
    <cellStyle name="20% - Accent1 2 5 6 2 4 4" xfId="14032" xr:uid="{00000000-0005-0000-0000-000017360000}"/>
    <cellStyle name="20% - Accent1 2 5 6 2 5" xfId="14033" xr:uid="{00000000-0005-0000-0000-000018360000}"/>
    <cellStyle name="20% - Accent1 2 5 6 2 5 2" xfId="14034" xr:uid="{00000000-0005-0000-0000-000019360000}"/>
    <cellStyle name="20% - Accent1 2 5 6 2 5 2 2" xfId="14035" xr:uid="{00000000-0005-0000-0000-00001A360000}"/>
    <cellStyle name="20% - Accent1 2 5 6 2 5 3" xfId="14036" xr:uid="{00000000-0005-0000-0000-00001B360000}"/>
    <cellStyle name="20% - Accent1 2 5 6 2 6" xfId="14037" xr:uid="{00000000-0005-0000-0000-00001C360000}"/>
    <cellStyle name="20% - Accent1 2 5 6 2 6 2" xfId="14038" xr:uid="{00000000-0005-0000-0000-00001D360000}"/>
    <cellStyle name="20% - Accent1 2 5 6 2 6 2 2" xfId="14039" xr:uid="{00000000-0005-0000-0000-00001E360000}"/>
    <cellStyle name="20% - Accent1 2 5 6 2 6 3" xfId="14040" xr:uid="{00000000-0005-0000-0000-00001F360000}"/>
    <cellStyle name="20% - Accent1 2 5 6 2 7" xfId="14041" xr:uid="{00000000-0005-0000-0000-000020360000}"/>
    <cellStyle name="20% - Accent1 2 5 6 2 7 2" xfId="14042" xr:uid="{00000000-0005-0000-0000-000021360000}"/>
    <cellStyle name="20% - Accent1 2 5 6 2 8" xfId="14043" xr:uid="{00000000-0005-0000-0000-000022360000}"/>
    <cellStyle name="20% - Accent1 2 5 6 2 8 2" xfId="14044" xr:uid="{00000000-0005-0000-0000-000023360000}"/>
    <cellStyle name="20% - Accent1 2 5 6 2 9" xfId="14045" xr:uid="{00000000-0005-0000-0000-000024360000}"/>
    <cellStyle name="20% - Accent1 2 5 6 3" xfId="14046" xr:uid="{00000000-0005-0000-0000-000025360000}"/>
    <cellStyle name="20% - Accent1 2 5 6 3 2" xfId="14047" xr:uid="{00000000-0005-0000-0000-000026360000}"/>
    <cellStyle name="20% - Accent1 2 5 6 3 2 2" xfId="14048" xr:uid="{00000000-0005-0000-0000-000027360000}"/>
    <cellStyle name="20% - Accent1 2 5 6 3 2 2 2" xfId="14049" xr:uid="{00000000-0005-0000-0000-000028360000}"/>
    <cellStyle name="20% - Accent1 2 5 6 3 2 2 2 2" xfId="14050" xr:uid="{00000000-0005-0000-0000-000029360000}"/>
    <cellStyle name="20% - Accent1 2 5 6 3 2 2 3" xfId="14051" xr:uid="{00000000-0005-0000-0000-00002A360000}"/>
    <cellStyle name="20% - Accent1 2 5 6 3 2 3" xfId="14052" xr:uid="{00000000-0005-0000-0000-00002B360000}"/>
    <cellStyle name="20% - Accent1 2 5 6 3 2 3 2" xfId="14053" xr:uid="{00000000-0005-0000-0000-00002C360000}"/>
    <cellStyle name="20% - Accent1 2 5 6 3 2 4" xfId="14054" xr:uid="{00000000-0005-0000-0000-00002D360000}"/>
    <cellStyle name="20% - Accent1 2 5 6 3 3" xfId="14055" xr:uid="{00000000-0005-0000-0000-00002E360000}"/>
    <cellStyle name="20% - Accent1 2 5 6 3 3 2" xfId="14056" xr:uid="{00000000-0005-0000-0000-00002F360000}"/>
    <cellStyle name="20% - Accent1 2 5 6 3 3 2 2" xfId="14057" xr:uid="{00000000-0005-0000-0000-000030360000}"/>
    <cellStyle name="20% - Accent1 2 5 6 3 3 2 2 2" xfId="14058" xr:uid="{00000000-0005-0000-0000-000031360000}"/>
    <cellStyle name="20% - Accent1 2 5 6 3 3 2 3" xfId="14059" xr:uid="{00000000-0005-0000-0000-000032360000}"/>
    <cellStyle name="20% - Accent1 2 5 6 3 3 3" xfId="14060" xr:uid="{00000000-0005-0000-0000-000033360000}"/>
    <cellStyle name="20% - Accent1 2 5 6 3 3 3 2" xfId="14061" xr:uid="{00000000-0005-0000-0000-000034360000}"/>
    <cellStyle name="20% - Accent1 2 5 6 3 3 4" xfId="14062" xr:uid="{00000000-0005-0000-0000-000035360000}"/>
    <cellStyle name="20% - Accent1 2 5 6 3 4" xfId="14063" xr:uid="{00000000-0005-0000-0000-000036360000}"/>
    <cellStyle name="20% - Accent1 2 5 6 3 4 2" xfId="14064" xr:uid="{00000000-0005-0000-0000-000037360000}"/>
    <cellStyle name="20% - Accent1 2 5 6 3 4 2 2" xfId="14065" xr:uid="{00000000-0005-0000-0000-000038360000}"/>
    <cellStyle name="20% - Accent1 2 5 6 3 4 2 2 2" xfId="14066" xr:uid="{00000000-0005-0000-0000-000039360000}"/>
    <cellStyle name="20% - Accent1 2 5 6 3 4 2 3" xfId="14067" xr:uid="{00000000-0005-0000-0000-00003A360000}"/>
    <cellStyle name="20% - Accent1 2 5 6 3 4 3" xfId="14068" xr:uid="{00000000-0005-0000-0000-00003B360000}"/>
    <cellStyle name="20% - Accent1 2 5 6 3 4 3 2" xfId="14069" xr:uid="{00000000-0005-0000-0000-00003C360000}"/>
    <cellStyle name="20% - Accent1 2 5 6 3 4 4" xfId="14070" xr:uid="{00000000-0005-0000-0000-00003D360000}"/>
    <cellStyle name="20% - Accent1 2 5 6 3 5" xfId="14071" xr:uid="{00000000-0005-0000-0000-00003E360000}"/>
    <cellStyle name="20% - Accent1 2 5 6 3 5 2" xfId="14072" xr:uid="{00000000-0005-0000-0000-00003F360000}"/>
    <cellStyle name="20% - Accent1 2 5 6 3 5 2 2" xfId="14073" xr:uid="{00000000-0005-0000-0000-000040360000}"/>
    <cellStyle name="20% - Accent1 2 5 6 3 5 3" xfId="14074" xr:uid="{00000000-0005-0000-0000-000041360000}"/>
    <cellStyle name="20% - Accent1 2 5 6 3 6" xfId="14075" xr:uid="{00000000-0005-0000-0000-000042360000}"/>
    <cellStyle name="20% - Accent1 2 5 6 3 6 2" xfId="14076" xr:uid="{00000000-0005-0000-0000-000043360000}"/>
    <cellStyle name="20% - Accent1 2 5 6 3 6 2 2" xfId="14077" xr:uid="{00000000-0005-0000-0000-000044360000}"/>
    <cellStyle name="20% - Accent1 2 5 6 3 6 3" xfId="14078" xr:uid="{00000000-0005-0000-0000-000045360000}"/>
    <cellStyle name="20% - Accent1 2 5 6 3 7" xfId="14079" xr:uid="{00000000-0005-0000-0000-000046360000}"/>
    <cellStyle name="20% - Accent1 2 5 6 3 7 2" xfId="14080" xr:uid="{00000000-0005-0000-0000-000047360000}"/>
    <cellStyle name="20% - Accent1 2 5 6 3 8" xfId="14081" xr:uid="{00000000-0005-0000-0000-000048360000}"/>
    <cellStyle name="20% - Accent1 2 5 6 3 8 2" xfId="14082" xr:uid="{00000000-0005-0000-0000-000049360000}"/>
    <cellStyle name="20% - Accent1 2 5 6 3 9" xfId="14083" xr:uid="{00000000-0005-0000-0000-00004A360000}"/>
    <cellStyle name="20% - Accent1 2 5 6 4" xfId="14084" xr:uid="{00000000-0005-0000-0000-00004B360000}"/>
    <cellStyle name="20% - Accent1 2 5 6 4 2" xfId="14085" xr:uid="{00000000-0005-0000-0000-00004C360000}"/>
    <cellStyle name="20% - Accent1 2 5 6 4 2 2" xfId="14086" xr:uid="{00000000-0005-0000-0000-00004D360000}"/>
    <cellStyle name="20% - Accent1 2 5 6 4 2 2 2" xfId="14087" xr:uid="{00000000-0005-0000-0000-00004E360000}"/>
    <cellStyle name="20% - Accent1 2 5 6 4 2 3" xfId="14088" xr:uid="{00000000-0005-0000-0000-00004F360000}"/>
    <cellStyle name="20% - Accent1 2 5 6 4 3" xfId="14089" xr:uid="{00000000-0005-0000-0000-000050360000}"/>
    <cellStyle name="20% - Accent1 2 5 6 4 3 2" xfId="14090" xr:uid="{00000000-0005-0000-0000-000051360000}"/>
    <cellStyle name="20% - Accent1 2 5 6 4 4" xfId="14091" xr:uid="{00000000-0005-0000-0000-000052360000}"/>
    <cellStyle name="20% - Accent1 2 5 6 5" xfId="14092" xr:uid="{00000000-0005-0000-0000-000053360000}"/>
    <cellStyle name="20% - Accent1 2 5 6 5 2" xfId="14093" xr:uid="{00000000-0005-0000-0000-000054360000}"/>
    <cellStyle name="20% - Accent1 2 5 6 5 2 2" xfId="14094" xr:uid="{00000000-0005-0000-0000-000055360000}"/>
    <cellStyle name="20% - Accent1 2 5 6 5 2 2 2" xfId="14095" xr:uid="{00000000-0005-0000-0000-000056360000}"/>
    <cellStyle name="20% - Accent1 2 5 6 5 2 3" xfId="14096" xr:uid="{00000000-0005-0000-0000-000057360000}"/>
    <cellStyle name="20% - Accent1 2 5 6 5 3" xfId="14097" xr:uid="{00000000-0005-0000-0000-000058360000}"/>
    <cellStyle name="20% - Accent1 2 5 6 5 3 2" xfId="14098" xr:uid="{00000000-0005-0000-0000-000059360000}"/>
    <cellStyle name="20% - Accent1 2 5 6 5 4" xfId="14099" xr:uid="{00000000-0005-0000-0000-00005A360000}"/>
    <cellStyle name="20% - Accent1 2 5 6 6" xfId="14100" xr:uid="{00000000-0005-0000-0000-00005B360000}"/>
    <cellStyle name="20% - Accent1 2 5 6 6 2" xfId="14101" xr:uid="{00000000-0005-0000-0000-00005C360000}"/>
    <cellStyle name="20% - Accent1 2 5 6 6 2 2" xfId="14102" xr:uid="{00000000-0005-0000-0000-00005D360000}"/>
    <cellStyle name="20% - Accent1 2 5 6 6 2 2 2" xfId="14103" xr:uid="{00000000-0005-0000-0000-00005E360000}"/>
    <cellStyle name="20% - Accent1 2 5 6 6 2 3" xfId="14104" xr:uid="{00000000-0005-0000-0000-00005F360000}"/>
    <cellStyle name="20% - Accent1 2 5 6 6 3" xfId="14105" xr:uid="{00000000-0005-0000-0000-000060360000}"/>
    <cellStyle name="20% - Accent1 2 5 6 6 3 2" xfId="14106" xr:uid="{00000000-0005-0000-0000-000061360000}"/>
    <cellStyle name="20% - Accent1 2 5 6 6 4" xfId="14107" xr:uid="{00000000-0005-0000-0000-000062360000}"/>
    <cellStyle name="20% - Accent1 2 5 6 7" xfId="14108" xr:uid="{00000000-0005-0000-0000-000063360000}"/>
    <cellStyle name="20% - Accent1 2 5 6 7 2" xfId="14109" xr:uid="{00000000-0005-0000-0000-000064360000}"/>
    <cellStyle name="20% - Accent1 2 5 6 7 2 2" xfId="14110" xr:uid="{00000000-0005-0000-0000-000065360000}"/>
    <cellStyle name="20% - Accent1 2 5 6 7 3" xfId="14111" xr:uid="{00000000-0005-0000-0000-000066360000}"/>
    <cellStyle name="20% - Accent1 2 5 6 8" xfId="14112" xr:uid="{00000000-0005-0000-0000-000067360000}"/>
    <cellStyle name="20% - Accent1 2 5 6 8 2" xfId="14113" xr:uid="{00000000-0005-0000-0000-000068360000}"/>
    <cellStyle name="20% - Accent1 2 5 6 8 2 2" xfId="14114" xr:uid="{00000000-0005-0000-0000-000069360000}"/>
    <cellStyle name="20% - Accent1 2 5 6 8 3" xfId="14115" xr:uid="{00000000-0005-0000-0000-00006A360000}"/>
    <cellStyle name="20% - Accent1 2 5 6 9" xfId="14116" xr:uid="{00000000-0005-0000-0000-00006B360000}"/>
    <cellStyle name="20% - Accent1 2 5 6 9 2" xfId="14117" xr:uid="{00000000-0005-0000-0000-00006C360000}"/>
    <cellStyle name="20% - Accent1 2 5 7" xfId="14118" xr:uid="{00000000-0005-0000-0000-00006D360000}"/>
    <cellStyle name="20% - Accent1 2 5 7 2" xfId="14119" xr:uid="{00000000-0005-0000-0000-00006E360000}"/>
    <cellStyle name="20% - Accent1 2 5 7 2 2" xfId="14120" xr:uid="{00000000-0005-0000-0000-00006F360000}"/>
    <cellStyle name="20% - Accent1 2 5 7 2 2 2" xfId="14121" xr:uid="{00000000-0005-0000-0000-000070360000}"/>
    <cellStyle name="20% - Accent1 2 5 7 2 2 2 2" xfId="14122" xr:uid="{00000000-0005-0000-0000-000071360000}"/>
    <cellStyle name="20% - Accent1 2 5 7 2 2 3" xfId="14123" xr:uid="{00000000-0005-0000-0000-000072360000}"/>
    <cellStyle name="20% - Accent1 2 5 7 2 3" xfId="14124" xr:uid="{00000000-0005-0000-0000-000073360000}"/>
    <cellStyle name="20% - Accent1 2 5 7 2 3 2" xfId="14125" xr:uid="{00000000-0005-0000-0000-000074360000}"/>
    <cellStyle name="20% - Accent1 2 5 7 2 4" xfId="14126" xr:uid="{00000000-0005-0000-0000-000075360000}"/>
    <cellStyle name="20% - Accent1 2 5 7 3" xfId="14127" xr:uid="{00000000-0005-0000-0000-000076360000}"/>
    <cellStyle name="20% - Accent1 2 5 7 3 2" xfId="14128" xr:uid="{00000000-0005-0000-0000-000077360000}"/>
    <cellStyle name="20% - Accent1 2 5 7 3 2 2" xfId="14129" xr:uid="{00000000-0005-0000-0000-000078360000}"/>
    <cellStyle name="20% - Accent1 2 5 7 3 2 2 2" xfId="14130" xr:uid="{00000000-0005-0000-0000-000079360000}"/>
    <cellStyle name="20% - Accent1 2 5 7 3 2 3" xfId="14131" xr:uid="{00000000-0005-0000-0000-00007A360000}"/>
    <cellStyle name="20% - Accent1 2 5 7 3 3" xfId="14132" xr:uid="{00000000-0005-0000-0000-00007B360000}"/>
    <cellStyle name="20% - Accent1 2 5 7 3 3 2" xfId="14133" xr:uid="{00000000-0005-0000-0000-00007C360000}"/>
    <cellStyle name="20% - Accent1 2 5 7 3 4" xfId="14134" xr:uid="{00000000-0005-0000-0000-00007D360000}"/>
    <cellStyle name="20% - Accent1 2 5 7 4" xfId="14135" xr:uid="{00000000-0005-0000-0000-00007E360000}"/>
    <cellStyle name="20% - Accent1 2 5 7 4 2" xfId="14136" xr:uid="{00000000-0005-0000-0000-00007F360000}"/>
    <cellStyle name="20% - Accent1 2 5 7 4 2 2" xfId="14137" xr:uid="{00000000-0005-0000-0000-000080360000}"/>
    <cellStyle name="20% - Accent1 2 5 7 4 2 2 2" xfId="14138" xr:uid="{00000000-0005-0000-0000-000081360000}"/>
    <cellStyle name="20% - Accent1 2 5 7 4 2 3" xfId="14139" xr:uid="{00000000-0005-0000-0000-000082360000}"/>
    <cellStyle name="20% - Accent1 2 5 7 4 3" xfId="14140" xr:uid="{00000000-0005-0000-0000-000083360000}"/>
    <cellStyle name="20% - Accent1 2 5 7 4 3 2" xfId="14141" xr:uid="{00000000-0005-0000-0000-000084360000}"/>
    <cellStyle name="20% - Accent1 2 5 7 4 4" xfId="14142" xr:uid="{00000000-0005-0000-0000-000085360000}"/>
    <cellStyle name="20% - Accent1 2 5 7 5" xfId="14143" xr:uid="{00000000-0005-0000-0000-000086360000}"/>
    <cellStyle name="20% - Accent1 2 5 7 5 2" xfId="14144" xr:uid="{00000000-0005-0000-0000-000087360000}"/>
    <cellStyle name="20% - Accent1 2 5 7 5 2 2" xfId="14145" xr:uid="{00000000-0005-0000-0000-000088360000}"/>
    <cellStyle name="20% - Accent1 2 5 7 5 3" xfId="14146" xr:uid="{00000000-0005-0000-0000-000089360000}"/>
    <cellStyle name="20% - Accent1 2 5 7 6" xfId="14147" xr:uid="{00000000-0005-0000-0000-00008A360000}"/>
    <cellStyle name="20% - Accent1 2 5 7 6 2" xfId="14148" xr:uid="{00000000-0005-0000-0000-00008B360000}"/>
    <cellStyle name="20% - Accent1 2 5 7 6 2 2" xfId="14149" xr:uid="{00000000-0005-0000-0000-00008C360000}"/>
    <cellStyle name="20% - Accent1 2 5 7 6 3" xfId="14150" xr:uid="{00000000-0005-0000-0000-00008D360000}"/>
    <cellStyle name="20% - Accent1 2 5 7 7" xfId="14151" xr:uid="{00000000-0005-0000-0000-00008E360000}"/>
    <cellStyle name="20% - Accent1 2 5 7 7 2" xfId="14152" xr:uid="{00000000-0005-0000-0000-00008F360000}"/>
    <cellStyle name="20% - Accent1 2 5 7 8" xfId="14153" xr:uid="{00000000-0005-0000-0000-000090360000}"/>
    <cellStyle name="20% - Accent1 2 5 7 8 2" xfId="14154" xr:uid="{00000000-0005-0000-0000-000091360000}"/>
    <cellStyle name="20% - Accent1 2 5 7 9" xfId="14155" xr:uid="{00000000-0005-0000-0000-000092360000}"/>
    <cellStyle name="20% - Accent1 2 5 8" xfId="14156" xr:uid="{00000000-0005-0000-0000-000093360000}"/>
    <cellStyle name="20% - Accent1 2 5 8 2" xfId="14157" xr:uid="{00000000-0005-0000-0000-000094360000}"/>
    <cellStyle name="20% - Accent1 2 5 8 2 2" xfId="14158" xr:uid="{00000000-0005-0000-0000-000095360000}"/>
    <cellStyle name="20% - Accent1 2 5 8 2 2 2" xfId="14159" xr:uid="{00000000-0005-0000-0000-000096360000}"/>
    <cellStyle name="20% - Accent1 2 5 8 2 2 2 2" xfId="14160" xr:uid="{00000000-0005-0000-0000-000097360000}"/>
    <cellStyle name="20% - Accent1 2 5 8 2 2 3" xfId="14161" xr:uid="{00000000-0005-0000-0000-000098360000}"/>
    <cellStyle name="20% - Accent1 2 5 8 2 3" xfId="14162" xr:uid="{00000000-0005-0000-0000-000099360000}"/>
    <cellStyle name="20% - Accent1 2 5 8 2 3 2" xfId="14163" xr:uid="{00000000-0005-0000-0000-00009A360000}"/>
    <cellStyle name="20% - Accent1 2 5 8 2 4" xfId="14164" xr:uid="{00000000-0005-0000-0000-00009B360000}"/>
    <cellStyle name="20% - Accent1 2 5 8 3" xfId="14165" xr:uid="{00000000-0005-0000-0000-00009C360000}"/>
    <cellStyle name="20% - Accent1 2 5 8 3 2" xfId="14166" xr:uid="{00000000-0005-0000-0000-00009D360000}"/>
    <cellStyle name="20% - Accent1 2 5 8 3 2 2" xfId="14167" xr:uid="{00000000-0005-0000-0000-00009E360000}"/>
    <cellStyle name="20% - Accent1 2 5 8 3 2 2 2" xfId="14168" xr:uid="{00000000-0005-0000-0000-00009F360000}"/>
    <cellStyle name="20% - Accent1 2 5 8 3 2 3" xfId="14169" xr:uid="{00000000-0005-0000-0000-0000A0360000}"/>
    <cellStyle name="20% - Accent1 2 5 8 3 3" xfId="14170" xr:uid="{00000000-0005-0000-0000-0000A1360000}"/>
    <cellStyle name="20% - Accent1 2 5 8 3 3 2" xfId="14171" xr:uid="{00000000-0005-0000-0000-0000A2360000}"/>
    <cellStyle name="20% - Accent1 2 5 8 3 4" xfId="14172" xr:uid="{00000000-0005-0000-0000-0000A3360000}"/>
    <cellStyle name="20% - Accent1 2 5 8 4" xfId="14173" xr:uid="{00000000-0005-0000-0000-0000A4360000}"/>
    <cellStyle name="20% - Accent1 2 5 8 4 2" xfId="14174" xr:uid="{00000000-0005-0000-0000-0000A5360000}"/>
    <cellStyle name="20% - Accent1 2 5 8 4 2 2" xfId="14175" xr:uid="{00000000-0005-0000-0000-0000A6360000}"/>
    <cellStyle name="20% - Accent1 2 5 8 4 2 2 2" xfId="14176" xr:uid="{00000000-0005-0000-0000-0000A7360000}"/>
    <cellStyle name="20% - Accent1 2 5 8 4 2 3" xfId="14177" xr:uid="{00000000-0005-0000-0000-0000A8360000}"/>
    <cellStyle name="20% - Accent1 2 5 8 4 3" xfId="14178" xr:uid="{00000000-0005-0000-0000-0000A9360000}"/>
    <cellStyle name="20% - Accent1 2 5 8 4 3 2" xfId="14179" xr:uid="{00000000-0005-0000-0000-0000AA360000}"/>
    <cellStyle name="20% - Accent1 2 5 8 4 4" xfId="14180" xr:uid="{00000000-0005-0000-0000-0000AB360000}"/>
    <cellStyle name="20% - Accent1 2 5 8 5" xfId="14181" xr:uid="{00000000-0005-0000-0000-0000AC360000}"/>
    <cellStyle name="20% - Accent1 2 5 8 5 2" xfId="14182" xr:uid="{00000000-0005-0000-0000-0000AD360000}"/>
    <cellStyle name="20% - Accent1 2 5 8 5 2 2" xfId="14183" xr:uid="{00000000-0005-0000-0000-0000AE360000}"/>
    <cellStyle name="20% - Accent1 2 5 8 5 3" xfId="14184" xr:uid="{00000000-0005-0000-0000-0000AF360000}"/>
    <cellStyle name="20% - Accent1 2 5 8 6" xfId="14185" xr:uid="{00000000-0005-0000-0000-0000B0360000}"/>
    <cellStyle name="20% - Accent1 2 5 8 6 2" xfId="14186" xr:uid="{00000000-0005-0000-0000-0000B1360000}"/>
    <cellStyle name="20% - Accent1 2 5 8 6 2 2" xfId="14187" xr:uid="{00000000-0005-0000-0000-0000B2360000}"/>
    <cellStyle name="20% - Accent1 2 5 8 6 3" xfId="14188" xr:uid="{00000000-0005-0000-0000-0000B3360000}"/>
    <cellStyle name="20% - Accent1 2 5 8 7" xfId="14189" xr:uid="{00000000-0005-0000-0000-0000B4360000}"/>
    <cellStyle name="20% - Accent1 2 5 8 7 2" xfId="14190" xr:uid="{00000000-0005-0000-0000-0000B5360000}"/>
    <cellStyle name="20% - Accent1 2 5 8 8" xfId="14191" xr:uid="{00000000-0005-0000-0000-0000B6360000}"/>
    <cellStyle name="20% - Accent1 2 5 8 8 2" xfId="14192" xr:uid="{00000000-0005-0000-0000-0000B7360000}"/>
    <cellStyle name="20% - Accent1 2 5 8 9" xfId="14193" xr:uid="{00000000-0005-0000-0000-0000B8360000}"/>
    <cellStyle name="20% - Accent1 2 5 9" xfId="14194" xr:uid="{00000000-0005-0000-0000-0000B9360000}"/>
    <cellStyle name="20% - Accent1 2 5 9 2" xfId="14195" xr:uid="{00000000-0005-0000-0000-0000BA360000}"/>
    <cellStyle name="20% - Accent1 2 5 9 2 2" xfId="14196" xr:uid="{00000000-0005-0000-0000-0000BB360000}"/>
    <cellStyle name="20% - Accent1 2 5 9 2 2 2" xfId="14197" xr:uid="{00000000-0005-0000-0000-0000BC360000}"/>
    <cellStyle name="20% - Accent1 2 5 9 2 3" xfId="14198" xr:uid="{00000000-0005-0000-0000-0000BD360000}"/>
    <cellStyle name="20% - Accent1 2 5 9 3" xfId="14199" xr:uid="{00000000-0005-0000-0000-0000BE360000}"/>
    <cellStyle name="20% - Accent1 2 5 9 3 2" xfId="14200" xr:uid="{00000000-0005-0000-0000-0000BF360000}"/>
    <cellStyle name="20% - Accent1 2 5 9 4" xfId="14201" xr:uid="{00000000-0005-0000-0000-0000C0360000}"/>
    <cellStyle name="20% - Accent1 2 6" xfId="14202" xr:uid="{00000000-0005-0000-0000-0000C1360000}"/>
    <cellStyle name="20% - Accent1 2 6 10" xfId="14203" xr:uid="{00000000-0005-0000-0000-0000C2360000}"/>
    <cellStyle name="20% - Accent1 2 6 10 2" xfId="14204" xr:uid="{00000000-0005-0000-0000-0000C3360000}"/>
    <cellStyle name="20% - Accent1 2 6 10 2 2" xfId="14205" xr:uid="{00000000-0005-0000-0000-0000C4360000}"/>
    <cellStyle name="20% - Accent1 2 6 10 2 2 2" xfId="14206" xr:uid="{00000000-0005-0000-0000-0000C5360000}"/>
    <cellStyle name="20% - Accent1 2 6 10 2 3" xfId="14207" xr:uid="{00000000-0005-0000-0000-0000C6360000}"/>
    <cellStyle name="20% - Accent1 2 6 10 3" xfId="14208" xr:uid="{00000000-0005-0000-0000-0000C7360000}"/>
    <cellStyle name="20% - Accent1 2 6 10 3 2" xfId="14209" xr:uid="{00000000-0005-0000-0000-0000C8360000}"/>
    <cellStyle name="20% - Accent1 2 6 10 4" xfId="14210" xr:uid="{00000000-0005-0000-0000-0000C9360000}"/>
    <cellStyle name="20% - Accent1 2 6 11" xfId="14211" xr:uid="{00000000-0005-0000-0000-0000CA360000}"/>
    <cellStyle name="20% - Accent1 2 6 11 2" xfId="14212" xr:uid="{00000000-0005-0000-0000-0000CB360000}"/>
    <cellStyle name="20% - Accent1 2 6 11 2 2" xfId="14213" xr:uid="{00000000-0005-0000-0000-0000CC360000}"/>
    <cellStyle name="20% - Accent1 2 6 11 3" xfId="14214" xr:uid="{00000000-0005-0000-0000-0000CD360000}"/>
    <cellStyle name="20% - Accent1 2 6 12" xfId="14215" xr:uid="{00000000-0005-0000-0000-0000CE360000}"/>
    <cellStyle name="20% - Accent1 2 6 12 2" xfId="14216" xr:uid="{00000000-0005-0000-0000-0000CF360000}"/>
    <cellStyle name="20% - Accent1 2 6 12 2 2" xfId="14217" xr:uid="{00000000-0005-0000-0000-0000D0360000}"/>
    <cellStyle name="20% - Accent1 2 6 12 3" xfId="14218" xr:uid="{00000000-0005-0000-0000-0000D1360000}"/>
    <cellStyle name="20% - Accent1 2 6 13" xfId="14219" xr:uid="{00000000-0005-0000-0000-0000D2360000}"/>
    <cellStyle name="20% - Accent1 2 6 13 2" xfId="14220" xr:uid="{00000000-0005-0000-0000-0000D3360000}"/>
    <cellStyle name="20% - Accent1 2 6 14" xfId="14221" xr:uid="{00000000-0005-0000-0000-0000D4360000}"/>
    <cellStyle name="20% - Accent1 2 6 14 2" xfId="14222" xr:uid="{00000000-0005-0000-0000-0000D5360000}"/>
    <cellStyle name="20% - Accent1 2 6 15" xfId="14223" xr:uid="{00000000-0005-0000-0000-0000D6360000}"/>
    <cellStyle name="20% - Accent1 2 6 2" xfId="14224" xr:uid="{00000000-0005-0000-0000-0000D7360000}"/>
    <cellStyle name="20% - Accent1 2 6 2 10" xfId="14225" xr:uid="{00000000-0005-0000-0000-0000D8360000}"/>
    <cellStyle name="20% - Accent1 2 6 2 10 2" xfId="14226" xr:uid="{00000000-0005-0000-0000-0000D9360000}"/>
    <cellStyle name="20% - Accent1 2 6 2 10 2 2" xfId="14227" xr:uid="{00000000-0005-0000-0000-0000DA360000}"/>
    <cellStyle name="20% - Accent1 2 6 2 10 3" xfId="14228" xr:uid="{00000000-0005-0000-0000-0000DB360000}"/>
    <cellStyle name="20% - Accent1 2 6 2 11" xfId="14229" xr:uid="{00000000-0005-0000-0000-0000DC360000}"/>
    <cellStyle name="20% - Accent1 2 6 2 11 2" xfId="14230" xr:uid="{00000000-0005-0000-0000-0000DD360000}"/>
    <cellStyle name="20% - Accent1 2 6 2 11 2 2" xfId="14231" xr:uid="{00000000-0005-0000-0000-0000DE360000}"/>
    <cellStyle name="20% - Accent1 2 6 2 11 3" xfId="14232" xr:uid="{00000000-0005-0000-0000-0000DF360000}"/>
    <cellStyle name="20% - Accent1 2 6 2 12" xfId="14233" xr:uid="{00000000-0005-0000-0000-0000E0360000}"/>
    <cellStyle name="20% - Accent1 2 6 2 12 2" xfId="14234" xr:uid="{00000000-0005-0000-0000-0000E1360000}"/>
    <cellStyle name="20% - Accent1 2 6 2 13" xfId="14235" xr:uid="{00000000-0005-0000-0000-0000E2360000}"/>
    <cellStyle name="20% - Accent1 2 6 2 13 2" xfId="14236" xr:uid="{00000000-0005-0000-0000-0000E3360000}"/>
    <cellStyle name="20% - Accent1 2 6 2 14" xfId="14237" xr:uid="{00000000-0005-0000-0000-0000E4360000}"/>
    <cellStyle name="20% - Accent1 2 6 2 2" xfId="14238" xr:uid="{00000000-0005-0000-0000-0000E5360000}"/>
    <cellStyle name="20% - Accent1 2 6 2 2 10" xfId="14239" xr:uid="{00000000-0005-0000-0000-0000E6360000}"/>
    <cellStyle name="20% - Accent1 2 6 2 2 10 2" xfId="14240" xr:uid="{00000000-0005-0000-0000-0000E7360000}"/>
    <cellStyle name="20% - Accent1 2 6 2 2 11" xfId="14241" xr:uid="{00000000-0005-0000-0000-0000E8360000}"/>
    <cellStyle name="20% - Accent1 2 6 2 2 2" xfId="14242" xr:uid="{00000000-0005-0000-0000-0000E9360000}"/>
    <cellStyle name="20% - Accent1 2 6 2 2 2 2" xfId="14243" xr:uid="{00000000-0005-0000-0000-0000EA360000}"/>
    <cellStyle name="20% - Accent1 2 6 2 2 2 2 2" xfId="14244" xr:uid="{00000000-0005-0000-0000-0000EB360000}"/>
    <cellStyle name="20% - Accent1 2 6 2 2 2 2 2 2" xfId="14245" xr:uid="{00000000-0005-0000-0000-0000EC360000}"/>
    <cellStyle name="20% - Accent1 2 6 2 2 2 2 2 2 2" xfId="14246" xr:uid="{00000000-0005-0000-0000-0000ED360000}"/>
    <cellStyle name="20% - Accent1 2 6 2 2 2 2 2 3" xfId="14247" xr:uid="{00000000-0005-0000-0000-0000EE360000}"/>
    <cellStyle name="20% - Accent1 2 6 2 2 2 2 3" xfId="14248" xr:uid="{00000000-0005-0000-0000-0000EF360000}"/>
    <cellStyle name="20% - Accent1 2 6 2 2 2 2 3 2" xfId="14249" xr:uid="{00000000-0005-0000-0000-0000F0360000}"/>
    <cellStyle name="20% - Accent1 2 6 2 2 2 2 4" xfId="14250" xr:uid="{00000000-0005-0000-0000-0000F1360000}"/>
    <cellStyle name="20% - Accent1 2 6 2 2 2 3" xfId="14251" xr:uid="{00000000-0005-0000-0000-0000F2360000}"/>
    <cellStyle name="20% - Accent1 2 6 2 2 2 3 2" xfId="14252" xr:uid="{00000000-0005-0000-0000-0000F3360000}"/>
    <cellStyle name="20% - Accent1 2 6 2 2 2 3 2 2" xfId="14253" xr:uid="{00000000-0005-0000-0000-0000F4360000}"/>
    <cellStyle name="20% - Accent1 2 6 2 2 2 3 2 2 2" xfId="14254" xr:uid="{00000000-0005-0000-0000-0000F5360000}"/>
    <cellStyle name="20% - Accent1 2 6 2 2 2 3 2 3" xfId="14255" xr:uid="{00000000-0005-0000-0000-0000F6360000}"/>
    <cellStyle name="20% - Accent1 2 6 2 2 2 3 3" xfId="14256" xr:uid="{00000000-0005-0000-0000-0000F7360000}"/>
    <cellStyle name="20% - Accent1 2 6 2 2 2 3 3 2" xfId="14257" xr:uid="{00000000-0005-0000-0000-0000F8360000}"/>
    <cellStyle name="20% - Accent1 2 6 2 2 2 3 4" xfId="14258" xr:uid="{00000000-0005-0000-0000-0000F9360000}"/>
    <cellStyle name="20% - Accent1 2 6 2 2 2 4" xfId="14259" xr:uid="{00000000-0005-0000-0000-0000FA360000}"/>
    <cellStyle name="20% - Accent1 2 6 2 2 2 4 2" xfId="14260" xr:uid="{00000000-0005-0000-0000-0000FB360000}"/>
    <cellStyle name="20% - Accent1 2 6 2 2 2 4 2 2" xfId="14261" xr:uid="{00000000-0005-0000-0000-0000FC360000}"/>
    <cellStyle name="20% - Accent1 2 6 2 2 2 4 2 2 2" xfId="14262" xr:uid="{00000000-0005-0000-0000-0000FD360000}"/>
    <cellStyle name="20% - Accent1 2 6 2 2 2 4 2 3" xfId="14263" xr:uid="{00000000-0005-0000-0000-0000FE360000}"/>
    <cellStyle name="20% - Accent1 2 6 2 2 2 4 3" xfId="14264" xr:uid="{00000000-0005-0000-0000-0000FF360000}"/>
    <cellStyle name="20% - Accent1 2 6 2 2 2 4 3 2" xfId="14265" xr:uid="{00000000-0005-0000-0000-000000370000}"/>
    <cellStyle name="20% - Accent1 2 6 2 2 2 4 4" xfId="14266" xr:uid="{00000000-0005-0000-0000-000001370000}"/>
    <cellStyle name="20% - Accent1 2 6 2 2 2 5" xfId="14267" xr:uid="{00000000-0005-0000-0000-000002370000}"/>
    <cellStyle name="20% - Accent1 2 6 2 2 2 5 2" xfId="14268" xr:uid="{00000000-0005-0000-0000-000003370000}"/>
    <cellStyle name="20% - Accent1 2 6 2 2 2 5 2 2" xfId="14269" xr:uid="{00000000-0005-0000-0000-000004370000}"/>
    <cellStyle name="20% - Accent1 2 6 2 2 2 5 3" xfId="14270" xr:uid="{00000000-0005-0000-0000-000005370000}"/>
    <cellStyle name="20% - Accent1 2 6 2 2 2 6" xfId="14271" xr:uid="{00000000-0005-0000-0000-000006370000}"/>
    <cellStyle name="20% - Accent1 2 6 2 2 2 6 2" xfId="14272" xr:uid="{00000000-0005-0000-0000-000007370000}"/>
    <cellStyle name="20% - Accent1 2 6 2 2 2 6 2 2" xfId="14273" xr:uid="{00000000-0005-0000-0000-000008370000}"/>
    <cellStyle name="20% - Accent1 2 6 2 2 2 6 3" xfId="14274" xr:uid="{00000000-0005-0000-0000-000009370000}"/>
    <cellStyle name="20% - Accent1 2 6 2 2 2 7" xfId="14275" xr:uid="{00000000-0005-0000-0000-00000A370000}"/>
    <cellStyle name="20% - Accent1 2 6 2 2 2 7 2" xfId="14276" xr:uid="{00000000-0005-0000-0000-00000B370000}"/>
    <cellStyle name="20% - Accent1 2 6 2 2 2 8" xfId="14277" xr:uid="{00000000-0005-0000-0000-00000C370000}"/>
    <cellStyle name="20% - Accent1 2 6 2 2 2 8 2" xfId="14278" xr:uid="{00000000-0005-0000-0000-00000D370000}"/>
    <cellStyle name="20% - Accent1 2 6 2 2 2 9" xfId="14279" xr:uid="{00000000-0005-0000-0000-00000E370000}"/>
    <cellStyle name="20% - Accent1 2 6 2 2 3" xfId="14280" xr:uid="{00000000-0005-0000-0000-00000F370000}"/>
    <cellStyle name="20% - Accent1 2 6 2 2 3 2" xfId="14281" xr:uid="{00000000-0005-0000-0000-000010370000}"/>
    <cellStyle name="20% - Accent1 2 6 2 2 3 2 2" xfId="14282" xr:uid="{00000000-0005-0000-0000-000011370000}"/>
    <cellStyle name="20% - Accent1 2 6 2 2 3 2 2 2" xfId="14283" xr:uid="{00000000-0005-0000-0000-000012370000}"/>
    <cellStyle name="20% - Accent1 2 6 2 2 3 2 2 2 2" xfId="14284" xr:uid="{00000000-0005-0000-0000-000013370000}"/>
    <cellStyle name="20% - Accent1 2 6 2 2 3 2 2 3" xfId="14285" xr:uid="{00000000-0005-0000-0000-000014370000}"/>
    <cellStyle name="20% - Accent1 2 6 2 2 3 2 3" xfId="14286" xr:uid="{00000000-0005-0000-0000-000015370000}"/>
    <cellStyle name="20% - Accent1 2 6 2 2 3 2 3 2" xfId="14287" xr:uid="{00000000-0005-0000-0000-000016370000}"/>
    <cellStyle name="20% - Accent1 2 6 2 2 3 2 4" xfId="14288" xr:uid="{00000000-0005-0000-0000-000017370000}"/>
    <cellStyle name="20% - Accent1 2 6 2 2 3 3" xfId="14289" xr:uid="{00000000-0005-0000-0000-000018370000}"/>
    <cellStyle name="20% - Accent1 2 6 2 2 3 3 2" xfId="14290" xr:uid="{00000000-0005-0000-0000-000019370000}"/>
    <cellStyle name="20% - Accent1 2 6 2 2 3 3 2 2" xfId="14291" xr:uid="{00000000-0005-0000-0000-00001A370000}"/>
    <cellStyle name="20% - Accent1 2 6 2 2 3 3 2 2 2" xfId="14292" xr:uid="{00000000-0005-0000-0000-00001B370000}"/>
    <cellStyle name="20% - Accent1 2 6 2 2 3 3 2 3" xfId="14293" xr:uid="{00000000-0005-0000-0000-00001C370000}"/>
    <cellStyle name="20% - Accent1 2 6 2 2 3 3 3" xfId="14294" xr:uid="{00000000-0005-0000-0000-00001D370000}"/>
    <cellStyle name="20% - Accent1 2 6 2 2 3 3 3 2" xfId="14295" xr:uid="{00000000-0005-0000-0000-00001E370000}"/>
    <cellStyle name="20% - Accent1 2 6 2 2 3 3 4" xfId="14296" xr:uid="{00000000-0005-0000-0000-00001F370000}"/>
    <cellStyle name="20% - Accent1 2 6 2 2 3 4" xfId="14297" xr:uid="{00000000-0005-0000-0000-000020370000}"/>
    <cellStyle name="20% - Accent1 2 6 2 2 3 4 2" xfId="14298" xr:uid="{00000000-0005-0000-0000-000021370000}"/>
    <cellStyle name="20% - Accent1 2 6 2 2 3 4 2 2" xfId="14299" xr:uid="{00000000-0005-0000-0000-000022370000}"/>
    <cellStyle name="20% - Accent1 2 6 2 2 3 4 2 2 2" xfId="14300" xr:uid="{00000000-0005-0000-0000-000023370000}"/>
    <cellStyle name="20% - Accent1 2 6 2 2 3 4 2 3" xfId="14301" xr:uid="{00000000-0005-0000-0000-000024370000}"/>
    <cellStyle name="20% - Accent1 2 6 2 2 3 4 3" xfId="14302" xr:uid="{00000000-0005-0000-0000-000025370000}"/>
    <cellStyle name="20% - Accent1 2 6 2 2 3 4 3 2" xfId="14303" xr:uid="{00000000-0005-0000-0000-000026370000}"/>
    <cellStyle name="20% - Accent1 2 6 2 2 3 4 4" xfId="14304" xr:uid="{00000000-0005-0000-0000-000027370000}"/>
    <cellStyle name="20% - Accent1 2 6 2 2 3 5" xfId="14305" xr:uid="{00000000-0005-0000-0000-000028370000}"/>
    <cellStyle name="20% - Accent1 2 6 2 2 3 5 2" xfId="14306" xr:uid="{00000000-0005-0000-0000-000029370000}"/>
    <cellStyle name="20% - Accent1 2 6 2 2 3 5 2 2" xfId="14307" xr:uid="{00000000-0005-0000-0000-00002A370000}"/>
    <cellStyle name="20% - Accent1 2 6 2 2 3 5 3" xfId="14308" xr:uid="{00000000-0005-0000-0000-00002B370000}"/>
    <cellStyle name="20% - Accent1 2 6 2 2 3 6" xfId="14309" xr:uid="{00000000-0005-0000-0000-00002C370000}"/>
    <cellStyle name="20% - Accent1 2 6 2 2 3 6 2" xfId="14310" xr:uid="{00000000-0005-0000-0000-00002D370000}"/>
    <cellStyle name="20% - Accent1 2 6 2 2 3 6 2 2" xfId="14311" xr:uid="{00000000-0005-0000-0000-00002E370000}"/>
    <cellStyle name="20% - Accent1 2 6 2 2 3 6 3" xfId="14312" xr:uid="{00000000-0005-0000-0000-00002F370000}"/>
    <cellStyle name="20% - Accent1 2 6 2 2 3 7" xfId="14313" xr:uid="{00000000-0005-0000-0000-000030370000}"/>
    <cellStyle name="20% - Accent1 2 6 2 2 3 7 2" xfId="14314" xr:uid="{00000000-0005-0000-0000-000031370000}"/>
    <cellStyle name="20% - Accent1 2 6 2 2 3 8" xfId="14315" xr:uid="{00000000-0005-0000-0000-000032370000}"/>
    <cellStyle name="20% - Accent1 2 6 2 2 3 8 2" xfId="14316" xr:uid="{00000000-0005-0000-0000-000033370000}"/>
    <cellStyle name="20% - Accent1 2 6 2 2 3 9" xfId="14317" xr:uid="{00000000-0005-0000-0000-000034370000}"/>
    <cellStyle name="20% - Accent1 2 6 2 2 4" xfId="14318" xr:uid="{00000000-0005-0000-0000-000035370000}"/>
    <cellStyle name="20% - Accent1 2 6 2 2 4 2" xfId="14319" xr:uid="{00000000-0005-0000-0000-000036370000}"/>
    <cellStyle name="20% - Accent1 2 6 2 2 4 2 2" xfId="14320" xr:uid="{00000000-0005-0000-0000-000037370000}"/>
    <cellStyle name="20% - Accent1 2 6 2 2 4 2 2 2" xfId="14321" xr:uid="{00000000-0005-0000-0000-000038370000}"/>
    <cellStyle name="20% - Accent1 2 6 2 2 4 2 3" xfId="14322" xr:uid="{00000000-0005-0000-0000-000039370000}"/>
    <cellStyle name="20% - Accent1 2 6 2 2 4 3" xfId="14323" xr:uid="{00000000-0005-0000-0000-00003A370000}"/>
    <cellStyle name="20% - Accent1 2 6 2 2 4 3 2" xfId="14324" xr:uid="{00000000-0005-0000-0000-00003B370000}"/>
    <cellStyle name="20% - Accent1 2 6 2 2 4 4" xfId="14325" xr:uid="{00000000-0005-0000-0000-00003C370000}"/>
    <cellStyle name="20% - Accent1 2 6 2 2 5" xfId="14326" xr:uid="{00000000-0005-0000-0000-00003D370000}"/>
    <cellStyle name="20% - Accent1 2 6 2 2 5 2" xfId="14327" xr:uid="{00000000-0005-0000-0000-00003E370000}"/>
    <cellStyle name="20% - Accent1 2 6 2 2 5 2 2" xfId="14328" xr:uid="{00000000-0005-0000-0000-00003F370000}"/>
    <cellStyle name="20% - Accent1 2 6 2 2 5 2 2 2" xfId="14329" xr:uid="{00000000-0005-0000-0000-000040370000}"/>
    <cellStyle name="20% - Accent1 2 6 2 2 5 2 3" xfId="14330" xr:uid="{00000000-0005-0000-0000-000041370000}"/>
    <cellStyle name="20% - Accent1 2 6 2 2 5 3" xfId="14331" xr:uid="{00000000-0005-0000-0000-000042370000}"/>
    <cellStyle name="20% - Accent1 2 6 2 2 5 3 2" xfId="14332" xr:uid="{00000000-0005-0000-0000-000043370000}"/>
    <cellStyle name="20% - Accent1 2 6 2 2 5 4" xfId="14333" xr:uid="{00000000-0005-0000-0000-000044370000}"/>
    <cellStyle name="20% - Accent1 2 6 2 2 6" xfId="14334" xr:uid="{00000000-0005-0000-0000-000045370000}"/>
    <cellStyle name="20% - Accent1 2 6 2 2 6 2" xfId="14335" xr:uid="{00000000-0005-0000-0000-000046370000}"/>
    <cellStyle name="20% - Accent1 2 6 2 2 6 2 2" xfId="14336" xr:uid="{00000000-0005-0000-0000-000047370000}"/>
    <cellStyle name="20% - Accent1 2 6 2 2 6 2 2 2" xfId="14337" xr:uid="{00000000-0005-0000-0000-000048370000}"/>
    <cellStyle name="20% - Accent1 2 6 2 2 6 2 3" xfId="14338" xr:uid="{00000000-0005-0000-0000-000049370000}"/>
    <cellStyle name="20% - Accent1 2 6 2 2 6 3" xfId="14339" xr:uid="{00000000-0005-0000-0000-00004A370000}"/>
    <cellStyle name="20% - Accent1 2 6 2 2 6 3 2" xfId="14340" xr:uid="{00000000-0005-0000-0000-00004B370000}"/>
    <cellStyle name="20% - Accent1 2 6 2 2 6 4" xfId="14341" xr:uid="{00000000-0005-0000-0000-00004C370000}"/>
    <cellStyle name="20% - Accent1 2 6 2 2 7" xfId="14342" xr:uid="{00000000-0005-0000-0000-00004D370000}"/>
    <cellStyle name="20% - Accent1 2 6 2 2 7 2" xfId="14343" xr:uid="{00000000-0005-0000-0000-00004E370000}"/>
    <cellStyle name="20% - Accent1 2 6 2 2 7 2 2" xfId="14344" xr:uid="{00000000-0005-0000-0000-00004F370000}"/>
    <cellStyle name="20% - Accent1 2 6 2 2 7 3" xfId="14345" xr:uid="{00000000-0005-0000-0000-000050370000}"/>
    <cellStyle name="20% - Accent1 2 6 2 2 8" xfId="14346" xr:uid="{00000000-0005-0000-0000-000051370000}"/>
    <cellStyle name="20% - Accent1 2 6 2 2 8 2" xfId="14347" xr:uid="{00000000-0005-0000-0000-000052370000}"/>
    <cellStyle name="20% - Accent1 2 6 2 2 8 2 2" xfId="14348" xr:uid="{00000000-0005-0000-0000-000053370000}"/>
    <cellStyle name="20% - Accent1 2 6 2 2 8 3" xfId="14349" xr:uid="{00000000-0005-0000-0000-000054370000}"/>
    <cellStyle name="20% - Accent1 2 6 2 2 9" xfId="14350" xr:uid="{00000000-0005-0000-0000-000055370000}"/>
    <cellStyle name="20% - Accent1 2 6 2 2 9 2" xfId="14351" xr:uid="{00000000-0005-0000-0000-000056370000}"/>
    <cellStyle name="20% - Accent1 2 6 2 3" xfId="14352" xr:uid="{00000000-0005-0000-0000-000057370000}"/>
    <cellStyle name="20% - Accent1 2 6 2 3 10" xfId="14353" xr:uid="{00000000-0005-0000-0000-000058370000}"/>
    <cellStyle name="20% - Accent1 2 6 2 3 10 2" xfId="14354" xr:uid="{00000000-0005-0000-0000-000059370000}"/>
    <cellStyle name="20% - Accent1 2 6 2 3 11" xfId="14355" xr:uid="{00000000-0005-0000-0000-00005A370000}"/>
    <cellStyle name="20% - Accent1 2 6 2 3 2" xfId="14356" xr:uid="{00000000-0005-0000-0000-00005B370000}"/>
    <cellStyle name="20% - Accent1 2 6 2 3 2 2" xfId="14357" xr:uid="{00000000-0005-0000-0000-00005C370000}"/>
    <cellStyle name="20% - Accent1 2 6 2 3 2 2 2" xfId="14358" xr:uid="{00000000-0005-0000-0000-00005D370000}"/>
    <cellStyle name="20% - Accent1 2 6 2 3 2 2 2 2" xfId="14359" xr:uid="{00000000-0005-0000-0000-00005E370000}"/>
    <cellStyle name="20% - Accent1 2 6 2 3 2 2 2 2 2" xfId="14360" xr:uid="{00000000-0005-0000-0000-00005F370000}"/>
    <cellStyle name="20% - Accent1 2 6 2 3 2 2 2 3" xfId="14361" xr:uid="{00000000-0005-0000-0000-000060370000}"/>
    <cellStyle name="20% - Accent1 2 6 2 3 2 2 3" xfId="14362" xr:uid="{00000000-0005-0000-0000-000061370000}"/>
    <cellStyle name="20% - Accent1 2 6 2 3 2 2 3 2" xfId="14363" xr:uid="{00000000-0005-0000-0000-000062370000}"/>
    <cellStyle name="20% - Accent1 2 6 2 3 2 2 4" xfId="14364" xr:uid="{00000000-0005-0000-0000-000063370000}"/>
    <cellStyle name="20% - Accent1 2 6 2 3 2 3" xfId="14365" xr:uid="{00000000-0005-0000-0000-000064370000}"/>
    <cellStyle name="20% - Accent1 2 6 2 3 2 3 2" xfId="14366" xr:uid="{00000000-0005-0000-0000-000065370000}"/>
    <cellStyle name="20% - Accent1 2 6 2 3 2 3 2 2" xfId="14367" xr:uid="{00000000-0005-0000-0000-000066370000}"/>
    <cellStyle name="20% - Accent1 2 6 2 3 2 3 2 2 2" xfId="14368" xr:uid="{00000000-0005-0000-0000-000067370000}"/>
    <cellStyle name="20% - Accent1 2 6 2 3 2 3 2 3" xfId="14369" xr:uid="{00000000-0005-0000-0000-000068370000}"/>
    <cellStyle name="20% - Accent1 2 6 2 3 2 3 3" xfId="14370" xr:uid="{00000000-0005-0000-0000-000069370000}"/>
    <cellStyle name="20% - Accent1 2 6 2 3 2 3 3 2" xfId="14371" xr:uid="{00000000-0005-0000-0000-00006A370000}"/>
    <cellStyle name="20% - Accent1 2 6 2 3 2 3 4" xfId="14372" xr:uid="{00000000-0005-0000-0000-00006B370000}"/>
    <cellStyle name="20% - Accent1 2 6 2 3 2 4" xfId="14373" xr:uid="{00000000-0005-0000-0000-00006C370000}"/>
    <cellStyle name="20% - Accent1 2 6 2 3 2 4 2" xfId="14374" xr:uid="{00000000-0005-0000-0000-00006D370000}"/>
    <cellStyle name="20% - Accent1 2 6 2 3 2 4 2 2" xfId="14375" xr:uid="{00000000-0005-0000-0000-00006E370000}"/>
    <cellStyle name="20% - Accent1 2 6 2 3 2 4 2 2 2" xfId="14376" xr:uid="{00000000-0005-0000-0000-00006F370000}"/>
    <cellStyle name="20% - Accent1 2 6 2 3 2 4 2 3" xfId="14377" xr:uid="{00000000-0005-0000-0000-000070370000}"/>
    <cellStyle name="20% - Accent1 2 6 2 3 2 4 3" xfId="14378" xr:uid="{00000000-0005-0000-0000-000071370000}"/>
    <cellStyle name="20% - Accent1 2 6 2 3 2 4 3 2" xfId="14379" xr:uid="{00000000-0005-0000-0000-000072370000}"/>
    <cellStyle name="20% - Accent1 2 6 2 3 2 4 4" xfId="14380" xr:uid="{00000000-0005-0000-0000-000073370000}"/>
    <cellStyle name="20% - Accent1 2 6 2 3 2 5" xfId="14381" xr:uid="{00000000-0005-0000-0000-000074370000}"/>
    <cellStyle name="20% - Accent1 2 6 2 3 2 5 2" xfId="14382" xr:uid="{00000000-0005-0000-0000-000075370000}"/>
    <cellStyle name="20% - Accent1 2 6 2 3 2 5 2 2" xfId="14383" xr:uid="{00000000-0005-0000-0000-000076370000}"/>
    <cellStyle name="20% - Accent1 2 6 2 3 2 5 3" xfId="14384" xr:uid="{00000000-0005-0000-0000-000077370000}"/>
    <cellStyle name="20% - Accent1 2 6 2 3 2 6" xfId="14385" xr:uid="{00000000-0005-0000-0000-000078370000}"/>
    <cellStyle name="20% - Accent1 2 6 2 3 2 6 2" xfId="14386" xr:uid="{00000000-0005-0000-0000-000079370000}"/>
    <cellStyle name="20% - Accent1 2 6 2 3 2 6 2 2" xfId="14387" xr:uid="{00000000-0005-0000-0000-00007A370000}"/>
    <cellStyle name="20% - Accent1 2 6 2 3 2 6 3" xfId="14388" xr:uid="{00000000-0005-0000-0000-00007B370000}"/>
    <cellStyle name="20% - Accent1 2 6 2 3 2 7" xfId="14389" xr:uid="{00000000-0005-0000-0000-00007C370000}"/>
    <cellStyle name="20% - Accent1 2 6 2 3 2 7 2" xfId="14390" xr:uid="{00000000-0005-0000-0000-00007D370000}"/>
    <cellStyle name="20% - Accent1 2 6 2 3 2 8" xfId="14391" xr:uid="{00000000-0005-0000-0000-00007E370000}"/>
    <cellStyle name="20% - Accent1 2 6 2 3 2 8 2" xfId="14392" xr:uid="{00000000-0005-0000-0000-00007F370000}"/>
    <cellStyle name="20% - Accent1 2 6 2 3 2 9" xfId="14393" xr:uid="{00000000-0005-0000-0000-000080370000}"/>
    <cellStyle name="20% - Accent1 2 6 2 3 3" xfId="14394" xr:uid="{00000000-0005-0000-0000-000081370000}"/>
    <cellStyle name="20% - Accent1 2 6 2 3 3 2" xfId="14395" xr:uid="{00000000-0005-0000-0000-000082370000}"/>
    <cellStyle name="20% - Accent1 2 6 2 3 3 2 2" xfId="14396" xr:uid="{00000000-0005-0000-0000-000083370000}"/>
    <cellStyle name="20% - Accent1 2 6 2 3 3 2 2 2" xfId="14397" xr:uid="{00000000-0005-0000-0000-000084370000}"/>
    <cellStyle name="20% - Accent1 2 6 2 3 3 2 2 2 2" xfId="14398" xr:uid="{00000000-0005-0000-0000-000085370000}"/>
    <cellStyle name="20% - Accent1 2 6 2 3 3 2 2 3" xfId="14399" xr:uid="{00000000-0005-0000-0000-000086370000}"/>
    <cellStyle name="20% - Accent1 2 6 2 3 3 2 3" xfId="14400" xr:uid="{00000000-0005-0000-0000-000087370000}"/>
    <cellStyle name="20% - Accent1 2 6 2 3 3 2 3 2" xfId="14401" xr:uid="{00000000-0005-0000-0000-000088370000}"/>
    <cellStyle name="20% - Accent1 2 6 2 3 3 2 4" xfId="14402" xr:uid="{00000000-0005-0000-0000-000089370000}"/>
    <cellStyle name="20% - Accent1 2 6 2 3 3 3" xfId="14403" xr:uid="{00000000-0005-0000-0000-00008A370000}"/>
    <cellStyle name="20% - Accent1 2 6 2 3 3 3 2" xfId="14404" xr:uid="{00000000-0005-0000-0000-00008B370000}"/>
    <cellStyle name="20% - Accent1 2 6 2 3 3 3 2 2" xfId="14405" xr:uid="{00000000-0005-0000-0000-00008C370000}"/>
    <cellStyle name="20% - Accent1 2 6 2 3 3 3 2 2 2" xfId="14406" xr:uid="{00000000-0005-0000-0000-00008D370000}"/>
    <cellStyle name="20% - Accent1 2 6 2 3 3 3 2 3" xfId="14407" xr:uid="{00000000-0005-0000-0000-00008E370000}"/>
    <cellStyle name="20% - Accent1 2 6 2 3 3 3 3" xfId="14408" xr:uid="{00000000-0005-0000-0000-00008F370000}"/>
    <cellStyle name="20% - Accent1 2 6 2 3 3 3 3 2" xfId="14409" xr:uid="{00000000-0005-0000-0000-000090370000}"/>
    <cellStyle name="20% - Accent1 2 6 2 3 3 3 4" xfId="14410" xr:uid="{00000000-0005-0000-0000-000091370000}"/>
    <cellStyle name="20% - Accent1 2 6 2 3 3 4" xfId="14411" xr:uid="{00000000-0005-0000-0000-000092370000}"/>
    <cellStyle name="20% - Accent1 2 6 2 3 3 4 2" xfId="14412" xr:uid="{00000000-0005-0000-0000-000093370000}"/>
    <cellStyle name="20% - Accent1 2 6 2 3 3 4 2 2" xfId="14413" xr:uid="{00000000-0005-0000-0000-000094370000}"/>
    <cellStyle name="20% - Accent1 2 6 2 3 3 4 2 2 2" xfId="14414" xr:uid="{00000000-0005-0000-0000-000095370000}"/>
    <cellStyle name="20% - Accent1 2 6 2 3 3 4 2 3" xfId="14415" xr:uid="{00000000-0005-0000-0000-000096370000}"/>
    <cellStyle name="20% - Accent1 2 6 2 3 3 4 3" xfId="14416" xr:uid="{00000000-0005-0000-0000-000097370000}"/>
    <cellStyle name="20% - Accent1 2 6 2 3 3 4 3 2" xfId="14417" xr:uid="{00000000-0005-0000-0000-000098370000}"/>
    <cellStyle name="20% - Accent1 2 6 2 3 3 4 4" xfId="14418" xr:uid="{00000000-0005-0000-0000-000099370000}"/>
    <cellStyle name="20% - Accent1 2 6 2 3 3 5" xfId="14419" xr:uid="{00000000-0005-0000-0000-00009A370000}"/>
    <cellStyle name="20% - Accent1 2 6 2 3 3 5 2" xfId="14420" xr:uid="{00000000-0005-0000-0000-00009B370000}"/>
    <cellStyle name="20% - Accent1 2 6 2 3 3 5 2 2" xfId="14421" xr:uid="{00000000-0005-0000-0000-00009C370000}"/>
    <cellStyle name="20% - Accent1 2 6 2 3 3 5 3" xfId="14422" xr:uid="{00000000-0005-0000-0000-00009D370000}"/>
    <cellStyle name="20% - Accent1 2 6 2 3 3 6" xfId="14423" xr:uid="{00000000-0005-0000-0000-00009E370000}"/>
    <cellStyle name="20% - Accent1 2 6 2 3 3 6 2" xfId="14424" xr:uid="{00000000-0005-0000-0000-00009F370000}"/>
    <cellStyle name="20% - Accent1 2 6 2 3 3 6 2 2" xfId="14425" xr:uid="{00000000-0005-0000-0000-0000A0370000}"/>
    <cellStyle name="20% - Accent1 2 6 2 3 3 6 3" xfId="14426" xr:uid="{00000000-0005-0000-0000-0000A1370000}"/>
    <cellStyle name="20% - Accent1 2 6 2 3 3 7" xfId="14427" xr:uid="{00000000-0005-0000-0000-0000A2370000}"/>
    <cellStyle name="20% - Accent1 2 6 2 3 3 7 2" xfId="14428" xr:uid="{00000000-0005-0000-0000-0000A3370000}"/>
    <cellStyle name="20% - Accent1 2 6 2 3 3 8" xfId="14429" xr:uid="{00000000-0005-0000-0000-0000A4370000}"/>
    <cellStyle name="20% - Accent1 2 6 2 3 3 8 2" xfId="14430" xr:uid="{00000000-0005-0000-0000-0000A5370000}"/>
    <cellStyle name="20% - Accent1 2 6 2 3 3 9" xfId="14431" xr:uid="{00000000-0005-0000-0000-0000A6370000}"/>
    <cellStyle name="20% - Accent1 2 6 2 3 4" xfId="14432" xr:uid="{00000000-0005-0000-0000-0000A7370000}"/>
    <cellStyle name="20% - Accent1 2 6 2 3 4 2" xfId="14433" xr:uid="{00000000-0005-0000-0000-0000A8370000}"/>
    <cellStyle name="20% - Accent1 2 6 2 3 4 2 2" xfId="14434" xr:uid="{00000000-0005-0000-0000-0000A9370000}"/>
    <cellStyle name="20% - Accent1 2 6 2 3 4 2 2 2" xfId="14435" xr:uid="{00000000-0005-0000-0000-0000AA370000}"/>
    <cellStyle name="20% - Accent1 2 6 2 3 4 2 3" xfId="14436" xr:uid="{00000000-0005-0000-0000-0000AB370000}"/>
    <cellStyle name="20% - Accent1 2 6 2 3 4 3" xfId="14437" xr:uid="{00000000-0005-0000-0000-0000AC370000}"/>
    <cellStyle name="20% - Accent1 2 6 2 3 4 3 2" xfId="14438" xr:uid="{00000000-0005-0000-0000-0000AD370000}"/>
    <cellStyle name="20% - Accent1 2 6 2 3 4 4" xfId="14439" xr:uid="{00000000-0005-0000-0000-0000AE370000}"/>
    <cellStyle name="20% - Accent1 2 6 2 3 5" xfId="14440" xr:uid="{00000000-0005-0000-0000-0000AF370000}"/>
    <cellStyle name="20% - Accent1 2 6 2 3 5 2" xfId="14441" xr:uid="{00000000-0005-0000-0000-0000B0370000}"/>
    <cellStyle name="20% - Accent1 2 6 2 3 5 2 2" xfId="14442" xr:uid="{00000000-0005-0000-0000-0000B1370000}"/>
    <cellStyle name="20% - Accent1 2 6 2 3 5 2 2 2" xfId="14443" xr:uid="{00000000-0005-0000-0000-0000B2370000}"/>
    <cellStyle name="20% - Accent1 2 6 2 3 5 2 3" xfId="14444" xr:uid="{00000000-0005-0000-0000-0000B3370000}"/>
    <cellStyle name="20% - Accent1 2 6 2 3 5 3" xfId="14445" xr:uid="{00000000-0005-0000-0000-0000B4370000}"/>
    <cellStyle name="20% - Accent1 2 6 2 3 5 3 2" xfId="14446" xr:uid="{00000000-0005-0000-0000-0000B5370000}"/>
    <cellStyle name="20% - Accent1 2 6 2 3 5 4" xfId="14447" xr:uid="{00000000-0005-0000-0000-0000B6370000}"/>
    <cellStyle name="20% - Accent1 2 6 2 3 6" xfId="14448" xr:uid="{00000000-0005-0000-0000-0000B7370000}"/>
    <cellStyle name="20% - Accent1 2 6 2 3 6 2" xfId="14449" xr:uid="{00000000-0005-0000-0000-0000B8370000}"/>
    <cellStyle name="20% - Accent1 2 6 2 3 6 2 2" xfId="14450" xr:uid="{00000000-0005-0000-0000-0000B9370000}"/>
    <cellStyle name="20% - Accent1 2 6 2 3 6 2 2 2" xfId="14451" xr:uid="{00000000-0005-0000-0000-0000BA370000}"/>
    <cellStyle name="20% - Accent1 2 6 2 3 6 2 3" xfId="14452" xr:uid="{00000000-0005-0000-0000-0000BB370000}"/>
    <cellStyle name="20% - Accent1 2 6 2 3 6 3" xfId="14453" xr:uid="{00000000-0005-0000-0000-0000BC370000}"/>
    <cellStyle name="20% - Accent1 2 6 2 3 6 3 2" xfId="14454" xr:uid="{00000000-0005-0000-0000-0000BD370000}"/>
    <cellStyle name="20% - Accent1 2 6 2 3 6 4" xfId="14455" xr:uid="{00000000-0005-0000-0000-0000BE370000}"/>
    <cellStyle name="20% - Accent1 2 6 2 3 7" xfId="14456" xr:uid="{00000000-0005-0000-0000-0000BF370000}"/>
    <cellStyle name="20% - Accent1 2 6 2 3 7 2" xfId="14457" xr:uid="{00000000-0005-0000-0000-0000C0370000}"/>
    <cellStyle name="20% - Accent1 2 6 2 3 7 2 2" xfId="14458" xr:uid="{00000000-0005-0000-0000-0000C1370000}"/>
    <cellStyle name="20% - Accent1 2 6 2 3 7 3" xfId="14459" xr:uid="{00000000-0005-0000-0000-0000C2370000}"/>
    <cellStyle name="20% - Accent1 2 6 2 3 8" xfId="14460" xr:uid="{00000000-0005-0000-0000-0000C3370000}"/>
    <cellStyle name="20% - Accent1 2 6 2 3 8 2" xfId="14461" xr:uid="{00000000-0005-0000-0000-0000C4370000}"/>
    <cellStyle name="20% - Accent1 2 6 2 3 8 2 2" xfId="14462" xr:uid="{00000000-0005-0000-0000-0000C5370000}"/>
    <cellStyle name="20% - Accent1 2 6 2 3 8 3" xfId="14463" xr:uid="{00000000-0005-0000-0000-0000C6370000}"/>
    <cellStyle name="20% - Accent1 2 6 2 3 9" xfId="14464" xr:uid="{00000000-0005-0000-0000-0000C7370000}"/>
    <cellStyle name="20% - Accent1 2 6 2 3 9 2" xfId="14465" xr:uid="{00000000-0005-0000-0000-0000C8370000}"/>
    <cellStyle name="20% - Accent1 2 6 2 4" xfId="14466" xr:uid="{00000000-0005-0000-0000-0000C9370000}"/>
    <cellStyle name="20% - Accent1 2 6 2 4 10" xfId="14467" xr:uid="{00000000-0005-0000-0000-0000CA370000}"/>
    <cellStyle name="20% - Accent1 2 6 2 4 10 2" xfId="14468" xr:uid="{00000000-0005-0000-0000-0000CB370000}"/>
    <cellStyle name="20% - Accent1 2 6 2 4 11" xfId="14469" xr:uid="{00000000-0005-0000-0000-0000CC370000}"/>
    <cellStyle name="20% - Accent1 2 6 2 4 2" xfId="14470" xr:uid="{00000000-0005-0000-0000-0000CD370000}"/>
    <cellStyle name="20% - Accent1 2 6 2 4 2 2" xfId="14471" xr:uid="{00000000-0005-0000-0000-0000CE370000}"/>
    <cellStyle name="20% - Accent1 2 6 2 4 2 2 2" xfId="14472" xr:uid="{00000000-0005-0000-0000-0000CF370000}"/>
    <cellStyle name="20% - Accent1 2 6 2 4 2 2 2 2" xfId="14473" xr:uid="{00000000-0005-0000-0000-0000D0370000}"/>
    <cellStyle name="20% - Accent1 2 6 2 4 2 2 2 2 2" xfId="14474" xr:uid="{00000000-0005-0000-0000-0000D1370000}"/>
    <cellStyle name="20% - Accent1 2 6 2 4 2 2 2 3" xfId="14475" xr:uid="{00000000-0005-0000-0000-0000D2370000}"/>
    <cellStyle name="20% - Accent1 2 6 2 4 2 2 3" xfId="14476" xr:uid="{00000000-0005-0000-0000-0000D3370000}"/>
    <cellStyle name="20% - Accent1 2 6 2 4 2 2 3 2" xfId="14477" xr:uid="{00000000-0005-0000-0000-0000D4370000}"/>
    <cellStyle name="20% - Accent1 2 6 2 4 2 2 4" xfId="14478" xr:uid="{00000000-0005-0000-0000-0000D5370000}"/>
    <cellStyle name="20% - Accent1 2 6 2 4 2 3" xfId="14479" xr:uid="{00000000-0005-0000-0000-0000D6370000}"/>
    <cellStyle name="20% - Accent1 2 6 2 4 2 3 2" xfId="14480" xr:uid="{00000000-0005-0000-0000-0000D7370000}"/>
    <cellStyle name="20% - Accent1 2 6 2 4 2 3 2 2" xfId="14481" xr:uid="{00000000-0005-0000-0000-0000D8370000}"/>
    <cellStyle name="20% - Accent1 2 6 2 4 2 3 2 2 2" xfId="14482" xr:uid="{00000000-0005-0000-0000-0000D9370000}"/>
    <cellStyle name="20% - Accent1 2 6 2 4 2 3 2 3" xfId="14483" xr:uid="{00000000-0005-0000-0000-0000DA370000}"/>
    <cellStyle name="20% - Accent1 2 6 2 4 2 3 3" xfId="14484" xr:uid="{00000000-0005-0000-0000-0000DB370000}"/>
    <cellStyle name="20% - Accent1 2 6 2 4 2 3 3 2" xfId="14485" xr:uid="{00000000-0005-0000-0000-0000DC370000}"/>
    <cellStyle name="20% - Accent1 2 6 2 4 2 3 4" xfId="14486" xr:uid="{00000000-0005-0000-0000-0000DD370000}"/>
    <cellStyle name="20% - Accent1 2 6 2 4 2 4" xfId="14487" xr:uid="{00000000-0005-0000-0000-0000DE370000}"/>
    <cellStyle name="20% - Accent1 2 6 2 4 2 4 2" xfId="14488" xr:uid="{00000000-0005-0000-0000-0000DF370000}"/>
    <cellStyle name="20% - Accent1 2 6 2 4 2 4 2 2" xfId="14489" xr:uid="{00000000-0005-0000-0000-0000E0370000}"/>
    <cellStyle name="20% - Accent1 2 6 2 4 2 4 2 2 2" xfId="14490" xr:uid="{00000000-0005-0000-0000-0000E1370000}"/>
    <cellStyle name="20% - Accent1 2 6 2 4 2 4 2 3" xfId="14491" xr:uid="{00000000-0005-0000-0000-0000E2370000}"/>
    <cellStyle name="20% - Accent1 2 6 2 4 2 4 3" xfId="14492" xr:uid="{00000000-0005-0000-0000-0000E3370000}"/>
    <cellStyle name="20% - Accent1 2 6 2 4 2 4 3 2" xfId="14493" xr:uid="{00000000-0005-0000-0000-0000E4370000}"/>
    <cellStyle name="20% - Accent1 2 6 2 4 2 4 4" xfId="14494" xr:uid="{00000000-0005-0000-0000-0000E5370000}"/>
    <cellStyle name="20% - Accent1 2 6 2 4 2 5" xfId="14495" xr:uid="{00000000-0005-0000-0000-0000E6370000}"/>
    <cellStyle name="20% - Accent1 2 6 2 4 2 5 2" xfId="14496" xr:uid="{00000000-0005-0000-0000-0000E7370000}"/>
    <cellStyle name="20% - Accent1 2 6 2 4 2 5 2 2" xfId="14497" xr:uid="{00000000-0005-0000-0000-0000E8370000}"/>
    <cellStyle name="20% - Accent1 2 6 2 4 2 5 3" xfId="14498" xr:uid="{00000000-0005-0000-0000-0000E9370000}"/>
    <cellStyle name="20% - Accent1 2 6 2 4 2 6" xfId="14499" xr:uid="{00000000-0005-0000-0000-0000EA370000}"/>
    <cellStyle name="20% - Accent1 2 6 2 4 2 6 2" xfId="14500" xr:uid="{00000000-0005-0000-0000-0000EB370000}"/>
    <cellStyle name="20% - Accent1 2 6 2 4 2 6 2 2" xfId="14501" xr:uid="{00000000-0005-0000-0000-0000EC370000}"/>
    <cellStyle name="20% - Accent1 2 6 2 4 2 6 3" xfId="14502" xr:uid="{00000000-0005-0000-0000-0000ED370000}"/>
    <cellStyle name="20% - Accent1 2 6 2 4 2 7" xfId="14503" xr:uid="{00000000-0005-0000-0000-0000EE370000}"/>
    <cellStyle name="20% - Accent1 2 6 2 4 2 7 2" xfId="14504" xr:uid="{00000000-0005-0000-0000-0000EF370000}"/>
    <cellStyle name="20% - Accent1 2 6 2 4 2 8" xfId="14505" xr:uid="{00000000-0005-0000-0000-0000F0370000}"/>
    <cellStyle name="20% - Accent1 2 6 2 4 2 8 2" xfId="14506" xr:uid="{00000000-0005-0000-0000-0000F1370000}"/>
    <cellStyle name="20% - Accent1 2 6 2 4 2 9" xfId="14507" xr:uid="{00000000-0005-0000-0000-0000F2370000}"/>
    <cellStyle name="20% - Accent1 2 6 2 4 3" xfId="14508" xr:uid="{00000000-0005-0000-0000-0000F3370000}"/>
    <cellStyle name="20% - Accent1 2 6 2 4 3 2" xfId="14509" xr:uid="{00000000-0005-0000-0000-0000F4370000}"/>
    <cellStyle name="20% - Accent1 2 6 2 4 3 2 2" xfId="14510" xr:uid="{00000000-0005-0000-0000-0000F5370000}"/>
    <cellStyle name="20% - Accent1 2 6 2 4 3 2 2 2" xfId="14511" xr:uid="{00000000-0005-0000-0000-0000F6370000}"/>
    <cellStyle name="20% - Accent1 2 6 2 4 3 2 2 2 2" xfId="14512" xr:uid="{00000000-0005-0000-0000-0000F7370000}"/>
    <cellStyle name="20% - Accent1 2 6 2 4 3 2 2 3" xfId="14513" xr:uid="{00000000-0005-0000-0000-0000F8370000}"/>
    <cellStyle name="20% - Accent1 2 6 2 4 3 2 3" xfId="14514" xr:uid="{00000000-0005-0000-0000-0000F9370000}"/>
    <cellStyle name="20% - Accent1 2 6 2 4 3 2 3 2" xfId="14515" xr:uid="{00000000-0005-0000-0000-0000FA370000}"/>
    <cellStyle name="20% - Accent1 2 6 2 4 3 2 4" xfId="14516" xr:uid="{00000000-0005-0000-0000-0000FB370000}"/>
    <cellStyle name="20% - Accent1 2 6 2 4 3 3" xfId="14517" xr:uid="{00000000-0005-0000-0000-0000FC370000}"/>
    <cellStyle name="20% - Accent1 2 6 2 4 3 3 2" xfId="14518" xr:uid="{00000000-0005-0000-0000-0000FD370000}"/>
    <cellStyle name="20% - Accent1 2 6 2 4 3 3 2 2" xfId="14519" xr:uid="{00000000-0005-0000-0000-0000FE370000}"/>
    <cellStyle name="20% - Accent1 2 6 2 4 3 3 2 2 2" xfId="14520" xr:uid="{00000000-0005-0000-0000-0000FF370000}"/>
    <cellStyle name="20% - Accent1 2 6 2 4 3 3 2 3" xfId="14521" xr:uid="{00000000-0005-0000-0000-000000380000}"/>
    <cellStyle name="20% - Accent1 2 6 2 4 3 3 3" xfId="14522" xr:uid="{00000000-0005-0000-0000-000001380000}"/>
    <cellStyle name="20% - Accent1 2 6 2 4 3 3 3 2" xfId="14523" xr:uid="{00000000-0005-0000-0000-000002380000}"/>
    <cellStyle name="20% - Accent1 2 6 2 4 3 3 4" xfId="14524" xr:uid="{00000000-0005-0000-0000-000003380000}"/>
    <cellStyle name="20% - Accent1 2 6 2 4 3 4" xfId="14525" xr:uid="{00000000-0005-0000-0000-000004380000}"/>
    <cellStyle name="20% - Accent1 2 6 2 4 3 4 2" xfId="14526" xr:uid="{00000000-0005-0000-0000-000005380000}"/>
    <cellStyle name="20% - Accent1 2 6 2 4 3 4 2 2" xfId="14527" xr:uid="{00000000-0005-0000-0000-000006380000}"/>
    <cellStyle name="20% - Accent1 2 6 2 4 3 4 2 2 2" xfId="14528" xr:uid="{00000000-0005-0000-0000-000007380000}"/>
    <cellStyle name="20% - Accent1 2 6 2 4 3 4 2 3" xfId="14529" xr:uid="{00000000-0005-0000-0000-000008380000}"/>
    <cellStyle name="20% - Accent1 2 6 2 4 3 4 3" xfId="14530" xr:uid="{00000000-0005-0000-0000-000009380000}"/>
    <cellStyle name="20% - Accent1 2 6 2 4 3 4 3 2" xfId="14531" xr:uid="{00000000-0005-0000-0000-00000A380000}"/>
    <cellStyle name="20% - Accent1 2 6 2 4 3 4 4" xfId="14532" xr:uid="{00000000-0005-0000-0000-00000B380000}"/>
    <cellStyle name="20% - Accent1 2 6 2 4 3 5" xfId="14533" xr:uid="{00000000-0005-0000-0000-00000C380000}"/>
    <cellStyle name="20% - Accent1 2 6 2 4 3 5 2" xfId="14534" xr:uid="{00000000-0005-0000-0000-00000D380000}"/>
    <cellStyle name="20% - Accent1 2 6 2 4 3 5 2 2" xfId="14535" xr:uid="{00000000-0005-0000-0000-00000E380000}"/>
    <cellStyle name="20% - Accent1 2 6 2 4 3 5 3" xfId="14536" xr:uid="{00000000-0005-0000-0000-00000F380000}"/>
    <cellStyle name="20% - Accent1 2 6 2 4 3 6" xfId="14537" xr:uid="{00000000-0005-0000-0000-000010380000}"/>
    <cellStyle name="20% - Accent1 2 6 2 4 3 6 2" xfId="14538" xr:uid="{00000000-0005-0000-0000-000011380000}"/>
    <cellStyle name="20% - Accent1 2 6 2 4 3 6 2 2" xfId="14539" xr:uid="{00000000-0005-0000-0000-000012380000}"/>
    <cellStyle name="20% - Accent1 2 6 2 4 3 6 3" xfId="14540" xr:uid="{00000000-0005-0000-0000-000013380000}"/>
    <cellStyle name="20% - Accent1 2 6 2 4 3 7" xfId="14541" xr:uid="{00000000-0005-0000-0000-000014380000}"/>
    <cellStyle name="20% - Accent1 2 6 2 4 3 7 2" xfId="14542" xr:uid="{00000000-0005-0000-0000-000015380000}"/>
    <cellStyle name="20% - Accent1 2 6 2 4 3 8" xfId="14543" xr:uid="{00000000-0005-0000-0000-000016380000}"/>
    <cellStyle name="20% - Accent1 2 6 2 4 3 8 2" xfId="14544" xr:uid="{00000000-0005-0000-0000-000017380000}"/>
    <cellStyle name="20% - Accent1 2 6 2 4 3 9" xfId="14545" xr:uid="{00000000-0005-0000-0000-000018380000}"/>
    <cellStyle name="20% - Accent1 2 6 2 4 4" xfId="14546" xr:uid="{00000000-0005-0000-0000-000019380000}"/>
    <cellStyle name="20% - Accent1 2 6 2 4 4 2" xfId="14547" xr:uid="{00000000-0005-0000-0000-00001A380000}"/>
    <cellStyle name="20% - Accent1 2 6 2 4 4 2 2" xfId="14548" xr:uid="{00000000-0005-0000-0000-00001B380000}"/>
    <cellStyle name="20% - Accent1 2 6 2 4 4 2 2 2" xfId="14549" xr:uid="{00000000-0005-0000-0000-00001C380000}"/>
    <cellStyle name="20% - Accent1 2 6 2 4 4 2 3" xfId="14550" xr:uid="{00000000-0005-0000-0000-00001D380000}"/>
    <cellStyle name="20% - Accent1 2 6 2 4 4 3" xfId="14551" xr:uid="{00000000-0005-0000-0000-00001E380000}"/>
    <cellStyle name="20% - Accent1 2 6 2 4 4 3 2" xfId="14552" xr:uid="{00000000-0005-0000-0000-00001F380000}"/>
    <cellStyle name="20% - Accent1 2 6 2 4 4 4" xfId="14553" xr:uid="{00000000-0005-0000-0000-000020380000}"/>
    <cellStyle name="20% - Accent1 2 6 2 4 5" xfId="14554" xr:uid="{00000000-0005-0000-0000-000021380000}"/>
    <cellStyle name="20% - Accent1 2 6 2 4 5 2" xfId="14555" xr:uid="{00000000-0005-0000-0000-000022380000}"/>
    <cellStyle name="20% - Accent1 2 6 2 4 5 2 2" xfId="14556" xr:uid="{00000000-0005-0000-0000-000023380000}"/>
    <cellStyle name="20% - Accent1 2 6 2 4 5 2 2 2" xfId="14557" xr:uid="{00000000-0005-0000-0000-000024380000}"/>
    <cellStyle name="20% - Accent1 2 6 2 4 5 2 3" xfId="14558" xr:uid="{00000000-0005-0000-0000-000025380000}"/>
    <cellStyle name="20% - Accent1 2 6 2 4 5 3" xfId="14559" xr:uid="{00000000-0005-0000-0000-000026380000}"/>
    <cellStyle name="20% - Accent1 2 6 2 4 5 3 2" xfId="14560" xr:uid="{00000000-0005-0000-0000-000027380000}"/>
    <cellStyle name="20% - Accent1 2 6 2 4 5 4" xfId="14561" xr:uid="{00000000-0005-0000-0000-000028380000}"/>
    <cellStyle name="20% - Accent1 2 6 2 4 6" xfId="14562" xr:uid="{00000000-0005-0000-0000-000029380000}"/>
    <cellStyle name="20% - Accent1 2 6 2 4 6 2" xfId="14563" xr:uid="{00000000-0005-0000-0000-00002A380000}"/>
    <cellStyle name="20% - Accent1 2 6 2 4 6 2 2" xfId="14564" xr:uid="{00000000-0005-0000-0000-00002B380000}"/>
    <cellStyle name="20% - Accent1 2 6 2 4 6 2 2 2" xfId="14565" xr:uid="{00000000-0005-0000-0000-00002C380000}"/>
    <cellStyle name="20% - Accent1 2 6 2 4 6 2 3" xfId="14566" xr:uid="{00000000-0005-0000-0000-00002D380000}"/>
    <cellStyle name="20% - Accent1 2 6 2 4 6 3" xfId="14567" xr:uid="{00000000-0005-0000-0000-00002E380000}"/>
    <cellStyle name="20% - Accent1 2 6 2 4 6 3 2" xfId="14568" xr:uid="{00000000-0005-0000-0000-00002F380000}"/>
    <cellStyle name="20% - Accent1 2 6 2 4 6 4" xfId="14569" xr:uid="{00000000-0005-0000-0000-000030380000}"/>
    <cellStyle name="20% - Accent1 2 6 2 4 7" xfId="14570" xr:uid="{00000000-0005-0000-0000-000031380000}"/>
    <cellStyle name="20% - Accent1 2 6 2 4 7 2" xfId="14571" xr:uid="{00000000-0005-0000-0000-000032380000}"/>
    <cellStyle name="20% - Accent1 2 6 2 4 7 2 2" xfId="14572" xr:uid="{00000000-0005-0000-0000-000033380000}"/>
    <cellStyle name="20% - Accent1 2 6 2 4 7 3" xfId="14573" xr:uid="{00000000-0005-0000-0000-000034380000}"/>
    <cellStyle name="20% - Accent1 2 6 2 4 8" xfId="14574" xr:uid="{00000000-0005-0000-0000-000035380000}"/>
    <cellStyle name="20% - Accent1 2 6 2 4 8 2" xfId="14575" xr:uid="{00000000-0005-0000-0000-000036380000}"/>
    <cellStyle name="20% - Accent1 2 6 2 4 8 2 2" xfId="14576" xr:uid="{00000000-0005-0000-0000-000037380000}"/>
    <cellStyle name="20% - Accent1 2 6 2 4 8 3" xfId="14577" xr:uid="{00000000-0005-0000-0000-000038380000}"/>
    <cellStyle name="20% - Accent1 2 6 2 4 9" xfId="14578" xr:uid="{00000000-0005-0000-0000-000039380000}"/>
    <cellStyle name="20% - Accent1 2 6 2 4 9 2" xfId="14579" xr:uid="{00000000-0005-0000-0000-00003A380000}"/>
    <cellStyle name="20% - Accent1 2 6 2 5" xfId="14580" xr:uid="{00000000-0005-0000-0000-00003B380000}"/>
    <cellStyle name="20% - Accent1 2 6 2 5 2" xfId="14581" xr:uid="{00000000-0005-0000-0000-00003C380000}"/>
    <cellStyle name="20% - Accent1 2 6 2 5 2 2" xfId="14582" xr:uid="{00000000-0005-0000-0000-00003D380000}"/>
    <cellStyle name="20% - Accent1 2 6 2 5 2 2 2" xfId="14583" xr:uid="{00000000-0005-0000-0000-00003E380000}"/>
    <cellStyle name="20% - Accent1 2 6 2 5 2 2 2 2" xfId="14584" xr:uid="{00000000-0005-0000-0000-00003F380000}"/>
    <cellStyle name="20% - Accent1 2 6 2 5 2 2 3" xfId="14585" xr:uid="{00000000-0005-0000-0000-000040380000}"/>
    <cellStyle name="20% - Accent1 2 6 2 5 2 3" xfId="14586" xr:uid="{00000000-0005-0000-0000-000041380000}"/>
    <cellStyle name="20% - Accent1 2 6 2 5 2 3 2" xfId="14587" xr:uid="{00000000-0005-0000-0000-000042380000}"/>
    <cellStyle name="20% - Accent1 2 6 2 5 2 4" xfId="14588" xr:uid="{00000000-0005-0000-0000-000043380000}"/>
    <cellStyle name="20% - Accent1 2 6 2 5 3" xfId="14589" xr:uid="{00000000-0005-0000-0000-000044380000}"/>
    <cellStyle name="20% - Accent1 2 6 2 5 3 2" xfId="14590" xr:uid="{00000000-0005-0000-0000-000045380000}"/>
    <cellStyle name="20% - Accent1 2 6 2 5 3 2 2" xfId="14591" xr:uid="{00000000-0005-0000-0000-000046380000}"/>
    <cellStyle name="20% - Accent1 2 6 2 5 3 2 2 2" xfId="14592" xr:uid="{00000000-0005-0000-0000-000047380000}"/>
    <cellStyle name="20% - Accent1 2 6 2 5 3 2 3" xfId="14593" xr:uid="{00000000-0005-0000-0000-000048380000}"/>
    <cellStyle name="20% - Accent1 2 6 2 5 3 3" xfId="14594" xr:uid="{00000000-0005-0000-0000-000049380000}"/>
    <cellStyle name="20% - Accent1 2 6 2 5 3 3 2" xfId="14595" xr:uid="{00000000-0005-0000-0000-00004A380000}"/>
    <cellStyle name="20% - Accent1 2 6 2 5 3 4" xfId="14596" xr:uid="{00000000-0005-0000-0000-00004B380000}"/>
    <cellStyle name="20% - Accent1 2 6 2 5 4" xfId="14597" xr:uid="{00000000-0005-0000-0000-00004C380000}"/>
    <cellStyle name="20% - Accent1 2 6 2 5 4 2" xfId="14598" xr:uid="{00000000-0005-0000-0000-00004D380000}"/>
    <cellStyle name="20% - Accent1 2 6 2 5 4 2 2" xfId="14599" xr:uid="{00000000-0005-0000-0000-00004E380000}"/>
    <cellStyle name="20% - Accent1 2 6 2 5 4 2 2 2" xfId="14600" xr:uid="{00000000-0005-0000-0000-00004F380000}"/>
    <cellStyle name="20% - Accent1 2 6 2 5 4 2 3" xfId="14601" xr:uid="{00000000-0005-0000-0000-000050380000}"/>
    <cellStyle name="20% - Accent1 2 6 2 5 4 3" xfId="14602" xr:uid="{00000000-0005-0000-0000-000051380000}"/>
    <cellStyle name="20% - Accent1 2 6 2 5 4 3 2" xfId="14603" xr:uid="{00000000-0005-0000-0000-000052380000}"/>
    <cellStyle name="20% - Accent1 2 6 2 5 4 4" xfId="14604" xr:uid="{00000000-0005-0000-0000-000053380000}"/>
    <cellStyle name="20% - Accent1 2 6 2 5 5" xfId="14605" xr:uid="{00000000-0005-0000-0000-000054380000}"/>
    <cellStyle name="20% - Accent1 2 6 2 5 5 2" xfId="14606" xr:uid="{00000000-0005-0000-0000-000055380000}"/>
    <cellStyle name="20% - Accent1 2 6 2 5 5 2 2" xfId="14607" xr:uid="{00000000-0005-0000-0000-000056380000}"/>
    <cellStyle name="20% - Accent1 2 6 2 5 5 3" xfId="14608" xr:uid="{00000000-0005-0000-0000-000057380000}"/>
    <cellStyle name="20% - Accent1 2 6 2 5 6" xfId="14609" xr:uid="{00000000-0005-0000-0000-000058380000}"/>
    <cellStyle name="20% - Accent1 2 6 2 5 6 2" xfId="14610" xr:uid="{00000000-0005-0000-0000-000059380000}"/>
    <cellStyle name="20% - Accent1 2 6 2 5 6 2 2" xfId="14611" xr:uid="{00000000-0005-0000-0000-00005A380000}"/>
    <cellStyle name="20% - Accent1 2 6 2 5 6 3" xfId="14612" xr:uid="{00000000-0005-0000-0000-00005B380000}"/>
    <cellStyle name="20% - Accent1 2 6 2 5 7" xfId="14613" xr:uid="{00000000-0005-0000-0000-00005C380000}"/>
    <cellStyle name="20% - Accent1 2 6 2 5 7 2" xfId="14614" xr:uid="{00000000-0005-0000-0000-00005D380000}"/>
    <cellStyle name="20% - Accent1 2 6 2 5 8" xfId="14615" xr:uid="{00000000-0005-0000-0000-00005E380000}"/>
    <cellStyle name="20% - Accent1 2 6 2 5 8 2" xfId="14616" xr:uid="{00000000-0005-0000-0000-00005F380000}"/>
    <cellStyle name="20% - Accent1 2 6 2 5 9" xfId="14617" xr:uid="{00000000-0005-0000-0000-000060380000}"/>
    <cellStyle name="20% - Accent1 2 6 2 6" xfId="14618" xr:uid="{00000000-0005-0000-0000-000061380000}"/>
    <cellStyle name="20% - Accent1 2 6 2 6 2" xfId="14619" xr:uid="{00000000-0005-0000-0000-000062380000}"/>
    <cellStyle name="20% - Accent1 2 6 2 6 2 2" xfId="14620" xr:uid="{00000000-0005-0000-0000-000063380000}"/>
    <cellStyle name="20% - Accent1 2 6 2 6 2 2 2" xfId="14621" xr:uid="{00000000-0005-0000-0000-000064380000}"/>
    <cellStyle name="20% - Accent1 2 6 2 6 2 2 2 2" xfId="14622" xr:uid="{00000000-0005-0000-0000-000065380000}"/>
    <cellStyle name="20% - Accent1 2 6 2 6 2 2 3" xfId="14623" xr:uid="{00000000-0005-0000-0000-000066380000}"/>
    <cellStyle name="20% - Accent1 2 6 2 6 2 3" xfId="14624" xr:uid="{00000000-0005-0000-0000-000067380000}"/>
    <cellStyle name="20% - Accent1 2 6 2 6 2 3 2" xfId="14625" xr:uid="{00000000-0005-0000-0000-000068380000}"/>
    <cellStyle name="20% - Accent1 2 6 2 6 2 4" xfId="14626" xr:uid="{00000000-0005-0000-0000-000069380000}"/>
    <cellStyle name="20% - Accent1 2 6 2 6 3" xfId="14627" xr:uid="{00000000-0005-0000-0000-00006A380000}"/>
    <cellStyle name="20% - Accent1 2 6 2 6 3 2" xfId="14628" xr:uid="{00000000-0005-0000-0000-00006B380000}"/>
    <cellStyle name="20% - Accent1 2 6 2 6 3 2 2" xfId="14629" xr:uid="{00000000-0005-0000-0000-00006C380000}"/>
    <cellStyle name="20% - Accent1 2 6 2 6 3 2 2 2" xfId="14630" xr:uid="{00000000-0005-0000-0000-00006D380000}"/>
    <cellStyle name="20% - Accent1 2 6 2 6 3 2 3" xfId="14631" xr:uid="{00000000-0005-0000-0000-00006E380000}"/>
    <cellStyle name="20% - Accent1 2 6 2 6 3 3" xfId="14632" xr:uid="{00000000-0005-0000-0000-00006F380000}"/>
    <cellStyle name="20% - Accent1 2 6 2 6 3 3 2" xfId="14633" xr:uid="{00000000-0005-0000-0000-000070380000}"/>
    <cellStyle name="20% - Accent1 2 6 2 6 3 4" xfId="14634" xr:uid="{00000000-0005-0000-0000-000071380000}"/>
    <cellStyle name="20% - Accent1 2 6 2 6 4" xfId="14635" xr:uid="{00000000-0005-0000-0000-000072380000}"/>
    <cellStyle name="20% - Accent1 2 6 2 6 4 2" xfId="14636" xr:uid="{00000000-0005-0000-0000-000073380000}"/>
    <cellStyle name="20% - Accent1 2 6 2 6 4 2 2" xfId="14637" xr:uid="{00000000-0005-0000-0000-000074380000}"/>
    <cellStyle name="20% - Accent1 2 6 2 6 4 2 2 2" xfId="14638" xr:uid="{00000000-0005-0000-0000-000075380000}"/>
    <cellStyle name="20% - Accent1 2 6 2 6 4 2 3" xfId="14639" xr:uid="{00000000-0005-0000-0000-000076380000}"/>
    <cellStyle name="20% - Accent1 2 6 2 6 4 3" xfId="14640" xr:uid="{00000000-0005-0000-0000-000077380000}"/>
    <cellStyle name="20% - Accent1 2 6 2 6 4 3 2" xfId="14641" xr:uid="{00000000-0005-0000-0000-000078380000}"/>
    <cellStyle name="20% - Accent1 2 6 2 6 4 4" xfId="14642" xr:uid="{00000000-0005-0000-0000-000079380000}"/>
    <cellStyle name="20% - Accent1 2 6 2 6 5" xfId="14643" xr:uid="{00000000-0005-0000-0000-00007A380000}"/>
    <cellStyle name="20% - Accent1 2 6 2 6 5 2" xfId="14644" xr:uid="{00000000-0005-0000-0000-00007B380000}"/>
    <cellStyle name="20% - Accent1 2 6 2 6 5 2 2" xfId="14645" xr:uid="{00000000-0005-0000-0000-00007C380000}"/>
    <cellStyle name="20% - Accent1 2 6 2 6 5 3" xfId="14646" xr:uid="{00000000-0005-0000-0000-00007D380000}"/>
    <cellStyle name="20% - Accent1 2 6 2 6 6" xfId="14647" xr:uid="{00000000-0005-0000-0000-00007E380000}"/>
    <cellStyle name="20% - Accent1 2 6 2 6 6 2" xfId="14648" xr:uid="{00000000-0005-0000-0000-00007F380000}"/>
    <cellStyle name="20% - Accent1 2 6 2 6 6 2 2" xfId="14649" xr:uid="{00000000-0005-0000-0000-000080380000}"/>
    <cellStyle name="20% - Accent1 2 6 2 6 6 3" xfId="14650" xr:uid="{00000000-0005-0000-0000-000081380000}"/>
    <cellStyle name="20% - Accent1 2 6 2 6 7" xfId="14651" xr:uid="{00000000-0005-0000-0000-000082380000}"/>
    <cellStyle name="20% - Accent1 2 6 2 6 7 2" xfId="14652" xr:uid="{00000000-0005-0000-0000-000083380000}"/>
    <cellStyle name="20% - Accent1 2 6 2 6 8" xfId="14653" xr:uid="{00000000-0005-0000-0000-000084380000}"/>
    <cellStyle name="20% - Accent1 2 6 2 6 8 2" xfId="14654" xr:uid="{00000000-0005-0000-0000-000085380000}"/>
    <cellStyle name="20% - Accent1 2 6 2 6 9" xfId="14655" xr:uid="{00000000-0005-0000-0000-000086380000}"/>
    <cellStyle name="20% - Accent1 2 6 2 7" xfId="14656" xr:uid="{00000000-0005-0000-0000-000087380000}"/>
    <cellStyle name="20% - Accent1 2 6 2 7 2" xfId="14657" xr:uid="{00000000-0005-0000-0000-000088380000}"/>
    <cellStyle name="20% - Accent1 2 6 2 7 2 2" xfId="14658" xr:uid="{00000000-0005-0000-0000-000089380000}"/>
    <cellStyle name="20% - Accent1 2 6 2 7 2 2 2" xfId="14659" xr:uid="{00000000-0005-0000-0000-00008A380000}"/>
    <cellStyle name="20% - Accent1 2 6 2 7 2 3" xfId="14660" xr:uid="{00000000-0005-0000-0000-00008B380000}"/>
    <cellStyle name="20% - Accent1 2 6 2 7 3" xfId="14661" xr:uid="{00000000-0005-0000-0000-00008C380000}"/>
    <cellStyle name="20% - Accent1 2 6 2 7 3 2" xfId="14662" xr:uid="{00000000-0005-0000-0000-00008D380000}"/>
    <cellStyle name="20% - Accent1 2 6 2 7 4" xfId="14663" xr:uid="{00000000-0005-0000-0000-00008E380000}"/>
    <cellStyle name="20% - Accent1 2 6 2 8" xfId="14664" xr:uid="{00000000-0005-0000-0000-00008F380000}"/>
    <cellStyle name="20% - Accent1 2 6 2 8 2" xfId="14665" xr:uid="{00000000-0005-0000-0000-000090380000}"/>
    <cellStyle name="20% - Accent1 2 6 2 8 2 2" xfId="14666" xr:uid="{00000000-0005-0000-0000-000091380000}"/>
    <cellStyle name="20% - Accent1 2 6 2 8 2 2 2" xfId="14667" xr:uid="{00000000-0005-0000-0000-000092380000}"/>
    <cellStyle name="20% - Accent1 2 6 2 8 2 3" xfId="14668" xr:uid="{00000000-0005-0000-0000-000093380000}"/>
    <cellStyle name="20% - Accent1 2 6 2 8 3" xfId="14669" xr:uid="{00000000-0005-0000-0000-000094380000}"/>
    <cellStyle name="20% - Accent1 2 6 2 8 3 2" xfId="14670" xr:uid="{00000000-0005-0000-0000-000095380000}"/>
    <cellStyle name="20% - Accent1 2 6 2 8 4" xfId="14671" xr:uid="{00000000-0005-0000-0000-000096380000}"/>
    <cellStyle name="20% - Accent1 2 6 2 9" xfId="14672" xr:uid="{00000000-0005-0000-0000-000097380000}"/>
    <cellStyle name="20% - Accent1 2 6 2 9 2" xfId="14673" xr:uid="{00000000-0005-0000-0000-000098380000}"/>
    <cellStyle name="20% - Accent1 2 6 2 9 2 2" xfId="14674" xr:uid="{00000000-0005-0000-0000-000099380000}"/>
    <cellStyle name="20% - Accent1 2 6 2 9 2 2 2" xfId="14675" xr:uid="{00000000-0005-0000-0000-00009A380000}"/>
    <cellStyle name="20% - Accent1 2 6 2 9 2 3" xfId="14676" xr:uid="{00000000-0005-0000-0000-00009B380000}"/>
    <cellStyle name="20% - Accent1 2 6 2 9 3" xfId="14677" xr:uid="{00000000-0005-0000-0000-00009C380000}"/>
    <cellStyle name="20% - Accent1 2 6 2 9 3 2" xfId="14678" xr:uid="{00000000-0005-0000-0000-00009D380000}"/>
    <cellStyle name="20% - Accent1 2 6 2 9 4" xfId="14679" xr:uid="{00000000-0005-0000-0000-00009E380000}"/>
    <cellStyle name="20% - Accent1 2 6 3" xfId="14680" xr:uid="{00000000-0005-0000-0000-00009F380000}"/>
    <cellStyle name="20% - Accent1 2 6 3 10" xfId="14681" xr:uid="{00000000-0005-0000-0000-0000A0380000}"/>
    <cellStyle name="20% - Accent1 2 6 3 10 2" xfId="14682" xr:uid="{00000000-0005-0000-0000-0000A1380000}"/>
    <cellStyle name="20% - Accent1 2 6 3 11" xfId="14683" xr:uid="{00000000-0005-0000-0000-0000A2380000}"/>
    <cellStyle name="20% - Accent1 2 6 3 2" xfId="14684" xr:uid="{00000000-0005-0000-0000-0000A3380000}"/>
    <cellStyle name="20% - Accent1 2 6 3 2 2" xfId="14685" xr:uid="{00000000-0005-0000-0000-0000A4380000}"/>
    <cellStyle name="20% - Accent1 2 6 3 2 2 2" xfId="14686" xr:uid="{00000000-0005-0000-0000-0000A5380000}"/>
    <cellStyle name="20% - Accent1 2 6 3 2 2 2 2" xfId="14687" xr:uid="{00000000-0005-0000-0000-0000A6380000}"/>
    <cellStyle name="20% - Accent1 2 6 3 2 2 2 2 2" xfId="14688" xr:uid="{00000000-0005-0000-0000-0000A7380000}"/>
    <cellStyle name="20% - Accent1 2 6 3 2 2 2 3" xfId="14689" xr:uid="{00000000-0005-0000-0000-0000A8380000}"/>
    <cellStyle name="20% - Accent1 2 6 3 2 2 3" xfId="14690" xr:uid="{00000000-0005-0000-0000-0000A9380000}"/>
    <cellStyle name="20% - Accent1 2 6 3 2 2 3 2" xfId="14691" xr:uid="{00000000-0005-0000-0000-0000AA380000}"/>
    <cellStyle name="20% - Accent1 2 6 3 2 2 4" xfId="14692" xr:uid="{00000000-0005-0000-0000-0000AB380000}"/>
    <cellStyle name="20% - Accent1 2 6 3 2 3" xfId="14693" xr:uid="{00000000-0005-0000-0000-0000AC380000}"/>
    <cellStyle name="20% - Accent1 2 6 3 2 3 2" xfId="14694" xr:uid="{00000000-0005-0000-0000-0000AD380000}"/>
    <cellStyle name="20% - Accent1 2 6 3 2 3 2 2" xfId="14695" xr:uid="{00000000-0005-0000-0000-0000AE380000}"/>
    <cellStyle name="20% - Accent1 2 6 3 2 3 2 2 2" xfId="14696" xr:uid="{00000000-0005-0000-0000-0000AF380000}"/>
    <cellStyle name="20% - Accent1 2 6 3 2 3 2 3" xfId="14697" xr:uid="{00000000-0005-0000-0000-0000B0380000}"/>
    <cellStyle name="20% - Accent1 2 6 3 2 3 3" xfId="14698" xr:uid="{00000000-0005-0000-0000-0000B1380000}"/>
    <cellStyle name="20% - Accent1 2 6 3 2 3 3 2" xfId="14699" xr:uid="{00000000-0005-0000-0000-0000B2380000}"/>
    <cellStyle name="20% - Accent1 2 6 3 2 3 4" xfId="14700" xr:uid="{00000000-0005-0000-0000-0000B3380000}"/>
    <cellStyle name="20% - Accent1 2 6 3 2 4" xfId="14701" xr:uid="{00000000-0005-0000-0000-0000B4380000}"/>
    <cellStyle name="20% - Accent1 2 6 3 2 4 2" xfId="14702" xr:uid="{00000000-0005-0000-0000-0000B5380000}"/>
    <cellStyle name="20% - Accent1 2 6 3 2 4 2 2" xfId="14703" xr:uid="{00000000-0005-0000-0000-0000B6380000}"/>
    <cellStyle name="20% - Accent1 2 6 3 2 4 2 2 2" xfId="14704" xr:uid="{00000000-0005-0000-0000-0000B7380000}"/>
    <cellStyle name="20% - Accent1 2 6 3 2 4 2 3" xfId="14705" xr:uid="{00000000-0005-0000-0000-0000B8380000}"/>
    <cellStyle name="20% - Accent1 2 6 3 2 4 3" xfId="14706" xr:uid="{00000000-0005-0000-0000-0000B9380000}"/>
    <cellStyle name="20% - Accent1 2 6 3 2 4 3 2" xfId="14707" xr:uid="{00000000-0005-0000-0000-0000BA380000}"/>
    <cellStyle name="20% - Accent1 2 6 3 2 4 4" xfId="14708" xr:uid="{00000000-0005-0000-0000-0000BB380000}"/>
    <cellStyle name="20% - Accent1 2 6 3 2 5" xfId="14709" xr:uid="{00000000-0005-0000-0000-0000BC380000}"/>
    <cellStyle name="20% - Accent1 2 6 3 2 5 2" xfId="14710" xr:uid="{00000000-0005-0000-0000-0000BD380000}"/>
    <cellStyle name="20% - Accent1 2 6 3 2 5 2 2" xfId="14711" xr:uid="{00000000-0005-0000-0000-0000BE380000}"/>
    <cellStyle name="20% - Accent1 2 6 3 2 5 3" xfId="14712" xr:uid="{00000000-0005-0000-0000-0000BF380000}"/>
    <cellStyle name="20% - Accent1 2 6 3 2 6" xfId="14713" xr:uid="{00000000-0005-0000-0000-0000C0380000}"/>
    <cellStyle name="20% - Accent1 2 6 3 2 6 2" xfId="14714" xr:uid="{00000000-0005-0000-0000-0000C1380000}"/>
    <cellStyle name="20% - Accent1 2 6 3 2 6 2 2" xfId="14715" xr:uid="{00000000-0005-0000-0000-0000C2380000}"/>
    <cellStyle name="20% - Accent1 2 6 3 2 6 3" xfId="14716" xr:uid="{00000000-0005-0000-0000-0000C3380000}"/>
    <cellStyle name="20% - Accent1 2 6 3 2 7" xfId="14717" xr:uid="{00000000-0005-0000-0000-0000C4380000}"/>
    <cellStyle name="20% - Accent1 2 6 3 2 7 2" xfId="14718" xr:uid="{00000000-0005-0000-0000-0000C5380000}"/>
    <cellStyle name="20% - Accent1 2 6 3 2 8" xfId="14719" xr:uid="{00000000-0005-0000-0000-0000C6380000}"/>
    <cellStyle name="20% - Accent1 2 6 3 2 8 2" xfId="14720" xr:uid="{00000000-0005-0000-0000-0000C7380000}"/>
    <cellStyle name="20% - Accent1 2 6 3 2 9" xfId="14721" xr:uid="{00000000-0005-0000-0000-0000C8380000}"/>
    <cellStyle name="20% - Accent1 2 6 3 3" xfId="14722" xr:uid="{00000000-0005-0000-0000-0000C9380000}"/>
    <cellStyle name="20% - Accent1 2 6 3 3 2" xfId="14723" xr:uid="{00000000-0005-0000-0000-0000CA380000}"/>
    <cellStyle name="20% - Accent1 2 6 3 3 2 2" xfId="14724" xr:uid="{00000000-0005-0000-0000-0000CB380000}"/>
    <cellStyle name="20% - Accent1 2 6 3 3 2 2 2" xfId="14725" xr:uid="{00000000-0005-0000-0000-0000CC380000}"/>
    <cellStyle name="20% - Accent1 2 6 3 3 2 2 2 2" xfId="14726" xr:uid="{00000000-0005-0000-0000-0000CD380000}"/>
    <cellStyle name="20% - Accent1 2 6 3 3 2 2 3" xfId="14727" xr:uid="{00000000-0005-0000-0000-0000CE380000}"/>
    <cellStyle name="20% - Accent1 2 6 3 3 2 3" xfId="14728" xr:uid="{00000000-0005-0000-0000-0000CF380000}"/>
    <cellStyle name="20% - Accent1 2 6 3 3 2 3 2" xfId="14729" xr:uid="{00000000-0005-0000-0000-0000D0380000}"/>
    <cellStyle name="20% - Accent1 2 6 3 3 2 4" xfId="14730" xr:uid="{00000000-0005-0000-0000-0000D1380000}"/>
    <cellStyle name="20% - Accent1 2 6 3 3 3" xfId="14731" xr:uid="{00000000-0005-0000-0000-0000D2380000}"/>
    <cellStyle name="20% - Accent1 2 6 3 3 3 2" xfId="14732" xr:uid="{00000000-0005-0000-0000-0000D3380000}"/>
    <cellStyle name="20% - Accent1 2 6 3 3 3 2 2" xfId="14733" xr:uid="{00000000-0005-0000-0000-0000D4380000}"/>
    <cellStyle name="20% - Accent1 2 6 3 3 3 2 2 2" xfId="14734" xr:uid="{00000000-0005-0000-0000-0000D5380000}"/>
    <cellStyle name="20% - Accent1 2 6 3 3 3 2 3" xfId="14735" xr:uid="{00000000-0005-0000-0000-0000D6380000}"/>
    <cellStyle name="20% - Accent1 2 6 3 3 3 3" xfId="14736" xr:uid="{00000000-0005-0000-0000-0000D7380000}"/>
    <cellStyle name="20% - Accent1 2 6 3 3 3 3 2" xfId="14737" xr:uid="{00000000-0005-0000-0000-0000D8380000}"/>
    <cellStyle name="20% - Accent1 2 6 3 3 3 4" xfId="14738" xr:uid="{00000000-0005-0000-0000-0000D9380000}"/>
    <cellStyle name="20% - Accent1 2 6 3 3 4" xfId="14739" xr:uid="{00000000-0005-0000-0000-0000DA380000}"/>
    <cellStyle name="20% - Accent1 2 6 3 3 4 2" xfId="14740" xr:uid="{00000000-0005-0000-0000-0000DB380000}"/>
    <cellStyle name="20% - Accent1 2 6 3 3 4 2 2" xfId="14741" xr:uid="{00000000-0005-0000-0000-0000DC380000}"/>
    <cellStyle name="20% - Accent1 2 6 3 3 4 2 2 2" xfId="14742" xr:uid="{00000000-0005-0000-0000-0000DD380000}"/>
    <cellStyle name="20% - Accent1 2 6 3 3 4 2 3" xfId="14743" xr:uid="{00000000-0005-0000-0000-0000DE380000}"/>
    <cellStyle name="20% - Accent1 2 6 3 3 4 3" xfId="14744" xr:uid="{00000000-0005-0000-0000-0000DF380000}"/>
    <cellStyle name="20% - Accent1 2 6 3 3 4 3 2" xfId="14745" xr:uid="{00000000-0005-0000-0000-0000E0380000}"/>
    <cellStyle name="20% - Accent1 2 6 3 3 4 4" xfId="14746" xr:uid="{00000000-0005-0000-0000-0000E1380000}"/>
    <cellStyle name="20% - Accent1 2 6 3 3 5" xfId="14747" xr:uid="{00000000-0005-0000-0000-0000E2380000}"/>
    <cellStyle name="20% - Accent1 2 6 3 3 5 2" xfId="14748" xr:uid="{00000000-0005-0000-0000-0000E3380000}"/>
    <cellStyle name="20% - Accent1 2 6 3 3 5 2 2" xfId="14749" xr:uid="{00000000-0005-0000-0000-0000E4380000}"/>
    <cellStyle name="20% - Accent1 2 6 3 3 5 3" xfId="14750" xr:uid="{00000000-0005-0000-0000-0000E5380000}"/>
    <cellStyle name="20% - Accent1 2 6 3 3 6" xfId="14751" xr:uid="{00000000-0005-0000-0000-0000E6380000}"/>
    <cellStyle name="20% - Accent1 2 6 3 3 6 2" xfId="14752" xr:uid="{00000000-0005-0000-0000-0000E7380000}"/>
    <cellStyle name="20% - Accent1 2 6 3 3 6 2 2" xfId="14753" xr:uid="{00000000-0005-0000-0000-0000E8380000}"/>
    <cellStyle name="20% - Accent1 2 6 3 3 6 3" xfId="14754" xr:uid="{00000000-0005-0000-0000-0000E9380000}"/>
    <cellStyle name="20% - Accent1 2 6 3 3 7" xfId="14755" xr:uid="{00000000-0005-0000-0000-0000EA380000}"/>
    <cellStyle name="20% - Accent1 2 6 3 3 7 2" xfId="14756" xr:uid="{00000000-0005-0000-0000-0000EB380000}"/>
    <cellStyle name="20% - Accent1 2 6 3 3 8" xfId="14757" xr:uid="{00000000-0005-0000-0000-0000EC380000}"/>
    <cellStyle name="20% - Accent1 2 6 3 3 8 2" xfId="14758" xr:uid="{00000000-0005-0000-0000-0000ED380000}"/>
    <cellStyle name="20% - Accent1 2 6 3 3 9" xfId="14759" xr:uid="{00000000-0005-0000-0000-0000EE380000}"/>
    <cellStyle name="20% - Accent1 2 6 3 4" xfId="14760" xr:uid="{00000000-0005-0000-0000-0000EF380000}"/>
    <cellStyle name="20% - Accent1 2 6 3 4 2" xfId="14761" xr:uid="{00000000-0005-0000-0000-0000F0380000}"/>
    <cellStyle name="20% - Accent1 2 6 3 4 2 2" xfId="14762" xr:uid="{00000000-0005-0000-0000-0000F1380000}"/>
    <cellStyle name="20% - Accent1 2 6 3 4 2 2 2" xfId="14763" xr:uid="{00000000-0005-0000-0000-0000F2380000}"/>
    <cellStyle name="20% - Accent1 2 6 3 4 2 3" xfId="14764" xr:uid="{00000000-0005-0000-0000-0000F3380000}"/>
    <cellStyle name="20% - Accent1 2 6 3 4 3" xfId="14765" xr:uid="{00000000-0005-0000-0000-0000F4380000}"/>
    <cellStyle name="20% - Accent1 2 6 3 4 3 2" xfId="14766" xr:uid="{00000000-0005-0000-0000-0000F5380000}"/>
    <cellStyle name="20% - Accent1 2 6 3 4 4" xfId="14767" xr:uid="{00000000-0005-0000-0000-0000F6380000}"/>
    <cellStyle name="20% - Accent1 2 6 3 5" xfId="14768" xr:uid="{00000000-0005-0000-0000-0000F7380000}"/>
    <cellStyle name="20% - Accent1 2 6 3 5 2" xfId="14769" xr:uid="{00000000-0005-0000-0000-0000F8380000}"/>
    <cellStyle name="20% - Accent1 2 6 3 5 2 2" xfId="14770" xr:uid="{00000000-0005-0000-0000-0000F9380000}"/>
    <cellStyle name="20% - Accent1 2 6 3 5 2 2 2" xfId="14771" xr:uid="{00000000-0005-0000-0000-0000FA380000}"/>
    <cellStyle name="20% - Accent1 2 6 3 5 2 3" xfId="14772" xr:uid="{00000000-0005-0000-0000-0000FB380000}"/>
    <cellStyle name="20% - Accent1 2 6 3 5 3" xfId="14773" xr:uid="{00000000-0005-0000-0000-0000FC380000}"/>
    <cellStyle name="20% - Accent1 2 6 3 5 3 2" xfId="14774" xr:uid="{00000000-0005-0000-0000-0000FD380000}"/>
    <cellStyle name="20% - Accent1 2 6 3 5 4" xfId="14775" xr:uid="{00000000-0005-0000-0000-0000FE380000}"/>
    <cellStyle name="20% - Accent1 2 6 3 6" xfId="14776" xr:uid="{00000000-0005-0000-0000-0000FF380000}"/>
    <cellStyle name="20% - Accent1 2 6 3 6 2" xfId="14777" xr:uid="{00000000-0005-0000-0000-000000390000}"/>
    <cellStyle name="20% - Accent1 2 6 3 6 2 2" xfId="14778" xr:uid="{00000000-0005-0000-0000-000001390000}"/>
    <cellStyle name="20% - Accent1 2 6 3 6 2 2 2" xfId="14779" xr:uid="{00000000-0005-0000-0000-000002390000}"/>
    <cellStyle name="20% - Accent1 2 6 3 6 2 3" xfId="14780" xr:uid="{00000000-0005-0000-0000-000003390000}"/>
    <cellStyle name="20% - Accent1 2 6 3 6 3" xfId="14781" xr:uid="{00000000-0005-0000-0000-000004390000}"/>
    <cellStyle name="20% - Accent1 2 6 3 6 3 2" xfId="14782" xr:uid="{00000000-0005-0000-0000-000005390000}"/>
    <cellStyle name="20% - Accent1 2 6 3 6 4" xfId="14783" xr:uid="{00000000-0005-0000-0000-000006390000}"/>
    <cellStyle name="20% - Accent1 2 6 3 7" xfId="14784" xr:uid="{00000000-0005-0000-0000-000007390000}"/>
    <cellStyle name="20% - Accent1 2 6 3 7 2" xfId="14785" xr:uid="{00000000-0005-0000-0000-000008390000}"/>
    <cellStyle name="20% - Accent1 2 6 3 7 2 2" xfId="14786" xr:uid="{00000000-0005-0000-0000-000009390000}"/>
    <cellStyle name="20% - Accent1 2 6 3 7 3" xfId="14787" xr:uid="{00000000-0005-0000-0000-00000A390000}"/>
    <cellStyle name="20% - Accent1 2 6 3 8" xfId="14788" xr:uid="{00000000-0005-0000-0000-00000B390000}"/>
    <cellStyle name="20% - Accent1 2 6 3 8 2" xfId="14789" xr:uid="{00000000-0005-0000-0000-00000C390000}"/>
    <cellStyle name="20% - Accent1 2 6 3 8 2 2" xfId="14790" xr:uid="{00000000-0005-0000-0000-00000D390000}"/>
    <cellStyle name="20% - Accent1 2 6 3 8 3" xfId="14791" xr:uid="{00000000-0005-0000-0000-00000E390000}"/>
    <cellStyle name="20% - Accent1 2 6 3 9" xfId="14792" xr:uid="{00000000-0005-0000-0000-00000F390000}"/>
    <cellStyle name="20% - Accent1 2 6 3 9 2" xfId="14793" xr:uid="{00000000-0005-0000-0000-000010390000}"/>
    <cellStyle name="20% - Accent1 2 6 4" xfId="14794" xr:uid="{00000000-0005-0000-0000-000011390000}"/>
    <cellStyle name="20% - Accent1 2 6 4 10" xfId="14795" xr:uid="{00000000-0005-0000-0000-000012390000}"/>
    <cellStyle name="20% - Accent1 2 6 4 10 2" xfId="14796" xr:uid="{00000000-0005-0000-0000-000013390000}"/>
    <cellStyle name="20% - Accent1 2 6 4 11" xfId="14797" xr:uid="{00000000-0005-0000-0000-000014390000}"/>
    <cellStyle name="20% - Accent1 2 6 4 2" xfId="14798" xr:uid="{00000000-0005-0000-0000-000015390000}"/>
    <cellStyle name="20% - Accent1 2 6 4 2 2" xfId="14799" xr:uid="{00000000-0005-0000-0000-000016390000}"/>
    <cellStyle name="20% - Accent1 2 6 4 2 2 2" xfId="14800" xr:uid="{00000000-0005-0000-0000-000017390000}"/>
    <cellStyle name="20% - Accent1 2 6 4 2 2 2 2" xfId="14801" xr:uid="{00000000-0005-0000-0000-000018390000}"/>
    <cellStyle name="20% - Accent1 2 6 4 2 2 2 2 2" xfId="14802" xr:uid="{00000000-0005-0000-0000-000019390000}"/>
    <cellStyle name="20% - Accent1 2 6 4 2 2 2 3" xfId="14803" xr:uid="{00000000-0005-0000-0000-00001A390000}"/>
    <cellStyle name="20% - Accent1 2 6 4 2 2 3" xfId="14804" xr:uid="{00000000-0005-0000-0000-00001B390000}"/>
    <cellStyle name="20% - Accent1 2 6 4 2 2 3 2" xfId="14805" xr:uid="{00000000-0005-0000-0000-00001C390000}"/>
    <cellStyle name="20% - Accent1 2 6 4 2 2 4" xfId="14806" xr:uid="{00000000-0005-0000-0000-00001D390000}"/>
    <cellStyle name="20% - Accent1 2 6 4 2 3" xfId="14807" xr:uid="{00000000-0005-0000-0000-00001E390000}"/>
    <cellStyle name="20% - Accent1 2 6 4 2 3 2" xfId="14808" xr:uid="{00000000-0005-0000-0000-00001F390000}"/>
    <cellStyle name="20% - Accent1 2 6 4 2 3 2 2" xfId="14809" xr:uid="{00000000-0005-0000-0000-000020390000}"/>
    <cellStyle name="20% - Accent1 2 6 4 2 3 2 2 2" xfId="14810" xr:uid="{00000000-0005-0000-0000-000021390000}"/>
    <cellStyle name="20% - Accent1 2 6 4 2 3 2 3" xfId="14811" xr:uid="{00000000-0005-0000-0000-000022390000}"/>
    <cellStyle name="20% - Accent1 2 6 4 2 3 3" xfId="14812" xr:uid="{00000000-0005-0000-0000-000023390000}"/>
    <cellStyle name="20% - Accent1 2 6 4 2 3 3 2" xfId="14813" xr:uid="{00000000-0005-0000-0000-000024390000}"/>
    <cellStyle name="20% - Accent1 2 6 4 2 3 4" xfId="14814" xr:uid="{00000000-0005-0000-0000-000025390000}"/>
    <cellStyle name="20% - Accent1 2 6 4 2 4" xfId="14815" xr:uid="{00000000-0005-0000-0000-000026390000}"/>
    <cellStyle name="20% - Accent1 2 6 4 2 4 2" xfId="14816" xr:uid="{00000000-0005-0000-0000-000027390000}"/>
    <cellStyle name="20% - Accent1 2 6 4 2 4 2 2" xfId="14817" xr:uid="{00000000-0005-0000-0000-000028390000}"/>
    <cellStyle name="20% - Accent1 2 6 4 2 4 2 2 2" xfId="14818" xr:uid="{00000000-0005-0000-0000-000029390000}"/>
    <cellStyle name="20% - Accent1 2 6 4 2 4 2 3" xfId="14819" xr:uid="{00000000-0005-0000-0000-00002A390000}"/>
    <cellStyle name="20% - Accent1 2 6 4 2 4 3" xfId="14820" xr:uid="{00000000-0005-0000-0000-00002B390000}"/>
    <cellStyle name="20% - Accent1 2 6 4 2 4 3 2" xfId="14821" xr:uid="{00000000-0005-0000-0000-00002C390000}"/>
    <cellStyle name="20% - Accent1 2 6 4 2 4 4" xfId="14822" xr:uid="{00000000-0005-0000-0000-00002D390000}"/>
    <cellStyle name="20% - Accent1 2 6 4 2 5" xfId="14823" xr:uid="{00000000-0005-0000-0000-00002E390000}"/>
    <cellStyle name="20% - Accent1 2 6 4 2 5 2" xfId="14824" xr:uid="{00000000-0005-0000-0000-00002F390000}"/>
    <cellStyle name="20% - Accent1 2 6 4 2 5 2 2" xfId="14825" xr:uid="{00000000-0005-0000-0000-000030390000}"/>
    <cellStyle name="20% - Accent1 2 6 4 2 5 3" xfId="14826" xr:uid="{00000000-0005-0000-0000-000031390000}"/>
    <cellStyle name="20% - Accent1 2 6 4 2 6" xfId="14827" xr:uid="{00000000-0005-0000-0000-000032390000}"/>
    <cellStyle name="20% - Accent1 2 6 4 2 6 2" xfId="14828" xr:uid="{00000000-0005-0000-0000-000033390000}"/>
    <cellStyle name="20% - Accent1 2 6 4 2 6 2 2" xfId="14829" xr:uid="{00000000-0005-0000-0000-000034390000}"/>
    <cellStyle name="20% - Accent1 2 6 4 2 6 3" xfId="14830" xr:uid="{00000000-0005-0000-0000-000035390000}"/>
    <cellStyle name="20% - Accent1 2 6 4 2 7" xfId="14831" xr:uid="{00000000-0005-0000-0000-000036390000}"/>
    <cellStyle name="20% - Accent1 2 6 4 2 7 2" xfId="14832" xr:uid="{00000000-0005-0000-0000-000037390000}"/>
    <cellStyle name="20% - Accent1 2 6 4 2 8" xfId="14833" xr:uid="{00000000-0005-0000-0000-000038390000}"/>
    <cellStyle name="20% - Accent1 2 6 4 2 8 2" xfId="14834" xr:uid="{00000000-0005-0000-0000-000039390000}"/>
    <cellStyle name="20% - Accent1 2 6 4 2 9" xfId="14835" xr:uid="{00000000-0005-0000-0000-00003A390000}"/>
    <cellStyle name="20% - Accent1 2 6 4 3" xfId="14836" xr:uid="{00000000-0005-0000-0000-00003B390000}"/>
    <cellStyle name="20% - Accent1 2 6 4 3 2" xfId="14837" xr:uid="{00000000-0005-0000-0000-00003C390000}"/>
    <cellStyle name="20% - Accent1 2 6 4 3 2 2" xfId="14838" xr:uid="{00000000-0005-0000-0000-00003D390000}"/>
    <cellStyle name="20% - Accent1 2 6 4 3 2 2 2" xfId="14839" xr:uid="{00000000-0005-0000-0000-00003E390000}"/>
    <cellStyle name="20% - Accent1 2 6 4 3 2 2 2 2" xfId="14840" xr:uid="{00000000-0005-0000-0000-00003F390000}"/>
    <cellStyle name="20% - Accent1 2 6 4 3 2 2 3" xfId="14841" xr:uid="{00000000-0005-0000-0000-000040390000}"/>
    <cellStyle name="20% - Accent1 2 6 4 3 2 3" xfId="14842" xr:uid="{00000000-0005-0000-0000-000041390000}"/>
    <cellStyle name="20% - Accent1 2 6 4 3 2 3 2" xfId="14843" xr:uid="{00000000-0005-0000-0000-000042390000}"/>
    <cellStyle name="20% - Accent1 2 6 4 3 2 4" xfId="14844" xr:uid="{00000000-0005-0000-0000-000043390000}"/>
    <cellStyle name="20% - Accent1 2 6 4 3 3" xfId="14845" xr:uid="{00000000-0005-0000-0000-000044390000}"/>
    <cellStyle name="20% - Accent1 2 6 4 3 3 2" xfId="14846" xr:uid="{00000000-0005-0000-0000-000045390000}"/>
    <cellStyle name="20% - Accent1 2 6 4 3 3 2 2" xfId="14847" xr:uid="{00000000-0005-0000-0000-000046390000}"/>
    <cellStyle name="20% - Accent1 2 6 4 3 3 2 2 2" xfId="14848" xr:uid="{00000000-0005-0000-0000-000047390000}"/>
    <cellStyle name="20% - Accent1 2 6 4 3 3 2 3" xfId="14849" xr:uid="{00000000-0005-0000-0000-000048390000}"/>
    <cellStyle name="20% - Accent1 2 6 4 3 3 3" xfId="14850" xr:uid="{00000000-0005-0000-0000-000049390000}"/>
    <cellStyle name="20% - Accent1 2 6 4 3 3 3 2" xfId="14851" xr:uid="{00000000-0005-0000-0000-00004A390000}"/>
    <cellStyle name="20% - Accent1 2 6 4 3 3 4" xfId="14852" xr:uid="{00000000-0005-0000-0000-00004B390000}"/>
    <cellStyle name="20% - Accent1 2 6 4 3 4" xfId="14853" xr:uid="{00000000-0005-0000-0000-00004C390000}"/>
    <cellStyle name="20% - Accent1 2 6 4 3 4 2" xfId="14854" xr:uid="{00000000-0005-0000-0000-00004D390000}"/>
    <cellStyle name="20% - Accent1 2 6 4 3 4 2 2" xfId="14855" xr:uid="{00000000-0005-0000-0000-00004E390000}"/>
    <cellStyle name="20% - Accent1 2 6 4 3 4 2 2 2" xfId="14856" xr:uid="{00000000-0005-0000-0000-00004F390000}"/>
    <cellStyle name="20% - Accent1 2 6 4 3 4 2 3" xfId="14857" xr:uid="{00000000-0005-0000-0000-000050390000}"/>
    <cellStyle name="20% - Accent1 2 6 4 3 4 3" xfId="14858" xr:uid="{00000000-0005-0000-0000-000051390000}"/>
    <cellStyle name="20% - Accent1 2 6 4 3 4 3 2" xfId="14859" xr:uid="{00000000-0005-0000-0000-000052390000}"/>
    <cellStyle name="20% - Accent1 2 6 4 3 4 4" xfId="14860" xr:uid="{00000000-0005-0000-0000-000053390000}"/>
    <cellStyle name="20% - Accent1 2 6 4 3 5" xfId="14861" xr:uid="{00000000-0005-0000-0000-000054390000}"/>
    <cellStyle name="20% - Accent1 2 6 4 3 5 2" xfId="14862" xr:uid="{00000000-0005-0000-0000-000055390000}"/>
    <cellStyle name="20% - Accent1 2 6 4 3 5 2 2" xfId="14863" xr:uid="{00000000-0005-0000-0000-000056390000}"/>
    <cellStyle name="20% - Accent1 2 6 4 3 5 3" xfId="14864" xr:uid="{00000000-0005-0000-0000-000057390000}"/>
    <cellStyle name="20% - Accent1 2 6 4 3 6" xfId="14865" xr:uid="{00000000-0005-0000-0000-000058390000}"/>
    <cellStyle name="20% - Accent1 2 6 4 3 6 2" xfId="14866" xr:uid="{00000000-0005-0000-0000-000059390000}"/>
    <cellStyle name="20% - Accent1 2 6 4 3 6 2 2" xfId="14867" xr:uid="{00000000-0005-0000-0000-00005A390000}"/>
    <cellStyle name="20% - Accent1 2 6 4 3 6 3" xfId="14868" xr:uid="{00000000-0005-0000-0000-00005B390000}"/>
    <cellStyle name="20% - Accent1 2 6 4 3 7" xfId="14869" xr:uid="{00000000-0005-0000-0000-00005C390000}"/>
    <cellStyle name="20% - Accent1 2 6 4 3 7 2" xfId="14870" xr:uid="{00000000-0005-0000-0000-00005D390000}"/>
    <cellStyle name="20% - Accent1 2 6 4 3 8" xfId="14871" xr:uid="{00000000-0005-0000-0000-00005E390000}"/>
    <cellStyle name="20% - Accent1 2 6 4 3 8 2" xfId="14872" xr:uid="{00000000-0005-0000-0000-00005F390000}"/>
    <cellStyle name="20% - Accent1 2 6 4 3 9" xfId="14873" xr:uid="{00000000-0005-0000-0000-000060390000}"/>
    <cellStyle name="20% - Accent1 2 6 4 4" xfId="14874" xr:uid="{00000000-0005-0000-0000-000061390000}"/>
    <cellStyle name="20% - Accent1 2 6 4 4 2" xfId="14875" xr:uid="{00000000-0005-0000-0000-000062390000}"/>
    <cellStyle name="20% - Accent1 2 6 4 4 2 2" xfId="14876" xr:uid="{00000000-0005-0000-0000-000063390000}"/>
    <cellStyle name="20% - Accent1 2 6 4 4 2 2 2" xfId="14877" xr:uid="{00000000-0005-0000-0000-000064390000}"/>
    <cellStyle name="20% - Accent1 2 6 4 4 2 3" xfId="14878" xr:uid="{00000000-0005-0000-0000-000065390000}"/>
    <cellStyle name="20% - Accent1 2 6 4 4 3" xfId="14879" xr:uid="{00000000-0005-0000-0000-000066390000}"/>
    <cellStyle name="20% - Accent1 2 6 4 4 3 2" xfId="14880" xr:uid="{00000000-0005-0000-0000-000067390000}"/>
    <cellStyle name="20% - Accent1 2 6 4 4 4" xfId="14881" xr:uid="{00000000-0005-0000-0000-000068390000}"/>
    <cellStyle name="20% - Accent1 2 6 4 5" xfId="14882" xr:uid="{00000000-0005-0000-0000-000069390000}"/>
    <cellStyle name="20% - Accent1 2 6 4 5 2" xfId="14883" xr:uid="{00000000-0005-0000-0000-00006A390000}"/>
    <cellStyle name="20% - Accent1 2 6 4 5 2 2" xfId="14884" xr:uid="{00000000-0005-0000-0000-00006B390000}"/>
    <cellStyle name="20% - Accent1 2 6 4 5 2 2 2" xfId="14885" xr:uid="{00000000-0005-0000-0000-00006C390000}"/>
    <cellStyle name="20% - Accent1 2 6 4 5 2 3" xfId="14886" xr:uid="{00000000-0005-0000-0000-00006D390000}"/>
    <cellStyle name="20% - Accent1 2 6 4 5 3" xfId="14887" xr:uid="{00000000-0005-0000-0000-00006E390000}"/>
    <cellStyle name="20% - Accent1 2 6 4 5 3 2" xfId="14888" xr:uid="{00000000-0005-0000-0000-00006F390000}"/>
    <cellStyle name="20% - Accent1 2 6 4 5 4" xfId="14889" xr:uid="{00000000-0005-0000-0000-000070390000}"/>
    <cellStyle name="20% - Accent1 2 6 4 6" xfId="14890" xr:uid="{00000000-0005-0000-0000-000071390000}"/>
    <cellStyle name="20% - Accent1 2 6 4 6 2" xfId="14891" xr:uid="{00000000-0005-0000-0000-000072390000}"/>
    <cellStyle name="20% - Accent1 2 6 4 6 2 2" xfId="14892" xr:uid="{00000000-0005-0000-0000-000073390000}"/>
    <cellStyle name="20% - Accent1 2 6 4 6 2 2 2" xfId="14893" xr:uid="{00000000-0005-0000-0000-000074390000}"/>
    <cellStyle name="20% - Accent1 2 6 4 6 2 3" xfId="14894" xr:uid="{00000000-0005-0000-0000-000075390000}"/>
    <cellStyle name="20% - Accent1 2 6 4 6 3" xfId="14895" xr:uid="{00000000-0005-0000-0000-000076390000}"/>
    <cellStyle name="20% - Accent1 2 6 4 6 3 2" xfId="14896" xr:uid="{00000000-0005-0000-0000-000077390000}"/>
    <cellStyle name="20% - Accent1 2 6 4 6 4" xfId="14897" xr:uid="{00000000-0005-0000-0000-000078390000}"/>
    <cellStyle name="20% - Accent1 2 6 4 7" xfId="14898" xr:uid="{00000000-0005-0000-0000-000079390000}"/>
    <cellStyle name="20% - Accent1 2 6 4 7 2" xfId="14899" xr:uid="{00000000-0005-0000-0000-00007A390000}"/>
    <cellStyle name="20% - Accent1 2 6 4 7 2 2" xfId="14900" xr:uid="{00000000-0005-0000-0000-00007B390000}"/>
    <cellStyle name="20% - Accent1 2 6 4 7 3" xfId="14901" xr:uid="{00000000-0005-0000-0000-00007C390000}"/>
    <cellStyle name="20% - Accent1 2 6 4 8" xfId="14902" xr:uid="{00000000-0005-0000-0000-00007D390000}"/>
    <cellStyle name="20% - Accent1 2 6 4 8 2" xfId="14903" xr:uid="{00000000-0005-0000-0000-00007E390000}"/>
    <cellStyle name="20% - Accent1 2 6 4 8 2 2" xfId="14904" xr:uid="{00000000-0005-0000-0000-00007F390000}"/>
    <cellStyle name="20% - Accent1 2 6 4 8 3" xfId="14905" xr:uid="{00000000-0005-0000-0000-000080390000}"/>
    <cellStyle name="20% - Accent1 2 6 4 9" xfId="14906" xr:uid="{00000000-0005-0000-0000-000081390000}"/>
    <cellStyle name="20% - Accent1 2 6 4 9 2" xfId="14907" xr:uid="{00000000-0005-0000-0000-000082390000}"/>
    <cellStyle name="20% - Accent1 2 6 5" xfId="14908" xr:uid="{00000000-0005-0000-0000-000083390000}"/>
    <cellStyle name="20% - Accent1 2 6 5 10" xfId="14909" xr:uid="{00000000-0005-0000-0000-000084390000}"/>
    <cellStyle name="20% - Accent1 2 6 5 10 2" xfId="14910" xr:uid="{00000000-0005-0000-0000-000085390000}"/>
    <cellStyle name="20% - Accent1 2 6 5 11" xfId="14911" xr:uid="{00000000-0005-0000-0000-000086390000}"/>
    <cellStyle name="20% - Accent1 2 6 5 2" xfId="14912" xr:uid="{00000000-0005-0000-0000-000087390000}"/>
    <cellStyle name="20% - Accent1 2 6 5 2 2" xfId="14913" xr:uid="{00000000-0005-0000-0000-000088390000}"/>
    <cellStyle name="20% - Accent1 2 6 5 2 2 2" xfId="14914" xr:uid="{00000000-0005-0000-0000-000089390000}"/>
    <cellStyle name="20% - Accent1 2 6 5 2 2 2 2" xfId="14915" xr:uid="{00000000-0005-0000-0000-00008A390000}"/>
    <cellStyle name="20% - Accent1 2 6 5 2 2 2 2 2" xfId="14916" xr:uid="{00000000-0005-0000-0000-00008B390000}"/>
    <cellStyle name="20% - Accent1 2 6 5 2 2 2 3" xfId="14917" xr:uid="{00000000-0005-0000-0000-00008C390000}"/>
    <cellStyle name="20% - Accent1 2 6 5 2 2 3" xfId="14918" xr:uid="{00000000-0005-0000-0000-00008D390000}"/>
    <cellStyle name="20% - Accent1 2 6 5 2 2 3 2" xfId="14919" xr:uid="{00000000-0005-0000-0000-00008E390000}"/>
    <cellStyle name="20% - Accent1 2 6 5 2 2 4" xfId="14920" xr:uid="{00000000-0005-0000-0000-00008F390000}"/>
    <cellStyle name="20% - Accent1 2 6 5 2 3" xfId="14921" xr:uid="{00000000-0005-0000-0000-000090390000}"/>
    <cellStyle name="20% - Accent1 2 6 5 2 3 2" xfId="14922" xr:uid="{00000000-0005-0000-0000-000091390000}"/>
    <cellStyle name="20% - Accent1 2 6 5 2 3 2 2" xfId="14923" xr:uid="{00000000-0005-0000-0000-000092390000}"/>
    <cellStyle name="20% - Accent1 2 6 5 2 3 2 2 2" xfId="14924" xr:uid="{00000000-0005-0000-0000-000093390000}"/>
    <cellStyle name="20% - Accent1 2 6 5 2 3 2 3" xfId="14925" xr:uid="{00000000-0005-0000-0000-000094390000}"/>
    <cellStyle name="20% - Accent1 2 6 5 2 3 3" xfId="14926" xr:uid="{00000000-0005-0000-0000-000095390000}"/>
    <cellStyle name="20% - Accent1 2 6 5 2 3 3 2" xfId="14927" xr:uid="{00000000-0005-0000-0000-000096390000}"/>
    <cellStyle name="20% - Accent1 2 6 5 2 3 4" xfId="14928" xr:uid="{00000000-0005-0000-0000-000097390000}"/>
    <cellStyle name="20% - Accent1 2 6 5 2 4" xfId="14929" xr:uid="{00000000-0005-0000-0000-000098390000}"/>
    <cellStyle name="20% - Accent1 2 6 5 2 4 2" xfId="14930" xr:uid="{00000000-0005-0000-0000-000099390000}"/>
    <cellStyle name="20% - Accent1 2 6 5 2 4 2 2" xfId="14931" xr:uid="{00000000-0005-0000-0000-00009A390000}"/>
    <cellStyle name="20% - Accent1 2 6 5 2 4 2 2 2" xfId="14932" xr:uid="{00000000-0005-0000-0000-00009B390000}"/>
    <cellStyle name="20% - Accent1 2 6 5 2 4 2 3" xfId="14933" xr:uid="{00000000-0005-0000-0000-00009C390000}"/>
    <cellStyle name="20% - Accent1 2 6 5 2 4 3" xfId="14934" xr:uid="{00000000-0005-0000-0000-00009D390000}"/>
    <cellStyle name="20% - Accent1 2 6 5 2 4 3 2" xfId="14935" xr:uid="{00000000-0005-0000-0000-00009E390000}"/>
    <cellStyle name="20% - Accent1 2 6 5 2 4 4" xfId="14936" xr:uid="{00000000-0005-0000-0000-00009F390000}"/>
    <cellStyle name="20% - Accent1 2 6 5 2 5" xfId="14937" xr:uid="{00000000-0005-0000-0000-0000A0390000}"/>
    <cellStyle name="20% - Accent1 2 6 5 2 5 2" xfId="14938" xr:uid="{00000000-0005-0000-0000-0000A1390000}"/>
    <cellStyle name="20% - Accent1 2 6 5 2 5 2 2" xfId="14939" xr:uid="{00000000-0005-0000-0000-0000A2390000}"/>
    <cellStyle name="20% - Accent1 2 6 5 2 5 3" xfId="14940" xr:uid="{00000000-0005-0000-0000-0000A3390000}"/>
    <cellStyle name="20% - Accent1 2 6 5 2 6" xfId="14941" xr:uid="{00000000-0005-0000-0000-0000A4390000}"/>
    <cellStyle name="20% - Accent1 2 6 5 2 6 2" xfId="14942" xr:uid="{00000000-0005-0000-0000-0000A5390000}"/>
    <cellStyle name="20% - Accent1 2 6 5 2 6 2 2" xfId="14943" xr:uid="{00000000-0005-0000-0000-0000A6390000}"/>
    <cellStyle name="20% - Accent1 2 6 5 2 6 3" xfId="14944" xr:uid="{00000000-0005-0000-0000-0000A7390000}"/>
    <cellStyle name="20% - Accent1 2 6 5 2 7" xfId="14945" xr:uid="{00000000-0005-0000-0000-0000A8390000}"/>
    <cellStyle name="20% - Accent1 2 6 5 2 7 2" xfId="14946" xr:uid="{00000000-0005-0000-0000-0000A9390000}"/>
    <cellStyle name="20% - Accent1 2 6 5 2 8" xfId="14947" xr:uid="{00000000-0005-0000-0000-0000AA390000}"/>
    <cellStyle name="20% - Accent1 2 6 5 2 8 2" xfId="14948" xr:uid="{00000000-0005-0000-0000-0000AB390000}"/>
    <cellStyle name="20% - Accent1 2 6 5 2 9" xfId="14949" xr:uid="{00000000-0005-0000-0000-0000AC390000}"/>
    <cellStyle name="20% - Accent1 2 6 5 3" xfId="14950" xr:uid="{00000000-0005-0000-0000-0000AD390000}"/>
    <cellStyle name="20% - Accent1 2 6 5 3 2" xfId="14951" xr:uid="{00000000-0005-0000-0000-0000AE390000}"/>
    <cellStyle name="20% - Accent1 2 6 5 3 2 2" xfId="14952" xr:uid="{00000000-0005-0000-0000-0000AF390000}"/>
    <cellStyle name="20% - Accent1 2 6 5 3 2 2 2" xfId="14953" xr:uid="{00000000-0005-0000-0000-0000B0390000}"/>
    <cellStyle name="20% - Accent1 2 6 5 3 2 2 2 2" xfId="14954" xr:uid="{00000000-0005-0000-0000-0000B1390000}"/>
    <cellStyle name="20% - Accent1 2 6 5 3 2 2 3" xfId="14955" xr:uid="{00000000-0005-0000-0000-0000B2390000}"/>
    <cellStyle name="20% - Accent1 2 6 5 3 2 3" xfId="14956" xr:uid="{00000000-0005-0000-0000-0000B3390000}"/>
    <cellStyle name="20% - Accent1 2 6 5 3 2 3 2" xfId="14957" xr:uid="{00000000-0005-0000-0000-0000B4390000}"/>
    <cellStyle name="20% - Accent1 2 6 5 3 2 4" xfId="14958" xr:uid="{00000000-0005-0000-0000-0000B5390000}"/>
    <cellStyle name="20% - Accent1 2 6 5 3 3" xfId="14959" xr:uid="{00000000-0005-0000-0000-0000B6390000}"/>
    <cellStyle name="20% - Accent1 2 6 5 3 3 2" xfId="14960" xr:uid="{00000000-0005-0000-0000-0000B7390000}"/>
    <cellStyle name="20% - Accent1 2 6 5 3 3 2 2" xfId="14961" xr:uid="{00000000-0005-0000-0000-0000B8390000}"/>
    <cellStyle name="20% - Accent1 2 6 5 3 3 2 2 2" xfId="14962" xr:uid="{00000000-0005-0000-0000-0000B9390000}"/>
    <cellStyle name="20% - Accent1 2 6 5 3 3 2 3" xfId="14963" xr:uid="{00000000-0005-0000-0000-0000BA390000}"/>
    <cellStyle name="20% - Accent1 2 6 5 3 3 3" xfId="14964" xr:uid="{00000000-0005-0000-0000-0000BB390000}"/>
    <cellStyle name="20% - Accent1 2 6 5 3 3 3 2" xfId="14965" xr:uid="{00000000-0005-0000-0000-0000BC390000}"/>
    <cellStyle name="20% - Accent1 2 6 5 3 3 4" xfId="14966" xr:uid="{00000000-0005-0000-0000-0000BD390000}"/>
    <cellStyle name="20% - Accent1 2 6 5 3 4" xfId="14967" xr:uid="{00000000-0005-0000-0000-0000BE390000}"/>
    <cellStyle name="20% - Accent1 2 6 5 3 4 2" xfId="14968" xr:uid="{00000000-0005-0000-0000-0000BF390000}"/>
    <cellStyle name="20% - Accent1 2 6 5 3 4 2 2" xfId="14969" xr:uid="{00000000-0005-0000-0000-0000C0390000}"/>
    <cellStyle name="20% - Accent1 2 6 5 3 4 2 2 2" xfId="14970" xr:uid="{00000000-0005-0000-0000-0000C1390000}"/>
    <cellStyle name="20% - Accent1 2 6 5 3 4 2 3" xfId="14971" xr:uid="{00000000-0005-0000-0000-0000C2390000}"/>
    <cellStyle name="20% - Accent1 2 6 5 3 4 3" xfId="14972" xr:uid="{00000000-0005-0000-0000-0000C3390000}"/>
    <cellStyle name="20% - Accent1 2 6 5 3 4 3 2" xfId="14973" xr:uid="{00000000-0005-0000-0000-0000C4390000}"/>
    <cellStyle name="20% - Accent1 2 6 5 3 4 4" xfId="14974" xr:uid="{00000000-0005-0000-0000-0000C5390000}"/>
    <cellStyle name="20% - Accent1 2 6 5 3 5" xfId="14975" xr:uid="{00000000-0005-0000-0000-0000C6390000}"/>
    <cellStyle name="20% - Accent1 2 6 5 3 5 2" xfId="14976" xr:uid="{00000000-0005-0000-0000-0000C7390000}"/>
    <cellStyle name="20% - Accent1 2 6 5 3 5 2 2" xfId="14977" xr:uid="{00000000-0005-0000-0000-0000C8390000}"/>
    <cellStyle name="20% - Accent1 2 6 5 3 5 3" xfId="14978" xr:uid="{00000000-0005-0000-0000-0000C9390000}"/>
    <cellStyle name="20% - Accent1 2 6 5 3 6" xfId="14979" xr:uid="{00000000-0005-0000-0000-0000CA390000}"/>
    <cellStyle name="20% - Accent1 2 6 5 3 6 2" xfId="14980" xr:uid="{00000000-0005-0000-0000-0000CB390000}"/>
    <cellStyle name="20% - Accent1 2 6 5 3 6 2 2" xfId="14981" xr:uid="{00000000-0005-0000-0000-0000CC390000}"/>
    <cellStyle name="20% - Accent1 2 6 5 3 6 3" xfId="14982" xr:uid="{00000000-0005-0000-0000-0000CD390000}"/>
    <cellStyle name="20% - Accent1 2 6 5 3 7" xfId="14983" xr:uid="{00000000-0005-0000-0000-0000CE390000}"/>
    <cellStyle name="20% - Accent1 2 6 5 3 7 2" xfId="14984" xr:uid="{00000000-0005-0000-0000-0000CF390000}"/>
    <cellStyle name="20% - Accent1 2 6 5 3 8" xfId="14985" xr:uid="{00000000-0005-0000-0000-0000D0390000}"/>
    <cellStyle name="20% - Accent1 2 6 5 3 8 2" xfId="14986" xr:uid="{00000000-0005-0000-0000-0000D1390000}"/>
    <cellStyle name="20% - Accent1 2 6 5 3 9" xfId="14987" xr:uid="{00000000-0005-0000-0000-0000D2390000}"/>
    <cellStyle name="20% - Accent1 2 6 5 4" xfId="14988" xr:uid="{00000000-0005-0000-0000-0000D3390000}"/>
    <cellStyle name="20% - Accent1 2 6 5 4 2" xfId="14989" xr:uid="{00000000-0005-0000-0000-0000D4390000}"/>
    <cellStyle name="20% - Accent1 2 6 5 4 2 2" xfId="14990" xr:uid="{00000000-0005-0000-0000-0000D5390000}"/>
    <cellStyle name="20% - Accent1 2 6 5 4 2 2 2" xfId="14991" xr:uid="{00000000-0005-0000-0000-0000D6390000}"/>
    <cellStyle name="20% - Accent1 2 6 5 4 2 3" xfId="14992" xr:uid="{00000000-0005-0000-0000-0000D7390000}"/>
    <cellStyle name="20% - Accent1 2 6 5 4 3" xfId="14993" xr:uid="{00000000-0005-0000-0000-0000D8390000}"/>
    <cellStyle name="20% - Accent1 2 6 5 4 3 2" xfId="14994" xr:uid="{00000000-0005-0000-0000-0000D9390000}"/>
    <cellStyle name="20% - Accent1 2 6 5 4 4" xfId="14995" xr:uid="{00000000-0005-0000-0000-0000DA390000}"/>
    <cellStyle name="20% - Accent1 2 6 5 5" xfId="14996" xr:uid="{00000000-0005-0000-0000-0000DB390000}"/>
    <cellStyle name="20% - Accent1 2 6 5 5 2" xfId="14997" xr:uid="{00000000-0005-0000-0000-0000DC390000}"/>
    <cellStyle name="20% - Accent1 2 6 5 5 2 2" xfId="14998" xr:uid="{00000000-0005-0000-0000-0000DD390000}"/>
    <cellStyle name="20% - Accent1 2 6 5 5 2 2 2" xfId="14999" xr:uid="{00000000-0005-0000-0000-0000DE390000}"/>
    <cellStyle name="20% - Accent1 2 6 5 5 2 3" xfId="15000" xr:uid="{00000000-0005-0000-0000-0000DF390000}"/>
    <cellStyle name="20% - Accent1 2 6 5 5 3" xfId="15001" xr:uid="{00000000-0005-0000-0000-0000E0390000}"/>
    <cellStyle name="20% - Accent1 2 6 5 5 3 2" xfId="15002" xr:uid="{00000000-0005-0000-0000-0000E1390000}"/>
    <cellStyle name="20% - Accent1 2 6 5 5 4" xfId="15003" xr:uid="{00000000-0005-0000-0000-0000E2390000}"/>
    <cellStyle name="20% - Accent1 2 6 5 6" xfId="15004" xr:uid="{00000000-0005-0000-0000-0000E3390000}"/>
    <cellStyle name="20% - Accent1 2 6 5 6 2" xfId="15005" xr:uid="{00000000-0005-0000-0000-0000E4390000}"/>
    <cellStyle name="20% - Accent1 2 6 5 6 2 2" xfId="15006" xr:uid="{00000000-0005-0000-0000-0000E5390000}"/>
    <cellStyle name="20% - Accent1 2 6 5 6 2 2 2" xfId="15007" xr:uid="{00000000-0005-0000-0000-0000E6390000}"/>
    <cellStyle name="20% - Accent1 2 6 5 6 2 3" xfId="15008" xr:uid="{00000000-0005-0000-0000-0000E7390000}"/>
    <cellStyle name="20% - Accent1 2 6 5 6 3" xfId="15009" xr:uid="{00000000-0005-0000-0000-0000E8390000}"/>
    <cellStyle name="20% - Accent1 2 6 5 6 3 2" xfId="15010" xr:uid="{00000000-0005-0000-0000-0000E9390000}"/>
    <cellStyle name="20% - Accent1 2 6 5 6 4" xfId="15011" xr:uid="{00000000-0005-0000-0000-0000EA390000}"/>
    <cellStyle name="20% - Accent1 2 6 5 7" xfId="15012" xr:uid="{00000000-0005-0000-0000-0000EB390000}"/>
    <cellStyle name="20% - Accent1 2 6 5 7 2" xfId="15013" xr:uid="{00000000-0005-0000-0000-0000EC390000}"/>
    <cellStyle name="20% - Accent1 2 6 5 7 2 2" xfId="15014" xr:uid="{00000000-0005-0000-0000-0000ED390000}"/>
    <cellStyle name="20% - Accent1 2 6 5 7 3" xfId="15015" xr:uid="{00000000-0005-0000-0000-0000EE390000}"/>
    <cellStyle name="20% - Accent1 2 6 5 8" xfId="15016" xr:uid="{00000000-0005-0000-0000-0000EF390000}"/>
    <cellStyle name="20% - Accent1 2 6 5 8 2" xfId="15017" xr:uid="{00000000-0005-0000-0000-0000F0390000}"/>
    <cellStyle name="20% - Accent1 2 6 5 8 2 2" xfId="15018" xr:uid="{00000000-0005-0000-0000-0000F1390000}"/>
    <cellStyle name="20% - Accent1 2 6 5 8 3" xfId="15019" xr:uid="{00000000-0005-0000-0000-0000F2390000}"/>
    <cellStyle name="20% - Accent1 2 6 5 9" xfId="15020" xr:uid="{00000000-0005-0000-0000-0000F3390000}"/>
    <cellStyle name="20% - Accent1 2 6 5 9 2" xfId="15021" xr:uid="{00000000-0005-0000-0000-0000F4390000}"/>
    <cellStyle name="20% - Accent1 2 6 6" xfId="15022" xr:uid="{00000000-0005-0000-0000-0000F5390000}"/>
    <cellStyle name="20% - Accent1 2 6 6 2" xfId="15023" xr:uid="{00000000-0005-0000-0000-0000F6390000}"/>
    <cellStyle name="20% - Accent1 2 6 6 2 2" xfId="15024" xr:uid="{00000000-0005-0000-0000-0000F7390000}"/>
    <cellStyle name="20% - Accent1 2 6 6 2 2 2" xfId="15025" xr:uid="{00000000-0005-0000-0000-0000F8390000}"/>
    <cellStyle name="20% - Accent1 2 6 6 2 2 2 2" xfId="15026" xr:uid="{00000000-0005-0000-0000-0000F9390000}"/>
    <cellStyle name="20% - Accent1 2 6 6 2 2 3" xfId="15027" xr:uid="{00000000-0005-0000-0000-0000FA390000}"/>
    <cellStyle name="20% - Accent1 2 6 6 2 3" xfId="15028" xr:uid="{00000000-0005-0000-0000-0000FB390000}"/>
    <cellStyle name="20% - Accent1 2 6 6 2 3 2" xfId="15029" xr:uid="{00000000-0005-0000-0000-0000FC390000}"/>
    <cellStyle name="20% - Accent1 2 6 6 2 4" xfId="15030" xr:uid="{00000000-0005-0000-0000-0000FD390000}"/>
    <cellStyle name="20% - Accent1 2 6 6 3" xfId="15031" xr:uid="{00000000-0005-0000-0000-0000FE390000}"/>
    <cellStyle name="20% - Accent1 2 6 6 3 2" xfId="15032" xr:uid="{00000000-0005-0000-0000-0000FF390000}"/>
    <cellStyle name="20% - Accent1 2 6 6 3 2 2" xfId="15033" xr:uid="{00000000-0005-0000-0000-0000003A0000}"/>
    <cellStyle name="20% - Accent1 2 6 6 3 2 2 2" xfId="15034" xr:uid="{00000000-0005-0000-0000-0000013A0000}"/>
    <cellStyle name="20% - Accent1 2 6 6 3 2 3" xfId="15035" xr:uid="{00000000-0005-0000-0000-0000023A0000}"/>
    <cellStyle name="20% - Accent1 2 6 6 3 3" xfId="15036" xr:uid="{00000000-0005-0000-0000-0000033A0000}"/>
    <cellStyle name="20% - Accent1 2 6 6 3 3 2" xfId="15037" xr:uid="{00000000-0005-0000-0000-0000043A0000}"/>
    <cellStyle name="20% - Accent1 2 6 6 3 4" xfId="15038" xr:uid="{00000000-0005-0000-0000-0000053A0000}"/>
    <cellStyle name="20% - Accent1 2 6 6 4" xfId="15039" xr:uid="{00000000-0005-0000-0000-0000063A0000}"/>
    <cellStyle name="20% - Accent1 2 6 6 4 2" xfId="15040" xr:uid="{00000000-0005-0000-0000-0000073A0000}"/>
    <cellStyle name="20% - Accent1 2 6 6 4 2 2" xfId="15041" xr:uid="{00000000-0005-0000-0000-0000083A0000}"/>
    <cellStyle name="20% - Accent1 2 6 6 4 2 2 2" xfId="15042" xr:uid="{00000000-0005-0000-0000-0000093A0000}"/>
    <cellStyle name="20% - Accent1 2 6 6 4 2 3" xfId="15043" xr:uid="{00000000-0005-0000-0000-00000A3A0000}"/>
    <cellStyle name="20% - Accent1 2 6 6 4 3" xfId="15044" xr:uid="{00000000-0005-0000-0000-00000B3A0000}"/>
    <cellStyle name="20% - Accent1 2 6 6 4 3 2" xfId="15045" xr:uid="{00000000-0005-0000-0000-00000C3A0000}"/>
    <cellStyle name="20% - Accent1 2 6 6 4 4" xfId="15046" xr:uid="{00000000-0005-0000-0000-00000D3A0000}"/>
    <cellStyle name="20% - Accent1 2 6 6 5" xfId="15047" xr:uid="{00000000-0005-0000-0000-00000E3A0000}"/>
    <cellStyle name="20% - Accent1 2 6 6 5 2" xfId="15048" xr:uid="{00000000-0005-0000-0000-00000F3A0000}"/>
    <cellStyle name="20% - Accent1 2 6 6 5 2 2" xfId="15049" xr:uid="{00000000-0005-0000-0000-0000103A0000}"/>
    <cellStyle name="20% - Accent1 2 6 6 5 3" xfId="15050" xr:uid="{00000000-0005-0000-0000-0000113A0000}"/>
    <cellStyle name="20% - Accent1 2 6 6 6" xfId="15051" xr:uid="{00000000-0005-0000-0000-0000123A0000}"/>
    <cellStyle name="20% - Accent1 2 6 6 6 2" xfId="15052" xr:uid="{00000000-0005-0000-0000-0000133A0000}"/>
    <cellStyle name="20% - Accent1 2 6 6 6 2 2" xfId="15053" xr:uid="{00000000-0005-0000-0000-0000143A0000}"/>
    <cellStyle name="20% - Accent1 2 6 6 6 3" xfId="15054" xr:uid="{00000000-0005-0000-0000-0000153A0000}"/>
    <cellStyle name="20% - Accent1 2 6 6 7" xfId="15055" xr:uid="{00000000-0005-0000-0000-0000163A0000}"/>
    <cellStyle name="20% - Accent1 2 6 6 7 2" xfId="15056" xr:uid="{00000000-0005-0000-0000-0000173A0000}"/>
    <cellStyle name="20% - Accent1 2 6 6 8" xfId="15057" xr:uid="{00000000-0005-0000-0000-0000183A0000}"/>
    <cellStyle name="20% - Accent1 2 6 6 8 2" xfId="15058" xr:uid="{00000000-0005-0000-0000-0000193A0000}"/>
    <cellStyle name="20% - Accent1 2 6 6 9" xfId="15059" xr:uid="{00000000-0005-0000-0000-00001A3A0000}"/>
    <cellStyle name="20% - Accent1 2 6 7" xfId="15060" xr:uid="{00000000-0005-0000-0000-00001B3A0000}"/>
    <cellStyle name="20% - Accent1 2 6 7 2" xfId="15061" xr:uid="{00000000-0005-0000-0000-00001C3A0000}"/>
    <cellStyle name="20% - Accent1 2 6 7 2 2" xfId="15062" xr:uid="{00000000-0005-0000-0000-00001D3A0000}"/>
    <cellStyle name="20% - Accent1 2 6 7 2 2 2" xfId="15063" xr:uid="{00000000-0005-0000-0000-00001E3A0000}"/>
    <cellStyle name="20% - Accent1 2 6 7 2 2 2 2" xfId="15064" xr:uid="{00000000-0005-0000-0000-00001F3A0000}"/>
    <cellStyle name="20% - Accent1 2 6 7 2 2 3" xfId="15065" xr:uid="{00000000-0005-0000-0000-0000203A0000}"/>
    <cellStyle name="20% - Accent1 2 6 7 2 3" xfId="15066" xr:uid="{00000000-0005-0000-0000-0000213A0000}"/>
    <cellStyle name="20% - Accent1 2 6 7 2 3 2" xfId="15067" xr:uid="{00000000-0005-0000-0000-0000223A0000}"/>
    <cellStyle name="20% - Accent1 2 6 7 2 4" xfId="15068" xr:uid="{00000000-0005-0000-0000-0000233A0000}"/>
    <cellStyle name="20% - Accent1 2 6 7 3" xfId="15069" xr:uid="{00000000-0005-0000-0000-0000243A0000}"/>
    <cellStyle name="20% - Accent1 2 6 7 3 2" xfId="15070" xr:uid="{00000000-0005-0000-0000-0000253A0000}"/>
    <cellStyle name="20% - Accent1 2 6 7 3 2 2" xfId="15071" xr:uid="{00000000-0005-0000-0000-0000263A0000}"/>
    <cellStyle name="20% - Accent1 2 6 7 3 2 2 2" xfId="15072" xr:uid="{00000000-0005-0000-0000-0000273A0000}"/>
    <cellStyle name="20% - Accent1 2 6 7 3 2 3" xfId="15073" xr:uid="{00000000-0005-0000-0000-0000283A0000}"/>
    <cellStyle name="20% - Accent1 2 6 7 3 3" xfId="15074" xr:uid="{00000000-0005-0000-0000-0000293A0000}"/>
    <cellStyle name="20% - Accent1 2 6 7 3 3 2" xfId="15075" xr:uid="{00000000-0005-0000-0000-00002A3A0000}"/>
    <cellStyle name="20% - Accent1 2 6 7 3 4" xfId="15076" xr:uid="{00000000-0005-0000-0000-00002B3A0000}"/>
    <cellStyle name="20% - Accent1 2 6 7 4" xfId="15077" xr:uid="{00000000-0005-0000-0000-00002C3A0000}"/>
    <cellStyle name="20% - Accent1 2 6 7 4 2" xfId="15078" xr:uid="{00000000-0005-0000-0000-00002D3A0000}"/>
    <cellStyle name="20% - Accent1 2 6 7 4 2 2" xfId="15079" xr:uid="{00000000-0005-0000-0000-00002E3A0000}"/>
    <cellStyle name="20% - Accent1 2 6 7 4 2 2 2" xfId="15080" xr:uid="{00000000-0005-0000-0000-00002F3A0000}"/>
    <cellStyle name="20% - Accent1 2 6 7 4 2 3" xfId="15081" xr:uid="{00000000-0005-0000-0000-0000303A0000}"/>
    <cellStyle name="20% - Accent1 2 6 7 4 3" xfId="15082" xr:uid="{00000000-0005-0000-0000-0000313A0000}"/>
    <cellStyle name="20% - Accent1 2 6 7 4 3 2" xfId="15083" xr:uid="{00000000-0005-0000-0000-0000323A0000}"/>
    <cellStyle name="20% - Accent1 2 6 7 4 4" xfId="15084" xr:uid="{00000000-0005-0000-0000-0000333A0000}"/>
    <cellStyle name="20% - Accent1 2 6 7 5" xfId="15085" xr:uid="{00000000-0005-0000-0000-0000343A0000}"/>
    <cellStyle name="20% - Accent1 2 6 7 5 2" xfId="15086" xr:uid="{00000000-0005-0000-0000-0000353A0000}"/>
    <cellStyle name="20% - Accent1 2 6 7 5 2 2" xfId="15087" xr:uid="{00000000-0005-0000-0000-0000363A0000}"/>
    <cellStyle name="20% - Accent1 2 6 7 5 3" xfId="15088" xr:uid="{00000000-0005-0000-0000-0000373A0000}"/>
    <cellStyle name="20% - Accent1 2 6 7 6" xfId="15089" xr:uid="{00000000-0005-0000-0000-0000383A0000}"/>
    <cellStyle name="20% - Accent1 2 6 7 6 2" xfId="15090" xr:uid="{00000000-0005-0000-0000-0000393A0000}"/>
    <cellStyle name="20% - Accent1 2 6 7 6 2 2" xfId="15091" xr:uid="{00000000-0005-0000-0000-00003A3A0000}"/>
    <cellStyle name="20% - Accent1 2 6 7 6 3" xfId="15092" xr:uid="{00000000-0005-0000-0000-00003B3A0000}"/>
    <cellStyle name="20% - Accent1 2 6 7 7" xfId="15093" xr:uid="{00000000-0005-0000-0000-00003C3A0000}"/>
    <cellStyle name="20% - Accent1 2 6 7 7 2" xfId="15094" xr:uid="{00000000-0005-0000-0000-00003D3A0000}"/>
    <cellStyle name="20% - Accent1 2 6 7 8" xfId="15095" xr:uid="{00000000-0005-0000-0000-00003E3A0000}"/>
    <cellStyle name="20% - Accent1 2 6 7 8 2" xfId="15096" xr:uid="{00000000-0005-0000-0000-00003F3A0000}"/>
    <cellStyle name="20% - Accent1 2 6 7 9" xfId="15097" xr:uid="{00000000-0005-0000-0000-0000403A0000}"/>
    <cellStyle name="20% - Accent1 2 6 8" xfId="15098" xr:uid="{00000000-0005-0000-0000-0000413A0000}"/>
    <cellStyle name="20% - Accent1 2 6 8 2" xfId="15099" xr:uid="{00000000-0005-0000-0000-0000423A0000}"/>
    <cellStyle name="20% - Accent1 2 6 8 2 2" xfId="15100" xr:uid="{00000000-0005-0000-0000-0000433A0000}"/>
    <cellStyle name="20% - Accent1 2 6 8 2 2 2" xfId="15101" xr:uid="{00000000-0005-0000-0000-0000443A0000}"/>
    <cellStyle name="20% - Accent1 2 6 8 2 3" xfId="15102" xr:uid="{00000000-0005-0000-0000-0000453A0000}"/>
    <cellStyle name="20% - Accent1 2 6 8 3" xfId="15103" xr:uid="{00000000-0005-0000-0000-0000463A0000}"/>
    <cellStyle name="20% - Accent1 2 6 8 3 2" xfId="15104" xr:uid="{00000000-0005-0000-0000-0000473A0000}"/>
    <cellStyle name="20% - Accent1 2 6 8 4" xfId="15105" xr:uid="{00000000-0005-0000-0000-0000483A0000}"/>
    <cellStyle name="20% - Accent1 2 6 9" xfId="15106" xr:uid="{00000000-0005-0000-0000-0000493A0000}"/>
    <cellStyle name="20% - Accent1 2 6 9 2" xfId="15107" xr:uid="{00000000-0005-0000-0000-00004A3A0000}"/>
    <cellStyle name="20% - Accent1 2 6 9 2 2" xfId="15108" xr:uid="{00000000-0005-0000-0000-00004B3A0000}"/>
    <cellStyle name="20% - Accent1 2 6 9 2 2 2" xfId="15109" xr:uid="{00000000-0005-0000-0000-00004C3A0000}"/>
    <cellStyle name="20% - Accent1 2 6 9 2 3" xfId="15110" xr:uid="{00000000-0005-0000-0000-00004D3A0000}"/>
    <cellStyle name="20% - Accent1 2 6 9 3" xfId="15111" xr:uid="{00000000-0005-0000-0000-00004E3A0000}"/>
    <cellStyle name="20% - Accent1 2 6 9 3 2" xfId="15112" xr:uid="{00000000-0005-0000-0000-00004F3A0000}"/>
    <cellStyle name="20% - Accent1 2 6 9 4" xfId="15113" xr:uid="{00000000-0005-0000-0000-0000503A0000}"/>
    <cellStyle name="20% - Accent1 2 7" xfId="15114" xr:uid="{00000000-0005-0000-0000-0000513A0000}"/>
    <cellStyle name="20% - Accent1 2 7 10" xfId="15115" xr:uid="{00000000-0005-0000-0000-0000523A0000}"/>
    <cellStyle name="20% - Accent1 2 7 10 2" xfId="15116" xr:uid="{00000000-0005-0000-0000-0000533A0000}"/>
    <cellStyle name="20% - Accent1 2 7 10 2 2" xfId="15117" xr:uid="{00000000-0005-0000-0000-0000543A0000}"/>
    <cellStyle name="20% - Accent1 2 7 10 3" xfId="15118" xr:uid="{00000000-0005-0000-0000-0000553A0000}"/>
    <cellStyle name="20% - Accent1 2 7 11" xfId="15119" xr:uid="{00000000-0005-0000-0000-0000563A0000}"/>
    <cellStyle name="20% - Accent1 2 7 11 2" xfId="15120" xr:uid="{00000000-0005-0000-0000-0000573A0000}"/>
    <cellStyle name="20% - Accent1 2 7 11 2 2" xfId="15121" xr:uid="{00000000-0005-0000-0000-0000583A0000}"/>
    <cellStyle name="20% - Accent1 2 7 11 3" xfId="15122" xr:uid="{00000000-0005-0000-0000-0000593A0000}"/>
    <cellStyle name="20% - Accent1 2 7 12" xfId="15123" xr:uid="{00000000-0005-0000-0000-00005A3A0000}"/>
    <cellStyle name="20% - Accent1 2 7 12 2" xfId="15124" xr:uid="{00000000-0005-0000-0000-00005B3A0000}"/>
    <cellStyle name="20% - Accent1 2 7 13" xfId="15125" xr:uid="{00000000-0005-0000-0000-00005C3A0000}"/>
    <cellStyle name="20% - Accent1 2 7 13 2" xfId="15126" xr:uid="{00000000-0005-0000-0000-00005D3A0000}"/>
    <cellStyle name="20% - Accent1 2 7 14" xfId="15127" xr:uid="{00000000-0005-0000-0000-00005E3A0000}"/>
    <cellStyle name="20% - Accent1 2 7 2" xfId="15128" xr:uid="{00000000-0005-0000-0000-00005F3A0000}"/>
    <cellStyle name="20% - Accent1 2 7 2 10" xfId="15129" xr:uid="{00000000-0005-0000-0000-0000603A0000}"/>
    <cellStyle name="20% - Accent1 2 7 2 10 2" xfId="15130" xr:uid="{00000000-0005-0000-0000-0000613A0000}"/>
    <cellStyle name="20% - Accent1 2 7 2 11" xfId="15131" xr:uid="{00000000-0005-0000-0000-0000623A0000}"/>
    <cellStyle name="20% - Accent1 2 7 2 2" xfId="15132" xr:uid="{00000000-0005-0000-0000-0000633A0000}"/>
    <cellStyle name="20% - Accent1 2 7 2 2 2" xfId="15133" xr:uid="{00000000-0005-0000-0000-0000643A0000}"/>
    <cellStyle name="20% - Accent1 2 7 2 2 2 2" xfId="15134" xr:uid="{00000000-0005-0000-0000-0000653A0000}"/>
    <cellStyle name="20% - Accent1 2 7 2 2 2 2 2" xfId="15135" xr:uid="{00000000-0005-0000-0000-0000663A0000}"/>
    <cellStyle name="20% - Accent1 2 7 2 2 2 2 2 2" xfId="15136" xr:uid="{00000000-0005-0000-0000-0000673A0000}"/>
    <cellStyle name="20% - Accent1 2 7 2 2 2 2 3" xfId="15137" xr:uid="{00000000-0005-0000-0000-0000683A0000}"/>
    <cellStyle name="20% - Accent1 2 7 2 2 2 3" xfId="15138" xr:uid="{00000000-0005-0000-0000-0000693A0000}"/>
    <cellStyle name="20% - Accent1 2 7 2 2 2 3 2" xfId="15139" xr:uid="{00000000-0005-0000-0000-00006A3A0000}"/>
    <cellStyle name="20% - Accent1 2 7 2 2 2 4" xfId="15140" xr:uid="{00000000-0005-0000-0000-00006B3A0000}"/>
    <cellStyle name="20% - Accent1 2 7 2 2 3" xfId="15141" xr:uid="{00000000-0005-0000-0000-00006C3A0000}"/>
    <cellStyle name="20% - Accent1 2 7 2 2 3 2" xfId="15142" xr:uid="{00000000-0005-0000-0000-00006D3A0000}"/>
    <cellStyle name="20% - Accent1 2 7 2 2 3 2 2" xfId="15143" xr:uid="{00000000-0005-0000-0000-00006E3A0000}"/>
    <cellStyle name="20% - Accent1 2 7 2 2 3 2 2 2" xfId="15144" xr:uid="{00000000-0005-0000-0000-00006F3A0000}"/>
    <cellStyle name="20% - Accent1 2 7 2 2 3 2 3" xfId="15145" xr:uid="{00000000-0005-0000-0000-0000703A0000}"/>
    <cellStyle name="20% - Accent1 2 7 2 2 3 3" xfId="15146" xr:uid="{00000000-0005-0000-0000-0000713A0000}"/>
    <cellStyle name="20% - Accent1 2 7 2 2 3 3 2" xfId="15147" xr:uid="{00000000-0005-0000-0000-0000723A0000}"/>
    <cellStyle name="20% - Accent1 2 7 2 2 3 4" xfId="15148" xr:uid="{00000000-0005-0000-0000-0000733A0000}"/>
    <cellStyle name="20% - Accent1 2 7 2 2 4" xfId="15149" xr:uid="{00000000-0005-0000-0000-0000743A0000}"/>
    <cellStyle name="20% - Accent1 2 7 2 2 4 2" xfId="15150" xr:uid="{00000000-0005-0000-0000-0000753A0000}"/>
    <cellStyle name="20% - Accent1 2 7 2 2 4 2 2" xfId="15151" xr:uid="{00000000-0005-0000-0000-0000763A0000}"/>
    <cellStyle name="20% - Accent1 2 7 2 2 4 2 2 2" xfId="15152" xr:uid="{00000000-0005-0000-0000-0000773A0000}"/>
    <cellStyle name="20% - Accent1 2 7 2 2 4 2 3" xfId="15153" xr:uid="{00000000-0005-0000-0000-0000783A0000}"/>
    <cellStyle name="20% - Accent1 2 7 2 2 4 3" xfId="15154" xr:uid="{00000000-0005-0000-0000-0000793A0000}"/>
    <cellStyle name="20% - Accent1 2 7 2 2 4 3 2" xfId="15155" xr:uid="{00000000-0005-0000-0000-00007A3A0000}"/>
    <cellStyle name="20% - Accent1 2 7 2 2 4 4" xfId="15156" xr:uid="{00000000-0005-0000-0000-00007B3A0000}"/>
    <cellStyle name="20% - Accent1 2 7 2 2 5" xfId="15157" xr:uid="{00000000-0005-0000-0000-00007C3A0000}"/>
    <cellStyle name="20% - Accent1 2 7 2 2 5 2" xfId="15158" xr:uid="{00000000-0005-0000-0000-00007D3A0000}"/>
    <cellStyle name="20% - Accent1 2 7 2 2 5 2 2" xfId="15159" xr:uid="{00000000-0005-0000-0000-00007E3A0000}"/>
    <cellStyle name="20% - Accent1 2 7 2 2 5 3" xfId="15160" xr:uid="{00000000-0005-0000-0000-00007F3A0000}"/>
    <cellStyle name="20% - Accent1 2 7 2 2 6" xfId="15161" xr:uid="{00000000-0005-0000-0000-0000803A0000}"/>
    <cellStyle name="20% - Accent1 2 7 2 2 6 2" xfId="15162" xr:uid="{00000000-0005-0000-0000-0000813A0000}"/>
    <cellStyle name="20% - Accent1 2 7 2 2 6 2 2" xfId="15163" xr:uid="{00000000-0005-0000-0000-0000823A0000}"/>
    <cellStyle name="20% - Accent1 2 7 2 2 6 3" xfId="15164" xr:uid="{00000000-0005-0000-0000-0000833A0000}"/>
    <cellStyle name="20% - Accent1 2 7 2 2 7" xfId="15165" xr:uid="{00000000-0005-0000-0000-0000843A0000}"/>
    <cellStyle name="20% - Accent1 2 7 2 2 7 2" xfId="15166" xr:uid="{00000000-0005-0000-0000-0000853A0000}"/>
    <cellStyle name="20% - Accent1 2 7 2 2 8" xfId="15167" xr:uid="{00000000-0005-0000-0000-0000863A0000}"/>
    <cellStyle name="20% - Accent1 2 7 2 2 8 2" xfId="15168" xr:uid="{00000000-0005-0000-0000-0000873A0000}"/>
    <cellStyle name="20% - Accent1 2 7 2 2 9" xfId="15169" xr:uid="{00000000-0005-0000-0000-0000883A0000}"/>
    <cellStyle name="20% - Accent1 2 7 2 3" xfId="15170" xr:uid="{00000000-0005-0000-0000-0000893A0000}"/>
    <cellStyle name="20% - Accent1 2 7 2 3 2" xfId="15171" xr:uid="{00000000-0005-0000-0000-00008A3A0000}"/>
    <cellStyle name="20% - Accent1 2 7 2 3 2 2" xfId="15172" xr:uid="{00000000-0005-0000-0000-00008B3A0000}"/>
    <cellStyle name="20% - Accent1 2 7 2 3 2 2 2" xfId="15173" xr:uid="{00000000-0005-0000-0000-00008C3A0000}"/>
    <cellStyle name="20% - Accent1 2 7 2 3 2 2 2 2" xfId="15174" xr:uid="{00000000-0005-0000-0000-00008D3A0000}"/>
    <cellStyle name="20% - Accent1 2 7 2 3 2 2 3" xfId="15175" xr:uid="{00000000-0005-0000-0000-00008E3A0000}"/>
    <cellStyle name="20% - Accent1 2 7 2 3 2 3" xfId="15176" xr:uid="{00000000-0005-0000-0000-00008F3A0000}"/>
    <cellStyle name="20% - Accent1 2 7 2 3 2 3 2" xfId="15177" xr:uid="{00000000-0005-0000-0000-0000903A0000}"/>
    <cellStyle name="20% - Accent1 2 7 2 3 2 4" xfId="15178" xr:uid="{00000000-0005-0000-0000-0000913A0000}"/>
    <cellStyle name="20% - Accent1 2 7 2 3 3" xfId="15179" xr:uid="{00000000-0005-0000-0000-0000923A0000}"/>
    <cellStyle name="20% - Accent1 2 7 2 3 3 2" xfId="15180" xr:uid="{00000000-0005-0000-0000-0000933A0000}"/>
    <cellStyle name="20% - Accent1 2 7 2 3 3 2 2" xfId="15181" xr:uid="{00000000-0005-0000-0000-0000943A0000}"/>
    <cellStyle name="20% - Accent1 2 7 2 3 3 2 2 2" xfId="15182" xr:uid="{00000000-0005-0000-0000-0000953A0000}"/>
    <cellStyle name="20% - Accent1 2 7 2 3 3 2 3" xfId="15183" xr:uid="{00000000-0005-0000-0000-0000963A0000}"/>
    <cellStyle name="20% - Accent1 2 7 2 3 3 3" xfId="15184" xr:uid="{00000000-0005-0000-0000-0000973A0000}"/>
    <cellStyle name="20% - Accent1 2 7 2 3 3 3 2" xfId="15185" xr:uid="{00000000-0005-0000-0000-0000983A0000}"/>
    <cellStyle name="20% - Accent1 2 7 2 3 3 4" xfId="15186" xr:uid="{00000000-0005-0000-0000-0000993A0000}"/>
    <cellStyle name="20% - Accent1 2 7 2 3 4" xfId="15187" xr:uid="{00000000-0005-0000-0000-00009A3A0000}"/>
    <cellStyle name="20% - Accent1 2 7 2 3 4 2" xfId="15188" xr:uid="{00000000-0005-0000-0000-00009B3A0000}"/>
    <cellStyle name="20% - Accent1 2 7 2 3 4 2 2" xfId="15189" xr:uid="{00000000-0005-0000-0000-00009C3A0000}"/>
    <cellStyle name="20% - Accent1 2 7 2 3 4 2 2 2" xfId="15190" xr:uid="{00000000-0005-0000-0000-00009D3A0000}"/>
    <cellStyle name="20% - Accent1 2 7 2 3 4 2 3" xfId="15191" xr:uid="{00000000-0005-0000-0000-00009E3A0000}"/>
    <cellStyle name="20% - Accent1 2 7 2 3 4 3" xfId="15192" xr:uid="{00000000-0005-0000-0000-00009F3A0000}"/>
    <cellStyle name="20% - Accent1 2 7 2 3 4 3 2" xfId="15193" xr:uid="{00000000-0005-0000-0000-0000A03A0000}"/>
    <cellStyle name="20% - Accent1 2 7 2 3 4 4" xfId="15194" xr:uid="{00000000-0005-0000-0000-0000A13A0000}"/>
    <cellStyle name="20% - Accent1 2 7 2 3 5" xfId="15195" xr:uid="{00000000-0005-0000-0000-0000A23A0000}"/>
    <cellStyle name="20% - Accent1 2 7 2 3 5 2" xfId="15196" xr:uid="{00000000-0005-0000-0000-0000A33A0000}"/>
    <cellStyle name="20% - Accent1 2 7 2 3 5 2 2" xfId="15197" xr:uid="{00000000-0005-0000-0000-0000A43A0000}"/>
    <cellStyle name="20% - Accent1 2 7 2 3 5 3" xfId="15198" xr:uid="{00000000-0005-0000-0000-0000A53A0000}"/>
    <cellStyle name="20% - Accent1 2 7 2 3 6" xfId="15199" xr:uid="{00000000-0005-0000-0000-0000A63A0000}"/>
    <cellStyle name="20% - Accent1 2 7 2 3 6 2" xfId="15200" xr:uid="{00000000-0005-0000-0000-0000A73A0000}"/>
    <cellStyle name="20% - Accent1 2 7 2 3 6 2 2" xfId="15201" xr:uid="{00000000-0005-0000-0000-0000A83A0000}"/>
    <cellStyle name="20% - Accent1 2 7 2 3 6 3" xfId="15202" xr:uid="{00000000-0005-0000-0000-0000A93A0000}"/>
    <cellStyle name="20% - Accent1 2 7 2 3 7" xfId="15203" xr:uid="{00000000-0005-0000-0000-0000AA3A0000}"/>
    <cellStyle name="20% - Accent1 2 7 2 3 7 2" xfId="15204" xr:uid="{00000000-0005-0000-0000-0000AB3A0000}"/>
    <cellStyle name="20% - Accent1 2 7 2 3 8" xfId="15205" xr:uid="{00000000-0005-0000-0000-0000AC3A0000}"/>
    <cellStyle name="20% - Accent1 2 7 2 3 8 2" xfId="15206" xr:uid="{00000000-0005-0000-0000-0000AD3A0000}"/>
    <cellStyle name="20% - Accent1 2 7 2 3 9" xfId="15207" xr:uid="{00000000-0005-0000-0000-0000AE3A0000}"/>
    <cellStyle name="20% - Accent1 2 7 2 4" xfId="15208" xr:uid="{00000000-0005-0000-0000-0000AF3A0000}"/>
    <cellStyle name="20% - Accent1 2 7 2 4 2" xfId="15209" xr:uid="{00000000-0005-0000-0000-0000B03A0000}"/>
    <cellStyle name="20% - Accent1 2 7 2 4 2 2" xfId="15210" xr:uid="{00000000-0005-0000-0000-0000B13A0000}"/>
    <cellStyle name="20% - Accent1 2 7 2 4 2 2 2" xfId="15211" xr:uid="{00000000-0005-0000-0000-0000B23A0000}"/>
    <cellStyle name="20% - Accent1 2 7 2 4 2 3" xfId="15212" xr:uid="{00000000-0005-0000-0000-0000B33A0000}"/>
    <cellStyle name="20% - Accent1 2 7 2 4 3" xfId="15213" xr:uid="{00000000-0005-0000-0000-0000B43A0000}"/>
    <cellStyle name="20% - Accent1 2 7 2 4 3 2" xfId="15214" xr:uid="{00000000-0005-0000-0000-0000B53A0000}"/>
    <cellStyle name="20% - Accent1 2 7 2 4 4" xfId="15215" xr:uid="{00000000-0005-0000-0000-0000B63A0000}"/>
    <cellStyle name="20% - Accent1 2 7 2 5" xfId="15216" xr:uid="{00000000-0005-0000-0000-0000B73A0000}"/>
    <cellStyle name="20% - Accent1 2 7 2 5 2" xfId="15217" xr:uid="{00000000-0005-0000-0000-0000B83A0000}"/>
    <cellStyle name="20% - Accent1 2 7 2 5 2 2" xfId="15218" xr:uid="{00000000-0005-0000-0000-0000B93A0000}"/>
    <cellStyle name="20% - Accent1 2 7 2 5 2 2 2" xfId="15219" xr:uid="{00000000-0005-0000-0000-0000BA3A0000}"/>
    <cellStyle name="20% - Accent1 2 7 2 5 2 3" xfId="15220" xr:uid="{00000000-0005-0000-0000-0000BB3A0000}"/>
    <cellStyle name="20% - Accent1 2 7 2 5 3" xfId="15221" xr:uid="{00000000-0005-0000-0000-0000BC3A0000}"/>
    <cellStyle name="20% - Accent1 2 7 2 5 3 2" xfId="15222" xr:uid="{00000000-0005-0000-0000-0000BD3A0000}"/>
    <cellStyle name="20% - Accent1 2 7 2 5 4" xfId="15223" xr:uid="{00000000-0005-0000-0000-0000BE3A0000}"/>
    <cellStyle name="20% - Accent1 2 7 2 6" xfId="15224" xr:uid="{00000000-0005-0000-0000-0000BF3A0000}"/>
    <cellStyle name="20% - Accent1 2 7 2 6 2" xfId="15225" xr:uid="{00000000-0005-0000-0000-0000C03A0000}"/>
    <cellStyle name="20% - Accent1 2 7 2 6 2 2" xfId="15226" xr:uid="{00000000-0005-0000-0000-0000C13A0000}"/>
    <cellStyle name="20% - Accent1 2 7 2 6 2 2 2" xfId="15227" xr:uid="{00000000-0005-0000-0000-0000C23A0000}"/>
    <cellStyle name="20% - Accent1 2 7 2 6 2 3" xfId="15228" xr:uid="{00000000-0005-0000-0000-0000C33A0000}"/>
    <cellStyle name="20% - Accent1 2 7 2 6 3" xfId="15229" xr:uid="{00000000-0005-0000-0000-0000C43A0000}"/>
    <cellStyle name="20% - Accent1 2 7 2 6 3 2" xfId="15230" xr:uid="{00000000-0005-0000-0000-0000C53A0000}"/>
    <cellStyle name="20% - Accent1 2 7 2 6 4" xfId="15231" xr:uid="{00000000-0005-0000-0000-0000C63A0000}"/>
    <cellStyle name="20% - Accent1 2 7 2 7" xfId="15232" xr:uid="{00000000-0005-0000-0000-0000C73A0000}"/>
    <cellStyle name="20% - Accent1 2 7 2 7 2" xfId="15233" xr:uid="{00000000-0005-0000-0000-0000C83A0000}"/>
    <cellStyle name="20% - Accent1 2 7 2 7 2 2" xfId="15234" xr:uid="{00000000-0005-0000-0000-0000C93A0000}"/>
    <cellStyle name="20% - Accent1 2 7 2 7 3" xfId="15235" xr:uid="{00000000-0005-0000-0000-0000CA3A0000}"/>
    <cellStyle name="20% - Accent1 2 7 2 8" xfId="15236" xr:uid="{00000000-0005-0000-0000-0000CB3A0000}"/>
    <cellStyle name="20% - Accent1 2 7 2 8 2" xfId="15237" xr:uid="{00000000-0005-0000-0000-0000CC3A0000}"/>
    <cellStyle name="20% - Accent1 2 7 2 8 2 2" xfId="15238" xr:uid="{00000000-0005-0000-0000-0000CD3A0000}"/>
    <cellStyle name="20% - Accent1 2 7 2 8 3" xfId="15239" xr:uid="{00000000-0005-0000-0000-0000CE3A0000}"/>
    <cellStyle name="20% - Accent1 2 7 2 9" xfId="15240" xr:uid="{00000000-0005-0000-0000-0000CF3A0000}"/>
    <cellStyle name="20% - Accent1 2 7 2 9 2" xfId="15241" xr:uid="{00000000-0005-0000-0000-0000D03A0000}"/>
    <cellStyle name="20% - Accent1 2 7 3" xfId="15242" xr:uid="{00000000-0005-0000-0000-0000D13A0000}"/>
    <cellStyle name="20% - Accent1 2 7 3 10" xfId="15243" xr:uid="{00000000-0005-0000-0000-0000D23A0000}"/>
    <cellStyle name="20% - Accent1 2 7 3 10 2" xfId="15244" xr:uid="{00000000-0005-0000-0000-0000D33A0000}"/>
    <cellStyle name="20% - Accent1 2 7 3 11" xfId="15245" xr:uid="{00000000-0005-0000-0000-0000D43A0000}"/>
    <cellStyle name="20% - Accent1 2 7 3 2" xfId="15246" xr:uid="{00000000-0005-0000-0000-0000D53A0000}"/>
    <cellStyle name="20% - Accent1 2 7 3 2 2" xfId="15247" xr:uid="{00000000-0005-0000-0000-0000D63A0000}"/>
    <cellStyle name="20% - Accent1 2 7 3 2 2 2" xfId="15248" xr:uid="{00000000-0005-0000-0000-0000D73A0000}"/>
    <cellStyle name="20% - Accent1 2 7 3 2 2 2 2" xfId="15249" xr:uid="{00000000-0005-0000-0000-0000D83A0000}"/>
    <cellStyle name="20% - Accent1 2 7 3 2 2 2 2 2" xfId="15250" xr:uid="{00000000-0005-0000-0000-0000D93A0000}"/>
    <cellStyle name="20% - Accent1 2 7 3 2 2 2 3" xfId="15251" xr:uid="{00000000-0005-0000-0000-0000DA3A0000}"/>
    <cellStyle name="20% - Accent1 2 7 3 2 2 3" xfId="15252" xr:uid="{00000000-0005-0000-0000-0000DB3A0000}"/>
    <cellStyle name="20% - Accent1 2 7 3 2 2 3 2" xfId="15253" xr:uid="{00000000-0005-0000-0000-0000DC3A0000}"/>
    <cellStyle name="20% - Accent1 2 7 3 2 2 4" xfId="15254" xr:uid="{00000000-0005-0000-0000-0000DD3A0000}"/>
    <cellStyle name="20% - Accent1 2 7 3 2 3" xfId="15255" xr:uid="{00000000-0005-0000-0000-0000DE3A0000}"/>
    <cellStyle name="20% - Accent1 2 7 3 2 3 2" xfId="15256" xr:uid="{00000000-0005-0000-0000-0000DF3A0000}"/>
    <cellStyle name="20% - Accent1 2 7 3 2 3 2 2" xfId="15257" xr:uid="{00000000-0005-0000-0000-0000E03A0000}"/>
    <cellStyle name="20% - Accent1 2 7 3 2 3 2 2 2" xfId="15258" xr:uid="{00000000-0005-0000-0000-0000E13A0000}"/>
    <cellStyle name="20% - Accent1 2 7 3 2 3 2 3" xfId="15259" xr:uid="{00000000-0005-0000-0000-0000E23A0000}"/>
    <cellStyle name="20% - Accent1 2 7 3 2 3 3" xfId="15260" xr:uid="{00000000-0005-0000-0000-0000E33A0000}"/>
    <cellStyle name="20% - Accent1 2 7 3 2 3 3 2" xfId="15261" xr:uid="{00000000-0005-0000-0000-0000E43A0000}"/>
    <cellStyle name="20% - Accent1 2 7 3 2 3 4" xfId="15262" xr:uid="{00000000-0005-0000-0000-0000E53A0000}"/>
    <cellStyle name="20% - Accent1 2 7 3 2 4" xfId="15263" xr:uid="{00000000-0005-0000-0000-0000E63A0000}"/>
    <cellStyle name="20% - Accent1 2 7 3 2 4 2" xfId="15264" xr:uid="{00000000-0005-0000-0000-0000E73A0000}"/>
    <cellStyle name="20% - Accent1 2 7 3 2 4 2 2" xfId="15265" xr:uid="{00000000-0005-0000-0000-0000E83A0000}"/>
    <cellStyle name="20% - Accent1 2 7 3 2 4 2 2 2" xfId="15266" xr:uid="{00000000-0005-0000-0000-0000E93A0000}"/>
    <cellStyle name="20% - Accent1 2 7 3 2 4 2 3" xfId="15267" xr:uid="{00000000-0005-0000-0000-0000EA3A0000}"/>
    <cellStyle name="20% - Accent1 2 7 3 2 4 3" xfId="15268" xr:uid="{00000000-0005-0000-0000-0000EB3A0000}"/>
    <cellStyle name="20% - Accent1 2 7 3 2 4 3 2" xfId="15269" xr:uid="{00000000-0005-0000-0000-0000EC3A0000}"/>
    <cellStyle name="20% - Accent1 2 7 3 2 4 4" xfId="15270" xr:uid="{00000000-0005-0000-0000-0000ED3A0000}"/>
    <cellStyle name="20% - Accent1 2 7 3 2 5" xfId="15271" xr:uid="{00000000-0005-0000-0000-0000EE3A0000}"/>
    <cellStyle name="20% - Accent1 2 7 3 2 5 2" xfId="15272" xr:uid="{00000000-0005-0000-0000-0000EF3A0000}"/>
    <cellStyle name="20% - Accent1 2 7 3 2 5 2 2" xfId="15273" xr:uid="{00000000-0005-0000-0000-0000F03A0000}"/>
    <cellStyle name="20% - Accent1 2 7 3 2 5 3" xfId="15274" xr:uid="{00000000-0005-0000-0000-0000F13A0000}"/>
    <cellStyle name="20% - Accent1 2 7 3 2 6" xfId="15275" xr:uid="{00000000-0005-0000-0000-0000F23A0000}"/>
    <cellStyle name="20% - Accent1 2 7 3 2 6 2" xfId="15276" xr:uid="{00000000-0005-0000-0000-0000F33A0000}"/>
    <cellStyle name="20% - Accent1 2 7 3 2 6 2 2" xfId="15277" xr:uid="{00000000-0005-0000-0000-0000F43A0000}"/>
    <cellStyle name="20% - Accent1 2 7 3 2 6 3" xfId="15278" xr:uid="{00000000-0005-0000-0000-0000F53A0000}"/>
    <cellStyle name="20% - Accent1 2 7 3 2 7" xfId="15279" xr:uid="{00000000-0005-0000-0000-0000F63A0000}"/>
    <cellStyle name="20% - Accent1 2 7 3 2 7 2" xfId="15280" xr:uid="{00000000-0005-0000-0000-0000F73A0000}"/>
    <cellStyle name="20% - Accent1 2 7 3 2 8" xfId="15281" xr:uid="{00000000-0005-0000-0000-0000F83A0000}"/>
    <cellStyle name="20% - Accent1 2 7 3 2 8 2" xfId="15282" xr:uid="{00000000-0005-0000-0000-0000F93A0000}"/>
    <cellStyle name="20% - Accent1 2 7 3 2 9" xfId="15283" xr:uid="{00000000-0005-0000-0000-0000FA3A0000}"/>
    <cellStyle name="20% - Accent1 2 7 3 3" xfId="15284" xr:uid="{00000000-0005-0000-0000-0000FB3A0000}"/>
    <cellStyle name="20% - Accent1 2 7 3 3 2" xfId="15285" xr:uid="{00000000-0005-0000-0000-0000FC3A0000}"/>
    <cellStyle name="20% - Accent1 2 7 3 3 2 2" xfId="15286" xr:uid="{00000000-0005-0000-0000-0000FD3A0000}"/>
    <cellStyle name="20% - Accent1 2 7 3 3 2 2 2" xfId="15287" xr:uid="{00000000-0005-0000-0000-0000FE3A0000}"/>
    <cellStyle name="20% - Accent1 2 7 3 3 2 2 2 2" xfId="15288" xr:uid="{00000000-0005-0000-0000-0000FF3A0000}"/>
    <cellStyle name="20% - Accent1 2 7 3 3 2 2 3" xfId="15289" xr:uid="{00000000-0005-0000-0000-0000003B0000}"/>
    <cellStyle name="20% - Accent1 2 7 3 3 2 3" xfId="15290" xr:uid="{00000000-0005-0000-0000-0000013B0000}"/>
    <cellStyle name="20% - Accent1 2 7 3 3 2 3 2" xfId="15291" xr:uid="{00000000-0005-0000-0000-0000023B0000}"/>
    <cellStyle name="20% - Accent1 2 7 3 3 2 4" xfId="15292" xr:uid="{00000000-0005-0000-0000-0000033B0000}"/>
    <cellStyle name="20% - Accent1 2 7 3 3 3" xfId="15293" xr:uid="{00000000-0005-0000-0000-0000043B0000}"/>
    <cellStyle name="20% - Accent1 2 7 3 3 3 2" xfId="15294" xr:uid="{00000000-0005-0000-0000-0000053B0000}"/>
    <cellStyle name="20% - Accent1 2 7 3 3 3 2 2" xfId="15295" xr:uid="{00000000-0005-0000-0000-0000063B0000}"/>
    <cellStyle name="20% - Accent1 2 7 3 3 3 2 2 2" xfId="15296" xr:uid="{00000000-0005-0000-0000-0000073B0000}"/>
    <cellStyle name="20% - Accent1 2 7 3 3 3 2 3" xfId="15297" xr:uid="{00000000-0005-0000-0000-0000083B0000}"/>
    <cellStyle name="20% - Accent1 2 7 3 3 3 3" xfId="15298" xr:uid="{00000000-0005-0000-0000-0000093B0000}"/>
    <cellStyle name="20% - Accent1 2 7 3 3 3 3 2" xfId="15299" xr:uid="{00000000-0005-0000-0000-00000A3B0000}"/>
    <cellStyle name="20% - Accent1 2 7 3 3 3 4" xfId="15300" xr:uid="{00000000-0005-0000-0000-00000B3B0000}"/>
    <cellStyle name="20% - Accent1 2 7 3 3 4" xfId="15301" xr:uid="{00000000-0005-0000-0000-00000C3B0000}"/>
    <cellStyle name="20% - Accent1 2 7 3 3 4 2" xfId="15302" xr:uid="{00000000-0005-0000-0000-00000D3B0000}"/>
    <cellStyle name="20% - Accent1 2 7 3 3 4 2 2" xfId="15303" xr:uid="{00000000-0005-0000-0000-00000E3B0000}"/>
    <cellStyle name="20% - Accent1 2 7 3 3 4 2 2 2" xfId="15304" xr:uid="{00000000-0005-0000-0000-00000F3B0000}"/>
    <cellStyle name="20% - Accent1 2 7 3 3 4 2 3" xfId="15305" xr:uid="{00000000-0005-0000-0000-0000103B0000}"/>
    <cellStyle name="20% - Accent1 2 7 3 3 4 3" xfId="15306" xr:uid="{00000000-0005-0000-0000-0000113B0000}"/>
    <cellStyle name="20% - Accent1 2 7 3 3 4 3 2" xfId="15307" xr:uid="{00000000-0005-0000-0000-0000123B0000}"/>
    <cellStyle name="20% - Accent1 2 7 3 3 4 4" xfId="15308" xr:uid="{00000000-0005-0000-0000-0000133B0000}"/>
    <cellStyle name="20% - Accent1 2 7 3 3 5" xfId="15309" xr:uid="{00000000-0005-0000-0000-0000143B0000}"/>
    <cellStyle name="20% - Accent1 2 7 3 3 5 2" xfId="15310" xr:uid="{00000000-0005-0000-0000-0000153B0000}"/>
    <cellStyle name="20% - Accent1 2 7 3 3 5 2 2" xfId="15311" xr:uid="{00000000-0005-0000-0000-0000163B0000}"/>
    <cellStyle name="20% - Accent1 2 7 3 3 5 3" xfId="15312" xr:uid="{00000000-0005-0000-0000-0000173B0000}"/>
    <cellStyle name="20% - Accent1 2 7 3 3 6" xfId="15313" xr:uid="{00000000-0005-0000-0000-0000183B0000}"/>
    <cellStyle name="20% - Accent1 2 7 3 3 6 2" xfId="15314" xr:uid="{00000000-0005-0000-0000-0000193B0000}"/>
    <cellStyle name="20% - Accent1 2 7 3 3 6 2 2" xfId="15315" xr:uid="{00000000-0005-0000-0000-00001A3B0000}"/>
    <cellStyle name="20% - Accent1 2 7 3 3 6 3" xfId="15316" xr:uid="{00000000-0005-0000-0000-00001B3B0000}"/>
    <cellStyle name="20% - Accent1 2 7 3 3 7" xfId="15317" xr:uid="{00000000-0005-0000-0000-00001C3B0000}"/>
    <cellStyle name="20% - Accent1 2 7 3 3 7 2" xfId="15318" xr:uid="{00000000-0005-0000-0000-00001D3B0000}"/>
    <cellStyle name="20% - Accent1 2 7 3 3 8" xfId="15319" xr:uid="{00000000-0005-0000-0000-00001E3B0000}"/>
    <cellStyle name="20% - Accent1 2 7 3 3 8 2" xfId="15320" xr:uid="{00000000-0005-0000-0000-00001F3B0000}"/>
    <cellStyle name="20% - Accent1 2 7 3 3 9" xfId="15321" xr:uid="{00000000-0005-0000-0000-0000203B0000}"/>
    <cellStyle name="20% - Accent1 2 7 3 4" xfId="15322" xr:uid="{00000000-0005-0000-0000-0000213B0000}"/>
    <cellStyle name="20% - Accent1 2 7 3 4 2" xfId="15323" xr:uid="{00000000-0005-0000-0000-0000223B0000}"/>
    <cellStyle name="20% - Accent1 2 7 3 4 2 2" xfId="15324" xr:uid="{00000000-0005-0000-0000-0000233B0000}"/>
    <cellStyle name="20% - Accent1 2 7 3 4 2 2 2" xfId="15325" xr:uid="{00000000-0005-0000-0000-0000243B0000}"/>
    <cellStyle name="20% - Accent1 2 7 3 4 2 3" xfId="15326" xr:uid="{00000000-0005-0000-0000-0000253B0000}"/>
    <cellStyle name="20% - Accent1 2 7 3 4 3" xfId="15327" xr:uid="{00000000-0005-0000-0000-0000263B0000}"/>
    <cellStyle name="20% - Accent1 2 7 3 4 3 2" xfId="15328" xr:uid="{00000000-0005-0000-0000-0000273B0000}"/>
    <cellStyle name="20% - Accent1 2 7 3 4 4" xfId="15329" xr:uid="{00000000-0005-0000-0000-0000283B0000}"/>
    <cellStyle name="20% - Accent1 2 7 3 5" xfId="15330" xr:uid="{00000000-0005-0000-0000-0000293B0000}"/>
    <cellStyle name="20% - Accent1 2 7 3 5 2" xfId="15331" xr:uid="{00000000-0005-0000-0000-00002A3B0000}"/>
    <cellStyle name="20% - Accent1 2 7 3 5 2 2" xfId="15332" xr:uid="{00000000-0005-0000-0000-00002B3B0000}"/>
    <cellStyle name="20% - Accent1 2 7 3 5 2 2 2" xfId="15333" xr:uid="{00000000-0005-0000-0000-00002C3B0000}"/>
    <cellStyle name="20% - Accent1 2 7 3 5 2 3" xfId="15334" xr:uid="{00000000-0005-0000-0000-00002D3B0000}"/>
    <cellStyle name="20% - Accent1 2 7 3 5 3" xfId="15335" xr:uid="{00000000-0005-0000-0000-00002E3B0000}"/>
    <cellStyle name="20% - Accent1 2 7 3 5 3 2" xfId="15336" xr:uid="{00000000-0005-0000-0000-00002F3B0000}"/>
    <cellStyle name="20% - Accent1 2 7 3 5 4" xfId="15337" xr:uid="{00000000-0005-0000-0000-0000303B0000}"/>
    <cellStyle name="20% - Accent1 2 7 3 6" xfId="15338" xr:uid="{00000000-0005-0000-0000-0000313B0000}"/>
    <cellStyle name="20% - Accent1 2 7 3 6 2" xfId="15339" xr:uid="{00000000-0005-0000-0000-0000323B0000}"/>
    <cellStyle name="20% - Accent1 2 7 3 6 2 2" xfId="15340" xr:uid="{00000000-0005-0000-0000-0000333B0000}"/>
    <cellStyle name="20% - Accent1 2 7 3 6 2 2 2" xfId="15341" xr:uid="{00000000-0005-0000-0000-0000343B0000}"/>
    <cellStyle name="20% - Accent1 2 7 3 6 2 3" xfId="15342" xr:uid="{00000000-0005-0000-0000-0000353B0000}"/>
    <cellStyle name="20% - Accent1 2 7 3 6 3" xfId="15343" xr:uid="{00000000-0005-0000-0000-0000363B0000}"/>
    <cellStyle name="20% - Accent1 2 7 3 6 3 2" xfId="15344" xr:uid="{00000000-0005-0000-0000-0000373B0000}"/>
    <cellStyle name="20% - Accent1 2 7 3 6 4" xfId="15345" xr:uid="{00000000-0005-0000-0000-0000383B0000}"/>
    <cellStyle name="20% - Accent1 2 7 3 7" xfId="15346" xr:uid="{00000000-0005-0000-0000-0000393B0000}"/>
    <cellStyle name="20% - Accent1 2 7 3 7 2" xfId="15347" xr:uid="{00000000-0005-0000-0000-00003A3B0000}"/>
    <cellStyle name="20% - Accent1 2 7 3 7 2 2" xfId="15348" xr:uid="{00000000-0005-0000-0000-00003B3B0000}"/>
    <cellStyle name="20% - Accent1 2 7 3 7 3" xfId="15349" xr:uid="{00000000-0005-0000-0000-00003C3B0000}"/>
    <cellStyle name="20% - Accent1 2 7 3 8" xfId="15350" xr:uid="{00000000-0005-0000-0000-00003D3B0000}"/>
    <cellStyle name="20% - Accent1 2 7 3 8 2" xfId="15351" xr:uid="{00000000-0005-0000-0000-00003E3B0000}"/>
    <cellStyle name="20% - Accent1 2 7 3 8 2 2" xfId="15352" xr:uid="{00000000-0005-0000-0000-00003F3B0000}"/>
    <cellStyle name="20% - Accent1 2 7 3 8 3" xfId="15353" xr:uid="{00000000-0005-0000-0000-0000403B0000}"/>
    <cellStyle name="20% - Accent1 2 7 3 9" xfId="15354" xr:uid="{00000000-0005-0000-0000-0000413B0000}"/>
    <cellStyle name="20% - Accent1 2 7 3 9 2" xfId="15355" xr:uid="{00000000-0005-0000-0000-0000423B0000}"/>
    <cellStyle name="20% - Accent1 2 7 4" xfId="15356" xr:uid="{00000000-0005-0000-0000-0000433B0000}"/>
    <cellStyle name="20% - Accent1 2 7 4 10" xfId="15357" xr:uid="{00000000-0005-0000-0000-0000443B0000}"/>
    <cellStyle name="20% - Accent1 2 7 4 10 2" xfId="15358" xr:uid="{00000000-0005-0000-0000-0000453B0000}"/>
    <cellStyle name="20% - Accent1 2 7 4 11" xfId="15359" xr:uid="{00000000-0005-0000-0000-0000463B0000}"/>
    <cellStyle name="20% - Accent1 2 7 4 2" xfId="15360" xr:uid="{00000000-0005-0000-0000-0000473B0000}"/>
    <cellStyle name="20% - Accent1 2 7 4 2 2" xfId="15361" xr:uid="{00000000-0005-0000-0000-0000483B0000}"/>
    <cellStyle name="20% - Accent1 2 7 4 2 2 2" xfId="15362" xr:uid="{00000000-0005-0000-0000-0000493B0000}"/>
    <cellStyle name="20% - Accent1 2 7 4 2 2 2 2" xfId="15363" xr:uid="{00000000-0005-0000-0000-00004A3B0000}"/>
    <cellStyle name="20% - Accent1 2 7 4 2 2 2 2 2" xfId="15364" xr:uid="{00000000-0005-0000-0000-00004B3B0000}"/>
    <cellStyle name="20% - Accent1 2 7 4 2 2 2 3" xfId="15365" xr:uid="{00000000-0005-0000-0000-00004C3B0000}"/>
    <cellStyle name="20% - Accent1 2 7 4 2 2 3" xfId="15366" xr:uid="{00000000-0005-0000-0000-00004D3B0000}"/>
    <cellStyle name="20% - Accent1 2 7 4 2 2 3 2" xfId="15367" xr:uid="{00000000-0005-0000-0000-00004E3B0000}"/>
    <cellStyle name="20% - Accent1 2 7 4 2 2 4" xfId="15368" xr:uid="{00000000-0005-0000-0000-00004F3B0000}"/>
    <cellStyle name="20% - Accent1 2 7 4 2 3" xfId="15369" xr:uid="{00000000-0005-0000-0000-0000503B0000}"/>
    <cellStyle name="20% - Accent1 2 7 4 2 3 2" xfId="15370" xr:uid="{00000000-0005-0000-0000-0000513B0000}"/>
    <cellStyle name="20% - Accent1 2 7 4 2 3 2 2" xfId="15371" xr:uid="{00000000-0005-0000-0000-0000523B0000}"/>
    <cellStyle name="20% - Accent1 2 7 4 2 3 2 2 2" xfId="15372" xr:uid="{00000000-0005-0000-0000-0000533B0000}"/>
    <cellStyle name="20% - Accent1 2 7 4 2 3 2 3" xfId="15373" xr:uid="{00000000-0005-0000-0000-0000543B0000}"/>
    <cellStyle name="20% - Accent1 2 7 4 2 3 3" xfId="15374" xr:uid="{00000000-0005-0000-0000-0000553B0000}"/>
    <cellStyle name="20% - Accent1 2 7 4 2 3 3 2" xfId="15375" xr:uid="{00000000-0005-0000-0000-0000563B0000}"/>
    <cellStyle name="20% - Accent1 2 7 4 2 3 4" xfId="15376" xr:uid="{00000000-0005-0000-0000-0000573B0000}"/>
    <cellStyle name="20% - Accent1 2 7 4 2 4" xfId="15377" xr:uid="{00000000-0005-0000-0000-0000583B0000}"/>
    <cellStyle name="20% - Accent1 2 7 4 2 4 2" xfId="15378" xr:uid="{00000000-0005-0000-0000-0000593B0000}"/>
    <cellStyle name="20% - Accent1 2 7 4 2 4 2 2" xfId="15379" xr:uid="{00000000-0005-0000-0000-00005A3B0000}"/>
    <cellStyle name="20% - Accent1 2 7 4 2 4 2 2 2" xfId="15380" xr:uid="{00000000-0005-0000-0000-00005B3B0000}"/>
    <cellStyle name="20% - Accent1 2 7 4 2 4 2 3" xfId="15381" xr:uid="{00000000-0005-0000-0000-00005C3B0000}"/>
    <cellStyle name="20% - Accent1 2 7 4 2 4 3" xfId="15382" xr:uid="{00000000-0005-0000-0000-00005D3B0000}"/>
    <cellStyle name="20% - Accent1 2 7 4 2 4 3 2" xfId="15383" xr:uid="{00000000-0005-0000-0000-00005E3B0000}"/>
    <cellStyle name="20% - Accent1 2 7 4 2 4 4" xfId="15384" xr:uid="{00000000-0005-0000-0000-00005F3B0000}"/>
    <cellStyle name="20% - Accent1 2 7 4 2 5" xfId="15385" xr:uid="{00000000-0005-0000-0000-0000603B0000}"/>
    <cellStyle name="20% - Accent1 2 7 4 2 5 2" xfId="15386" xr:uid="{00000000-0005-0000-0000-0000613B0000}"/>
    <cellStyle name="20% - Accent1 2 7 4 2 5 2 2" xfId="15387" xr:uid="{00000000-0005-0000-0000-0000623B0000}"/>
    <cellStyle name="20% - Accent1 2 7 4 2 5 3" xfId="15388" xr:uid="{00000000-0005-0000-0000-0000633B0000}"/>
    <cellStyle name="20% - Accent1 2 7 4 2 6" xfId="15389" xr:uid="{00000000-0005-0000-0000-0000643B0000}"/>
    <cellStyle name="20% - Accent1 2 7 4 2 6 2" xfId="15390" xr:uid="{00000000-0005-0000-0000-0000653B0000}"/>
    <cellStyle name="20% - Accent1 2 7 4 2 6 2 2" xfId="15391" xr:uid="{00000000-0005-0000-0000-0000663B0000}"/>
    <cellStyle name="20% - Accent1 2 7 4 2 6 3" xfId="15392" xr:uid="{00000000-0005-0000-0000-0000673B0000}"/>
    <cellStyle name="20% - Accent1 2 7 4 2 7" xfId="15393" xr:uid="{00000000-0005-0000-0000-0000683B0000}"/>
    <cellStyle name="20% - Accent1 2 7 4 2 7 2" xfId="15394" xr:uid="{00000000-0005-0000-0000-0000693B0000}"/>
    <cellStyle name="20% - Accent1 2 7 4 2 8" xfId="15395" xr:uid="{00000000-0005-0000-0000-00006A3B0000}"/>
    <cellStyle name="20% - Accent1 2 7 4 2 8 2" xfId="15396" xr:uid="{00000000-0005-0000-0000-00006B3B0000}"/>
    <cellStyle name="20% - Accent1 2 7 4 2 9" xfId="15397" xr:uid="{00000000-0005-0000-0000-00006C3B0000}"/>
    <cellStyle name="20% - Accent1 2 7 4 3" xfId="15398" xr:uid="{00000000-0005-0000-0000-00006D3B0000}"/>
    <cellStyle name="20% - Accent1 2 7 4 3 2" xfId="15399" xr:uid="{00000000-0005-0000-0000-00006E3B0000}"/>
    <cellStyle name="20% - Accent1 2 7 4 3 2 2" xfId="15400" xr:uid="{00000000-0005-0000-0000-00006F3B0000}"/>
    <cellStyle name="20% - Accent1 2 7 4 3 2 2 2" xfId="15401" xr:uid="{00000000-0005-0000-0000-0000703B0000}"/>
    <cellStyle name="20% - Accent1 2 7 4 3 2 2 2 2" xfId="15402" xr:uid="{00000000-0005-0000-0000-0000713B0000}"/>
    <cellStyle name="20% - Accent1 2 7 4 3 2 2 3" xfId="15403" xr:uid="{00000000-0005-0000-0000-0000723B0000}"/>
    <cellStyle name="20% - Accent1 2 7 4 3 2 3" xfId="15404" xr:uid="{00000000-0005-0000-0000-0000733B0000}"/>
    <cellStyle name="20% - Accent1 2 7 4 3 2 3 2" xfId="15405" xr:uid="{00000000-0005-0000-0000-0000743B0000}"/>
    <cellStyle name="20% - Accent1 2 7 4 3 2 4" xfId="15406" xr:uid="{00000000-0005-0000-0000-0000753B0000}"/>
    <cellStyle name="20% - Accent1 2 7 4 3 3" xfId="15407" xr:uid="{00000000-0005-0000-0000-0000763B0000}"/>
    <cellStyle name="20% - Accent1 2 7 4 3 3 2" xfId="15408" xr:uid="{00000000-0005-0000-0000-0000773B0000}"/>
    <cellStyle name="20% - Accent1 2 7 4 3 3 2 2" xfId="15409" xr:uid="{00000000-0005-0000-0000-0000783B0000}"/>
    <cellStyle name="20% - Accent1 2 7 4 3 3 2 2 2" xfId="15410" xr:uid="{00000000-0005-0000-0000-0000793B0000}"/>
    <cellStyle name="20% - Accent1 2 7 4 3 3 2 3" xfId="15411" xr:uid="{00000000-0005-0000-0000-00007A3B0000}"/>
    <cellStyle name="20% - Accent1 2 7 4 3 3 3" xfId="15412" xr:uid="{00000000-0005-0000-0000-00007B3B0000}"/>
    <cellStyle name="20% - Accent1 2 7 4 3 3 3 2" xfId="15413" xr:uid="{00000000-0005-0000-0000-00007C3B0000}"/>
    <cellStyle name="20% - Accent1 2 7 4 3 3 4" xfId="15414" xr:uid="{00000000-0005-0000-0000-00007D3B0000}"/>
    <cellStyle name="20% - Accent1 2 7 4 3 4" xfId="15415" xr:uid="{00000000-0005-0000-0000-00007E3B0000}"/>
    <cellStyle name="20% - Accent1 2 7 4 3 4 2" xfId="15416" xr:uid="{00000000-0005-0000-0000-00007F3B0000}"/>
    <cellStyle name="20% - Accent1 2 7 4 3 4 2 2" xfId="15417" xr:uid="{00000000-0005-0000-0000-0000803B0000}"/>
    <cellStyle name="20% - Accent1 2 7 4 3 4 2 2 2" xfId="15418" xr:uid="{00000000-0005-0000-0000-0000813B0000}"/>
    <cellStyle name="20% - Accent1 2 7 4 3 4 2 3" xfId="15419" xr:uid="{00000000-0005-0000-0000-0000823B0000}"/>
    <cellStyle name="20% - Accent1 2 7 4 3 4 3" xfId="15420" xr:uid="{00000000-0005-0000-0000-0000833B0000}"/>
    <cellStyle name="20% - Accent1 2 7 4 3 4 3 2" xfId="15421" xr:uid="{00000000-0005-0000-0000-0000843B0000}"/>
    <cellStyle name="20% - Accent1 2 7 4 3 4 4" xfId="15422" xr:uid="{00000000-0005-0000-0000-0000853B0000}"/>
    <cellStyle name="20% - Accent1 2 7 4 3 5" xfId="15423" xr:uid="{00000000-0005-0000-0000-0000863B0000}"/>
    <cellStyle name="20% - Accent1 2 7 4 3 5 2" xfId="15424" xr:uid="{00000000-0005-0000-0000-0000873B0000}"/>
    <cellStyle name="20% - Accent1 2 7 4 3 5 2 2" xfId="15425" xr:uid="{00000000-0005-0000-0000-0000883B0000}"/>
    <cellStyle name="20% - Accent1 2 7 4 3 5 3" xfId="15426" xr:uid="{00000000-0005-0000-0000-0000893B0000}"/>
    <cellStyle name="20% - Accent1 2 7 4 3 6" xfId="15427" xr:uid="{00000000-0005-0000-0000-00008A3B0000}"/>
    <cellStyle name="20% - Accent1 2 7 4 3 6 2" xfId="15428" xr:uid="{00000000-0005-0000-0000-00008B3B0000}"/>
    <cellStyle name="20% - Accent1 2 7 4 3 6 2 2" xfId="15429" xr:uid="{00000000-0005-0000-0000-00008C3B0000}"/>
    <cellStyle name="20% - Accent1 2 7 4 3 6 3" xfId="15430" xr:uid="{00000000-0005-0000-0000-00008D3B0000}"/>
    <cellStyle name="20% - Accent1 2 7 4 3 7" xfId="15431" xr:uid="{00000000-0005-0000-0000-00008E3B0000}"/>
    <cellStyle name="20% - Accent1 2 7 4 3 7 2" xfId="15432" xr:uid="{00000000-0005-0000-0000-00008F3B0000}"/>
    <cellStyle name="20% - Accent1 2 7 4 3 8" xfId="15433" xr:uid="{00000000-0005-0000-0000-0000903B0000}"/>
    <cellStyle name="20% - Accent1 2 7 4 3 8 2" xfId="15434" xr:uid="{00000000-0005-0000-0000-0000913B0000}"/>
    <cellStyle name="20% - Accent1 2 7 4 3 9" xfId="15435" xr:uid="{00000000-0005-0000-0000-0000923B0000}"/>
    <cellStyle name="20% - Accent1 2 7 4 4" xfId="15436" xr:uid="{00000000-0005-0000-0000-0000933B0000}"/>
    <cellStyle name="20% - Accent1 2 7 4 4 2" xfId="15437" xr:uid="{00000000-0005-0000-0000-0000943B0000}"/>
    <cellStyle name="20% - Accent1 2 7 4 4 2 2" xfId="15438" xr:uid="{00000000-0005-0000-0000-0000953B0000}"/>
    <cellStyle name="20% - Accent1 2 7 4 4 2 2 2" xfId="15439" xr:uid="{00000000-0005-0000-0000-0000963B0000}"/>
    <cellStyle name="20% - Accent1 2 7 4 4 2 3" xfId="15440" xr:uid="{00000000-0005-0000-0000-0000973B0000}"/>
    <cellStyle name="20% - Accent1 2 7 4 4 3" xfId="15441" xr:uid="{00000000-0005-0000-0000-0000983B0000}"/>
    <cellStyle name="20% - Accent1 2 7 4 4 3 2" xfId="15442" xr:uid="{00000000-0005-0000-0000-0000993B0000}"/>
    <cellStyle name="20% - Accent1 2 7 4 4 4" xfId="15443" xr:uid="{00000000-0005-0000-0000-00009A3B0000}"/>
    <cellStyle name="20% - Accent1 2 7 4 5" xfId="15444" xr:uid="{00000000-0005-0000-0000-00009B3B0000}"/>
    <cellStyle name="20% - Accent1 2 7 4 5 2" xfId="15445" xr:uid="{00000000-0005-0000-0000-00009C3B0000}"/>
    <cellStyle name="20% - Accent1 2 7 4 5 2 2" xfId="15446" xr:uid="{00000000-0005-0000-0000-00009D3B0000}"/>
    <cellStyle name="20% - Accent1 2 7 4 5 2 2 2" xfId="15447" xr:uid="{00000000-0005-0000-0000-00009E3B0000}"/>
    <cellStyle name="20% - Accent1 2 7 4 5 2 3" xfId="15448" xr:uid="{00000000-0005-0000-0000-00009F3B0000}"/>
    <cellStyle name="20% - Accent1 2 7 4 5 3" xfId="15449" xr:uid="{00000000-0005-0000-0000-0000A03B0000}"/>
    <cellStyle name="20% - Accent1 2 7 4 5 3 2" xfId="15450" xr:uid="{00000000-0005-0000-0000-0000A13B0000}"/>
    <cellStyle name="20% - Accent1 2 7 4 5 4" xfId="15451" xr:uid="{00000000-0005-0000-0000-0000A23B0000}"/>
    <cellStyle name="20% - Accent1 2 7 4 6" xfId="15452" xr:uid="{00000000-0005-0000-0000-0000A33B0000}"/>
    <cellStyle name="20% - Accent1 2 7 4 6 2" xfId="15453" xr:uid="{00000000-0005-0000-0000-0000A43B0000}"/>
    <cellStyle name="20% - Accent1 2 7 4 6 2 2" xfId="15454" xr:uid="{00000000-0005-0000-0000-0000A53B0000}"/>
    <cellStyle name="20% - Accent1 2 7 4 6 2 2 2" xfId="15455" xr:uid="{00000000-0005-0000-0000-0000A63B0000}"/>
    <cellStyle name="20% - Accent1 2 7 4 6 2 3" xfId="15456" xr:uid="{00000000-0005-0000-0000-0000A73B0000}"/>
    <cellStyle name="20% - Accent1 2 7 4 6 3" xfId="15457" xr:uid="{00000000-0005-0000-0000-0000A83B0000}"/>
    <cellStyle name="20% - Accent1 2 7 4 6 3 2" xfId="15458" xr:uid="{00000000-0005-0000-0000-0000A93B0000}"/>
    <cellStyle name="20% - Accent1 2 7 4 6 4" xfId="15459" xr:uid="{00000000-0005-0000-0000-0000AA3B0000}"/>
    <cellStyle name="20% - Accent1 2 7 4 7" xfId="15460" xr:uid="{00000000-0005-0000-0000-0000AB3B0000}"/>
    <cellStyle name="20% - Accent1 2 7 4 7 2" xfId="15461" xr:uid="{00000000-0005-0000-0000-0000AC3B0000}"/>
    <cellStyle name="20% - Accent1 2 7 4 7 2 2" xfId="15462" xr:uid="{00000000-0005-0000-0000-0000AD3B0000}"/>
    <cellStyle name="20% - Accent1 2 7 4 7 3" xfId="15463" xr:uid="{00000000-0005-0000-0000-0000AE3B0000}"/>
    <cellStyle name="20% - Accent1 2 7 4 8" xfId="15464" xr:uid="{00000000-0005-0000-0000-0000AF3B0000}"/>
    <cellStyle name="20% - Accent1 2 7 4 8 2" xfId="15465" xr:uid="{00000000-0005-0000-0000-0000B03B0000}"/>
    <cellStyle name="20% - Accent1 2 7 4 8 2 2" xfId="15466" xr:uid="{00000000-0005-0000-0000-0000B13B0000}"/>
    <cellStyle name="20% - Accent1 2 7 4 8 3" xfId="15467" xr:uid="{00000000-0005-0000-0000-0000B23B0000}"/>
    <cellStyle name="20% - Accent1 2 7 4 9" xfId="15468" xr:uid="{00000000-0005-0000-0000-0000B33B0000}"/>
    <cellStyle name="20% - Accent1 2 7 4 9 2" xfId="15469" xr:uid="{00000000-0005-0000-0000-0000B43B0000}"/>
    <cellStyle name="20% - Accent1 2 7 5" xfId="15470" xr:uid="{00000000-0005-0000-0000-0000B53B0000}"/>
    <cellStyle name="20% - Accent1 2 7 5 2" xfId="15471" xr:uid="{00000000-0005-0000-0000-0000B63B0000}"/>
    <cellStyle name="20% - Accent1 2 7 5 2 2" xfId="15472" xr:uid="{00000000-0005-0000-0000-0000B73B0000}"/>
    <cellStyle name="20% - Accent1 2 7 5 2 2 2" xfId="15473" xr:uid="{00000000-0005-0000-0000-0000B83B0000}"/>
    <cellStyle name="20% - Accent1 2 7 5 2 2 2 2" xfId="15474" xr:uid="{00000000-0005-0000-0000-0000B93B0000}"/>
    <cellStyle name="20% - Accent1 2 7 5 2 2 3" xfId="15475" xr:uid="{00000000-0005-0000-0000-0000BA3B0000}"/>
    <cellStyle name="20% - Accent1 2 7 5 2 3" xfId="15476" xr:uid="{00000000-0005-0000-0000-0000BB3B0000}"/>
    <cellStyle name="20% - Accent1 2 7 5 2 3 2" xfId="15477" xr:uid="{00000000-0005-0000-0000-0000BC3B0000}"/>
    <cellStyle name="20% - Accent1 2 7 5 2 4" xfId="15478" xr:uid="{00000000-0005-0000-0000-0000BD3B0000}"/>
    <cellStyle name="20% - Accent1 2 7 5 3" xfId="15479" xr:uid="{00000000-0005-0000-0000-0000BE3B0000}"/>
    <cellStyle name="20% - Accent1 2 7 5 3 2" xfId="15480" xr:uid="{00000000-0005-0000-0000-0000BF3B0000}"/>
    <cellStyle name="20% - Accent1 2 7 5 3 2 2" xfId="15481" xr:uid="{00000000-0005-0000-0000-0000C03B0000}"/>
    <cellStyle name="20% - Accent1 2 7 5 3 2 2 2" xfId="15482" xr:uid="{00000000-0005-0000-0000-0000C13B0000}"/>
    <cellStyle name="20% - Accent1 2 7 5 3 2 3" xfId="15483" xr:uid="{00000000-0005-0000-0000-0000C23B0000}"/>
    <cellStyle name="20% - Accent1 2 7 5 3 3" xfId="15484" xr:uid="{00000000-0005-0000-0000-0000C33B0000}"/>
    <cellStyle name="20% - Accent1 2 7 5 3 3 2" xfId="15485" xr:uid="{00000000-0005-0000-0000-0000C43B0000}"/>
    <cellStyle name="20% - Accent1 2 7 5 3 4" xfId="15486" xr:uid="{00000000-0005-0000-0000-0000C53B0000}"/>
    <cellStyle name="20% - Accent1 2 7 5 4" xfId="15487" xr:uid="{00000000-0005-0000-0000-0000C63B0000}"/>
    <cellStyle name="20% - Accent1 2 7 5 4 2" xfId="15488" xr:uid="{00000000-0005-0000-0000-0000C73B0000}"/>
    <cellStyle name="20% - Accent1 2 7 5 4 2 2" xfId="15489" xr:uid="{00000000-0005-0000-0000-0000C83B0000}"/>
    <cellStyle name="20% - Accent1 2 7 5 4 2 2 2" xfId="15490" xr:uid="{00000000-0005-0000-0000-0000C93B0000}"/>
    <cellStyle name="20% - Accent1 2 7 5 4 2 3" xfId="15491" xr:uid="{00000000-0005-0000-0000-0000CA3B0000}"/>
    <cellStyle name="20% - Accent1 2 7 5 4 3" xfId="15492" xr:uid="{00000000-0005-0000-0000-0000CB3B0000}"/>
    <cellStyle name="20% - Accent1 2 7 5 4 3 2" xfId="15493" xr:uid="{00000000-0005-0000-0000-0000CC3B0000}"/>
    <cellStyle name="20% - Accent1 2 7 5 4 4" xfId="15494" xr:uid="{00000000-0005-0000-0000-0000CD3B0000}"/>
    <cellStyle name="20% - Accent1 2 7 5 5" xfId="15495" xr:uid="{00000000-0005-0000-0000-0000CE3B0000}"/>
    <cellStyle name="20% - Accent1 2 7 5 5 2" xfId="15496" xr:uid="{00000000-0005-0000-0000-0000CF3B0000}"/>
    <cellStyle name="20% - Accent1 2 7 5 5 2 2" xfId="15497" xr:uid="{00000000-0005-0000-0000-0000D03B0000}"/>
    <cellStyle name="20% - Accent1 2 7 5 5 3" xfId="15498" xr:uid="{00000000-0005-0000-0000-0000D13B0000}"/>
    <cellStyle name="20% - Accent1 2 7 5 6" xfId="15499" xr:uid="{00000000-0005-0000-0000-0000D23B0000}"/>
    <cellStyle name="20% - Accent1 2 7 5 6 2" xfId="15500" xr:uid="{00000000-0005-0000-0000-0000D33B0000}"/>
    <cellStyle name="20% - Accent1 2 7 5 6 2 2" xfId="15501" xr:uid="{00000000-0005-0000-0000-0000D43B0000}"/>
    <cellStyle name="20% - Accent1 2 7 5 6 3" xfId="15502" xr:uid="{00000000-0005-0000-0000-0000D53B0000}"/>
    <cellStyle name="20% - Accent1 2 7 5 7" xfId="15503" xr:uid="{00000000-0005-0000-0000-0000D63B0000}"/>
    <cellStyle name="20% - Accent1 2 7 5 7 2" xfId="15504" xr:uid="{00000000-0005-0000-0000-0000D73B0000}"/>
    <cellStyle name="20% - Accent1 2 7 5 8" xfId="15505" xr:uid="{00000000-0005-0000-0000-0000D83B0000}"/>
    <cellStyle name="20% - Accent1 2 7 5 8 2" xfId="15506" xr:uid="{00000000-0005-0000-0000-0000D93B0000}"/>
    <cellStyle name="20% - Accent1 2 7 5 9" xfId="15507" xr:uid="{00000000-0005-0000-0000-0000DA3B0000}"/>
    <cellStyle name="20% - Accent1 2 7 6" xfId="15508" xr:uid="{00000000-0005-0000-0000-0000DB3B0000}"/>
    <cellStyle name="20% - Accent1 2 7 6 2" xfId="15509" xr:uid="{00000000-0005-0000-0000-0000DC3B0000}"/>
    <cellStyle name="20% - Accent1 2 7 6 2 2" xfId="15510" xr:uid="{00000000-0005-0000-0000-0000DD3B0000}"/>
    <cellStyle name="20% - Accent1 2 7 6 2 2 2" xfId="15511" xr:uid="{00000000-0005-0000-0000-0000DE3B0000}"/>
    <cellStyle name="20% - Accent1 2 7 6 2 2 2 2" xfId="15512" xr:uid="{00000000-0005-0000-0000-0000DF3B0000}"/>
    <cellStyle name="20% - Accent1 2 7 6 2 2 3" xfId="15513" xr:uid="{00000000-0005-0000-0000-0000E03B0000}"/>
    <cellStyle name="20% - Accent1 2 7 6 2 3" xfId="15514" xr:uid="{00000000-0005-0000-0000-0000E13B0000}"/>
    <cellStyle name="20% - Accent1 2 7 6 2 3 2" xfId="15515" xr:uid="{00000000-0005-0000-0000-0000E23B0000}"/>
    <cellStyle name="20% - Accent1 2 7 6 2 4" xfId="15516" xr:uid="{00000000-0005-0000-0000-0000E33B0000}"/>
    <cellStyle name="20% - Accent1 2 7 6 3" xfId="15517" xr:uid="{00000000-0005-0000-0000-0000E43B0000}"/>
    <cellStyle name="20% - Accent1 2 7 6 3 2" xfId="15518" xr:uid="{00000000-0005-0000-0000-0000E53B0000}"/>
    <cellStyle name="20% - Accent1 2 7 6 3 2 2" xfId="15519" xr:uid="{00000000-0005-0000-0000-0000E63B0000}"/>
    <cellStyle name="20% - Accent1 2 7 6 3 2 2 2" xfId="15520" xr:uid="{00000000-0005-0000-0000-0000E73B0000}"/>
    <cellStyle name="20% - Accent1 2 7 6 3 2 3" xfId="15521" xr:uid="{00000000-0005-0000-0000-0000E83B0000}"/>
    <cellStyle name="20% - Accent1 2 7 6 3 3" xfId="15522" xr:uid="{00000000-0005-0000-0000-0000E93B0000}"/>
    <cellStyle name="20% - Accent1 2 7 6 3 3 2" xfId="15523" xr:uid="{00000000-0005-0000-0000-0000EA3B0000}"/>
    <cellStyle name="20% - Accent1 2 7 6 3 4" xfId="15524" xr:uid="{00000000-0005-0000-0000-0000EB3B0000}"/>
    <cellStyle name="20% - Accent1 2 7 6 4" xfId="15525" xr:uid="{00000000-0005-0000-0000-0000EC3B0000}"/>
    <cellStyle name="20% - Accent1 2 7 6 4 2" xfId="15526" xr:uid="{00000000-0005-0000-0000-0000ED3B0000}"/>
    <cellStyle name="20% - Accent1 2 7 6 4 2 2" xfId="15527" xr:uid="{00000000-0005-0000-0000-0000EE3B0000}"/>
    <cellStyle name="20% - Accent1 2 7 6 4 2 2 2" xfId="15528" xr:uid="{00000000-0005-0000-0000-0000EF3B0000}"/>
    <cellStyle name="20% - Accent1 2 7 6 4 2 3" xfId="15529" xr:uid="{00000000-0005-0000-0000-0000F03B0000}"/>
    <cellStyle name="20% - Accent1 2 7 6 4 3" xfId="15530" xr:uid="{00000000-0005-0000-0000-0000F13B0000}"/>
    <cellStyle name="20% - Accent1 2 7 6 4 3 2" xfId="15531" xr:uid="{00000000-0005-0000-0000-0000F23B0000}"/>
    <cellStyle name="20% - Accent1 2 7 6 4 4" xfId="15532" xr:uid="{00000000-0005-0000-0000-0000F33B0000}"/>
    <cellStyle name="20% - Accent1 2 7 6 5" xfId="15533" xr:uid="{00000000-0005-0000-0000-0000F43B0000}"/>
    <cellStyle name="20% - Accent1 2 7 6 5 2" xfId="15534" xr:uid="{00000000-0005-0000-0000-0000F53B0000}"/>
    <cellStyle name="20% - Accent1 2 7 6 5 2 2" xfId="15535" xr:uid="{00000000-0005-0000-0000-0000F63B0000}"/>
    <cellStyle name="20% - Accent1 2 7 6 5 3" xfId="15536" xr:uid="{00000000-0005-0000-0000-0000F73B0000}"/>
    <cellStyle name="20% - Accent1 2 7 6 6" xfId="15537" xr:uid="{00000000-0005-0000-0000-0000F83B0000}"/>
    <cellStyle name="20% - Accent1 2 7 6 6 2" xfId="15538" xr:uid="{00000000-0005-0000-0000-0000F93B0000}"/>
    <cellStyle name="20% - Accent1 2 7 6 6 2 2" xfId="15539" xr:uid="{00000000-0005-0000-0000-0000FA3B0000}"/>
    <cellStyle name="20% - Accent1 2 7 6 6 3" xfId="15540" xr:uid="{00000000-0005-0000-0000-0000FB3B0000}"/>
    <cellStyle name="20% - Accent1 2 7 6 7" xfId="15541" xr:uid="{00000000-0005-0000-0000-0000FC3B0000}"/>
    <cellStyle name="20% - Accent1 2 7 6 7 2" xfId="15542" xr:uid="{00000000-0005-0000-0000-0000FD3B0000}"/>
    <cellStyle name="20% - Accent1 2 7 6 8" xfId="15543" xr:uid="{00000000-0005-0000-0000-0000FE3B0000}"/>
    <cellStyle name="20% - Accent1 2 7 6 8 2" xfId="15544" xr:uid="{00000000-0005-0000-0000-0000FF3B0000}"/>
    <cellStyle name="20% - Accent1 2 7 6 9" xfId="15545" xr:uid="{00000000-0005-0000-0000-0000003C0000}"/>
    <cellStyle name="20% - Accent1 2 7 7" xfId="15546" xr:uid="{00000000-0005-0000-0000-0000013C0000}"/>
    <cellStyle name="20% - Accent1 2 7 7 2" xfId="15547" xr:uid="{00000000-0005-0000-0000-0000023C0000}"/>
    <cellStyle name="20% - Accent1 2 7 7 2 2" xfId="15548" xr:uid="{00000000-0005-0000-0000-0000033C0000}"/>
    <cellStyle name="20% - Accent1 2 7 7 2 2 2" xfId="15549" xr:uid="{00000000-0005-0000-0000-0000043C0000}"/>
    <cellStyle name="20% - Accent1 2 7 7 2 3" xfId="15550" xr:uid="{00000000-0005-0000-0000-0000053C0000}"/>
    <cellStyle name="20% - Accent1 2 7 7 3" xfId="15551" xr:uid="{00000000-0005-0000-0000-0000063C0000}"/>
    <cellStyle name="20% - Accent1 2 7 7 3 2" xfId="15552" xr:uid="{00000000-0005-0000-0000-0000073C0000}"/>
    <cellStyle name="20% - Accent1 2 7 7 4" xfId="15553" xr:uid="{00000000-0005-0000-0000-0000083C0000}"/>
    <cellStyle name="20% - Accent1 2 7 8" xfId="15554" xr:uid="{00000000-0005-0000-0000-0000093C0000}"/>
    <cellStyle name="20% - Accent1 2 7 8 2" xfId="15555" xr:uid="{00000000-0005-0000-0000-00000A3C0000}"/>
    <cellStyle name="20% - Accent1 2 7 8 2 2" xfId="15556" xr:uid="{00000000-0005-0000-0000-00000B3C0000}"/>
    <cellStyle name="20% - Accent1 2 7 8 2 2 2" xfId="15557" xr:uid="{00000000-0005-0000-0000-00000C3C0000}"/>
    <cellStyle name="20% - Accent1 2 7 8 2 3" xfId="15558" xr:uid="{00000000-0005-0000-0000-00000D3C0000}"/>
    <cellStyle name="20% - Accent1 2 7 8 3" xfId="15559" xr:uid="{00000000-0005-0000-0000-00000E3C0000}"/>
    <cellStyle name="20% - Accent1 2 7 8 3 2" xfId="15560" xr:uid="{00000000-0005-0000-0000-00000F3C0000}"/>
    <cellStyle name="20% - Accent1 2 7 8 4" xfId="15561" xr:uid="{00000000-0005-0000-0000-0000103C0000}"/>
    <cellStyle name="20% - Accent1 2 7 9" xfId="15562" xr:uid="{00000000-0005-0000-0000-0000113C0000}"/>
    <cellStyle name="20% - Accent1 2 7 9 2" xfId="15563" xr:uid="{00000000-0005-0000-0000-0000123C0000}"/>
    <cellStyle name="20% - Accent1 2 7 9 2 2" xfId="15564" xr:uid="{00000000-0005-0000-0000-0000133C0000}"/>
    <cellStyle name="20% - Accent1 2 7 9 2 2 2" xfId="15565" xr:uid="{00000000-0005-0000-0000-0000143C0000}"/>
    <cellStyle name="20% - Accent1 2 7 9 2 3" xfId="15566" xr:uid="{00000000-0005-0000-0000-0000153C0000}"/>
    <cellStyle name="20% - Accent1 2 7 9 3" xfId="15567" xr:uid="{00000000-0005-0000-0000-0000163C0000}"/>
    <cellStyle name="20% - Accent1 2 7 9 3 2" xfId="15568" xr:uid="{00000000-0005-0000-0000-0000173C0000}"/>
    <cellStyle name="20% - Accent1 2 7 9 4" xfId="15569" xr:uid="{00000000-0005-0000-0000-0000183C0000}"/>
    <cellStyle name="20% - Accent1 2 8" xfId="15570" xr:uid="{00000000-0005-0000-0000-0000193C0000}"/>
    <cellStyle name="20% - Accent1 2 8 10" xfId="15571" xr:uid="{00000000-0005-0000-0000-00001A3C0000}"/>
    <cellStyle name="20% - Accent1 2 8 10 2" xfId="15572" xr:uid="{00000000-0005-0000-0000-00001B3C0000}"/>
    <cellStyle name="20% - Accent1 2 8 11" xfId="15573" xr:uid="{00000000-0005-0000-0000-00001C3C0000}"/>
    <cellStyle name="20% - Accent1 2 8 11 2" xfId="15574" xr:uid="{00000000-0005-0000-0000-00001D3C0000}"/>
    <cellStyle name="20% - Accent1 2 8 12" xfId="15575" xr:uid="{00000000-0005-0000-0000-00001E3C0000}"/>
    <cellStyle name="20% - Accent1 2 8 2" xfId="15576" xr:uid="{00000000-0005-0000-0000-00001F3C0000}"/>
    <cellStyle name="20% - Accent1 2 8 2 10" xfId="15577" xr:uid="{00000000-0005-0000-0000-0000203C0000}"/>
    <cellStyle name="20% - Accent1 2 8 2 10 2" xfId="15578" xr:uid="{00000000-0005-0000-0000-0000213C0000}"/>
    <cellStyle name="20% - Accent1 2 8 2 11" xfId="15579" xr:uid="{00000000-0005-0000-0000-0000223C0000}"/>
    <cellStyle name="20% - Accent1 2 8 2 2" xfId="15580" xr:uid="{00000000-0005-0000-0000-0000233C0000}"/>
    <cellStyle name="20% - Accent1 2 8 2 2 2" xfId="15581" xr:uid="{00000000-0005-0000-0000-0000243C0000}"/>
    <cellStyle name="20% - Accent1 2 8 2 2 2 2" xfId="15582" xr:uid="{00000000-0005-0000-0000-0000253C0000}"/>
    <cellStyle name="20% - Accent1 2 8 2 2 2 2 2" xfId="15583" xr:uid="{00000000-0005-0000-0000-0000263C0000}"/>
    <cellStyle name="20% - Accent1 2 8 2 2 2 2 2 2" xfId="15584" xr:uid="{00000000-0005-0000-0000-0000273C0000}"/>
    <cellStyle name="20% - Accent1 2 8 2 2 2 2 3" xfId="15585" xr:uid="{00000000-0005-0000-0000-0000283C0000}"/>
    <cellStyle name="20% - Accent1 2 8 2 2 2 3" xfId="15586" xr:uid="{00000000-0005-0000-0000-0000293C0000}"/>
    <cellStyle name="20% - Accent1 2 8 2 2 2 3 2" xfId="15587" xr:uid="{00000000-0005-0000-0000-00002A3C0000}"/>
    <cellStyle name="20% - Accent1 2 8 2 2 2 4" xfId="15588" xr:uid="{00000000-0005-0000-0000-00002B3C0000}"/>
    <cellStyle name="20% - Accent1 2 8 2 2 3" xfId="15589" xr:uid="{00000000-0005-0000-0000-00002C3C0000}"/>
    <cellStyle name="20% - Accent1 2 8 2 2 3 2" xfId="15590" xr:uid="{00000000-0005-0000-0000-00002D3C0000}"/>
    <cellStyle name="20% - Accent1 2 8 2 2 3 2 2" xfId="15591" xr:uid="{00000000-0005-0000-0000-00002E3C0000}"/>
    <cellStyle name="20% - Accent1 2 8 2 2 3 2 2 2" xfId="15592" xr:uid="{00000000-0005-0000-0000-00002F3C0000}"/>
    <cellStyle name="20% - Accent1 2 8 2 2 3 2 3" xfId="15593" xr:uid="{00000000-0005-0000-0000-0000303C0000}"/>
    <cellStyle name="20% - Accent1 2 8 2 2 3 3" xfId="15594" xr:uid="{00000000-0005-0000-0000-0000313C0000}"/>
    <cellStyle name="20% - Accent1 2 8 2 2 3 3 2" xfId="15595" xr:uid="{00000000-0005-0000-0000-0000323C0000}"/>
    <cellStyle name="20% - Accent1 2 8 2 2 3 4" xfId="15596" xr:uid="{00000000-0005-0000-0000-0000333C0000}"/>
    <cellStyle name="20% - Accent1 2 8 2 2 4" xfId="15597" xr:uid="{00000000-0005-0000-0000-0000343C0000}"/>
    <cellStyle name="20% - Accent1 2 8 2 2 4 2" xfId="15598" xr:uid="{00000000-0005-0000-0000-0000353C0000}"/>
    <cellStyle name="20% - Accent1 2 8 2 2 4 2 2" xfId="15599" xr:uid="{00000000-0005-0000-0000-0000363C0000}"/>
    <cellStyle name="20% - Accent1 2 8 2 2 4 2 2 2" xfId="15600" xr:uid="{00000000-0005-0000-0000-0000373C0000}"/>
    <cellStyle name="20% - Accent1 2 8 2 2 4 2 3" xfId="15601" xr:uid="{00000000-0005-0000-0000-0000383C0000}"/>
    <cellStyle name="20% - Accent1 2 8 2 2 4 3" xfId="15602" xr:uid="{00000000-0005-0000-0000-0000393C0000}"/>
    <cellStyle name="20% - Accent1 2 8 2 2 4 3 2" xfId="15603" xr:uid="{00000000-0005-0000-0000-00003A3C0000}"/>
    <cellStyle name="20% - Accent1 2 8 2 2 4 4" xfId="15604" xr:uid="{00000000-0005-0000-0000-00003B3C0000}"/>
    <cellStyle name="20% - Accent1 2 8 2 2 5" xfId="15605" xr:uid="{00000000-0005-0000-0000-00003C3C0000}"/>
    <cellStyle name="20% - Accent1 2 8 2 2 5 2" xfId="15606" xr:uid="{00000000-0005-0000-0000-00003D3C0000}"/>
    <cellStyle name="20% - Accent1 2 8 2 2 5 2 2" xfId="15607" xr:uid="{00000000-0005-0000-0000-00003E3C0000}"/>
    <cellStyle name="20% - Accent1 2 8 2 2 5 3" xfId="15608" xr:uid="{00000000-0005-0000-0000-00003F3C0000}"/>
    <cellStyle name="20% - Accent1 2 8 2 2 6" xfId="15609" xr:uid="{00000000-0005-0000-0000-0000403C0000}"/>
    <cellStyle name="20% - Accent1 2 8 2 2 6 2" xfId="15610" xr:uid="{00000000-0005-0000-0000-0000413C0000}"/>
    <cellStyle name="20% - Accent1 2 8 2 2 6 2 2" xfId="15611" xr:uid="{00000000-0005-0000-0000-0000423C0000}"/>
    <cellStyle name="20% - Accent1 2 8 2 2 6 3" xfId="15612" xr:uid="{00000000-0005-0000-0000-0000433C0000}"/>
    <cellStyle name="20% - Accent1 2 8 2 2 7" xfId="15613" xr:uid="{00000000-0005-0000-0000-0000443C0000}"/>
    <cellStyle name="20% - Accent1 2 8 2 2 7 2" xfId="15614" xr:uid="{00000000-0005-0000-0000-0000453C0000}"/>
    <cellStyle name="20% - Accent1 2 8 2 2 8" xfId="15615" xr:uid="{00000000-0005-0000-0000-0000463C0000}"/>
    <cellStyle name="20% - Accent1 2 8 2 2 8 2" xfId="15616" xr:uid="{00000000-0005-0000-0000-0000473C0000}"/>
    <cellStyle name="20% - Accent1 2 8 2 2 9" xfId="15617" xr:uid="{00000000-0005-0000-0000-0000483C0000}"/>
    <cellStyle name="20% - Accent1 2 8 2 3" xfId="15618" xr:uid="{00000000-0005-0000-0000-0000493C0000}"/>
    <cellStyle name="20% - Accent1 2 8 2 3 2" xfId="15619" xr:uid="{00000000-0005-0000-0000-00004A3C0000}"/>
    <cellStyle name="20% - Accent1 2 8 2 3 2 2" xfId="15620" xr:uid="{00000000-0005-0000-0000-00004B3C0000}"/>
    <cellStyle name="20% - Accent1 2 8 2 3 2 2 2" xfId="15621" xr:uid="{00000000-0005-0000-0000-00004C3C0000}"/>
    <cellStyle name="20% - Accent1 2 8 2 3 2 2 2 2" xfId="15622" xr:uid="{00000000-0005-0000-0000-00004D3C0000}"/>
    <cellStyle name="20% - Accent1 2 8 2 3 2 2 3" xfId="15623" xr:uid="{00000000-0005-0000-0000-00004E3C0000}"/>
    <cellStyle name="20% - Accent1 2 8 2 3 2 3" xfId="15624" xr:uid="{00000000-0005-0000-0000-00004F3C0000}"/>
    <cellStyle name="20% - Accent1 2 8 2 3 2 3 2" xfId="15625" xr:uid="{00000000-0005-0000-0000-0000503C0000}"/>
    <cellStyle name="20% - Accent1 2 8 2 3 2 4" xfId="15626" xr:uid="{00000000-0005-0000-0000-0000513C0000}"/>
    <cellStyle name="20% - Accent1 2 8 2 3 3" xfId="15627" xr:uid="{00000000-0005-0000-0000-0000523C0000}"/>
    <cellStyle name="20% - Accent1 2 8 2 3 3 2" xfId="15628" xr:uid="{00000000-0005-0000-0000-0000533C0000}"/>
    <cellStyle name="20% - Accent1 2 8 2 3 3 2 2" xfId="15629" xr:uid="{00000000-0005-0000-0000-0000543C0000}"/>
    <cellStyle name="20% - Accent1 2 8 2 3 3 2 2 2" xfId="15630" xr:uid="{00000000-0005-0000-0000-0000553C0000}"/>
    <cellStyle name="20% - Accent1 2 8 2 3 3 2 3" xfId="15631" xr:uid="{00000000-0005-0000-0000-0000563C0000}"/>
    <cellStyle name="20% - Accent1 2 8 2 3 3 3" xfId="15632" xr:uid="{00000000-0005-0000-0000-0000573C0000}"/>
    <cellStyle name="20% - Accent1 2 8 2 3 3 3 2" xfId="15633" xr:uid="{00000000-0005-0000-0000-0000583C0000}"/>
    <cellStyle name="20% - Accent1 2 8 2 3 3 4" xfId="15634" xr:uid="{00000000-0005-0000-0000-0000593C0000}"/>
    <cellStyle name="20% - Accent1 2 8 2 3 4" xfId="15635" xr:uid="{00000000-0005-0000-0000-00005A3C0000}"/>
    <cellStyle name="20% - Accent1 2 8 2 3 4 2" xfId="15636" xr:uid="{00000000-0005-0000-0000-00005B3C0000}"/>
    <cellStyle name="20% - Accent1 2 8 2 3 4 2 2" xfId="15637" xr:uid="{00000000-0005-0000-0000-00005C3C0000}"/>
    <cellStyle name="20% - Accent1 2 8 2 3 4 2 2 2" xfId="15638" xr:uid="{00000000-0005-0000-0000-00005D3C0000}"/>
    <cellStyle name="20% - Accent1 2 8 2 3 4 2 3" xfId="15639" xr:uid="{00000000-0005-0000-0000-00005E3C0000}"/>
    <cellStyle name="20% - Accent1 2 8 2 3 4 3" xfId="15640" xr:uid="{00000000-0005-0000-0000-00005F3C0000}"/>
    <cellStyle name="20% - Accent1 2 8 2 3 4 3 2" xfId="15641" xr:uid="{00000000-0005-0000-0000-0000603C0000}"/>
    <cellStyle name="20% - Accent1 2 8 2 3 4 4" xfId="15642" xr:uid="{00000000-0005-0000-0000-0000613C0000}"/>
    <cellStyle name="20% - Accent1 2 8 2 3 5" xfId="15643" xr:uid="{00000000-0005-0000-0000-0000623C0000}"/>
    <cellStyle name="20% - Accent1 2 8 2 3 5 2" xfId="15644" xr:uid="{00000000-0005-0000-0000-0000633C0000}"/>
    <cellStyle name="20% - Accent1 2 8 2 3 5 2 2" xfId="15645" xr:uid="{00000000-0005-0000-0000-0000643C0000}"/>
    <cellStyle name="20% - Accent1 2 8 2 3 5 3" xfId="15646" xr:uid="{00000000-0005-0000-0000-0000653C0000}"/>
    <cellStyle name="20% - Accent1 2 8 2 3 6" xfId="15647" xr:uid="{00000000-0005-0000-0000-0000663C0000}"/>
    <cellStyle name="20% - Accent1 2 8 2 3 6 2" xfId="15648" xr:uid="{00000000-0005-0000-0000-0000673C0000}"/>
    <cellStyle name="20% - Accent1 2 8 2 3 6 2 2" xfId="15649" xr:uid="{00000000-0005-0000-0000-0000683C0000}"/>
    <cellStyle name="20% - Accent1 2 8 2 3 6 3" xfId="15650" xr:uid="{00000000-0005-0000-0000-0000693C0000}"/>
    <cellStyle name="20% - Accent1 2 8 2 3 7" xfId="15651" xr:uid="{00000000-0005-0000-0000-00006A3C0000}"/>
    <cellStyle name="20% - Accent1 2 8 2 3 7 2" xfId="15652" xr:uid="{00000000-0005-0000-0000-00006B3C0000}"/>
    <cellStyle name="20% - Accent1 2 8 2 3 8" xfId="15653" xr:uid="{00000000-0005-0000-0000-00006C3C0000}"/>
    <cellStyle name="20% - Accent1 2 8 2 3 8 2" xfId="15654" xr:uid="{00000000-0005-0000-0000-00006D3C0000}"/>
    <cellStyle name="20% - Accent1 2 8 2 3 9" xfId="15655" xr:uid="{00000000-0005-0000-0000-00006E3C0000}"/>
    <cellStyle name="20% - Accent1 2 8 2 4" xfId="15656" xr:uid="{00000000-0005-0000-0000-00006F3C0000}"/>
    <cellStyle name="20% - Accent1 2 8 2 4 2" xfId="15657" xr:uid="{00000000-0005-0000-0000-0000703C0000}"/>
    <cellStyle name="20% - Accent1 2 8 2 4 2 2" xfId="15658" xr:uid="{00000000-0005-0000-0000-0000713C0000}"/>
    <cellStyle name="20% - Accent1 2 8 2 4 2 2 2" xfId="15659" xr:uid="{00000000-0005-0000-0000-0000723C0000}"/>
    <cellStyle name="20% - Accent1 2 8 2 4 2 3" xfId="15660" xr:uid="{00000000-0005-0000-0000-0000733C0000}"/>
    <cellStyle name="20% - Accent1 2 8 2 4 3" xfId="15661" xr:uid="{00000000-0005-0000-0000-0000743C0000}"/>
    <cellStyle name="20% - Accent1 2 8 2 4 3 2" xfId="15662" xr:uid="{00000000-0005-0000-0000-0000753C0000}"/>
    <cellStyle name="20% - Accent1 2 8 2 4 4" xfId="15663" xr:uid="{00000000-0005-0000-0000-0000763C0000}"/>
    <cellStyle name="20% - Accent1 2 8 2 5" xfId="15664" xr:uid="{00000000-0005-0000-0000-0000773C0000}"/>
    <cellStyle name="20% - Accent1 2 8 2 5 2" xfId="15665" xr:uid="{00000000-0005-0000-0000-0000783C0000}"/>
    <cellStyle name="20% - Accent1 2 8 2 5 2 2" xfId="15666" xr:uid="{00000000-0005-0000-0000-0000793C0000}"/>
    <cellStyle name="20% - Accent1 2 8 2 5 2 2 2" xfId="15667" xr:uid="{00000000-0005-0000-0000-00007A3C0000}"/>
    <cellStyle name="20% - Accent1 2 8 2 5 2 3" xfId="15668" xr:uid="{00000000-0005-0000-0000-00007B3C0000}"/>
    <cellStyle name="20% - Accent1 2 8 2 5 3" xfId="15669" xr:uid="{00000000-0005-0000-0000-00007C3C0000}"/>
    <cellStyle name="20% - Accent1 2 8 2 5 3 2" xfId="15670" xr:uid="{00000000-0005-0000-0000-00007D3C0000}"/>
    <cellStyle name="20% - Accent1 2 8 2 5 4" xfId="15671" xr:uid="{00000000-0005-0000-0000-00007E3C0000}"/>
    <cellStyle name="20% - Accent1 2 8 2 6" xfId="15672" xr:uid="{00000000-0005-0000-0000-00007F3C0000}"/>
    <cellStyle name="20% - Accent1 2 8 2 6 2" xfId="15673" xr:uid="{00000000-0005-0000-0000-0000803C0000}"/>
    <cellStyle name="20% - Accent1 2 8 2 6 2 2" xfId="15674" xr:uid="{00000000-0005-0000-0000-0000813C0000}"/>
    <cellStyle name="20% - Accent1 2 8 2 6 2 2 2" xfId="15675" xr:uid="{00000000-0005-0000-0000-0000823C0000}"/>
    <cellStyle name="20% - Accent1 2 8 2 6 2 3" xfId="15676" xr:uid="{00000000-0005-0000-0000-0000833C0000}"/>
    <cellStyle name="20% - Accent1 2 8 2 6 3" xfId="15677" xr:uid="{00000000-0005-0000-0000-0000843C0000}"/>
    <cellStyle name="20% - Accent1 2 8 2 6 3 2" xfId="15678" xr:uid="{00000000-0005-0000-0000-0000853C0000}"/>
    <cellStyle name="20% - Accent1 2 8 2 6 4" xfId="15679" xr:uid="{00000000-0005-0000-0000-0000863C0000}"/>
    <cellStyle name="20% - Accent1 2 8 2 7" xfId="15680" xr:uid="{00000000-0005-0000-0000-0000873C0000}"/>
    <cellStyle name="20% - Accent1 2 8 2 7 2" xfId="15681" xr:uid="{00000000-0005-0000-0000-0000883C0000}"/>
    <cellStyle name="20% - Accent1 2 8 2 7 2 2" xfId="15682" xr:uid="{00000000-0005-0000-0000-0000893C0000}"/>
    <cellStyle name="20% - Accent1 2 8 2 7 3" xfId="15683" xr:uid="{00000000-0005-0000-0000-00008A3C0000}"/>
    <cellStyle name="20% - Accent1 2 8 2 8" xfId="15684" xr:uid="{00000000-0005-0000-0000-00008B3C0000}"/>
    <cellStyle name="20% - Accent1 2 8 2 8 2" xfId="15685" xr:uid="{00000000-0005-0000-0000-00008C3C0000}"/>
    <cellStyle name="20% - Accent1 2 8 2 8 2 2" xfId="15686" xr:uid="{00000000-0005-0000-0000-00008D3C0000}"/>
    <cellStyle name="20% - Accent1 2 8 2 8 3" xfId="15687" xr:uid="{00000000-0005-0000-0000-00008E3C0000}"/>
    <cellStyle name="20% - Accent1 2 8 2 9" xfId="15688" xr:uid="{00000000-0005-0000-0000-00008F3C0000}"/>
    <cellStyle name="20% - Accent1 2 8 2 9 2" xfId="15689" xr:uid="{00000000-0005-0000-0000-0000903C0000}"/>
    <cellStyle name="20% - Accent1 2 8 3" xfId="15690" xr:uid="{00000000-0005-0000-0000-0000913C0000}"/>
    <cellStyle name="20% - Accent1 2 8 3 2" xfId="15691" xr:uid="{00000000-0005-0000-0000-0000923C0000}"/>
    <cellStyle name="20% - Accent1 2 8 3 2 2" xfId="15692" xr:uid="{00000000-0005-0000-0000-0000933C0000}"/>
    <cellStyle name="20% - Accent1 2 8 3 2 2 2" xfId="15693" xr:uid="{00000000-0005-0000-0000-0000943C0000}"/>
    <cellStyle name="20% - Accent1 2 8 3 2 2 2 2" xfId="15694" xr:uid="{00000000-0005-0000-0000-0000953C0000}"/>
    <cellStyle name="20% - Accent1 2 8 3 2 2 3" xfId="15695" xr:uid="{00000000-0005-0000-0000-0000963C0000}"/>
    <cellStyle name="20% - Accent1 2 8 3 2 3" xfId="15696" xr:uid="{00000000-0005-0000-0000-0000973C0000}"/>
    <cellStyle name="20% - Accent1 2 8 3 2 3 2" xfId="15697" xr:uid="{00000000-0005-0000-0000-0000983C0000}"/>
    <cellStyle name="20% - Accent1 2 8 3 2 4" xfId="15698" xr:uid="{00000000-0005-0000-0000-0000993C0000}"/>
    <cellStyle name="20% - Accent1 2 8 3 3" xfId="15699" xr:uid="{00000000-0005-0000-0000-00009A3C0000}"/>
    <cellStyle name="20% - Accent1 2 8 3 3 2" xfId="15700" xr:uid="{00000000-0005-0000-0000-00009B3C0000}"/>
    <cellStyle name="20% - Accent1 2 8 3 3 2 2" xfId="15701" xr:uid="{00000000-0005-0000-0000-00009C3C0000}"/>
    <cellStyle name="20% - Accent1 2 8 3 3 2 2 2" xfId="15702" xr:uid="{00000000-0005-0000-0000-00009D3C0000}"/>
    <cellStyle name="20% - Accent1 2 8 3 3 2 3" xfId="15703" xr:uid="{00000000-0005-0000-0000-00009E3C0000}"/>
    <cellStyle name="20% - Accent1 2 8 3 3 3" xfId="15704" xr:uid="{00000000-0005-0000-0000-00009F3C0000}"/>
    <cellStyle name="20% - Accent1 2 8 3 3 3 2" xfId="15705" xr:uid="{00000000-0005-0000-0000-0000A03C0000}"/>
    <cellStyle name="20% - Accent1 2 8 3 3 4" xfId="15706" xr:uid="{00000000-0005-0000-0000-0000A13C0000}"/>
    <cellStyle name="20% - Accent1 2 8 3 4" xfId="15707" xr:uid="{00000000-0005-0000-0000-0000A23C0000}"/>
    <cellStyle name="20% - Accent1 2 8 3 4 2" xfId="15708" xr:uid="{00000000-0005-0000-0000-0000A33C0000}"/>
    <cellStyle name="20% - Accent1 2 8 3 4 2 2" xfId="15709" xr:uid="{00000000-0005-0000-0000-0000A43C0000}"/>
    <cellStyle name="20% - Accent1 2 8 3 4 2 2 2" xfId="15710" xr:uid="{00000000-0005-0000-0000-0000A53C0000}"/>
    <cellStyle name="20% - Accent1 2 8 3 4 2 3" xfId="15711" xr:uid="{00000000-0005-0000-0000-0000A63C0000}"/>
    <cellStyle name="20% - Accent1 2 8 3 4 3" xfId="15712" xr:uid="{00000000-0005-0000-0000-0000A73C0000}"/>
    <cellStyle name="20% - Accent1 2 8 3 4 3 2" xfId="15713" xr:uid="{00000000-0005-0000-0000-0000A83C0000}"/>
    <cellStyle name="20% - Accent1 2 8 3 4 4" xfId="15714" xr:uid="{00000000-0005-0000-0000-0000A93C0000}"/>
    <cellStyle name="20% - Accent1 2 8 3 5" xfId="15715" xr:uid="{00000000-0005-0000-0000-0000AA3C0000}"/>
    <cellStyle name="20% - Accent1 2 8 3 5 2" xfId="15716" xr:uid="{00000000-0005-0000-0000-0000AB3C0000}"/>
    <cellStyle name="20% - Accent1 2 8 3 5 2 2" xfId="15717" xr:uid="{00000000-0005-0000-0000-0000AC3C0000}"/>
    <cellStyle name="20% - Accent1 2 8 3 5 3" xfId="15718" xr:uid="{00000000-0005-0000-0000-0000AD3C0000}"/>
    <cellStyle name="20% - Accent1 2 8 3 6" xfId="15719" xr:uid="{00000000-0005-0000-0000-0000AE3C0000}"/>
    <cellStyle name="20% - Accent1 2 8 3 6 2" xfId="15720" xr:uid="{00000000-0005-0000-0000-0000AF3C0000}"/>
    <cellStyle name="20% - Accent1 2 8 3 6 2 2" xfId="15721" xr:uid="{00000000-0005-0000-0000-0000B03C0000}"/>
    <cellStyle name="20% - Accent1 2 8 3 6 3" xfId="15722" xr:uid="{00000000-0005-0000-0000-0000B13C0000}"/>
    <cellStyle name="20% - Accent1 2 8 3 7" xfId="15723" xr:uid="{00000000-0005-0000-0000-0000B23C0000}"/>
    <cellStyle name="20% - Accent1 2 8 3 7 2" xfId="15724" xr:uid="{00000000-0005-0000-0000-0000B33C0000}"/>
    <cellStyle name="20% - Accent1 2 8 3 8" xfId="15725" xr:uid="{00000000-0005-0000-0000-0000B43C0000}"/>
    <cellStyle name="20% - Accent1 2 8 3 8 2" xfId="15726" xr:uid="{00000000-0005-0000-0000-0000B53C0000}"/>
    <cellStyle name="20% - Accent1 2 8 3 9" xfId="15727" xr:uid="{00000000-0005-0000-0000-0000B63C0000}"/>
    <cellStyle name="20% - Accent1 2 8 4" xfId="15728" xr:uid="{00000000-0005-0000-0000-0000B73C0000}"/>
    <cellStyle name="20% - Accent1 2 8 4 2" xfId="15729" xr:uid="{00000000-0005-0000-0000-0000B83C0000}"/>
    <cellStyle name="20% - Accent1 2 8 4 2 2" xfId="15730" xr:uid="{00000000-0005-0000-0000-0000B93C0000}"/>
    <cellStyle name="20% - Accent1 2 8 4 2 2 2" xfId="15731" xr:uid="{00000000-0005-0000-0000-0000BA3C0000}"/>
    <cellStyle name="20% - Accent1 2 8 4 2 2 2 2" xfId="15732" xr:uid="{00000000-0005-0000-0000-0000BB3C0000}"/>
    <cellStyle name="20% - Accent1 2 8 4 2 2 3" xfId="15733" xr:uid="{00000000-0005-0000-0000-0000BC3C0000}"/>
    <cellStyle name="20% - Accent1 2 8 4 2 3" xfId="15734" xr:uid="{00000000-0005-0000-0000-0000BD3C0000}"/>
    <cellStyle name="20% - Accent1 2 8 4 2 3 2" xfId="15735" xr:uid="{00000000-0005-0000-0000-0000BE3C0000}"/>
    <cellStyle name="20% - Accent1 2 8 4 2 4" xfId="15736" xr:uid="{00000000-0005-0000-0000-0000BF3C0000}"/>
    <cellStyle name="20% - Accent1 2 8 4 3" xfId="15737" xr:uid="{00000000-0005-0000-0000-0000C03C0000}"/>
    <cellStyle name="20% - Accent1 2 8 4 3 2" xfId="15738" xr:uid="{00000000-0005-0000-0000-0000C13C0000}"/>
    <cellStyle name="20% - Accent1 2 8 4 3 2 2" xfId="15739" xr:uid="{00000000-0005-0000-0000-0000C23C0000}"/>
    <cellStyle name="20% - Accent1 2 8 4 3 2 2 2" xfId="15740" xr:uid="{00000000-0005-0000-0000-0000C33C0000}"/>
    <cellStyle name="20% - Accent1 2 8 4 3 2 3" xfId="15741" xr:uid="{00000000-0005-0000-0000-0000C43C0000}"/>
    <cellStyle name="20% - Accent1 2 8 4 3 3" xfId="15742" xr:uid="{00000000-0005-0000-0000-0000C53C0000}"/>
    <cellStyle name="20% - Accent1 2 8 4 3 3 2" xfId="15743" xr:uid="{00000000-0005-0000-0000-0000C63C0000}"/>
    <cellStyle name="20% - Accent1 2 8 4 3 4" xfId="15744" xr:uid="{00000000-0005-0000-0000-0000C73C0000}"/>
    <cellStyle name="20% - Accent1 2 8 4 4" xfId="15745" xr:uid="{00000000-0005-0000-0000-0000C83C0000}"/>
    <cellStyle name="20% - Accent1 2 8 4 4 2" xfId="15746" xr:uid="{00000000-0005-0000-0000-0000C93C0000}"/>
    <cellStyle name="20% - Accent1 2 8 4 4 2 2" xfId="15747" xr:uid="{00000000-0005-0000-0000-0000CA3C0000}"/>
    <cellStyle name="20% - Accent1 2 8 4 4 2 2 2" xfId="15748" xr:uid="{00000000-0005-0000-0000-0000CB3C0000}"/>
    <cellStyle name="20% - Accent1 2 8 4 4 2 3" xfId="15749" xr:uid="{00000000-0005-0000-0000-0000CC3C0000}"/>
    <cellStyle name="20% - Accent1 2 8 4 4 3" xfId="15750" xr:uid="{00000000-0005-0000-0000-0000CD3C0000}"/>
    <cellStyle name="20% - Accent1 2 8 4 4 3 2" xfId="15751" xr:uid="{00000000-0005-0000-0000-0000CE3C0000}"/>
    <cellStyle name="20% - Accent1 2 8 4 4 4" xfId="15752" xr:uid="{00000000-0005-0000-0000-0000CF3C0000}"/>
    <cellStyle name="20% - Accent1 2 8 4 5" xfId="15753" xr:uid="{00000000-0005-0000-0000-0000D03C0000}"/>
    <cellStyle name="20% - Accent1 2 8 4 5 2" xfId="15754" xr:uid="{00000000-0005-0000-0000-0000D13C0000}"/>
    <cellStyle name="20% - Accent1 2 8 4 5 2 2" xfId="15755" xr:uid="{00000000-0005-0000-0000-0000D23C0000}"/>
    <cellStyle name="20% - Accent1 2 8 4 5 3" xfId="15756" xr:uid="{00000000-0005-0000-0000-0000D33C0000}"/>
    <cellStyle name="20% - Accent1 2 8 4 6" xfId="15757" xr:uid="{00000000-0005-0000-0000-0000D43C0000}"/>
    <cellStyle name="20% - Accent1 2 8 4 6 2" xfId="15758" xr:uid="{00000000-0005-0000-0000-0000D53C0000}"/>
    <cellStyle name="20% - Accent1 2 8 4 6 2 2" xfId="15759" xr:uid="{00000000-0005-0000-0000-0000D63C0000}"/>
    <cellStyle name="20% - Accent1 2 8 4 6 3" xfId="15760" xr:uid="{00000000-0005-0000-0000-0000D73C0000}"/>
    <cellStyle name="20% - Accent1 2 8 4 7" xfId="15761" xr:uid="{00000000-0005-0000-0000-0000D83C0000}"/>
    <cellStyle name="20% - Accent1 2 8 4 7 2" xfId="15762" xr:uid="{00000000-0005-0000-0000-0000D93C0000}"/>
    <cellStyle name="20% - Accent1 2 8 4 8" xfId="15763" xr:uid="{00000000-0005-0000-0000-0000DA3C0000}"/>
    <cellStyle name="20% - Accent1 2 8 4 8 2" xfId="15764" xr:uid="{00000000-0005-0000-0000-0000DB3C0000}"/>
    <cellStyle name="20% - Accent1 2 8 4 9" xfId="15765" xr:uid="{00000000-0005-0000-0000-0000DC3C0000}"/>
    <cellStyle name="20% - Accent1 2 8 5" xfId="15766" xr:uid="{00000000-0005-0000-0000-0000DD3C0000}"/>
    <cellStyle name="20% - Accent1 2 8 5 2" xfId="15767" xr:uid="{00000000-0005-0000-0000-0000DE3C0000}"/>
    <cellStyle name="20% - Accent1 2 8 5 2 2" xfId="15768" xr:uid="{00000000-0005-0000-0000-0000DF3C0000}"/>
    <cellStyle name="20% - Accent1 2 8 5 2 2 2" xfId="15769" xr:uid="{00000000-0005-0000-0000-0000E03C0000}"/>
    <cellStyle name="20% - Accent1 2 8 5 2 3" xfId="15770" xr:uid="{00000000-0005-0000-0000-0000E13C0000}"/>
    <cellStyle name="20% - Accent1 2 8 5 3" xfId="15771" xr:uid="{00000000-0005-0000-0000-0000E23C0000}"/>
    <cellStyle name="20% - Accent1 2 8 5 3 2" xfId="15772" xr:uid="{00000000-0005-0000-0000-0000E33C0000}"/>
    <cellStyle name="20% - Accent1 2 8 5 4" xfId="15773" xr:uid="{00000000-0005-0000-0000-0000E43C0000}"/>
    <cellStyle name="20% - Accent1 2 8 6" xfId="15774" xr:uid="{00000000-0005-0000-0000-0000E53C0000}"/>
    <cellStyle name="20% - Accent1 2 8 6 2" xfId="15775" xr:uid="{00000000-0005-0000-0000-0000E63C0000}"/>
    <cellStyle name="20% - Accent1 2 8 6 2 2" xfId="15776" xr:uid="{00000000-0005-0000-0000-0000E73C0000}"/>
    <cellStyle name="20% - Accent1 2 8 6 2 2 2" xfId="15777" xr:uid="{00000000-0005-0000-0000-0000E83C0000}"/>
    <cellStyle name="20% - Accent1 2 8 6 2 3" xfId="15778" xr:uid="{00000000-0005-0000-0000-0000E93C0000}"/>
    <cellStyle name="20% - Accent1 2 8 6 3" xfId="15779" xr:uid="{00000000-0005-0000-0000-0000EA3C0000}"/>
    <cellStyle name="20% - Accent1 2 8 6 3 2" xfId="15780" xr:uid="{00000000-0005-0000-0000-0000EB3C0000}"/>
    <cellStyle name="20% - Accent1 2 8 6 4" xfId="15781" xr:uid="{00000000-0005-0000-0000-0000EC3C0000}"/>
    <cellStyle name="20% - Accent1 2 8 7" xfId="15782" xr:uid="{00000000-0005-0000-0000-0000ED3C0000}"/>
    <cellStyle name="20% - Accent1 2 8 7 2" xfId="15783" xr:uid="{00000000-0005-0000-0000-0000EE3C0000}"/>
    <cellStyle name="20% - Accent1 2 8 7 2 2" xfId="15784" xr:uid="{00000000-0005-0000-0000-0000EF3C0000}"/>
    <cellStyle name="20% - Accent1 2 8 7 2 2 2" xfId="15785" xr:uid="{00000000-0005-0000-0000-0000F03C0000}"/>
    <cellStyle name="20% - Accent1 2 8 7 2 3" xfId="15786" xr:uid="{00000000-0005-0000-0000-0000F13C0000}"/>
    <cellStyle name="20% - Accent1 2 8 7 3" xfId="15787" xr:uid="{00000000-0005-0000-0000-0000F23C0000}"/>
    <cellStyle name="20% - Accent1 2 8 7 3 2" xfId="15788" xr:uid="{00000000-0005-0000-0000-0000F33C0000}"/>
    <cellStyle name="20% - Accent1 2 8 7 4" xfId="15789" xr:uid="{00000000-0005-0000-0000-0000F43C0000}"/>
    <cellStyle name="20% - Accent1 2 8 8" xfId="15790" xr:uid="{00000000-0005-0000-0000-0000F53C0000}"/>
    <cellStyle name="20% - Accent1 2 8 8 2" xfId="15791" xr:uid="{00000000-0005-0000-0000-0000F63C0000}"/>
    <cellStyle name="20% - Accent1 2 8 8 2 2" xfId="15792" xr:uid="{00000000-0005-0000-0000-0000F73C0000}"/>
    <cellStyle name="20% - Accent1 2 8 8 3" xfId="15793" xr:uid="{00000000-0005-0000-0000-0000F83C0000}"/>
    <cellStyle name="20% - Accent1 2 8 9" xfId="15794" xr:uid="{00000000-0005-0000-0000-0000F93C0000}"/>
    <cellStyle name="20% - Accent1 2 8 9 2" xfId="15795" xr:uid="{00000000-0005-0000-0000-0000FA3C0000}"/>
    <cellStyle name="20% - Accent1 2 8 9 2 2" xfId="15796" xr:uid="{00000000-0005-0000-0000-0000FB3C0000}"/>
    <cellStyle name="20% - Accent1 2 8 9 3" xfId="15797" xr:uid="{00000000-0005-0000-0000-0000FC3C0000}"/>
    <cellStyle name="20% - Accent1 2 9" xfId="15798" xr:uid="{00000000-0005-0000-0000-0000FD3C0000}"/>
    <cellStyle name="20% - Accent1 2 9 10" xfId="15799" xr:uid="{00000000-0005-0000-0000-0000FE3C0000}"/>
    <cellStyle name="20% - Accent1 2 9 10 2" xfId="15800" xr:uid="{00000000-0005-0000-0000-0000FF3C0000}"/>
    <cellStyle name="20% - Accent1 2 9 11" xfId="15801" xr:uid="{00000000-0005-0000-0000-0000003D0000}"/>
    <cellStyle name="20% - Accent1 2 9 2" xfId="15802" xr:uid="{00000000-0005-0000-0000-0000013D0000}"/>
    <cellStyle name="20% - Accent1 2 9 2 2" xfId="15803" xr:uid="{00000000-0005-0000-0000-0000023D0000}"/>
    <cellStyle name="20% - Accent1 2 9 2 2 2" xfId="15804" xr:uid="{00000000-0005-0000-0000-0000033D0000}"/>
    <cellStyle name="20% - Accent1 2 9 2 2 2 2" xfId="15805" xr:uid="{00000000-0005-0000-0000-0000043D0000}"/>
    <cellStyle name="20% - Accent1 2 9 2 2 2 2 2" xfId="15806" xr:uid="{00000000-0005-0000-0000-0000053D0000}"/>
    <cellStyle name="20% - Accent1 2 9 2 2 2 3" xfId="15807" xr:uid="{00000000-0005-0000-0000-0000063D0000}"/>
    <cellStyle name="20% - Accent1 2 9 2 2 3" xfId="15808" xr:uid="{00000000-0005-0000-0000-0000073D0000}"/>
    <cellStyle name="20% - Accent1 2 9 2 2 3 2" xfId="15809" xr:uid="{00000000-0005-0000-0000-0000083D0000}"/>
    <cellStyle name="20% - Accent1 2 9 2 2 4" xfId="15810" xr:uid="{00000000-0005-0000-0000-0000093D0000}"/>
    <cellStyle name="20% - Accent1 2 9 2 3" xfId="15811" xr:uid="{00000000-0005-0000-0000-00000A3D0000}"/>
    <cellStyle name="20% - Accent1 2 9 2 3 2" xfId="15812" xr:uid="{00000000-0005-0000-0000-00000B3D0000}"/>
    <cellStyle name="20% - Accent1 2 9 2 3 2 2" xfId="15813" xr:uid="{00000000-0005-0000-0000-00000C3D0000}"/>
    <cellStyle name="20% - Accent1 2 9 2 3 2 2 2" xfId="15814" xr:uid="{00000000-0005-0000-0000-00000D3D0000}"/>
    <cellStyle name="20% - Accent1 2 9 2 3 2 3" xfId="15815" xr:uid="{00000000-0005-0000-0000-00000E3D0000}"/>
    <cellStyle name="20% - Accent1 2 9 2 3 3" xfId="15816" xr:uid="{00000000-0005-0000-0000-00000F3D0000}"/>
    <cellStyle name="20% - Accent1 2 9 2 3 3 2" xfId="15817" xr:uid="{00000000-0005-0000-0000-0000103D0000}"/>
    <cellStyle name="20% - Accent1 2 9 2 3 4" xfId="15818" xr:uid="{00000000-0005-0000-0000-0000113D0000}"/>
    <cellStyle name="20% - Accent1 2 9 2 4" xfId="15819" xr:uid="{00000000-0005-0000-0000-0000123D0000}"/>
    <cellStyle name="20% - Accent1 2 9 2 4 2" xfId="15820" xr:uid="{00000000-0005-0000-0000-0000133D0000}"/>
    <cellStyle name="20% - Accent1 2 9 2 4 2 2" xfId="15821" xr:uid="{00000000-0005-0000-0000-0000143D0000}"/>
    <cellStyle name="20% - Accent1 2 9 2 4 2 2 2" xfId="15822" xr:uid="{00000000-0005-0000-0000-0000153D0000}"/>
    <cellStyle name="20% - Accent1 2 9 2 4 2 3" xfId="15823" xr:uid="{00000000-0005-0000-0000-0000163D0000}"/>
    <cellStyle name="20% - Accent1 2 9 2 4 3" xfId="15824" xr:uid="{00000000-0005-0000-0000-0000173D0000}"/>
    <cellStyle name="20% - Accent1 2 9 2 4 3 2" xfId="15825" xr:uid="{00000000-0005-0000-0000-0000183D0000}"/>
    <cellStyle name="20% - Accent1 2 9 2 4 4" xfId="15826" xr:uid="{00000000-0005-0000-0000-0000193D0000}"/>
    <cellStyle name="20% - Accent1 2 9 2 5" xfId="15827" xr:uid="{00000000-0005-0000-0000-00001A3D0000}"/>
    <cellStyle name="20% - Accent1 2 9 2 5 2" xfId="15828" xr:uid="{00000000-0005-0000-0000-00001B3D0000}"/>
    <cellStyle name="20% - Accent1 2 9 2 5 2 2" xfId="15829" xr:uid="{00000000-0005-0000-0000-00001C3D0000}"/>
    <cellStyle name="20% - Accent1 2 9 2 5 3" xfId="15830" xr:uid="{00000000-0005-0000-0000-00001D3D0000}"/>
    <cellStyle name="20% - Accent1 2 9 2 6" xfId="15831" xr:uid="{00000000-0005-0000-0000-00001E3D0000}"/>
    <cellStyle name="20% - Accent1 2 9 2 6 2" xfId="15832" xr:uid="{00000000-0005-0000-0000-00001F3D0000}"/>
    <cellStyle name="20% - Accent1 2 9 2 6 2 2" xfId="15833" xr:uid="{00000000-0005-0000-0000-0000203D0000}"/>
    <cellStyle name="20% - Accent1 2 9 2 6 3" xfId="15834" xr:uid="{00000000-0005-0000-0000-0000213D0000}"/>
    <cellStyle name="20% - Accent1 2 9 2 7" xfId="15835" xr:uid="{00000000-0005-0000-0000-0000223D0000}"/>
    <cellStyle name="20% - Accent1 2 9 2 7 2" xfId="15836" xr:uid="{00000000-0005-0000-0000-0000233D0000}"/>
    <cellStyle name="20% - Accent1 2 9 2 8" xfId="15837" xr:uid="{00000000-0005-0000-0000-0000243D0000}"/>
    <cellStyle name="20% - Accent1 2 9 2 8 2" xfId="15838" xr:uid="{00000000-0005-0000-0000-0000253D0000}"/>
    <cellStyle name="20% - Accent1 2 9 2 9" xfId="15839" xr:uid="{00000000-0005-0000-0000-0000263D0000}"/>
    <cellStyle name="20% - Accent1 2 9 3" xfId="15840" xr:uid="{00000000-0005-0000-0000-0000273D0000}"/>
    <cellStyle name="20% - Accent1 2 9 3 2" xfId="15841" xr:uid="{00000000-0005-0000-0000-0000283D0000}"/>
    <cellStyle name="20% - Accent1 2 9 3 2 2" xfId="15842" xr:uid="{00000000-0005-0000-0000-0000293D0000}"/>
    <cellStyle name="20% - Accent1 2 9 3 2 2 2" xfId="15843" xr:uid="{00000000-0005-0000-0000-00002A3D0000}"/>
    <cellStyle name="20% - Accent1 2 9 3 2 2 2 2" xfId="15844" xr:uid="{00000000-0005-0000-0000-00002B3D0000}"/>
    <cellStyle name="20% - Accent1 2 9 3 2 2 3" xfId="15845" xr:uid="{00000000-0005-0000-0000-00002C3D0000}"/>
    <cellStyle name="20% - Accent1 2 9 3 2 3" xfId="15846" xr:uid="{00000000-0005-0000-0000-00002D3D0000}"/>
    <cellStyle name="20% - Accent1 2 9 3 2 3 2" xfId="15847" xr:uid="{00000000-0005-0000-0000-00002E3D0000}"/>
    <cellStyle name="20% - Accent1 2 9 3 2 4" xfId="15848" xr:uid="{00000000-0005-0000-0000-00002F3D0000}"/>
    <cellStyle name="20% - Accent1 2 9 3 3" xfId="15849" xr:uid="{00000000-0005-0000-0000-0000303D0000}"/>
    <cellStyle name="20% - Accent1 2 9 3 3 2" xfId="15850" xr:uid="{00000000-0005-0000-0000-0000313D0000}"/>
    <cellStyle name="20% - Accent1 2 9 3 3 2 2" xfId="15851" xr:uid="{00000000-0005-0000-0000-0000323D0000}"/>
    <cellStyle name="20% - Accent1 2 9 3 3 2 2 2" xfId="15852" xr:uid="{00000000-0005-0000-0000-0000333D0000}"/>
    <cellStyle name="20% - Accent1 2 9 3 3 2 3" xfId="15853" xr:uid="{00000000-0005-0000-0000-0000343D0000}"/>
    <cellStyle name="20% - Accent1 2 9 3 3 3" xfId="15854" xr:uid="{00000000-0005-0000-0000-0000353D0000}"/>
    <cellStyle name="20% - Accent1 2 9 3 3 3 2" xfId="15855" xr:uid="{00000000-0005-0000-0000-0000363D0000}"/>
    <cellStyle name="20% - Accent1 2 9 3 3 4" xfId="15856" xr:uid="{00000000-0005-0000-0000-0000373D0000}"/>
    <cellStyle name="20% - Accent1 2 9 3 4" xfId="15857" xr:uid="{00000000-0005-0000-0000-0000383D0000}"/>
    <cellStyle name="20% - Accent1 2 9 3 4 2" xfId="15858" xr:uid="{00000000-0005-0000-0000-0000393D0000}"/>
    <cellStyle name="20% - Accent1 2 9 3 4 2 2" xfId="15859" xr:uid="{00000000-0005-0000-0000-00003A3D0000}"/>
    <cellStyle name="20% - Accent1 2 9 3 4 2 2 2" xfId="15860" xr:uid="{00000000-0005-0000-0000-00003B3D0000}"/>
    <cellStyle name="20% - Accent1 2 9 3 4 2 3" xfId="15861" xr:uid="{00000000-0005-0000-0000-00003C3D0000}"/>
    <cellStyle name="20% - Accent1 2 9 3 4 3" xfId="15862" xr:uid="{00000000-0005-0000-0000-00003D3D0000}"/>
    <cellStyle name="20% - Accent1 2 9 3 4 3 2" xfId="15863" xr:uid="{00000000-0005-0000-0000-00003E3D0000}"/>
    <cellStyle name="20% - Accent1 2 9 3 4 4" xfId="15864" xr:uid="{00000000-0005-0000-0000-00003F3D0000}"/>
    <cellStyle name="20% - Accent1 2 9 3 5" xfId="15865" xr:uid="{00000000-0005-0000-0000-0000403D0000}"/>
    <cellStyle name="20% - Accent1 2 9 3 5 2" xfId="15866" xr:uid="{00000000-0005-0000-0000-0000413D0000}"/>
    <cellStyle name="20% - Accent1 2 9 3 5 2 2" xfId="15867" xr:uid="{00000000-0005-0000-0000-0000423D0000}"/>
    <cellStyle name="20% - Accent1 2 9 3 5 3" xfId="15868" xr:uid="{00000000-0005-0000-0000-0000433D0000}"/>
    <cellStyle name="20% - Accent1 2 9 3 6" xfId="15869" xr:uid="{00000000-0005-0000-0000-0000443D0000}"/>
    <cellStyle name="20% - Accent1 2 9 3 6 2" xfId="15870" xr:uid="{00000000-0005-0000-0000-0000453D0000}"/>
    <cellStyle name="20% - Accent1 2 9 3 6 2 2" xfId="15871" xr:uid="{00000000-0005-0000-0000-0000463D0000}"/>
    <cellStyle name="20% - Accent1 2 9 3 6 3" xfId="15872" xr:uid="{00000000-0005-0000-0000-0000473D0000}"/>
    <cellStyle name="20% - Accent1 2 9 3 7" xfId="15873" xr:uid="{00000000-0005-0000-0000-0000483D0000}"/>
    <cellStyle name="20% - Accent1 2 9 3 7 2" xfId="15874" xr:uid="{00000000-0005-0000-0000-0000493D0000}"/>
    <cellStyle name="20% - Accent1 2 9 3 8" xfId="15875" xr:uid="{00000000-0005-0000-0000-00004A3D0000}"/>
    <cellStyle name="20% - Accent1 2 9 3 8 2" xfId="15876" xr:uid="{00000000-0005-0000-0000-00004B3D0000}"/>
    <cellStyle name="20% - Accent1 2 9 3 9" xfId="15877" xr:uid="{00000000-0005-0000-0000-00004C3D0000}"/>
    <cellStyle name="20% - Accent1 2 9 4" xfId="15878" xr:uid="{00000000-0005-0000-0000-00004D3D0000}"/>
    <cellStyle name="20% - Accent1 2 9 4 2" xfId="15879" xr:uid="{00000000-0005-0000-0000-00004E3D0000}"/>
    <cellStyle name="20% - Accent1 2 9 4 2 2" xfId="15880" xr:uid="{00000000-0005-0000-0000-00004F3D0000}"/>
    <cellStyle name="20% - Accent1 2 9 4 2 2 2" xfId="15881" xr:uid="{00000000-0005-0000-0000-0000503D0000}"/>
    <cellStyle name="20% - Accent1 2 9 4 2 3" xfId="15882" xr:uid="{00000000-0005-0000-0000-0000513D0000}"/>
    <cellStyle name="20% - Accent1 2 9 4 3" xfId="15883" xr:uid="{00000000-0005-0000-0000-0000523D0000}"/>
    <cellStyle name="20% - Accent1 2 9 4 3 2" xfId="15884" xr:uid="{00000000-0005-0000-0000-0000533D0000}"/>
    <cellStyle name="20% - Accent1 2 9 4 4" xfId="15885" xr:uid="{00000000-0005-0000-0000-0000543D0000}"/>
    <cellStyle name="20% - Accent1 2 9 5" xfId="15886" xr:uid="{00000000-0005-0000-0000-0000553D0000}"/>
    <cellStyle name="20% - Accent1 2 9 5 2" xfId="15887" xr:uid="{00000000-0005-0000-0000-0000563D0000}"/>
    <cellStyle name="20% - Accent1 2 9 5 2 2" xfId="15888" xr:uid="{00000000-0005-0000-0000-0000573D0000}"/>
    <cellStyle name="20% - Accent1 2 9 5 2 2 2" xfId="15889" xr:uid="{00000000-0005-0000-0000-0000583D0000}"/>
    <cellStyle name="20% - Accent1 2 9 5 2 3" xfId="15890" xr:uid="{00000000-0005-0000-0000-0000593D0000}"/>
    <cellStyle name="20% - Accent1 2 9 5 3" xfId="15891" xr:uid="{00000000-0005-0000-0000-00005A3D0000}"/>
    <cellStyle name="20% - Accent1 2 9 5 3 2" xfId="15892" xr:uid="{00000000-0005-0000-0000-00005B3D0000}"/>
    <cellStyle name="20% - Accent1 2 9 5 4" xfId="15893" xr:uid="{00000000-0005-0000-0000-00005C3D0000}"/>
    <cellStyle name="20% - Accent1 2 9 6" xfId="15894" xr:uid="{00000000-0005-0000-0000-00005D3D0000}"/>
    <cellStyle name="20% - Accent1 2 9 6 2" xfId="15895" xr:uid="{00000000-0005-0000-0000-00005E3D0000}"/>
    <cellStyle name="20% - Accent1 2 9 6 2 2" xfId="15896" xr:uid="{00000000-0005-0000-0000-00005F3D0000}"/>
    <cellStyle name="20% - Accent1 2 9 6 2 2 2" xfId="15897" xr:uid="{00000000-0005-0000-0000-0000603D0000}"/>
    <cellStyle name="20% - Accent1 2 9 6 2 3" xfId="15898" xr:uid="{00000000-0005-0000-0000-0000613D0000}"/>
    <cellStyle name="20% - Accent1 2 9 6 3" xfId="15899" xr:uid="{00000000-0005-0000-0000-0000623D0000}"/>
    <cellStyle name="20% - Accent1 2 9 6 3 2" xfId="15900" xr:uid="{00000000-0005-0000-0000-0000633D0000}"/>
    <cellStyle name="20% - Accent1 2 9 6 4" xfId="15901" xr:uid="{00000000-0005-0000-0000-0000643D0000}"/>
    <cellStyle name="20% - Accent1 2 9 7" xfId="15902" xr:uid="{00000000-0005-0000-0000-0000653D0000}"/>
    <cellStyle name="20% - Accent1 2 9 7 2" xfId="15903" xr:uid="{00000000-0005-0000-0000-0000663D0000}"/>
    <cellStyle name="20% - Accent1 2 9 7 2 2" xfId="15904" xr:uid="{00000000-0005-0000-0000-0000673D0000}"/>
    <cellStyle name="20% - Accent1 2 9 7 3" xfId="15905" xr:uid="{00000000-0005-0000-0000-0000683D0000}"/>
    <cellStyle name="20% - Accent1 2 9 8" xfId="15906" xr:uid="{00000000-0005-0000-0000-0000693D0000}"/>
    <cellStyle name="20% - Accent1 2 9 8 2" xfId="15907" xr:uid="{00000000-0005-0000-0000-00006A3D0000}"/>
    <cellStyle name="20% - Accent1 2 9 8 2 2" xfId="15908" xr:uid="{00000000-0005-0000-0000-00006B3D0000}"/>
    <cellStyle name="20% - Accent1 2 9 8 3" xfId="15909" xr:uid="{00000000-0005-0000-0000-00006C3D0000}"/>
    <cellStyle name="20% - Accent1 2 9 9" xfId="15910" xr:uid="{00000000-0005-0000-0000-00006D3D0000}"/>
    <cellStyle name="20% - Accent1 2 9 9 2" xfId="15911" xr:uid="{00000000-0005-0000-0000-00006E3D0000}"/>
    <cellStyle name="20% - Accent1 20" xfId="15912" xr:uid="{00000000-0005-0000-0000-00006F3D0000}"/>
    <cellStyle name="20% - Accent1 20 2" xfId="15913" xr:uid="{00000000-0005-0000-0000-0000703D0000}"/>
    <cellStyle name="20% - Accent1 20 2 2" xfId="15914" xr:uid="{00000000-0005-0000-0000-0000713D0000}"/>
    <cellStyle name="20% - Accent1 20 3" xfId="15915" xr:uid="{00000000-0005-0000-0000-0000723D0000}"/>
    <cellStyle name="20% - Accent1 21" xfId="15916" xr:uid="{00000000-0005-0000-0000-0000733D0000}"/>
    <cellStyle name="20% - Accent1 21 2" xfId="15917" xr:uid="{00000000-0005-0000-0000-0000743D0000}"/>
    <cellStyle name="20% - Accent1 22" xfId="15918" xr:uid="{00000000-0005-0000-0000-0000753D0000}"/>
    <cellStyle name="20% - Accent1 22 2" xfId="15919" xr:uid="{00000000-0005-0000-0000-0000763D0000}"/>
    <cellStyle name="20% - Accent1 23" xfId="15920" xr:uid="{00000000-0005-0000-0000-0000773D0000}"/>
    <cellStyle name="20% - Accent1 3" xfId="113" xr:uid="{00000000-0005-0000-0000-0000783D0000}"/>
    <cellStyle name="20% - Accent1 3 10" xfId="15921" xr:uid="{00000000-0005-0000-0000-0000793D0000}"/>
    <cellStyle name="20% - Accent1 3 10 10" xfId="15922" xr:uid="{00000000-0005-0000-0000-00007A3D0000}"/>
    <cellStyle name="20% - Accent1 3 10 10 2" xfId="15923" xr:uid="{00000000-0005-0000-0000-00007B3D0000}"/>
    <cellStyle name="20% - Accent1 3 10 11" xfId="15924" xr:uid="{00000000-0005-0000-0000-00007C3D0000}"/>
    <cellStyle name="20% - Accent1 3 10 2" xfId="15925" xr:uid="{00000000-0005-0000-0000-00007D3D0000}"/>
    <cellStyle name="20% - Accent1 3 10 2 2" xfId="15926" xr:uid="{00000000-0005-0000-0000-00007E3D0000}"/>
    <cellStyle name="20% - Accent1 3 10 2 2 2" xfId="15927" xr:uid="{00000000-0005-0000-0000-00007F3D0000}"/>
    <cellStyle name="20% - Accent1 3 10 2 2 2 2" xfId="15928" xr:uid="{00000000-0005-0000-0000-0000803D0000}"/>
    <cellStyle name="20% - Accent1 3 10 2 2 2 2 2" xfId="15929" xr:uid="{00000000-0005-0000-0000-0000813D0000}"/>
    <cellStyle name="20% - Accent1 3 10 2 2 2 3" xfId="15930" xr:uid="{00000000-0005-0000-0000-0000823D0000}"/>
    <cellStyle name="20% - Accent1 3 10 2 2 3" xfId="15931" xr:uid="{00000000-0005-0000-0000-0000833D0000}"/>
    <cellStyle name="20% - Accent1 3 10 2 2 3 2" xfId="15932" xr:uid="{00000000-0005-0000-0000-0000843D0000}"/>
    <cellStyle name="20% - Accent1 3 10 2 2 4" xfId="15933" xr:uid="{00000000-0005-0000-0000-0000853D0000}"/>
    <cellStyle name="20% - Accent1 3 10 2 3" xfId="15934" xr:uid="{00000000-0005-0000-0000-0000863D0000}"/>
    <cellStyle name="20% - Accent1 3 10 2 3 2" xfId="15935" xr:uid="{00000000-0005-0000-0000-0000873D0000}"/>
    <cellStyle name="20% - Accent1 3 10 2 3 2 2" xfId="15936" xr:uid="{00000000-0005-0000-0000-0000883D0000}"/>
    <cellStyle name="20% - Accent1 3 10 2 3 2 2 2" xfId="15937" xr:uid="{00000000-0005-0000-0000-0000893D0000}"/>
    <cellStyle name="20% - Accent1 3 10 2 3 2 3" xfId="15938" xr:uid="{00000000-0005-0000-0000-00008A3D0000}"/>
    <cellStyle name="20% - Accent1 3 10 2 3 3" xfId="15939" xr:uid="{00000000-0005-0000-0000-00008B3D0000}"/>
    <cellStyle name="20% - Accent1 3 10 2 3 3 2" xfId="15940" xr:uid="{00000000-0005-0000-0000-00008C3D0000}"/>
    <cellStyle name="20% - Accent1 3 10 2 3 4" xfId="15941" xr:uid="{00000000-0005-0000-0000-00008D3D0000}"/>
    <cellStyle name="20% - Accent1 3 10 2 4" xfId="15942" xr:uid="{00000000-0005-0000-0000-00008E3D0000}"/>
    <cellStyle name="20% - Accent1 3 10 2 4 2" xfId="15943" xr:uid="{00000000-0005-0000-0000-00008F3D0000}"/>
    <cellStyle name="20% - Accent1 3 10 2 4 2 2" xfId="15944" xr:uid="{00000000-0005-0000-0000-0000903D0000}"/>
    <cellStyle name="20% - Accent1 3 10 2 4 2 2 2" xfId="15945" xr:uid="{00000000-0005-0000-0000-0000913D0000}"/>
    <cellStyle name="20% - Accent1 3 10 2 4 2 3" xfId="15946" xr:uid="{00000000-0005-0000-0000-0000923D0000}"/>
    <cellStyle name="20% - Accent1 3 10 2 4 3" xfId="15947" xr:uid="{00000000-0005-0000-0000-0000933D0000}"/>
    <cellStyle name="20% - Accent1 3 10 2 4 3 2" xfId="15948" xr:uid="{00000000-0005-0000-0000-0000943D0000}"/>
    <cellStyle name="20% - Accent1 3 10 2 4 4" xfId="15949" xr:uid="{00000000-0005-0000-0000-0000953D0000}"/>
    <cellStyle name="20% - Accent1 3 10 2 5" xfId="15950" xr:uid="{00000000-0005-0000-0000-0000963D0000}"/>
    <cellStyle name="20% - Accent1 3 10 2 5 2" xfId="15951" xr:uid="{00000000-0005-0000-0000-0000973D0000}"/>
    <cellStyle name="20% - Accent1 3 10 2 5 2 2" xfId="15952" xr:uid="{00000000-0005-0000-0000-0000983D0000}"/>
    <cellStyle name="20% - Accent1 3 10 2 5 3" xfId="15953" xr:uid="{00000000-0005-0000-0000-0000993D0000}"/>
    <cellStyle name="20% - Accent1 3 10 2 6" xfId="15954" xr:uid="{00000000-0005-0000-0000-00009A3D0000}"/>
    <cellStyle name="20% - Accent1 3 10 2 6 2" xfId="15955" xr:uid="{00000000-0005-0000-0000-00009B3D0000}"/>
    <cellStyle name="20% - Accent1 3 10 2 6 2 2" xfId="15956" xr:uid="{00000000-0005-0000-0000-00009C3D0000}"/>
    <cellStyle name="20% - Accent1 3 10 2 6 3" xfId="15957" xr:uid="{00000000-0005-0000-0000-00009D3D0000}"/>
    <cellStyle name="20% - Accent1 3 10 2 7" xfId="15958" xr:uid="{00000000-0005-0000-0000-00009E3D0000}"/>
    <cellStyle name="20% - Accent1 3 10 2 7 2" xfId="15959" xr:uid="{00000000-0005-0000-0000-00009F3D0000}"/>
    <cellStyle name="20% - Accent1 3 10 2 8" xfId="15960" xr:uid="{00000000-0005-0000-0000-0000A03D0000}"/>
    <cellStyle name="20% - Accent1 3 10 2 8 2" xfId="15961" xr:uid="{00000000-0005-0000-0000-0000A13D0000}"/>
    <cellStyle name="20% - Accent1 3 10 2 9" xfId="15962" xr:uid="{00000000-0005-0000-0000-0000A23D0000}"/>
    <cellStyle name="20% - Accent1 3 10 3" xfId="15963" xr:uid="{00000000-0005-0000-0000-0000A33D0000}"/>
    <cellStyle name="20% - Accent1 3 10 3 2" xfId="15964" xr:uid="{00000000-0005-0000-0000-0000A43D0000}"/>
    <cellStyle name="20% - Accent1 3 10 3 2 2" xfId="15965" xr:uid="{00000000-0005-0000-0000-0000A53D0000}"/>
    <cellStyle name="20% - Accent1 3 10 3 2 2 2" xfId="15966" xr:uid="{00000000-0005-0000-0000-0000A63D0000}"/>
    <cellStyle name="20% - Accent1 3 10 3 2 2 2 2" xfId="15967" xr:uid="{00000000-0005-0000-0000-0000A73D0000}"/>
    <cellStyle name="20% - Accent1 3 10 3 2 2 3" xfId="15968" xr:uid="{00000000-0005-0000-0000-0000A83D0000}"/>
    <cellStyle name="20% - Accent1 3 10 3 2 3" xfId="15969" xr:uid="{00000000-0005-0000-0000-0000A93D0000}"/>
    <cellStyle name="20% - Accent1 3 10 3 2 3 2" xfId="15970" xr:uid="{00000000-0005-0000-0000-0000AA3D0000}"/>
    <cellStyle name="20% - Accent1 3 10 3 2 4" xfId="15971" xr:uid="{00000000-0005-0000-0000-0000AB3D0000}"/>
    <cellStyle name="20% - Accent1 3 10 3 3" xfId="15972" xr:uid="{00000000-0005-0000-0000-0000AC3D0000}"/>
    <cellStyle name="20% - Accent1 3 10 3 3 2" xfId="15973" xr:uid="{00000000-0005-0000-0000-0000AD3D0000}"/>
    <cellStyle name="20% - Accent1 3 10 3 3 2 2" xfId="15974" xr:uid="{00000000-0005-0000-0000-0000AE3D0000}"/>
    <cellStyle name="20% - Accent1 3 10 3 3 2 2 2" xfId="15975" xr:uid="{00000000-0005-0000-0000-0000AF3D0000}"/>
    <cellStyle name="20% - Accent1 3 10 3 3 2 3" xfId="15976" xr:uid="{00000000-0005-0000-0000-0000B03D0000}"/>
    <cellStyle name="20% - Accent1 3 10 3 3 3" xfId="15977" xr:uid="{00000000-0005-0000-0000-0000B13D0000}"/>
    <cellStyle name="20% - Accent1 3 10 3 3 3 2" xfId="15978" xr:uid="{00000000-0005-0000-0000-0000B23D0000}"/>
    <cellStyle name="20% - Accent1 3 10 3 3 4" xfId="15979" xr:uid="{00000000-0005-0000-0000-0000B33D0000}"/>
    <cellStyle name="20% - Accent1 3 10 3 4" xfId="15980" xr:uid="{00000000-0005-0000-0000-0000B43D0000}"/>
    <cellStyle name="20% - Accent1 3 10 3 4 2" xfId="15981" xr:uid="{00000000-0005-0000-0000-0000B53D0000}"/>
    <cellStyle name="20% - Accent1 3 10 3 4 2 2" xfId="15982" xr:uid="{00000000-0005-0000-0000-0000B63D0000}"/>
    <cellStyle name="20% - Accent1 3 10 3 4 2 2 2" xfId="15983" xr:uid="{00000000-0005-0000-0000-0000B73D0000}"/>
    <cellStyle name="20% - Accent1 3 10 3 4 2 3" xfId="15984" xr:uid="{00000000-0005-0000-0000-0000B83D0000}"/>
    <cellStyle name="20% - Accent1 3 10 3 4 3" xfId="15985" xr:uid="{00000000-0005-0000-0000-0000B93D0000}"/>
    <cellStyle name="20% - Accent1 3 10 3 4 3 2" xfId="15986" xr:uid="{00000000-0005-0000-0000-0000BA3D0000}"/>
    <cellStyle name="20% - Accent1 3 10 3 4 4" xfId="15987" xr:uid="{00000000-0005-0000-0000-0000BB3D0000}"/>
    <cellStyle name="20% - Accent1 3 10 3 5" xfId="15988" xr:uid="{00000000-0005-0000-0000-0000BC3D0000}"/>
    <cellStyle name="20% - Accent1 3 10 3 5 2" xfId="15989" xr:uid="{00000000-0005-0000-0000-0000BD3D0000}"/>
    <cellStyle name="20% - Accent1 3 10 3 5 2 2" xfId="15990" xr:uid="{00000000-0005-0000-0000-0000BE3D0000}"/>
    <cellStyle name="20% - Accent1 3 10 3 5 3" xfId="15991" xr:uid="{00000000-0005-0000-0000-0000BF3D0000}"/>
    <cellStyle name="20% - Accent1 3 10 3 6" xfId="15992" xr:uid="{00000000-0005-0000-0000-0000C03D0000}"/>
    <cellStyle name="20% - Accent1 3 10 3 6 2" xfId="15993" xr:uid="{00000000-0005-0000-0000-0000C13D0000}"/>
    <cellStyle name="20% - Accent1 3 10 3 6 2 2" xfId="15994" xr:uid="{00000000-0005-0000-0000-0000C23D0000}"/>
    <cellStyle name="20% - Accent1 3 10 3 6 3" xfId="15995" xr:uid="{00000000-0005-0000-0000-0000C33D0000}"/>
    <cellStyle name="20% - Accent1 3 10 3 7" xfId="15996" xr:uid="{00000000-0005-0000-0000-0000C43D0000}"/>
    <cellStyle name="20% - Accent1 3 10 3 7 2" xfId="15997" xr:uid="{00000000-0005-0000-0000-0000C53D0000}"/>
    <cellStyle name="20% - Accent1 3 10 3 8" xfId="15998" xr:uid="{00000000-0005-0000-0000-0000C63D0000}"/>
    <cellStyle name="20% - Accent1 3 10 3 8 2" xfId="15999" xr:uid="{00000000-0005-0000-0000-0000C73D0000}"/>
    <cellStyle name="20% - Accent1 3 10 3 9" xfId="16000" xr:uid="{00000000-0005-0000-0000-0000C83D0000}"/>
    <cellStyle name="20% - Accent1 3 10 4" xfId="16001" xr:uid="{00000000-0005-0000-0000-0000C93D0000}"/>
    <cellStyle name="20% - Accent1 3 10 4 2" xfId="16002" xr:uid="{00000000-0005-0000-0000-0000CA3D0000}"/>
    <cellStyle name="20% - Accent1 3 10 4 2 2" xfId="16003" xr:uid="{00000000-0005-0000-0000-0000CB3D0000}"/>
    <cellStyle name="20% - Accent1 3 10 4 2 2 2" xfId="16004" xr:uid="{00000000-0005-0000-0000-0000CC3D0000}"/>
    <cellStyle name="20% - Accent1 3 10 4 2 3" xfId="16005" xr:uid="{00000000-0005-0000-0000-0000CD3D0000}"/>
    <cellStyle name="20% - Accent1 3 10 4 3" xfId="16006" xr:uid="{00000000-0005-0000-0000-0000CE3D0000}"/>
    <cellStyle name="20% - Accent1 3 10 4 3 2" xfId="16007" xr:uid="{00000000-0005-0000-0000-0000CF3D0000}"/>
    <cellStyle name="20% - Accent1 3 10 4 4" xfId="16008" xr:uid="{00000000-0005-0000-0000-0000D03D0000}"/>
    <cellStyle name="20% - Accent1 3 10 5" xfId="16009" xr:uid="{00000000-0005-0000-0000-0000D13D0000}"/>
    <cellStyle name="20% - Accent1 3 10 5 2" xfId="16010" xr:uid="{00000000-0005-0000-0000-0000D23D0000}"/>
    <cellStyle name="20% - Accent1 3 10 5 2 2" xfId="16011" xr:uid="{00000000-0005-0000-0000-0000D33D0000}"/>
    <cellStyle name="20% - Accent1 3 10 5 2 2 2" xfId="16012" xr:uid="{00000000-0005-0000-0000-0000D43D0000}"/>
    <cellStyle name="20% - Accent1 3 10 5 2 3" xfId="16013" xr:uid="{00000000-0005-0000-0000-0000D53D0000}"/>
    <cellStyle name="20% - Accent1 3 10 5 3" xfId="16014" xr:uid="{00000000-0005-0000-0000-0000D63D0000}"/>
    <cellStyle name="20% - Accent1 3 10 5 3 2" xfId="16015" xr:uid="{00000000-0005-0000-0000-0000D73D0000}"/>
    <cellStyle name="20% - Accent1 3 10 5 4" xfId="16016" xr:uid="{00000000-0005-0000-0000-0000D83D0000}"/>
    <cellStyle name="20% - Accent1 3 10 6" xfId="16017" xr:uid="{00000000-0005-0000-0000-0000D93D0000}"/>
    <cellStyle name="20% - Accent1 3 10 6 2" xfId="16018" xr:uid="{00000000-0005-0000-0000-0000DA3D0000}"/>
    <cellStyle name="20% - Accent1 3 10 6 2 2" xfId="16019" xr:uid="{00000000-0005-0000-0000-0000DB3D0000}"/>
    <cellStyle name="20% - Accent1 3 10 6 2 2 2" xfId="16020" xr:uid="{00000000-0005-0000-0000-0000DC3D0000}"/>
    <cellStyle name="20% - Accent1 3 10 6 2 3" xfId="16021" xr:uid="{00000000-0005-0000-0000-0000DD3D0000}"/>
    <cellStyle name="20% - Accent1 3 10 6 3" xfId="16022" xr:uid="{00000000-0005-0000-0000-0000DE3D0000}"/>
    <cellStyle name="20% - Accent1 3 10 6 3 2" xfId="16023" xr:uid="{00000000-0005-0000-0000-0000DF3D0000}"/>
    <cellStyle name="20% - Accent1 3 10 6 4" xfId="16024" xr:uid="{00000000-0005-0000-0000-0000E03D0000}"/>
    <cellStyle name="20% - Accent1 3 10 7" xfId="16025" xr:uid="{00000000-0005-0000-0000-0000E13D0000}"/>
    <cellStyle name="20% - Accent1 3 10 7 2" xfId="16026" xr:uid="{00000000-0005-0000-0000-0000E23D0000}"/>
    <cellStyle name="20% - Accent1 3 10 7 2 2" xfId="16027" xr:uid="{00000000-0005-0000-0000-0000E33D0000}"/>
    <cellStyle name="20% - Accent1 3 10 7 3" xfId="16028" xr:uid="{00000000-0005-0000-0000-0000E43D0000}"/>
    <cellStyle name="20% - Accent1 3 10 8" xfId="16029" xr:uid="{00000000-0005-0000-0000-0000E53D0000}"/>
    <cellStyle name="20% - Accent1 3 10 8 2" xfId="16030" xr:uid="{00000000-0005-0000-0000-0000E63D0000}"/>
    <cellStyle name="20% - Accent1 3 10 8 2 2" xfId="16031" xr:uid="{00000000-0005-0000-0000-0000E73D0000}"/>
    <cellStyle name="20% - Accent1 3 10 8 3" xfId="16032" xr:uid="{00000000-0005-0000-0000-0000E83D0000}"/>
    <cellStyle name="20% - Accent1 3 10 9" xfId="16033" xr:uid="{00000000-0005-0000-0000-0000E93D0000}"/>
    <cellStyle name="20% - Accent1 3 10 9 2" xfId="16034" xr:uid="{00000000-0005-0000-0000-0000EA3D0000}"/>
    <cellStyle name="20% - Accent1 3 11" xfId="114" xr:uid="{00000000-0005-0000-0000-0000EB3D0000}"/>
    <cellStyle name="20% - Accent1 3 11 10" xfId="16035" xr:uid="{00000000-0005-0000-0000-0000EC3D0000}"/>
    <cellStyle name="20% - Accent1 3 11 10 2" xfId="16036" xr:uid="{00000000-0005-0000-0000-0000ED3D0000}"/>
    <cellStyle name="20% - Accent1 3 11 11" xfId="16037" xr:uid="{00000000-0005-0000-0000-0000EE3D0000}"/>
    <cellStyle name="20% - Accent1 3 11 12" xfId="16038" xr:uid="{00000000-0005-0000-0000-0000EF3D0000}"/>
    <cellStyle name="20% - Accent1 3 11 2" xfId="115" xr:uid="{00000000-0005-0000-0000-0000F03D0000}"/>
    <cellStyle name="20% - Accent1 3 11 2 2" xfId="16039" xr:uid="{00000000-0005-0000-0000-0000F13D0000}"/>
    <cellStyle name="20% - Accent1 3 11 2 2 2" xfId="16040" xr:uid="{00000000-0005-0000-0000-0000F23D0000}"/>
    <cellStyle name="20% - Accent1 3 11 2 2 2 2" xfId="16041" xr:uid="{00000000-0005-0000-0000-0000F33D0000}"/>
    <cellStyle name="20% - Accent1 3 11 2 2 2 2 2" xfId="16042" xr:uid="{00000000-0005-0000-0000-0000F43D0000}"/>
    <cellStyle name="20% - Accent1 3 11 2 2 2 3" xfId="16043" xr:uid="{00000000-0005-0000-0000-0000F53D0000}"/>
    <cellStyle name="20% - Accent1 3 11 2 2 3" xfId="16044" xr:uid="{00000000-0005-0000-0000-0000F63D0000}"/>
    <cellStyle name="20% - Accent1 3 11 2 2 3 2" xfId="16045" xr:uid="{00000000-0005-0000-0000-0000F73D0000}"/>
    <cellStyle name="20% - Accent1 3 11 2 2 4" xfId="16046" xr:uid="{00000000-0005-0000-0000-0000F83D0000}"/>
    <cellStyle name="20% - Accent1 3 11 2 3" xfId="16047" xr:uid="{00000000-0005-0000-0000-0000F93D0000}"/>
    <cellStyle name="20% - Accent1 3 11 2 3 2" xfId="16048" xr:uid="{00000000-0005-0000-0000-0000FA3D0000}"/>
    <cellStyle name="20% - Accent1 3 11 2 3 2 2" xfId="16049" xr:uid="{00000000-0005-0000-0000-0000FB3D0000}"/>
    <cellStyle name="20% - Accent1 3 11 2 3 2 2 2" xfId="16050" xr:uid="{00000000-0005-0000-0000-0000FC3D0000}"/>
    <cellStyle name="20% - Accent1 3 11 2 3 2 3" xfId="16051" xr:uid="{00000000-0005-0000-0000-0000FD3D0000}"/>
    <cellStyle name="20% - Accent1 3 11 2 3 3" xfId="16052" xr:uid="{00000000-0005-0000-0000-0000FE3D0000}"/>
    <cellStyle name="20% - Accent1 3 11 2 3 3 2" xfId="16053" xr:uid="{00000000-0005-0000-0000-0000FF3D0000}"/>
    <cellStyle name="20% - Accent1 3 11 2 3 4" xfId="16054" xr:uid="{00000000-0005-0000-0000-0000003E0000}"/>
    <cellStyle name="20% - Accent1 3 11 2 4" xfId="16055" xr:uid="{00000000-0005-0000-0000-0000013E0000}"/>
    <cellStyle name="20% - Accent1 3 11 2 4 2" xfId="16056" xr:uid="{00000000-0005-0000-0000-0000023E0000}"/>
    <cellStyle name="20% - Accent1 3 11 2 4 2 2" xfId="16057" xr:uid="{00000000-0005-0000-0000-0000033E0000}"/>
    <cellStyle name="20% - Accent1 3 11 2 4 2 2 2" xfId="16058" xr:uid="{00000000-0005-0000-0000-0000043E0000}"/>
    <cellStyle name="20% - Accent1 3 11 2 4 2 3" xfId="16059" xr:uid="{00000000-0005-0000-0000-0000053E0000}"/>
    <cellStyle name="20% - Accent1 3 11 2 4 3" xfId="16060" xr:uid="{00000000-0005-0000-0000-0000063E0000}"/>
    <cellStyle name="20% - Accent1 3 11 2 4 3 2" xfId="16061" xr:uid="{00000000-0005-0000-0000-0000073E0000}"/>
    <cellStyle name="20% - Accent1 3 11 2 4 4" xfId="16062" xr:uid="{00000000-0005-0000-0000-0000083E0000}"/>
    <cellStyle name="20% - Accent1 3 11 2 5" xfId="16063" xr:uid="{00000000-0005-0000-0000-0000093E0000}"/>
    <cellStyle name="20% - Accent1 3 11 2 5 2" xfId="16064" xr:uid="{00000000-0005-0000-0000-00000A3E0000}"/>
    <cellStyle name="20% - Accent1 3 11 2 5 2 2" xfId="16065" xr:uid="{00000000-0005-0000-0000-00000B3E0000}"/>
    <cellStyle name="20% - Accent1 3 11 2 5 3" xfId="16066" xr:uid="{00000000-0005-0000-0000-00000C3E0000}"/>
    <cellStyle name="20% - Accent1 3 11 2 6" xfId="16067" xr:uid="{00000000-0005-0000-0000-00000D3E0000}"/>
    <cellStyle name="20% - Accent1 3 11 2 6 2" xfId="16068" xr:uid="{00000000-0005-0000-0000-00000E3E0000}"/>
    <cellStyle name="20% - Accent1 3 11 2 6 2 2" xfId="16069" xr:uid="{00000000-0005-0000-0000-00000F3E0000}"/>
    <cellStyle name="20% - Accent1 3 11 2 6 3" xfId="16070" xr:uid="{00000000-0005-0000-0000-0000103E0000}"/>
    <cellStyle name="20% - Accent1 3 11 2 7" xfId="16071" xr:uid="{00000000-0005-0000-0000-0000113E0000}"/>
    <cellStyle name="20% - Accent1 3 11 2 7 2" xfId="16072" xr:uid="{00000000-0005-0000-0000-0000123E0000}"/>
    <cellStyle name="20% - Accent1 3 11 2 8" xfId="16073" xr:uid="{00000000-0005-0000-0000-0000133E0000}"/>
    <cellStyle name="20% - Accent1 3 11 2 8 2" xfId="16074" xr:uid="{00000000-0005-0000-0000-0000143E0000}"/>
    <cellStyle name="20% - Accent1 3 11 2 9" xfId="16075" xr:uid="{00000000-0005-0000-0000-0000153E0000}"/>
    <cellStyle name="20% - Accent1 3 11 3" xfId="116" xr:uid="{00000000-0005-0000-0000-0000163E0000}"/>
    <cellStyle name="20% - Accent1 3 11 3 2" xfId="16076" xr:uid="{00000000-0005-0000-0000-0000173E0000}"/>
    <cellStyle name="20% - Accent1 3 11 3 2 2" xfId="16077" xr:uid="{00000000-0005-0000-0000-0000183E0000}"/>
    <cellStyle name="20% - Accent1 3 11 3 2 2 2" xfId="16078" xr:uid="{00000000-0005-0000-0000-0000193E0000}"/>
    <cellStyle name="20% - Accent1 3 11 3 2 2 2 2" xfId="16079" xr:uid="{00000000-0005-0000-0000-00001A3E0000}"/>
    <cellStyle name="20% - Accent1 3 11 3 2 2 3" xfId="16080" xr:uid="{00000000-0005-0000-0000-00001B3E0000}"/>
    <cellStyle name="20% - Accent1 3 11 3 2 3" xfId="16081" xr:uid="{00000000-0005-0000-0000-00001C3E0000}"/>
    <cellStyle name="20% - Accent1 3 11 3 2 3 2" xfId="16082" xr:uid="{00000000-0005-0000-0000-00001D3E0000}"/>
    <cellStyle name="20% - Accent1 3 11 3 2 4" xfId="16083" xr:uid="{00000000-0005-0000-0000-00001E3E0000}"/>
    <cellStyle name="20% - Accent1 3 11 3 3" xfId="16084" xr:uid="{00000000-0005-0000-0000-00001F3E0000}"/>
    <cellStyle name="20% - Accent1 3 11 3 3 2" xfId="16085" xr:uid="{00000000-0005-0000-0000-0000203E0000}"/>
    <cellStyle name="20% - Accent1 3 11 3 3 2 2" xfId="16086" xr:uid="{00000000-0005-0000-0000-0000213E0000}"/>
    <cellStyle name="20% - Accent1 3 11 3 3 2 2 2" xfId="16087" xr:uid="{00000000-0005-0000-0000-0000223E0000}"/>
    <cellStyle name="20% - Accent1 3 11 3 3 2 3" xfId="16088" xr:uid="{00000000-0005-0000-0000-0000233E0000}"/>
    <cellStyle name="20% - Accent1 3 11 3 3 3" xfId="16089" xr:uid="{00000000-0005-0000-0000-0000243E0000}"/>
    <cellStyle name="20% - Accent1 3 11 3 3 3 2" xfId="16090" xr:uid="{00000000-0005-0000-0000-0000253E0000}"/>
    <cellStyle name="20% - Accent1 3 11 3 3 4" xfId="16091" xr:uid="{00000000-0005-0000-0000-0000263E0000}"/>
    <cellStyle name="20% - Accent1 3 11 3 4" xfId="16092" xr:uid="{00000000-0005-0000-0000-0000273E0000}"/>
    <cellStyle name="20% - Accent1 3 11 3 4 2" xfId="16093" xr:uid="{00000000-0005-0000-0000-0000283E0000}"/>
    <cellStyle name="20% - Accent1 3 11 3 4 2 2" xfId="16094" xr:uid="{00000000-0005-0000-0000-0000293E0000}"/>
    <cellStyle name="20% - Accent1 3 11 3 4 2 2 2" xfId="16095" xr:uid="{00000000-0005-0000-0000-00002A3E0000}"/>
    <cellStyle name="20% - Accent1 3 11 3 4 2 3" xfId="16096" xr:uid="{00000000-0005-0000-0000-00002B3E0000}"/>
    <cellStyle name="20% - Accent1 3 11 3 4 3" xfId="16097" xr:uid="{00000000-0005-0000-0000-00002C3E0000}"/>
    <cellStyle name="20% - Accent1 3 11 3 4 3 2" xfId="16098" xr:uid="{00000000-0005-0000-0000-00002D3E0000}"/>
    <cellStyle name="20% - Accent1 3 11 3 4 4" xfId="16099" xr:uid="{00000000-0005-0000-0000-00002E3E0000}"/>
    <cellStyle name="20% - Accent1 3 11 3 5" xfId="16100" xr:uid="{00000000-0005-0000-0000-00002F3E0000}"/>
    <cellStyle name="20% - Accent1 3 11 3 5 2" xfId="16101" xr:uid="{00000000-0005-0000-0000-0000303E0000}"/>
    <cellStyle name="20% - Accent1 3 11 3 5 2 2" xfId="16102" xr:uid="{00000000-0005-0000-0000-0000313E0000}"/>
    <cellStyle name="20% - Accent1 3 11 3 5 3" xfId="16103" xr:uid="{00000000-0005-0000-0000-0000323E0000}"/>
    <cellStyle name="20% - Accent1 3 11 3 6" xfId="16104" xr:uid="{00000000-0005-0000-0000-0000333E0000}"/>
    <cellStyle name="20% - Accent1 3 11 3 6 2" xfId="16105" xr:uid="{00000000-0005-0000-0000-0000343E0000}"/>
    <cellStyle name="20% - Accent1 3 11 3 6 2 2" xfId="16106" xr:uid="{00000000-0005-0000-0000-0000353E0000}"/>
    <cellStyle name="20% - Accent1 3 11 3 6 3" xfId="16107" xr:uid="{00000000-0005-0000-0000-0000363E0000}"/>
    <cellStyle name="20% - Accent1 3 11 3 7" xfId="16108" xr:uid="{00000000-0005-0000-0000-0000373E0000}"/>
    <cellStyle name="20% - Accent1 3 11 3 7 2" xfId="16109" xr:uid="{00000000-0005-0000-0000-0000383E0000}"/>
    <cellStyle name="20% - Accent1 3 11 3 8" xfId="16110" xr:uid="{00000000-0005-0000-0000-0000393E0000}"/>
    <cellStyle name="20% - Accent1 3 11 3 8 2" xfId="16111" xr:uid="{00000000-0005-0000-0000-00003A3E0000}"/>
    <cellStyle name="20% - Accent1 3 11 3 9" xfId="16112" xr:uid="{00000000-0005-0000-0000-00003B3E0000}"/>
    <cellStyle name="20% - Accent1 3 11 4" xfId="16113" xr:uid="{00000000-0005-0000-0000-00003C3E0000}"/>
    <cellStyle name="20% - Accent1 3 11 4 2" xfId="16114" xr:uid="{00000000-0005-0000-0000-00003D3E0000}"/>
    <cellStyle name="20% - Accent1 3 11 4 2 2" xfId="16115" xr:uid="{00000000-0005-0000-0000-00003E3E0000}"/>
    <cellStyle name="20% - Accent1 3 11 4 2 2 2" xfId="16116" xr:uid="{00000000-0005-0000-0000-00003F3E0000}"/>
    <cellStyle name="20% - Accent1 3 11 4 2 3" xfId="16117" xr:uid="{00000000-0005-0000-0000-0000403E0000}"/>
    <cellStyle name="20% - Accent1 3 11 4 3" xfId="16118" xr:uid="{00000000-0005-0000-0000-0000413E0000}"/>
    <cellStyle name="20% - Accent1 3 11 4 3 2" xfId="16119" xr:uid="{00000000-0005-0000-0000-0000423E0000}"/>
    <cellStyle name="20% - Accent1 3 11 4 4" xfId="16120" xr:uid="{00000000-0005-0000-0000-0000433E0000}"/>
    <cellStyle name="20% - Accent1 3 11 5" xfId="16121" xr:uid="{00000000-0005-0000-0000-0000443E0000}"/>
    <cellStyle name="20% - Accent1 3 11 5 2" xfId="16122" xr:uid="{00000000-0005-0000-0000-0000453E0000}"/>
    <cellStyle name="20% - Accent1 3 11 5 2 2" xfId="16123" xr:uid="{00000000-0005-0000-0000-0000463E0000}"/>
    <cellStyle name="20% - Accent1 3 11 5 2 2 2" xfId="16124" xr:uid="{00000000-0005-0000-0000-0000473E0000}"/>
    <cellStyle name="20% - Accent1 3 11 5 2 3" xfId="16125" xr:uid="{00000000-0005-0000-0000-0000483E0000}"/>
    <cellStyle name="20% - Accent1 3 11 5 3" xfId="16126" xr:uid="{00000000-0005-0000-0000-0000493E0000}"/>
    <cellStyle name="20% - Accent1 3 11 5 3 2" xfId="16127" xr:uid="{00000000-0005-0000-0000-00004A3E0000}"/>
    <cellStyle name="20% - Accent1 3 11 5 4" xfId="16128" xr:uid="{00000000-0005-0000-0000-00004B3E0000}"/>
    <cellStyle name="20% - Accent1 3 11 6" xfId="16129" xr:uid="{00000000-0005-0000-0000-00004C3E0000}"/>
    <cellStyle name="20% - Accent1 3 11 6 2" xfId="16130" xr:uid="{00000000-0005-0000-0000-00004D3E0000}"/>
    <cellStyle name="20% - Accent1 3 11 6 2 2" xfId="16131" xr:uid="{00000000-0005-0000-0000-00004E3E0000}"/>
    <cellStyle name="20% - Accent1 3 11 6 2 2 2" xfId="16132" xr:uid="{00000000-0005-0000-0000-00004F3E0000}"/>
    <cellStyle name="20% - Accent1 3 11 6 2 3" xfId="16133" xr:uid="{00000000-0005-0000-0000-0000503E0000}"/>
    <cellStyle name="20% - Accent1 3 11 6 3" xfId="16134" xr:uid="{00000000-0005-0000-0000-0000513E0000}"/>
    <cellStyle name="20% - Accent1 3 11 6 3 2" xfId="16135" xr:uid="{00000000-0005-0000-0000-0000523E0000}"/>
    <cellStyle name="20% - Accent1 3 11 6 4" xfId="16136" xr:uid="{00000000-0005-0000-0000-0000533E0000}"/>
    <cellStyle name="20% - Accent1 3 11 7" xfId="16137" xr:uid="{00000000-0005-0000-0000-0000543E0000}"/>
    <cellStyle name="20% - Accent1 3 11 7 2" xfId="16138" xr:uid="{00000000-0005-0000-0000-0000553E0000}"/>
    <cellStyle name="20% - Accent1 3 11 7 2 2" xfId="16139" xr:uid="{00000000-0005-0000-0000-0000563E0000}"/>
    <cellStyle name="20% - Accent1 3 11 7 3" xfId="16140" xr:uid="{00000000-0005-0000-0000-0000573E0000}"/>
    <cellStyle name="20% - Accent1 3 11 8" xfId="16141" xr:uid="{00000000-0005-0000-0000-0000583E0000}"/>
    <cellStyle name="20% - Accent1 3 11 8 2" xfId="16142" xr:uid="{00000000-0005-0000-0000-0000593E0000}"/>
    <cellStyle name="20% - Accent1 3 11 8 2 2" xfId="16143" xr:uid="{00000000-0005-0000-0000-00005A3E0000}"/>
    <cellStyle name="20% - Accent1 3 11 8 3" xfId="16144" xr:uid="{00000000-0005-0000-0000-00005B3E0000}"/>
    <cellStyle name="20% - Accent1 3 11 9" xfId="16145" xr:uid="{00000000-0005-0000-0000-00005C3E0000}"/>
    <cellStyle name="20% - Accent1 3 11 9 2" xfId="16146" xr:uid="{00000000-0005-0000-0000-00005D3E0000}"/>
    <cellStyle name="20% - Accent1 3 12" xfId="16147" xr:uid="{00000000-0005-0000-0000-00005E3E0000}"/>
    <cellStyle name="20% - Accent1 3 12 2" xfId="16148" xr:uid="{00000000-0005-0000-0000-00005F3E0000}"/>
    <cellStyle name="20% - Accent1 3 12 2 2" xfId="16149" xr:uid="{00000000-0005-0000-0000-0000603E0000}"/>
    <cellStyle name="20% - Accent1 3 12 2 2 2" xfId="16150" xr:uid="{00000000-0005-0000-0000-0000613E0000}"/>
    <cellStyle name="20% - Accent1 3 12 2 2 2 2" xfId="16151" xr:uid="{00000000-0005-0000-0000-0000623E0000}"/>
    <cellStyle name="20% - Accent1 3 12 2 2 3" xfId="16152" xr:uid="{00000000-0005-0000-0000-0000633E0000}"/>
    <cellStyle name="20% - Accent1 3 12 2 3" xfId="16153" xr:uid="{00000000-0005-0000-0000-0000643E0000}"/>
    <cellStyle name="20% - Accent1 3 12 2 3 2" xfId="16154" xr:uid="{00000000-0005-0000-0000-0000653E0000}"/>
    <cellStyle name="20% - Accent1 3 12 2 4" xfId="16155" xr:uid="{00000000-0005-0000-0000-0000663E0000}"/>
    <cellStyle name="20% - Accent1 3 12 3" xfId="16156" xr:uid="{00000000-0005-0000-0000-0000673E0000}"/>
    <cellStyle name="20% - Accent1 3 12 3 2" xfId="16157" xr:uid="{00000000-0005-0000-0000-0000683E0000}"/>
    <cellStyle name="20% - Accent1 3 12 3 2 2" xfId="16158" xr:uid="{00000000-0005-0000-0000-0000693E0000}"/>
    <cellStyle name="20% - Accent1 3 12 3 2 2 2" xfId="16159" xr:uid="{00000000-0005-0000-0000-00006A3E0000}"/>
    <cellStyle name="20% - Accent1 3 12 3 2 3" xfId="16160" xr:uid="{00000000-0005-0000-0000-00006B3E0000}"/>
    <cellStyle name="20% - Accent1 3 12 3 3" xfId="16161" xr:uid="{00000000-0005-0000-0000-00006C3E0000}"/>
    <cellStyle name="20% - Accent1 3 12 3 3 2" xfId="16162" xr:uid="{00000000-0005-0000-0000-00006D3E0000}"/>
    <cellStyle name="20% - Accent1 3 12 3 4" xfId="16163" xr:uid="{00000000-0005-0000-0000-00006E3E0000}"/>
    <cellStyle name="20% - Accent1 3 12 4" xfId="16164" xr:uid="{00000000-0005-0000-0000-00006F3E0000}"/>
    <cellStyle name="20% - Accent1 3 12 4 2" xfId="16165" xr:uid="{00000000-0005-0000-0000-0000703E0000}"/>
    <cellStyle name="20% - Accent1 3 12 4 2 2" xfId="16166" xr:uid="{00000000-0005-0000-0000-0000713E0000}"/>
    <cellStyle name="20% - Accent1 3 12 4 2 2 2" xfId="16167" xr:uid="{00000000-0005-0000-0000-0000723E0000}"/>
    <cellStyle name="20% - Accent1 3 12 4 2 3" xfId="16168" xr:uid="{00000000-0005-0000-0000-0000733E0000}"/>
    <cellStyle name="20% - Accent1 3 12 4 3" xfId="16169" xr:uid="{00000000-0005-0000-0000-0000743E0000}"/>
    <cellStyle name="20% - Accent1 3 12 4 3 2" xfId="16170" xr:uid="{00000000-0005-0000-0000-0000753E0000}"/>
    <cellStyle name="20% - Accent1 3 12 4 4" xfId="16171" xr:uid="{00000000-0005-0000-0000-0000763E0000}"/>
    <cellStyle name="20% - Accent1 3 12 5" xfId="16172" xr:uid="{00000000-0005-0000-0000-0000773E0000}"/>
    <cellStyle name="20% - Accent1 3 12 5 2" xfId="16173" xr:uid="{00000000-0005-0000-0000-0000783E0000}"/>
    <cellStyle name="20% - Accent1 3 12 5 2 2" xfId="16174" xr:uid="{00000000-0005-0000-0000-0000793E0000}"/>
    <cellStyle name="20% - Accent1 3 12 5 3" xfId="16175" xr:uid="{00000000-0005-0000-0000-00007A3E0000}"/>
    <cellStyle name="20% - Accent1 3 12 6" xfId="16176" xr:uid="{00000000-0005-0000-0000-00007B3E0000}"/>
    <cellStyle name="20% - Accent1 3 12 6 2" xfId="16177" xr:uid="{00000000-0005-0000-0000-00007C3E0000}"/>
    <cellStyle name="20% - Accent1 3 12 6 2 2" xfId="16178" xr:uid="{00000000-0005-0000-0000-00007D3E0000}"/>
    <cellStyle name="20% - Accent1 3 12 6 3" xfId="16179" xr:uid="{00000000-0005-0000-0000-00007E3E0000}"/>
    <cellStyle name="20% - Accent1 3 12 7" xfId="16180" xr:uid="{00000000-0005-0000-0000-00007F3E0000}"/>
    <cellStyle name="20% - Accent1 3 12 7 2" xfId="16181" xr:uid="{00000000-0005-0000-0000-0000803E0000}"/>
    <cellStyle name="20% - Accent1 3 12 8" xfId="16182" xr:uid="{00000000-0005-0000-0000-0000813E0000}"/>
    <cellStyle name="20% - Accent1 3 12 8 2" xfId="16183" xr:uid="{00000000-0005-0000-0000-0000823E0000}"/>
    <cellStyle name="20% - Accent1 3 12 9" xfId="16184" xr:uid="{00000000-0005-0000-0000-0000833E0000}"/>
    <cellStyle name="20% - Accent1 3 13" xfId="16185" xr:uid="{00000000-0005-0000-0000-0000843E0000}"/>
    <cellStyle name="20% - Accent1 3 13 2" xfId="16186" xr:uid="{00000000-0005-0000-0000-0000853E0000}"/>
    <cellStyle name="20% - Accent1 3 13 2 2" xfId="16187" xr:uid="{00000000-0005-0000-0000-0000863E0000}"/>
    <cellStyle name="20% - Accent1 3 13 2 2 2" xfId="16188" xr:uid="{00000000-0005-0000-0000-0000873E0000}"/>
    <cellStyle name="20% - Accent1 3 13 2 2 2 2" xfId="16189" xr:uid="{00000000-0005-0000-0000-0000883E0000}"/>
    <cellStyle name="20% - Accent1 3 13 2 2 3" xfId="16190" xr:uid="{00000000-0005-0000-0000-0000893E0000}"/>
    <cellStyle name="20% - Accent1 3 13 2 3" xfId="16191" xr:uid="{00000000-0005-0000-0000-00008A3E0000}"/>
    <cellStyle name="20% - Accent1 3 13 2 3 2" xfId="16192" xr:uid="{00000000-0005-0000-0000-00008B3E0000}"/>
    <cellStyle name="20% - Accent1 3 13 2 4" xfId="16193" xr:uid="{00000000-0005-0000-0000-00008C3E0000}"/>
    <cellStyle name="20% - Accent1 3 13 3" xfId="16194" xr:uid="{00000000-0005-0000-0000-00008D3E0000}"/>
    <cellStyle name="20% - Accent1 3 13 3 2" xfId="16195" xr:uid="{00000000-0005-0000-0000-00008E3E0000}"/>
    <cellStyle name="20% - Accent1 3 13 3 2 2" xfId="16196" xr:uid="{00000000-0005-0000-0000-00008F3E0000}"/>
    <cellStyle name="20% - Accent1 3 13 3 2 2 2" xfId="16197" xr:uid="{00000000-0005-0000-0000-0000903E0000}"/>
    <cellStyle name="20% - Accent1 3 13 3 2 3" xfId="16198" xr:uid="{00000000-0005-0000-0000-0000913E0000}"/>
    <cellStyle name="20% - Accent1 3 13 3 3" xfId="16199" xr:uid="{00000000-0005-0000-0000-0000923E0000}"/>
    <cellStyle name="20% - Accent1 3 13 3 3 2" xfId="16200" xr:uid="{00000000-0005-0000-0000-0000933E0000}"/>
    <cellStyle name="20% - Accent1 3 13 3 4" xfId="16201" xr:uid="{00000000-0005-0000-0000-0000943E0000}"/>
    <cellStyle name="20% - Accent1 3 13 4" xfId="16202" xr:uid="{00000000-0005-0000-0000-0000953E0000}"/>
    <cellStyle name="20% - Accent1 3 13 4 2" xfId="16203" xr:uid="{00000000-0005-0000-0000-0000963E0000}"/>
    <cellStyle name="20% - Accent1 3 13 4 2 2" xfId="16204" xr:uid="{00000000-0005-0000-0000-0000973E0000}"/>
    <cellStyle name="20% - Accent1 3 13 4 2 2 2" xfId="16205" xr:uid="{00000000-0005-0000-0000-0000983E0000}"/>
    <cellStyle name="20% - Accent1 3 13 4 2 3" xfId="16206" xr:uid="{00000000-0005-0000-0000-0000993E0000}"/>
    <cellStyle name="20% - Accent1 3 13 4 3" xfId="16207" xr:uid="{00000000-0005-0000-0000-00009A3E0000}"/>
    <cellStyle name="20% - Accent1 3 13 4 3 2" xfId="16208" xr:uid="{00000000-0005-0000-0000-00009B3E0000}"/>
    <cellStyle name="20% - Accent1 3 13 4 4" xfId="16209" xr:uid="{00000000-0005-0000-0000-00009C3E0000}"/>
    <cellStyle name="20% - Accent1 3 13 5" xfId="16210" xr:uid="{00000000-0005-0000-0000-00009D3E0000}"/>
    <cellStyle name="20% - Accent1 3 13 5 2" xfId="16211" xr:uid="{00000000-0005-0000-0000-00009E3E0000}"/>
    <cellStyle name="20% - Accent1 3 13 5 2 2" xfId="16212" xr:uid="{00000000-0005-0000-0000-00009F3E0000}"/>
    <cellStyle name="20% - Accent1 3 13 5 3" xfId="16213" xr:uid="{00000000-0005-0000-0000-0000A03E0000}"/>
    <cellStyle name="20% - Accent1 3 13 6" xfId="16214" xr:uid="{00000000-0005-0000-0000-0000A13E0000}"/>
    <cellStyle name="20% - Accent1 3 13 6 2" xfId="16215" xr:uid="{00000000-0005-0000-0000-0000A23E0000}"/>
    <cellStyle name="20% - Accent1 3 13 6 2 2" xfId="16216" xr:uid="{00000000-0005-0000-0000-0000A33E0000}"/>
    <cellStyle name="20% - Accent1 3 13 6 3" xfId="16217" xr:uid="{00000000-0005-0000-0000-0000A43E0000}"/>
    <cellStyle name="20% - Accent1 3 13 7" xfId="16218" xr:uid="{00000000-0005-0000-0000-0000A53E0000}"/>
    <cellStyle name="20% - Accent1 3 13 7 2" xfId="16219" xr:uid="{00000000-0005-0000-0000-0000A63E0000}"/>
    <cellStyle name="20% - Accent1 3 13 8" xfId="16220" xr:uid="{00000000-0005-0000-0000-0000A73E0000}"/>
    <cellStyle name="20% - Accent1 3 13 8 2" xfId="16221" xr:uid="{00000000-0005-0000-0000-0000A83E0000}"/>
    <cellStyle name="20% - Accent1 3 13 9" xfId="16222" xr:uid="{00000000-0005-0000-0000-0000A93E0000}"/>
    <cellStyle name="20% - Accent1 3 14" xfId="16223" xr:uid="{00000000-0005-0000-0000-0000AA3E0000}"/>
    <cellStyle name="20% - Accent1 3 14 2" xfId="16224" xr:uid="{00000000-0005-0000-0000-0000AB3E0000}"/>
    <cellStyle name="20% - Accent1 3 14 2 2" xfId="16225" xr:uid="{00000000-0005-0000-0000-0000AC3E0000}"/>
    <cellStyle name="20% - Accent1 3 14 2 2 2" xfId="16226" xr:uid="{00000000-0005-0000-0000-0000AD3E0000}"/>
    <cellStyle name="20% - Accent1 3 14 2 3" xfId="16227" xr:uid="{00000000-0005-0000-0000-0000AE3E0000}"/>
    <cellStyle name="20% - Accent1 3 14 3" xfId="16228" xr:uid="{00000000-0005-0000-0000-0000AF3E0000}"/>
    <cellStyle name="20% - Accent1 3 14 3 2" xfId="16229" xr:uid="{00000000-0005-0000-0000-0000B03E0000}"/>
    <cellStyle name="20% - Accent1 3 14 4" xfId="16230" xr:uid="{00000000-0005-0000-0000-0000B13E0000}"/>
    <cellStyle name="20% - Accent1 3 15" xfId="16231" xr:uid="{00000000-0005-0000-0000-0000B23E0000}"/>
    <cellStyle name="20% - Accent1 3 15 2" xfId="16232" xr:uid="{00000000-0005-0000-0000-0000B33E0000}"/>
    <cellStyle name="20% - Accent1 3 15 2 2" xfId="16233" xr:uid="{00000000-0005-0000-0000-0000B43E0000}"/>
    <cellStyle name="20% - Accent1 3 15 2 2 2" xfId="16234" xr:uid="{00000000-0005-0000-0000-0000B53E0000}"/>
    <cellStyle name="20% - Accent1 3 15 2 3" xfId="16235" xr:uid="{00000000-0005-0000-0000-0000B63E0000}"/>
    <cellStyle name="20% - Accent1 3 15 3" xfId="16236" xr:uid="{00000000-0005-0000-0000-0000B73E0000}"/>
    <cellStyle name="20% - Accent1 3 15 3 2" xfId="16237" xr:uid="{00000000-0005-0000-0000-0000B83E0000}"/>
    <cellStyle name="20% - Accent1 3 15 4" xfId="16238" xr:uid="{00000000-0005-0000-0000-0000B93E0000}"/>
    <cellStyle name="20% - Accent1 3 16" xfId="16239" xr:uid="{00000000-0005-0000-0000-0000BA3E0000}"/>
    <cellStyle name="20% - Accent1 3 16 2" xfId="16240" xr:uid="{00000000-0005-0000-0000-0000BB3E0000}"/>
    <cellStyle name="20% - Accent1 3 16 2 2" xfId="16241" xr:uid="{00000000-0005-0000-0000-0000BC3E0000}"/>
    <cellStyle name="20% - Accent1 3 16 2 2 2" xfId="16242" xr:uid="{00000000-0005-0000-0000-0000BD3E0000}"/>
    <cellStyle name="20% - Accent1 3 16 2 3" xfId="16243" xr:uid="{00000000-0005-0000-0000-0000BE3E0000}"/>
    <cellStyle name="20% - Accent1 3 16 3" xfId="16244" xr:uid="{00000000-0005-0000-0000-0000BF3E0000}"/>
    <cellStyle name="20% - Accent1 3 16 3 2" xfId="16245" xr:uid="{00000000-0005-0000-0000-0000C03E0000}"/>
    <cellStyle name="20% - Accent1 3 16 4" xfId="16246" xr:uid="{00000000-0005-0000-0000-0000C13E0000}"/>
    <cellStyle name="20% - Accent1 3 17" xfId="16247" xr:uid="{00000000-0005-0000-0000-0000C23E0000}"/>
    <cellStyle name="20% - Accent1 3 17 2" xfId="16248" xr:uid="{00000000-0005-0000-0000-0000C33E0000}"/>
    <cellStyle name="20% - Accent1 3 17 2 2" xfId="16249" xr:uid="{00000000-0005-0000-0000-0000C43E0000}"/>
    <cellStyle name="20% - Accent1 3 17 3" xfId="16250" xr:uid="{00000000-0005-0000-0000-0000C53E0000}"/>
    <cellStyle name="20% - Accent1 3 18" xfId="16251" xr:uid="{00000000-0005-0000-0000-0000C63E0000}"/>
    <cellStyle name="20% - Accent1 3 18 2" xfId="16252" xr:uid="{00000000-0005-0000-0000-0000C73E0000}"/>
    <cellStyle name="20% - Accent1 3 18 2 2" xfId="16253" xr:uid="{00000000-0005-0000-0000-0000C83E0000}"/>
    <cellStyle name="20% - Accent1 3 18 3" xfId="16254" xr:uid="{00000000-0005-0000-0000-0000C93E0000}"/>
    <cellStyle name="20% - Accent1 3 19" xfId="16255" xr:uid="{00000000-0005-0000-0000-0000CA3E0000}"/>
    <cellStyle name="20% - Accent1 3 19 2" xfId="16256" xr:uid="{00000000-0005-0000-0000-0000CB3E0000}"/>
    <cellStyle name="20% - Accent1 3 2" xfId="16257" xr:uid="{00000000-0005-0000-0000-0000CC3E0000}"/>
    <cellStyle name="20% - Accent1 3 2 10" xfId="16258" xr:uid="{00000000-0005-0000-0000-0000CD3E0000}"/>
    <cellStyle name="20% - Accent1 3 2 10 10" xfId="16259" xr:uid="{00000000-0005-0000-0000-0000CE3E0000}"/>
    <cellStyle name="20% - Accent1 3 2 10 10 2" xfId="16260" xr:uid="{00000000-0005-0000-0000-0000CF3E0000}"/>
    <cellStyle name="20% - Accent1 3 2 10 11" xfId="16261" xr:uid="{00000000-0005-0000-0000-0000D03E0000}"/>
    <cellStyle name="20% - Accent1 3 2 10 2" xfId="16262" xr:uid="{00000000-0005-0000-0000-0000D13E0000}"/>
    <cellStyle name="20% - Accent1 3 2 10 2 2" xfId="16263" xr:uid="{00000000-0005-0000-0000-0000D23E0000}"/>
    <cellStyle name="20% - Accent1 3 2 10 2 2 2" xfId="16264" xr:uid="{00000000-0005-0000-0000-0000D33E0000}"/>
    <cellStyle name="20% - Accent1 3 2 10 2 2 2 2" xfId="16265" xr:uid="{00000000-0005-0000-0000-0000D43E0000}"/>
    <cellStyle name="20% - Accent1 3 2 10 2 2 2 2 2" xfId="16266" xr:uid="{00000000-0005-0000-0000-0000D53E0000}"/>
    <cellStyle name="20% - Accent1 3 2 10 2 2 2 3" xfId="16267" xr:uid="{00000000-0005-0000-0000-0000D63E0000}"/>
    <cellStyle name="20% - Accent1 3 2 10 2 2 3" xfId="16268" xr:uid="{00000000-0005-0000-0000-0000D73E0000}"/>
    <cellStyle name="20% - Accent1 3 2 10 2 2 3 2" xfId="16269" xr:uid="{00000000-0005-0000-0000-0000D83E0000}"/>
    <cellStyle name="20% - Accent1 3 2 10 2 2 4" xfId="16270" xr:uid="{00000000-0005-0000-0000-0000D93E0000}"/>
    <cellStyle name="20% - Accent1 3 2 10 2 3" xfId="16271" xr:uid="{00000000-0005-0000-0000-0000DA3E0000}"/>
    <cellStyle name="20% - Accent1 3 2 10 2 3 2" xfId="16272" xr:uid="{00000000-0005-0000-0000-0000DB3E0000}"/>
    <cellStyle name="20% - Accent1 3 2 10 2 3 2 2" xfId="16273" xr:uid="{00000000-0005-0000-0000-0000DC3E0000}"/>
    <cellStyle name="20% - Accent1 3 2 10 2 3 2 2 2" xfId="16274" xr:uid="{00000000-0005-0000-0000-0000DD3E0000}"/>
    <cellStyle name="20% - Accent1 3 2 10 2 3 2 3" xfId="16275" xr:uid="{00000000-0005-0000-0000-0000DE3E0000}"/>
    <cellStyle name="20% - Accent1 3 2 10 2 3 3" xfId="16276" xr:uid="{00000000-0005-0000-0000-0000DF3E0000}"/>
    <cellStyle name="20% - Accent1 3 2 10 2 3 3 2" xfId="16277" xr:uid="{00000000-0005-0000-0000-0000E03E0000}"/>
    <cellStyle name="20% - Accent1 3 2 10 2 3 4" xfId="16278" xr:uid="{00000000-0005-0000-0000-0000E13E0000}"/>
    <cellStyle name="20% - Accent1 3 2 10 2 4" xfId="16279" xr:uid="{00000000-0005-0000-0000-0000E23E0000}"/>
    <cellStyle name="20% - Accent1 3 2 10 2 4 2" xfId="16280" xr:uid="{00000000-0005-0000-0000-0000E33E0000}"/>
    <cellStyle name="20% - Accent1 3 2 10 2 4 2 2" xfId="16281" xr:uid="{00000000-0005-0000-0000-0000E43E0000}"/>
    <cellStyle name="20% - Accent1 3 2 10 2 4 2 2 2" xfId="16282" xr:uid="{00000000-0005-0000-0000-0000E53E0000}"/>
    <cellStyle name="20% - Accent1 3 2 10 2 4 2 3" xfId="16283" xr:uid="{00000000-0005-0000-0000-0000E63E0000}"/>
    <cellStyle name="20% - Accent1 3 2 10 2 4 3" xfId="16284" xr:uid="{00000000-0005-0000-0000-0000E73E0000}"/>
    <cellStyle name="20% - Accent1 3 2 10 2 4 3 2" xfId="16285" xr:uid="{00000000-0005-0000-0000-0000E83E0000}"/>
    <cellStyle name="20% - Accent1 3 2 10 2 4 4" xfId="16286" xr:uid="{00000000-0005-0000-0000-0000E93E0000}"/>
    <cellStyle name="20% - Accent1 3 2 10 2 5" xfId="16287" xr:uid="{00000000-0005-0000-0000-0000EA3E0000}"/>
    <cellStyle name="20% - Accent1 3 2 10 2 5 2" xfId="16288" xr:uid="{00000000-0005-0000-0000-0000EB3E0000}"/>
    <cellStyle name="20% - Accent1 3 2 10 2 5 2 2" xfId="16289" xr:uid="{00000000-0005-0000-0000-0000EC3E0000}"/>
    <cellStyle name="20% - Accent1 3 2 10 2 5 3" xfId="16290" xr:uid="{00000000-0005-0000-0000-0000ED3E0000}"/>
    <cellStyle name="20% - Accent1 3 2 10 2 6" xfId="16291" xr:uid="{00000000-0005-0000-0000-0000EE3E0000}"/>
    <cellStyle name="20% - Accent1 3 2 10 2 6 2" xfId="16292" xr:uid="{00000000-0005-0000-0000-0000EF3E0000}"/>
    <cellStyle name="20% - Accent1 3 2 10 2 6 2 2" xfId="16293" xr:uid="{00000000-0005-0000-0000-0000F03E0000}"/>
    <cellStyle name="20% - Accent1 3 2 10 2 6 3" xfId="16294" xr:uid="{00000000-0005-0000-0000-0000F13E0000}"/>
    <cellStyle name="20% - Accent1 3 2 10 2 7" xfId="16295" xr:uid="{00000000-0005-0000-0000-0000F23E0000}"/>
    <cellStyle name="20% - Accent1 3 2 10 2 7 2" xfId="16296" xr:uid="{00000000-0005-0000-0000-0000F33E0000}"/>
    <cellStyle name="20% - Accent1 3 2 10 2 8" xfId="16297" xr:uid="{00000000-0005-0000-0000-0000F43E0000}"/>
    <cellStyle name="20% - Accent1 3 2 10 2 8 2" xfId="16298" xr:uid="{00000000-0005-0000-0000-0000F53E0000}"/>
    <cellStyle name="20% - Accent1 3 2 10 2 9" xfId="16299" xr:uid="{00000000-0005-0000-0000-0000F63E0000}"/>
    <cellStyle name="20% - Accent1 3 2 10 3" xfId="16300" xr:uid="{00000000-0005-0000-0000-0000F73E0000}"/>
    <cellStyle name="20% - Accent1 3 2 10 3 2" xfId="16301" xr:uid="{00000000-0005-0000-0000-0000F83E0000}"/>
    <cellStyle name="20% - Accent1 3 2 10 3 2 2" xfId="16302" xr:uid="{00000000-0005-0000-0000-0000F93E0000}"/>
    <cellStyle name="20% - Accent1 3 2 10 3 2 2 2" xfId="16303" xr:uid="{00000000-0005-0000-0000-0000FA3E0000}"/>
    <cellStyle name="20% - Accent1 3 2 10 3 2 2 2 2" xfId="16304" xr:uid="{00000000-0005-0000-0000-0000FB3E0000}"/>
    <cellStyle name="20% - Accent1 3 2 10 3 2 2 3" xfId="16305" xr:uid="{00000000-0005-0000-0000-0000FC3E0000}"/>
    <cellStyle name="20% - Accent1 3 2 10 3 2 3" xfId="16306" xr:uid="{00000000-0005-0000-0000-0000FD3E0000}"/>
    <cellStyle name="20% - Accent1 3 2 10 3 2 3 2" xfId="16307" xr:uid="{00000000-0005-0000-0000-0000FE3E0000}"/>
    <cellStyle name="20% - Accent1 3 2 10 3 2 4" xfId="16308" xr:uid="{00000000-0005-0000-0000-0000FF3E0000}"/>
    <cellStyle name="20% - Accent1 3 2 10 3 3" xfId="16309" xr:uid="{00000000-0005-0000-0000-0000003F0000}"/>
    <cellStyle name="20% - Accent1 3 2 10 3 3 2" xfId="16310" xr:uid="{00000000-0005-0000-0000-0000013F0000}"/>
    <cellStyle name="20% - Accent1 3 2 10 3 3 2 2" xfId="16311" xr:uid="{00000000-0005-0000-0000-0000023F0000}"/>
    <cellStyle name="20% - Accent1 3 2 10 3 3 2 2 2" xfId="16312" xr:uid="{00000000-0005-0000-0000-0000033F0000}"/>
    <cellStyle name="20% - Accent1 3 2 10 3 3 2 3" xfId="16313" xr:uid="{00000000-0005-0000-0000-0000043F0000}"/>
    <cellStyle name="20% - Accent1 3 2 10 3 3 3" xfId="16314" xr:uid="{00000000-0005-0000-0000-0000053F0000}"/>
    <cellStyle name="20% - Accent1 3 2 10 3 3 3 2" xfId="16315" xr:uid="{00000000-0005-0000-0000-0000063F0000}"/>
    <cellStyle name="20% - Accent1 3 2 10 3 3 4" xfId="16316" xr:uid="{00000000-0005-0000-0000-0000073F0000}"/>
    <cellStyle name="20% - Accent1 3 2 10 3 4" xfId="16317" xr:uid="{00000000-0005-0000-0000-0000083F0000}"/>
    <cellStyle name="20% - Accent1 3 2 10 3 4 2" xfId="16318" xr:uid="{00000000-0005-0000-0000-0000093F0000}"/>
    <cellStyle name="20% - Accent1 3 2 10 3 4 2 2" xfId="16319" xr:uid="{00000000-0005-0000-0000-00000A3F0000}"/>
    <cellStyle name="20% - Accent1 3 2 10 3 4 2 2 2" xfId="16320" xr:uid="{00000000-0005-0000-0000-00000B3F0000}"/>
    <cellStyle name="20% - Accent1 3 2 10 3 4 2 3" xfId="16321" xr:uid="{00000000-0005-0000-0000-00000C3F0000}"/>
    <cellStyle name="20% - Accent1 3 2 10 3 4 3" xfId="16322" xr:uid="{00000000-0005-0000-0000-00000D3F0000}"/>
    <cellStyle name="20% - Accent1 3 2 10 3 4 3 2" xfId="16323" xr:uid="{00000000-0005-0000-0000-00000E3F0000}"/>
    <cellStyle name="20% - Accent1 3 2 10 3 4 4" xfId="16324" xr:uid="{00000000-0005-0000-0000-00000F3F0000}"/>
    <cellStyle name="20% - Accent1 3 2 10 3 5" xfId="16325" xr:uid="{00000000-0005-0000-0000-0000103F0000}"/>
    <cellStyle name="20% - Accent1 3 2 10 3 5 2" xfId="16326" xr:uid="{00000000-0005-0000-0000-0000113F0000}"/>
    <cellStyle name="20% - Accent1 3 2 10 3 5 2 2" xfId="16327" xr:uid="{00000000-0005-0000-0000-0000123F0000}"/>
    <cellStyle name="20% - Accent1 3 2 10 3 5 3" xfId="16328" xr:uid="{00000000-0005-0000-0000-0000133F0000}"/>
    <cellStyle name="20% - Accent1 3 2 10 3 6" xfId="16329" xr:uid="{00000000-0005-0000-0000-0000143F0000}"/>
    <cellStyle name="20% - Accent1 3 2 10 3 6 2" xfId="16330" xr:uid="{00000000-0005-0000-0000-0000153F0000}"/>
    <cellStyle name="20% - Accent1 3 2 10 3 6 2 2" xfId="16331" xr:uid="{00000000-0005-0000-0000-0000163F0000}"/>
    <cellStyle name="20% - Accent1 3 2 10 3 6 3" xfId="16332" xr:uid="{00000000-0005-0000-0000-0000173F0000}"/>
    <cellStyle name="20% - Accent1 3 2 10 3 7" xfId="16333" xr:uid="{00000000-0005-0000-0000-0000183F0000}"/>
    <cellStyle name="20% - Accent1 3 2 10 3 7 2" xfId="16334" xr:uid="{00000000-0005-0000-0000-0000193F0000}"/>
    <cellStyle name="20% - Accent1 3 2 10 3 8" xfId="16335" xr:uid="{00000000-0005-0000-0000-00001A3F0000}"/>
    <cellStyle name="20% - Accent1 3 2 10 3 8 2" xfId="16336" xr:uid="{00000000-0005-0000-0000-00001B3F0000}"/>
    <cellStyle name="20% - Accent1 3 2 10 3 9" xfId="16337" xr:uid="{00000000-0005-0000-0000-00001C3F0000}"/>
    <cellStyle name="20% - Accent1 3 2 10 4" xfId="16338" xr:uid="{00000000-0005-0000-0000-00001D3F0000}"/>
    <cellStyle name="20% - Accent1 3 2 10 4 2" xfId="16339" xr:uid="{00000000-0005-0000-0000-00001E3F0000}"/>
    <cellStyle name="20% - Accent1 3 2 10 4 2 2" xfId="16340" xr:uid="{00000000-0005-0000-0000-00001F3F0000}"/>
    <cellStyle name="20% - Accent1 3 2 10 4 2 2 2" xfId="16341" xr:uid="{00000000-0005-0000-0000-0000203F0000}"/>
    <cellStyle name="20% - Accent1 3 2 10 4 2 3" xfId="16342" xr:uid="{00000000-0005-0000-0000-0000213F0000}"/>
    <cellStyle name="20% - Accent1 3 2 10 4 3" xfId="16343" xr:uid="{00000000-0005-0000-0000-0000223F0000}"/>
    <cellStyle name="20% - Accent1 3 2 10 4 3 2" xfId="16344" xr:uid="{00000000-0005-0000-0000-0000233F0000}"/>
    <cellStyle name="20% - Accent1 3 2 10 4 4" xfId="16345" xr:uid="{00000000-0005-0000-0000-0000243F0000}"/>
    <cellStyle name="20% - Accent1 3 2 10 5" xfId="16346" xr:uid="{00000000-0005-0000-0000-0000253F0000}"/>
    <cellStyle name="20% - Accent1 3 2 10 5 2" xfId="16347" xr:uid="{00000000-0005-0000-0000-0000263F0000}"/>
    <cellStyle name="20% - Accent1 3 2 10 5 2 2" xfId="16348" xr:uid="{00000000-0005-0000-0000-0000273F0000}"/>
    <cellStyle name="20% - Accent1 3 2 10 5 2 2 2" xfId="16349" xr:uid="{00000000-0005-0000-0000-0000283F0000}"/>
    <cellStyle name="20% - Accent1 3 2 10 5 2 3" xfId="16350" xr:uid="{00000000-0005-0000-0000-0000293F0000}"/>
    <cellStyle name="20% - Accent1 3 2 10 5 3" xfId="16351" xr:uid="{00000000-0005-0000-0000-00002A3F0000}"/>
    <cellStyle name="20% - Accent1 3 2 10 5 3 2" xfId="16352" xr:uid="{00000000-0005-0000-0000-00002B3F0000}"/>
    <cellStyle name="20% - Accent1 3 2 10 5 4" xfId="16353" xr:uid="{00000000-0005-0000-0000-00002C3F0000}"/>
    <cellStyle name="20% - Accent1 3 2 10 6" xfId="16354" xr:uid="{00000000-0005-0000-0000-00002D3F0000}"/>
    <cellStyle name="20% - Accent1 3 2 10 6 2" xfId="16355" xr:uid="{00000000-0005-0000-0000-00002E3F0000}"/>
    <cellStyle name="20% - Accent1 3 2 10 6 2 2" xfId="16356" xr:uid="{00000000-0005-0000-0000-00002F3F0000}"/>
    <cellStyle name="20% - Accent1 3 2 10 6 2 2 2" xfId="16357" xr:uid="{00000000-0005-0000-0000-0000303F0000}"/>
    <cellStyle name="20% - Accent1 3 2 10 6 2 3" xfId="16358" xr:uid="{00000000-0005-0000-0000-0000313F0000}"/>
    <cellStyle name="20% - Accent1 3 2 10 6 3" xfId="16359" xr:uid="{00000000-0005-0000-0000-0000323F0000}"/>
    <cellStyle name="20% - Accent1 3 2 10 6 3 2" xfId="16360" xr:uid="{00000000-0005-0000-0000-0000333F0000}"/>
    <cellStyle name="20% - Accent1 3 2 10 6 4" xfId="16361" xr:uid="{00000000-0005-0000-0000-0000343F0000}"/>
    <cellStyle name="20% - Accent1 3 2 10 7" xfId="16362" xr:uid="{00000000-0005-0000-0000-0000353F0000}"/>
    <cellStyle name="20% - Accent1 3 2 10 7 2" xfId="16363" xr:uid="{00000000-0005-0000-0000-0000363F0000}"/>
    <cellStyle name="20% - Accent1 3 2 10 7 2 2" xfId="16364" xr:uid="{00000000-0005-0000-0000-0000373F0000}"/>
    <cellStyle name="20% - Accent1 3 2 10 7 3" xfId="16365" xr:uid="{00000000-0005-0000-0000-0000383F0000}"/>
    <cellStyle name="20% - Accent1 3 2 10 8" xfId="16366" xr:uid="{00000000-0005-0000-0000-0000393F0000}"/>
    <cellStyle name="20% - Accent1 3 2 10 8 2" xfId="16367" xr:uid="{00000000-0005-0000-0000-00003A3F0000}"/>
    <cellStyle name="20% - Accent1 3 2 10 8 2 2" xfId="16368" xr:uid="{00000000-0005-0000-0000-00003B3F0000}"/>
    <cellStyle name="20% - Accent1 3 2 10 8 3" xfId="16369" xr:uid="{00000000-0005-0000-0000-00003C3F0000}"/>
    <cellStyle name="20% - Accent1 3 2 10 9" xfId="16370" xr:uid="{00000000-0005-0000-0000-00003D3F0000}"/>
    <cellStyle name="20% - Accent1 3 2 10 9 2" xfId="16371" xr:uid="{00000000-0005-0000-0000-00003E3F0000}"/>
    <cellStyle name="20% - Accent1 3 2 11" xfId="16372" xr:uid="{00000000-0005-0000-0000-00003F3F0000}"/>
    <cellStyle name="20% - Accent1 3 2 11 2" xfId="16373" xr:uid="{00000000-0005-0000-0000-0000403F0000}"/>
    <cellStyle name="20% - Accent1 3 2 11 2 2" xfId="16374" xr:uid="{00000000-0005-0000-0000-0000413F0000}"/>
    <cellStyle name="20% - Accent1 3 2 11 2 2 2" xfId="16375" xr:uid="{00000000-0005-0000-0000-0000423F0000}"/>
    <cellStyle name="20% - Accent1 3 2 11 2 2 2 2" xfId="16376" xr:uid="{00000000-0005-0000-0000-0000433F0000}"/>
    <cellStyle name="20% - Accent1 3 2 11 2 2 3" xfId="16377" xr:uid="{00000000-0005-0000-0000-0000443F0000}"/>
    <cellStyle name="20% - Accent1 3 2 11 2 3" xfId="16378" xr:uid="{00000000-0005-0000-0000-0000453F0000}"/>
    <cellStyle name="20% - Accent1 3 2 11 2 3 2" xfId="16379" xr:uid="{00000000-0005-0000-0000-0000463F0000}"/>
    <cellStyle name="20% - Accent1 3 2 11 2 4" xfId="16380" xr:uid="{00000000-0005-0000-0000-0000473F0000}"/>
    <cellStyle name="20% - Accent1 3 2 11 3" xfId="16381" xr:uid="{00000000-0005-0000-0000-0000483F0000}"/>
    <cellStyle name="20% - Accent1 3 2 11 3 2" xfId="16382" xr:uid="{00000000-0005-0000-0000-0000493F0000}"/>
    <cellStyle name="20% - Accent1 3 2 11 3 2 2" xfId="16383" xr:uid="{00000000-0005-0000-0000-00004A3F0000}"/>
    <cellStyle name="20% - Accent1 3 2 11 3 2 2 2" xfId="16384" xr:uid="{00000000-0005-0000-0000-00004B3F0000}"/>
    <cellStyle name="20% - Accent1 3 2 11 3 2 3" xfId="16385" xr:uid="{00000000-0005-0000-0000-00004C3F0000}"/>
    <cellStyle name="20% - Accent1 3 2 11 3 3" xfId="16386" xr:uid="{00000000-0005-0000-0000-00004D3F0000}"/>
    <cellStyle name="20% - Accent1 3 2 11 3 3 2" xfId="16387" xr:uid="{00000000-0005-0000-0000-00004E3F0000}"/>
    <cellStyle name="20% - Accent1 3 2 11 3 4" xfId="16388" xr:uid="{00000000-0005-0000-0000-00004F3F0000}"/>
    <cellStyle name="20% - Accent1 3 2 11 4" xfId="16389" xr:uid="{00000000-0005-0000-0000-0000503F0000}"/>
    <cellStyle name="20% - Accent1 3 2 11 4 2" xfId="16390" xr:uid="{00000000-0005-0000-0000-0000513F0000}"/>
    <cellStyle name="20% - Accent1 3 2 11 4 2 2" xfId="16391" xr:uid="{00000000-0005-0000-0000-0000523F0000}"/>
    <cellStyle name="20% - Accent1 3 2 11 4 2 2 2" xfId="16392" xr:uid="{00000000-0005-0000-0000-0000533F0000}"/>
    <cellStyle name="20% - Accent1 3 2 11 4 2 3" xfId="16393" xr:uid="{00000000-0005-0000-0000-0000543F0000}"/>
    <cellStyle name="20% - Accent1 3 2 11 4 3" xfId="16394" xr:uid="{00000000-0005-0000-0000-0000553F0000}"/>
    <cellStyle name="20% - Accent1 3 2 11 4 3 2" xfId="16395" xr:uid="{00000000-0005-0000-0000-0000563F0000}"/>
    <cellStyle name="20% - Accent1 3 2 11 4 4" xfId="16396" xr:uid="{00000000-0005-0000-0000-0000573F0000}"/>
    <cellStyle name="20% - Accent1 3 2 11 5" xfId="16397" xr:uid="{00000000-0005-0000-0000-0000583F0000}"/>
    <cellStyle name="20% - Accent1 3 2 11 5 2" xfId="16398" xr:uid="{00000000-0005-0000-0000-0000593F0000}"/>
    <cellStyle name="20% - Accent1 3 2 11 5 2 2" xfId="16399" xr:uid="{00000000-0005-0000-0000-00005A3F0000}"/>
    <cellStyle name="20% - Accent1 3 2 11 5 3" xfId="16400" xr:uid="{00000000-0005-0000-0000-00005B3F0000}"/>
    <cellStyle name="20% - Accent1 3 2 11 6" xfId="16401" xr:uid="{00000000-0005-0000-0000-00005C3F0000}"/>
    <cellStyle name="20% - Accent1 3 2 11 6 2" xfId="16402" xr:uid="{00000000-0005-0000-0000-00005D3F0000}"/>
    <cellStyle name="20% - Accent1 3 2 11 6 2 2" xfId="16403" xr:uid="{00000000-0005-0000-0000-00005E3F0000}"/>
    <cellStyle name="20% - Accent1 3 2 11 6 3" xfId="16404" xr:uid="{00000000-0005-0000-0000-00005F3F0000}"/>
    <cellStyle name="20% - Accent1 3 2 11 7" xfId="16405" xr:uid="{00000000-0005-0000-0000-0000603F0000}"/>
    <cellStyle name="20% - Accent1 3 2 11 7 2" xfId="16406" xr:uid="{00000000-0005-0000-0000-0000613F0000}"/>
    <cellStyle name="20% - Accent1 3 2 11 8" xfId="16407" xr:uid="{00000000-0005-0000-0000-0000623F0000}"/>
    <cellStyle name="20% - Accent1 3 2 11 8 2" xfId="16408" xr:uid="{00000000-0005-0000-0000-0000633F0000}"/>
    <cellStyle name="20% - Accent1 3 2 11 9" xfId="16409" xr:uid="{00000000-0005-0000-0000-0000643F0000}"/>
    <cellStyle name="20% - Accent1 3 2 12" xfId="16410" xr:uid="{00000000-0005-0000-0000-0000653F0000}"/>
    <cellStyle name="20% - Accent1 3 2 12 2" xfId="16411" xr:uid="{00000000-0005-0000-0000-0000663F0000}"/>
    <cellStyle name="20% - Accent1 3 2 12 2 2" xfId="16412" xr:uid="{00000000-0005-0000-0000-0000673F0000}"/>
    <cellStyle name="20% - Accent1 3 2 12 2 2 2" xfId="16413" xr:uid="{00000000-0005-0000-0000-0000683F0000}"/>
    <cellStyle name="20% - Accent1 3 2 12 2 2 2 2" xfId="16414" xr:uid="{00000000-0005-0000-0000-0000693F0000}"/>
    <cellStyle name="20% - Accent1 3 2 12 2 2 3" xfId="16415" xr:uid="{00000000-0005-0000-0000-00006A3F0000}"/>
    <cellStyle name="20% - Accent1 3 2 12 2 3" xfId="16416" xr:uid="{00000000-0005-0000-0000-00006B3F0000}"/>
    <cellStyle name="20% - Accent1 3 2 12 2 3 2" xfId="16417" xr:uid="{00000000-0005-0000-0000-00006C3F0000}"/>
    <cellStyle name="20% - Accent1 3 2 12 2 4" xfId="16418" xr:uid="{00000000-0005-0000-0000-00006D3F0000}"/>
    <cellStyle name="20% - Accent1 3 2 12 3" xfId="16419" xr:uid="{00000000-0005-0000-0000-00006E3F0000}"/>
    <cellStyle name="20% - Accent1 3 2 12 3 2" xfId="16420" xr:uid="{00000000-0005-0000-0000-00006F3F0000}"/>
    <cellStyle name="20% - Accent1 3 2 12 3 2 2" xfId="16421" xr:uid="{00000000-0005-0000-0000-0000703F0000}"/>
    <cellStyle name="20% - Accent1 3 2 12 3 2 2 2" xfId="16422" xr:uid="{00000000-0005-0000-0000-0000713F0000}"/>
    <cellStyle name="20% - Accent1 3 2 12 3 2 3" xfId="16423" xr:uid="{00000000-0005-0000-0000-0000723F0000}"/>
    <cellStyle name="20% - Accent1 3 2 12 3 3" xfId="16424" xr:uid="{00000000-0005-0000-0000-0000733F0000}"/>
    <cellStyle name="20% - Accent1 3 2 12 3 3 2" xfId="16425" xr:uid="{00000000-0005-0000-0000-0000743F0000}"/>
    <cellStyle name="20% - Accent1 3 2 12 3 4" xfId="16426" xr:uid="{00000000-0005-0000-0000-0000753F0000}"/>
    <cellStyle name="20% - Accent1 3 2 12 4" xfId="16427" xr:uid="{00000000-0005-0000-0000-0000763F0000}"/>
    <cellStyle name="20% - Accent1 3 2 12 4 2" xfId="16428" xr:uid="{00000000-0005-0000-0000-0000773F0000}"/>
    <cellStyle name="20% - Accent1 3 2 12 4 2 2" xfId="16429" xr:uid="{00000000-0005-0000-0000-0000783F0000}"/>
    <cellStyle name="20% - Accent1 3 2 12 4 2 2 2" xfId="16430" xr:uid="{00000000-0005-0000-0000-0000793F0000}"/>
    <cellStyle name="20% - Accent1 3 2 12 4 2 3" xfId="16431" xr:uid="{00000000-0005-0000-0000-00007A3F0000}"/>
    <cellStyle name="20% - Accent1 3 2 12 4 3" xfId="16432" xr:uid="{00000000-0005-0000-0000-00007B3F0000}"/>
    <cellStyle name="20% - Accent1 3 2 12 4 3 2" xfId="16433" xr:uid="{00000000-0005-0000-0000-00007C3F0000}"/>
    <cellStyle name="20% - Accent1 3 2 12 4 4" xfId="16434" xr:uid="{00000000-0005-0000-0000-00007D3F0000}"/>
    <cellStyle name="20% - Accent1 3 2 12 5" xfId="16435" xr:uid="{00000000-0005-0000-0000-00007E3F0000}"/>
    <cellStyle name="20% - Accent1 3 2 12 5 2" xfId="16436" xr:uid="{00000000-0005-0000-0000-00007F3F0000}"/>
    <cellStyle name="20% - Accent1 3 2 12 5 2 2" xfId="16437" xr:uid="{00000000-0005-0000-0000-0000803F0000}"/>
    <cellStyle name="20% - Accent1 3 2 12 5 3" xfId="16438" xr:uid="{00000000-0005-0000-0000-0000813F0000}"/>
    <cellStyle name="20% - Accent1 3 2 12 6" xfId="16439" xr:uid="{00000000-0005-0000-0000-0000823F0000}"/>
    <cellStyle name="20% - Accent1 3 2 12 6 2" xfId="16440" xr:uid="{00000000-0005-0000-0000-0000833F0000}"/>
    <cellStyle name="20% - Accent1 3 2 12 6 2 2" xfId="16441" xr:uid="{00000000-0005-0000-0000-0000843F0000}"/>
    <cellStyle name="20% - Accent1 3 2 12 6 3" xfId="16442" xr:uid="{00000000-0005-0000-0000-0000853F0000}"/>
    <cellStyle name="20% - Accent1 3 2 12 7" xfId="16443" xr:uid="{00000000-0005-0000-0000-0000863F0000}"/>
    <cellStyle name="20% - Accent1 3 2 12 7 2" xfId="16444" xr:uid="{00000000-0005-0000-0000-0000873F0000}"/>
    <cellStyle name="20% - Accent1 3 2 12 8" xfId="16445" xr:uid="{00000000-0005-0000-0000-0000883F0000}"/>
    <cellStyle name="20% - Accent1 3 2 12 8 2" xfId="16446" xr:uid="{00000000-0005-0000-0000-0000893F0000}"/>
    <cellStyle name="20% - Accent1 3 2 12 9" xfId="16447" xr:uid="{00000000-0005-0000-0000-00008A3F0000}"/>
    <cellStyle name="20% - Accent1 3 2 13" xfId="16448" xr:uid="{00000000-0005-0000-0000-00008B3F0000}"/>
    <cellStyle name="20% - Accent1 3 2 13 2" xfId="16449" xr:uid="{00000000-0005-0000-0000-00008C3F0000}"/>
    <cellStyle name="20% - Accent1 3 2 13 2 2" xfId="16450" xr:uid="{00000000-0005-0000-0000-00008D3F0000}"/>
    <cellStyle name="20% - Accent1 3 2 13 2 2 2" xfId="16451" xr:uid="{00000000-0005-0000-0000-00008E3F0000}"/>
    <cellStyle name="20% - Accent1 3 2 13 2 3" xfId="16452" xr:uid="{00000000-0005-0000-0000-00008F3F0000}"/>
    <cellStyle name="20% - Accent1 3 2 13 3" xfId="16453" xr:uid="{00000000-0005-0000-0000-0000903F0000}"/>
    <cellStyle name="20% - Accent1 3 2 13 3 2" xfId="16454" xr:uid="{00000000-0005-0000-0000-0000913F0000}"/>
    <cellStyle name="20% - Accent1 3 2 13 4" xfId="16455" xr:uid="{00000000-0005-0000-0000-0000923F0000}"/>
    <cellStyle name="20% - Accent1 3 2 14" xfId="16456" xr:uid="{00000000-0005-0000-0000-0000933F0000}"/>
    <cellStyle name="20% - Accent1 3 2 14 2" xfId="16457" xr:uid="{00000000-0005-0000-0000-0000943F0000}"/>
    <cellStyle name="20% - Accent1 3 2 14 2 2" xfId="16458" xr:uid="{00000000-0005-0000-0000-0000953F0000}"/>
    <cellStyle name="20% - Accent1 3 2 14 2 2 2" xfId="16459" xr:uid="{00000000-0005-0000-0000-0000963F0000}"/>
    <cellStyle name="20% - Accent1 3 2 14 2 3" xfId="16460" xr:uid="{00000000-0005-0000-0000-0000973F0000}"/>
    <cellStyle name="20% - Accent1 3 2 14 3" xfId="16461" xr:uid="{00000000-0005-0000-0000-0000983F0000}"/>
    <cellStyle name="20% - Accent1 3 2 14 3 2" xfId="16462" xr:uid="{00000000-0005-0000-0000-0000993F0000}"/>
    <cellStyle name="20% - Accent1 3 2 14 4" xfId="16463" xr:uid="{00000000-0005-0000-0000-00009A3F0000}"/>
    <cellStyle name="20% - Accent1 3 2 15" xfId="16464" xr:uid="{00000000-0005-0000-0000-00009B3F0000}"/>
    <cellStyle name="20% - Accent1 3 2 15 2" xfId="16465" xr:uid="{00000000-0005-0000-0000-00009C3F0000}"/>
    <cellStyle name="20% - Accent1 3 2 15 2 2" xfId="16466" xr:uid="{00000000-0005-0000-0000-00009D3F0000}"/>
    <cellStyle name="20% - Accent1 3 2 15 2 2 2" xfId="16467" xr:uid="{00000000-0005-0000-0000-00009E3F0000}"/>
    <cellStyle name="20% - Accent1 3 2 15 2 3" xfId="16468" xr:uid="{00000000-0005-0000-0000-00009F3F0000}"/>
    <cellStyle name="20% - Accent1 3 2 15 3" xfId="16469" xr:uid="{00000000-0005-0000-0000-0000A03F0000}"/>
    <cellStyle name="20% - Accent1 3 2 15 3 2" xfId="16470" xr:uid="{00000000-0005-0000-0000-0000A13F0000}"/>
    <cellStyle name="20% - Accent1 3 2 15 4" xfId="16471" xr:uid="{00000000-0005-0000-0000-0000A23F0000}"/>
    <cellStyle name="20% - Accent1 3 2 16" xfId="16472" xr:uid="{00000000-0005-0000-0000-0000A33F0000}"/>
    <cellStyle name="20% - Accent1 3 2 16 2" xfId="16473" xr:uid="{00000000-0005-0000-0000-0000A43F0000}"/>
    <cellStyle name="20% - Accent1 3 2 16 2 2" xfId="16474" xr:uid="{00000000-0005-0000-0000-0000A53F0000}"/>
    <cellStyle name="20% - Accent1 3 2 16 3" xfId="16475" xr:uid="{00000000-0005-0000-0000-0000A63F0000}"/>
    <cellStyle name="20% - Accent1 3 2 17" xfId="16476" xr:uid="{00000000-0005-0000-0000-0000A73F0000}"/>
    <cellStyle name="20% - Accent1 3 2 17 2" xfId="16477" xr:uid="{00000000-0005-0000-0000-0000A83F0000}"/>
    <cellStyle name="20% - Accent1 3 2 17 2 2" xfId="16478" xr:uid="{00000000-0005-0000-0000-0000A93F0000}"/>
    <cellStyle name="20% - Accent1 3 2 17 3" xfId="16479" xr:uid="{00000000-0005-0000-0000-0000AA3F0000}"/>
    <cellStyle name="20% - Accent1 3 2 18" xfId="16480" xr:uid="{00000000-0005-0000-0000-0000AB3F0000}"/>
    <cellStyle name="20% - Accent1 3 2 18 2" xfId="16481" xr:uid="{00000000-0005-0000-0000-0000AC3F0000}"/>
    <cellStyle name="20% - Accent1 3 2 19" xfId="16482" xr:uid="{00000000-0005-0000-0000-0000AD3F0000}"/>
    <cellStyle name="20% - Accent1 3 2 19 2" xfId="16483" xr:uid="{00000000-0005-0000-0000-0000AE3F0000}"/>
    <cellStyle name="20% - Accent1 3 2 2" xfId="16484" xr:uid="{00000000-0005-0000-0000-0000AF3F0000}"/>
    <cellStyle name="20% - Accent1 3 2 2 10" xfId="16485" xr:uid="{00000000-0005-0000-0000-0000B03F0000}"/>
    <cellStyle name="20% - Accent1 3 2 2 10 2" xfId="16486" xr:uid="{00000000-0005-0000-0000-0000B13F0000}"/>
    <cellStyle name="20% - Accent1 3 2 2 10 2 2" xfId="16487" xr:uid="{00000000-0005-0000-0000-0000B23F0000}"/>
    <cellStyle name="20% - Accent1 3 2 2 10 2 2 2" xfId="16488" xr:uid="{00000000-0005-0000-0000-0000B33F0000}"/>
    <cellStyle name="20% - Accent1 3 2 2 10 2 3" xfId="16489" xr:uid="{00000000-0005-0000-0000-0000B43F0000}"/>
    <cellStyle name="20% - Accent1 3 2 2 10 3" xfId="16490" xr:uid="{00000000-0005-0000-0000-0000B53F0000}"/>
    <cellStyle name="20% - Accent1 3 2 2 10 3 2" xfId="16491" xr:uid="{00000000-0005-0000-0000-0000B63F0000}"/>
    <cellStyle name="20% - Accent1 3 2 2 10 4" xfId="16492" xr:uid="{00000000-0005-0000-0000-0000B73F0000}"/>
    <cellStyle name="20% - Accent1 3 2 2 11" xfId="16493" xr:uid="{00000000-0005-0000-0000-0000B83F0000}"/>
    <cellStyle name="20% - Accent1 3 2 2 11 2" xfId="16494" xr:uid="{00000000-0005-0000-0000-0000B93F0000}"/>
    <cellStyle name="20% - Accent1 3 2 2 11 2 2" xfId="16495" xr:uid="{00000000-0005-0000-0000-0000BA3F0000}"/>
    <cellStyle name="20% - Accent1 3 2 2 11 2 2 2" xfId="16496" xr:uid="{00000000-0005-0000-0000-0000BB3F0000}"/>
    <cellStyle name="20% - Accent1 3 2 2 11 2 3" xfId="16497" xr:uid="{00000000-0005-0000-0000-0000BC3F0000}"/>
    <cellStyle name="20% - Accent1 3 2 2 11 3" xfId="16498" xr:uid="{00000000-0005-0000-0000-0000BD3F0000}"/>
    <cellStyle name="20% - Accent1 3 2 2 11 3 2" xfId="16499" xr:uid="{00000000-0005-0000-0000-0000BE3F0000}"/>
    <cellStyle name="20% - Accent1 3 2 2 11 4" xfId="16500" xr:uid="{00000000-0005-0000-0000-0000BF3F0000}"/>
    <cellStyle name="20% - Accent1 3 2 2 12" xfId="16501" xr:uid="{00000000-0005-0000-0000-0000C03F0000}"/>
    <cellStyle name="20% - Accent1 3 2 2 12 2" xfId="16502" xr:uid="{00000000-0005-0000-0000-0000C13F0000}"/>
    <cellStyle name="20% - Accent1 3 2 2 12 2 2" xfId="16503" xr:uid="{00000000-0005-0000-0000-0000C23F0000}"/>
    <cellStyle name="20% - Accent1 3 2 2 12 3" xfId="16504" xr:uid="{00000000-0005-0000-0000-0000C33F0000}"/>
    <cellStyle name="20% - Accent1 3 2 2 13" xfId="16505" xr:uid="{00000000-0005-0000-0000-0000C43F0000}"/>
    <cellStyle name="20% - Accent1 3 2 2 13 2" xfId="16506" xr:uid="{00000000-0005-0000-0000-0000C53F0000}"/>
    <cellStyle name="20% - Accent1 3 2 2 13 2 2" xfId="16507" xr:uid="{00000000-0005-0000-0000-0000C63F0000}"/>
    <cellStyle name="20% - Accent1 3 2 2 13 3" xfId="16508" xr:uid="{00000000-0005-0000-0000-0000C73F0000}"/>
    <cellStyle name="20% - Accent1 3 2 2 14" xfId="16509" xr:uid="{00000000-0005-0000-0000-0000C83F0000}"/>
    <cellStyle name="20% - Accent1 3 2 2 14 2" xfId="16510" xr:uid="{00000000-0005-0000-0000-0000C93F0000}"/>
    <cellStyle name="20% - Accent1 3 2 2 15" xfId="16511" xr:uid="{00000000-0005-0000-0000-0000CA3F0000}"/>
    <cellStyle name="20% - Accent1 3 2 2 15 2" xfId="16512" xr:uid="{00000000-0005-0000-0000-0000CB3F0000}"/>
    <cellStyle name="20% - Accent1 3 2 2 16" xfId="16513" xr:uid="{00000000-0005-0000-0000-0000CC3F0000}"/>
    <cellStyle name="20% - Accent1 3 2 2 2" xfId="16514" xr:uid="{00000000-0005-0000-0000-0000CD3F0000}"/>
    <cellStyle name="20% - Accent1 3 2 2 2 10" xfId="16515" xr:uid="{00000000-0005-0000-0000-0000CE3F0000}"/>
    <cellStyle name="20% - Accent1 3 2 2 2 10 2" xfId="16516" xr:uid="{00000000-0005-0000-0000-0000CF3F0000}"/>
    <cellStyle name="20% - Accent1 3 2 2 2 10 2 2" xfId="16517" xr:uid="{00000000-0005-0000-0000-0000D03F0000}"/>
    <cellStyle name="20% - Accent1 3 2 2 2 10 2 2 2" xfId="16518" xr:uid="{00000000-0005-0000-0000-0000D13F0000}"/>
    <cellStyle name="20% - Accent1 3 2 2 2 10 2 3" xfId="16519" xr:uid="{00000000-0005-0000-0000-0000D23F0000}"/>
    <cellStyle name="20% - Accent1 3 2 2 2 10 3" xfId="16520" xr:uid="{00000000-0005-0000-0000-0000D33F0000}"/>
    <cellStyle name="20% - Accent1 3 2 2 2 10 3 2" xfId="16521" xr:uid="{00000000-0005-0000-0000-0000D43F0000}"/>
    <cellStyle name="20% - Accent1 3 2 2 2 10 4" xfId="16522" xr:uid="{00000000-0005-0000-0000-0000D53F0000}"/>
    <cellStyle name="20% - Accent1 3 2 2 2 11" xfId="16523" xr:uid="{00000000-0005-0000-0000-0000D63F0000}"/>
    <cellStyle name="20% - Accent1 3 2 2 2 11 2" xfId="16524" xr:uid="{00000000-0005-0000-0000-0000D73F0000}"/>
    <cellStyle name="20% - Accent1 3 2 2 2 11 2 2" xfId="16525" xr:uid="{00000000-0005-0000-0000-0000D83F0000}"/>
    <cellStyle name="20% - Accent1 3 2 2 2 11 3" xfId="16526" xr:uid="{00000000-0005-0000-0000-0000D93F0000}"/>
    <cellStyle name="20% - Accent1 3 2 2 2 12" xfId="16527" xr:uid="{00000000-0005-0000-0000-0000DA3F0000}"/>
    <cellStyle name="20% - Accent1 3 2 2 2 12 2" xfId="16528" xr:uid="{00000000-0005-0000-0000-0000DB3F0000}"/>
    <cellStyle name="20% - Accent1 3 2 2 2 12 2 2" xfId="16529" xr:uid="{00000000-0005-0000-0000-0000DC3F0000}"/>
    <cellStyle name="20% - Accent1 3 2 2 2 12 3" xfId="16530" xr:uid="{00000000-0005-0000-0000-0000DD3F0000}"/>
    <cellStyle name="20% - Accent1 3 2 2 2 13" xfId="16531" xr:uid="{00000000-0005-0000-0000-0000DE3F0000}"/>
    <cellStyle name="20% - Accent1 3 2 2 2 13 2" xfId="16532" xr:uid="{00000000-0005-0000-0000-0000DF3F0000}"/>
    <cellStyle name="20% - Accent1 3 2 2 2 14" xfId="16533" xr:uid="{00000000-0005-0000-0000-0000E03F0000}"/>
    <cellStyle name="20% - Accent1 3 2 2 2 14 2" xfId="16534" xr:uid="{00000000-0005-0000-0000-0000E13F0000}"/>
    <cellStyle name="20% - Accent1 3 2 2 2 15" xfId="16535" xr:uid="{00000000-0005-0000-0000-0000E23F0000}"/>
    <cellStyle name="20% - Accent1 3 2 2 2 2" xfId="16536" xr:uid="{00000000-0005-0000-0000-0000E33F0000}"/>
    <cellStyle name="20% - Accent1 3 2 2 2 2 10" xfId="16537" xr:uid="{00000000-0005-0000-0000-0000E43F0000}"/>
    <cellStyle name="20% - Accent1 3 2 2 2 2 10 2" xfId="16538" xr:uid="{00000000-0005-0000-0000-0000E53F0000}"/>
    <cellStyle name="20% - Accent1 3 2 2 2 2 10 2 2" xfId="16539" xr:uid="{00000000-0005-0000-0000-0000E63F0000}"/>
    <cellStyle name="20% - Accent1 3 2 2 2 2 10 3" xfId="16540" xr:uid="{00000000-0005-0000-0000-0000E73F0000}"/>
    <cellStyle name="20% - Accent1 3 2 2 2 2 11" xfId="16541" xr:uid="{00000000-0005-0000-0000-0000E83F0000}"/>
    <cellStyle name="20% - Accent1 3 2 2 2 2 11 2" xfId="16542" xr:uid="{00000000-0005-0000-0000-0000E93F0000}"/>
    <cellStyle name="20% - Accent1 3 2 2 2 2 11 2 2" xfId="16543" xr:uid="{00000000-0005-0000-0000-0000EA3F0000}"/>
    <cellStyle name="20% - Accent1 3 2 2 2 2 11 3" xfId="16544" xr:uid="{00000000-0005-0000-0000-0000EB3F0000}"/>
    <cellStyle name="20% - Accent1 3 2 2 2 2 12" xfId="16545" xr:uid="{00000000-0005-0000-0000-0000EC3F0000}"/>
    <cellStyle name="20% - Accent1 3 2 2 2 2 12 2" xfId="16546" xr:uid="{00000000-0005-0000-0000-0000ED3F0000}"/>
    <cellStyle name="20% - Accent1 3 2 2 2 2 13" xfId="16547" xr:uid="{00000000-0005-0000-0000-0000EE3F0000}"/>
    <cellStyle name="20% - Accent1 3 2 2 2 2 13 2" xfId="16548" xr:uid="{00000000-0005-0000-0000-0000EF3F0000}"/>
    <cellStyle name="20% - Accent1 3 2 2 2 2 14" xfId="16549" xr:uid="{00000000-0005-0000-0000-0000F03F0000}"/>
    <cellStyle name="20% - Accent1 3 2 2 2 2 2" xfId="16550" xr:uid="{00000000-0005-0000-0000-0000F13F0000}"/>
    <cellStyle name="20% - Accent1 3 2 2 2 2 2 10" xfId="16551" xr:uid="{00000000-0005-0000-0000-0000F23F0000}"/>
    <cellStyle name="20% - Accent1 3 2 2 2 2 2 10 2" xfId="16552" xr:uid="{00000000-0005-0000-0000-0000F33F0000}"/>
    <cellStyle name="20% - Accent1 3 2 2 2 2 2 11" xfId="16553" xr:uid="{00000000-0005-0000-0000-0000F43F0000}"/>
    <cellStyle name="20% - Accent1 3 2 2 2 2 2 2" xfId="16554" xr:uid="{00000000-0005-0000-0000-0000F53F0000}"/>
    <cellStyle name="20% - Accent1 3 2 2 2 2 2 2 2" xfId="16555" xr:uid="{00000000-0005-0000-0000-0000F63F0000}"/>
    <cellStyle name="20% - Accent1 3 2 2 2 2 2 2 2 2" xfId="16556" xr:uid="{00000000-0005-0000-0000-0000F73F0000}"/>
    <cellStyle name="20% - Accent1 3 2 2 2 2 2 2 2 2 2" xfId="16557" xr:uid="{00000000-0005-0000-0000-0000F83F0000}"/>
    <cellStyle name="20% - Accent1 3 2 2 2 2 2 2 2 2 2 2" xfId="16558" xr:uid="{00000000-0005-0000-0000-0000F93F0000}"/>
    <cellStyle name="20% - Accent1 3 2 2 2 2 2 2 2 2 3" xfId="16559" xr:uid="{00000000-0005-0000-0000-0000FA3F0000}"/>
    <cellStyle name="20% - Accent1 3 2 2 2 2 2 2 2 3" xfId="16560" xr:uid="{00000000-0005-0000-0000-0000FB3F0000}"/>
    <cellStyle name="20% - Accent1 3 2 2 2 2 2 2 2 3 2" xfId="16561" xr:uid="{00000000-0005-0000-0000-0000FC3F0000}"/>
    <cellStyle name="20% - Accent1 3 2 2 2 2 2 2 2 4" xfId="16562" xr:uid="{00000000-0005-0000-0000-0000FD3F0000}"/>
    <cellStyle name="20% - Accent1 3 2 2 2 2 2 2 3" xfId="16563" xr:uid="{00000000-0005-0000-0000-0000FE3F0000}"/>
    <cellStyle name="20% - Accent1 3 2 2 2 2 2 2 3 2" xfId="16564" xr:uid="{00000000-0005-0000-0000-0000FF3F0000}"/>
    <cellStyle name="20% - Accent1 3 2 2 2 2 2 2 3 2 2" xfId="16565" xr:uid="{00000000-0005-0000-0000-000000400000}"/>
    <cellStyle name="20% - Accent1 3 2 2 2 2 2 2 3 2 2 2" xfId="16566" xr:uid="{00000000-0005-0000-0000-000001400000}"/>
    <cellStyle name="20% - Accent1 3 2 2 2 2 2 2 3 2 3" xfId="16567" xr:uid="{00000000-0005-0000-0000-000002400000}"/>
    <cellStyle name="20% - Accent1 3 2 2 2 2 2 2 3 3" xfId="16568" xr:uid="{00000000-0005-0000-0000-000003400000}"/>
    <cellStyle name="20% - Accent1 3 2 2 2 2 2 2 3 3 2" xfId="16569" xr:uid="{00000000-0005-0000-0000-000004400000}"/>
    <cellStyle name="20% - Accent1 3 2 2 2 2 2 2 3 4" xfId="16570" xr:uid="{00000000-0005-0000-0000-000005400000}"/>
    <cellStyle name="20% - Accent1 3 2 2 2 2 2 2 4" xfId="16571" xr:uid="{00000000-0005-0000-0000-000006400000}"/>
    <cellStyle name="20% - Accent1 3 2 2 2 2 2 2 4 2" xfId="16572" xr:uid="{00000000-0005-0000-0000-000007400000}"/>
    <cellStyle name="20% - Accent1 3 2 2 2 2 2 2 4 2 2" xfId="16573" xr:uid="{00000000-0005-0000-0000-000008400000}"/>
    <cellStyle name="20% - Accent1 3 2 2 2 2 2 2 4 2 2 2" xfId="16574" xr:uid="{00000000-0005-0000-0000-000009400000}"/>
    <cellStyle name="20% - Accent1 3 2 2 2 2 2 2 4 2 3" xfId="16575" xr:uid="{00000000-0005-0000-0000-00000A400000}"/>
    <cellStyle name="20% - Accent1 3 2 2 2 2 2 2 4 3" xfId="16576" xr:uid="{00000000-0005-0000-0000-00000B400000}"/>
    <cellStyle name="20% - Accent1 3 2 2 2 2 2 2 4 3 2" xfId="16577" xr:uid="{00000000-0005-0000-0000-00000C400000}"/>
    <cellStyle name="20% - Accent1 3 2 2 2 2 2 2 4 4" xfId="16578" xr:uid="{00000000-0005-0000-0000-00000D400000}"/>
    <cellStyle name="20% - Accent1 3 2 2 2 2 2 2 5" xfId="16579" xr:uid="{00000000-0005-0000-0000-00000E400000}"/>
    <cellStyle name="20% - Accent1 3 2 2 2 2 2 2 5 2" xfId="16580" xr:uid="{00000000-0005-0000-0000-00000F400000}"/>
    <cellStyle name="20% - Accent1 3 2 2 2 2 2 2 5 2 2" xfId="16581" xr:uid="{00000000-0005-0000-0000-000010400000}"/>
    <cellStyle name="20% - Accent1 3 2 2 2 2 2 2 5 3" xfId="16582" xr:uid="{00000000-0005-0000-0000-000011400000}"/>
    <cellStyle name="20% - Accent1 3 2 2 2 2 2 2 6" xfId="16583" xr:uid="{00000000-0005-0000-0000-000012400000}"/>
    <cellStyle name="20% - Accent1 3 2 2 2 2 2 2 6 2" xfId="16584" xr:uid="{00000000-0005-0000-0000-000013400000}"/>
    <cellStyle name="20% - Accent1 3 2 2 2 2 2 2 6 2 2" xfId="16585" xr:uid="{00000000-0005-0000-0000-000014400000}"/>
    <cellStyle name="20% - Accent1 3 2 2 2 2 2 2 6 3" xfId="16586" xr:uid="{00000000-0005-0000-0000-000015400000}"/>
    <cellStyle name="20% - Accent1 3 2 2 2 2 2 2 7" xfId="16587" xr:uid="{00000000-0005-0000-0000-000016400000}"/>
    <cellStyle name="20% - Accent1 3 2 2 2 2 2 2 7 2" xfId="16588" xr:uid="{00000000-0005-0000-0000-000017400000}"/>
    <cellStyle name="20% - Accent1 3 2 2 2 2 2 2 8" xfId="16589" xr:uid="{00000000-0005-0000-0000-000018400000}"/>
    <cellStyle name="20% - Accent1 3 2 2 2 2 2 2 8 2" xfId="16590" xr:uid="{00000000-0005-0000-0000-000019400000}"/>
    <cellStyle name="20% - Accent1 3 2 2 2 2 2 2 9" xfId="16591" xr:uid="{00000000-0005-0000-0000-00001A400000}"/>
    <cellStyle name="20% - Accent1 3 2 2 2 2 2 3" xfId="16592" xr:uid="{00000000-0005-0000-0000-00001B400000}"/>
    <cellStyle name="20% - Accent1 3 2 2 2 2 2 3 2" xfId="16593" xr:uid="{00000000-0005-0000-0000-00001C400000}"/>
    <cellStyle name="20% - Accent1 3 2 2 2 2 2 3 2 2" xfId="16594" xr:uid="{00000000-0005-0000-0000-00001D400000}"/>
    <cellStyle name="20% - Accent1 3 2 2 2 2 2 3 2 2 2" xfId="16595" xr:uid="{00000000-0005-0000-0000-00001E400000}"/>
    <cellStyle name="20% - Accent1 3 2 2 2 2 2 3 2 2 2 2" xfId="16596" xr:uid="{00000000-0005-0000-0000-00001F400000}"/>
    <cellStyle name="20% - Accent1 3 2 2 2 2 2 3 2 2 3" xfId="16597" xr:uid="{00000000-0005-0000-0000-000020400000}"/>
    <cellStyle name="20% - Accent1 3 2 2 2 2 2 3 2 3" xfId="16598" xr:uid="{00000000-0005-0000-0000-000021400000}"/>
    <cellStyle name="20% - Accent1 3 2 2 2 2 2 3 2 3 2" xfId="16599" xr:uid="{00000000-0005-0000-0000-000022400000}"/>
    <cellStyle name="20% - Accent1 3 2 2 2 2 2 3 2 4" xfId="16600" xr:uid="{00000000-0005-0000-0000-000023400000}"/>
    <cellStyle name="20% - Accent1 3 2 2 2 2 2 3 3" xfId="16601" xr:uid="{00000000-0005-0000-0000-000024400000}"/>
    <cellStyle name="20% - Accent1 3 2 2 2 2 2 3 3 2" xfId="16602" xr:uid="{00000000-0005-0000-0000-000025400000}"/>
    <cellStyle name="20% - Accent1 3 2 2 2 2 2 3 3 2 2" xfId="16603" xr:uid="{00000000-0005-0000-0000-000026400000}"/>
    <cellStyle name="20% - Accent1 3 2 2 2 2 2 3 3 2 2 2" xfId="16604" xr:uid="{00000000-0005-0000-0000-000027400000}"/>
    <cellStyle name="20% - Accent1 3 2 2 2 2 2 3 3 2 3" xfId="16605" xr:uid="{00000000-0005-0000-0000-000028400000}"/>
    <cellStyle name="20% - Accent1 3 2 2 2 2 2 3 3 3" xfId="16606" xr:uid="{00000000-0005-0000-0000-000029400000}"/>
    <cellStyle name="20% - Accent1 3 2 2 2 2 2 3 3 3 2" xfId="16607" xr:uid="{00000000-0005-0000-0000-00002A400000}"/>
    <cellStyle name="20% - Accent1 3 2 2 2 2 2 3 3 4" xfId="16608" xr:uid="{00000000-0005-0000-0000-00002B400000}"/>
    <cellStyle name="20% - Accent1 3 2 2 2 2 2 3 4" xfId="16609" xr:uid="{00000000-0005-0000-0000-00002C400000}"/>
    <cellStyle name="20% - Accent1 3 2 2 2 2 2 3 4 2" xfId="16610" xr:uid="{00000000-0005-0000-0000-00002D400000}"/>
    <cellStyle name="20% - Accent1 3 2 2 2 2 2 3 4 2 2" xfId="16611" xr:uid="{00000000-0005-0000-0000-00002E400000}"/>
    <cellStyle name="20% - Accent1 3 2 2 2 2 2 3 4 2 2 2" xfId="16612" xr:uid="{00000000-0005-0000-0000-00002F400000}"/>
    <cellStyle name="20% - Accent1 3 2 2 2 2 2 3 4 2 3" xfId="16613" xr:uid="{00000000-0005-0000-0000-000030400000}"/>
    <cellStyle name="20% - Accent1 3 2 2 2 2 2 3 4 3" xfId="16614" xr:uid="{00000000-0005-0000-0000-000031400000}"/>
    <cellStyle name="20% - Accent1 3 2 2 2 2 2 3 4 3 2" xfId="16615" xr:uid="{00000000-0005-0000-0000-000032400000}"/>
    <cellStyle name="20% - Accent1 3 2 2 2 2 2 3 4 4" xfId="16616" xr:uid="{00000000-0005-0000-0000-000033400000}"/>
    <cellStyle name="20% - Accent1 3 2 2 2 2 2 3 5" xfId="16617" xr:uid="{00000000-0005-0000-0000-000034400000}"/>
    <cellStyle name="20% - Accent1 3 2 2 2 2 2 3 5 2" xfId="16618" xr:uid="{00000000-0005-0000-0000-000035400000}"/>
    <cellStyle name="20% - Accent1 3 2 2 2 2 2 3 5 2 2" xfId="16619" xr:uid="{00000000-0005-0000-0000-000036400000}"/>
    <cellStyle name="20% - Accent1 3 2 2 2 2 2 3 5 3" xfId="16620" xr:uid="{00000000-0005-0000-0000-000037400000}"/>
    <cellStyle name="20% - Accent1 3 2 2 2 2 2 3 6" xfId="16621" xr:uid="{00000000-0005-0000-0000-000038400000}"/>
    <cellStyle name="20% - Accent1 3 2 2 2 2 2 3 6 2" xfId="16622" xr:uid="{00000000-0005-0000-0000-000039400000}"/>
    <cellStyle name="20% - Accent1 3 2 2 2 2 2 3 6 2 2" xfId="16623" xr:uid="{00000000-0005-0000-0000-00003A400000}"/>
    <cellStyle name="20% - Accent1 3 2 2 2 2 2 3 6 3" xfId="16624" xr:uid="{00000000-0005-0000-0000-00003B400000}"/>
    <cellStyle name="20% - Accent1 3 2 2 2 2 2 3 7" xfId="16625" xr:uid="{00000000-0005-0000-0000-00003C400000}"/>
    <cellStyle name="20% - Accent1 3 2 2 2 2 2 3 7 2" xfId="16626" xr:uid="{00000000-0005-0000-0000-00003D400000}"/>
    <cellStyle name="20% - Accent1 3 2 2 2 2 2 3 8" xfId="16627" xr:uid="{00000000-0005-0000-0000-00003E400000}"/>
    <cellStyle name="20% - Accent1 3 2 2 2 2 2 3 8 2" xfId="16628" xr:uid="{00000000-0005-0000-0000-00003F400000}"/>
    <cellStyle name="20% - Accent1 3 2 2 2 2 2 3 9" xfId="16629" xr:uid="{00000000-0005-0000-0000-000040400000}"/>
    <cellStyle name="20% - Accent1 3 2 2 2 2 2 4" xfId="16630" xr:uid="{00000000-0005-0000-0000-000041400000}"/>
    <cellStyle name="20% - Accent1 3 2 2 2 2 2 4 2" xfId="16631" xr:uid="{00000000-0005-0000-0000-000042400000}"/>
    <cellStyle name="20% - Accent1 3 2 2 2 2 2 4 2 2" xfId="16632" xr:uid="{00000000-0005-0000-0000-000043400000}"/>
    <cellStyle name="20% - Accent1 3 2 2 2 2 2 4 2 2 2" xfId="16633" xr:uid="{00000000-0005-0000-0000-000044400000}"/>
    <cellStyle name="20% - Accent1 3 2 2 2 2 2 4 2 3" xfId="16634" xr:uid="{00000000-0005-0000-0000-000045400000}"/>
    <cellStyle name="20% - Accent1 3 2 2 2 2 2 4 3" xfId="16635" xr:uid="{00000000-0005-0000-0000-000046400000}"/>
    <cellStyle name="20% - Accent1 3 2 2 2 2 2 4 3 2" xfId="16636" xr:uid="{00000000-0005-0000-0000-000047400000}"/>
    <cellStyle name="20% - Accent1 3 2 2 2 2 2 4 4" xfId="16637" xr:uid="{00000000-0005-0000-0000-000048400000}"/>
    <cellStyle name="20% - Accent1 3 2 2 2 2 2 5" xfId="16638" xr:uid="{00000000-0005-0000-0000-000049400000}"/>
    <cellStyle name="20% - Accent1 3 2 2 2 2 2 5 2" xfId="16639" xr:uid="{00000000-0005-0000-0000-00004A400000}"/>
    <cellStyle name="20% - Accent1 3 2 2 2 2 2 5 2 2" xfId="16640" xr:uid="{00000000-0005-0000-0000-00004B400000}"/>
    <cellStyle name="20% - Accent1 3 2 2 2 2 2 5 2 2 2" xfId="16641" xr:uid="{00000000-0005-0000-0000-00004C400000}"/>
    <cellStyle name="20% - Accent1 3 2 2 2 2 2 5 2 3" xfId="16642" xr:uid="{00000000-0005-0000-0000-00004D400000}"/>
    <cellStyle name="20% - Accent1 3 2 2 2 2 2 5 3" xfId="16643" xr:uid="{00000000-0005-0000-0000-00004E400000}"/>
    <cellStyle name="20% - Accent1 3 2 2 2 2 2 5 3 2" xfId="16644" xr:uid="{00000000-0005-0000-0000-00004F400000}"/>
    <cellStyle name="20% - Accent1 3 2 2 2 2 2 5 4" xfId="16645" xr:uid="{00000000-0005-0000-0000-000050400000}"/>
    <cellStyle name="20% - Accent1 3 2 2 2 2 2 6" xfId="16646" xr:uid="{00000000-0005-0000-0000-000051400000}"/>
    <cellStyle name="20% - Accent1 3 2 2 2 2 2 6 2" xfId="16647" xr:uid="{00000000-0005-0000-0000-000052400000}"/>
    <cellStyle name="20% - Accent1 3 2 2 2 2 2 6 2 2" xfId="16648" xr:uid="{00000000-0005-0000-0000-000053400000}"/>
    <cellStyle name="20% - Accent1 3 2 2 2 2 2 6 2 2 2" xfId="16649" xr:uid="{00000000-0005-0000-0000-000054400000}"/>
    <cellStyle name="20% - Accent1 3 2 2 2 2 2 6 2 3" xfId="16650" xr:uid="{00000000-0005-0000-0000-000055400000}"/>
    <cellStyle name="20% - Accent1 3 2 2 2 2 2 6 3" xfId="16651" xr:uid="{00000000-0005-0000-0000-000056400000}"/>
    <cellStyle name="20% - Accent1 3 2 2 2 2 2 6 3 2" xfId="16652" xr:uid="{00000000-0005-0000-0000-000057400000}"/>
    <cellStyle name="20% - Accent1 3 2 2 2 2 2 6 4" xfId="16653" xr:uid="{00000000-0005-0000-0000-000058400000}"/>
    <cellStyle name="20% - Accent1 3 2 2 2 2 2 7" xfId="16654" xr:uid="{00000000-0005-0000-0000-000059400000}"/>
    <cellStyle name="20% - Accent1 3 2 2 2 2 2 7 2" xfId="16655" xr:uid="{00000000-0005-0000-0000-00005A400000}"/>
    <cellStyle name="20% - Accent1 3 2 2 2 2 2 7 2 2" xfId="16656" xr:uid="{00000000-0005-0000-0000-00005B400000}"/>
    <cellStyle name="20% - Accent1 3 2 2 2 2 2 7 3" xfId="16657" xr:uid="{00000000-0005-0000-0000-00005C400000}"/>
    <cellStyle name="20% - Accent1 3 2 2 2 2 2 8" xfId="16658" xr:uid="{00000000-0005-0000-0000-00005D400000}"/>
    <cellStyle name="20% - Accent1 3 2 2 2 2 2 8 2" xfId="16659" xr:uid="{00000000-0005-0000-0000-00005E400000}"/>
    <cellStyle name="20% - Accent1 3 2 2 2 2 2 8 2 2" xfId="16660" xr:uid="{00000000-0005-0000-0000-00005F400000}"/>
    <cellStyle name="20% - Accent1 3 2 2 2 2 2 8 3" xfId="16661" xr:uid="{00000000-0005-0000-0000-000060400000}"/>
    <cellStyle name="20% - Accent1 3 2 2 2 2 2 9" xfId="16662" xr:uid="{00000000-0005-0000-0000-000061400000}"/>
    <cellStyle name="20% - Accent1 3 2 2 2 2 2 9 2" xfId="16663" xr:uid="{00000000-0005-0000-0000-000062400000}"/>
    <cellStyle name="20% - Accent1 3 2 2 2 2 3" xfId="16664" xr:uid="{00000000-0005-0000-0000-000063400000}"/>
    <cellStyle name="20% - Accent1 3 2 2 2 2 3 10" xfId="16665" xr:uid="{00000000-0005-0000-0000-000064400000}"/>
    <cellStyle name="20% - Accent1 3 2 2 2 2 3 10 2" xfId="16666" xr:uid="{00000000-0005-0000-0000-000065400000}"/>
    <cellStyle name="20% - Accent1 3 2 2 2 2 3 11" xfId="16667" xr:uid="{00000000-0005-0000-0000-000066400000}"/>
    <cellStyle name="20% - Accent1 3 2 2 2 2 3 2" xfId="16668" xr:uid="{00000000-0005-0000-0000-000067400000}"/>
    <cellStyle name="20% - Accent1 3 2 2 2 2 3 2 2" xfId="16669" xr:uid="{00000000-0005-0000-0000-000068400000}"/>
    <cellStyle name="20% - Accent1 3 2 2 2 2 3 2 2 2" xfId="16670" xr:uid="{00000000-0005-0000-0000-000069400000}"/>
    <cellStyle name="20% - Accent1 3 2 2 2 2 3 2 2 2 2" xfId="16671" xr:uid="{00000000-0005-0000-0000-00006A400000}"/>
    <cellStyle name="20% - Accent1 3 2 2 2 2 3 2 2 2 2 2" xfId="16672" xr:uid="{00000000-0005-0000-0000-00006B400000}"/>
    <cellStyle name="20% - Accent1 3 2 2 2 2 3 2 2 2 3" xfId="16673" xr:uid="{00000000-0005-0000-0000-00006C400000}"/>
    <cellStyle name="20% - Accent1 3 2 2 2 2 3 2 2 3" xfId="16674" xr:uid="{00000000-0005-0000-0000-00006D400000}"/>
    <cellStyle name="20% - Accent1 3 2 2 2 2 3 2 2 3 2" xfId="16675" xr:uid="{00000000-0005-0000-0000-00006E400000}"/>
    <cellStyle name="20% - Accent1 3 2 2 2 2 3 2 2 4" xfId="16676" xr:uid="{00000000-0005-0000-0000-00006F400000}"/>
    <cellStyle name="20% - Accent1 3 2 2 2 2 3 2 3" xfId="16677" xr:uid="{00000000-0005-0000-0000-000070400000}"/>
    <cellStyle name="20% - Accent1 3 2 2 2 2 3 2 3 2" xfId="16678" xr:uid="{00000000-0005-0000-0000-000071400000}"/>
    <cellStyle name="20% - Accent1 3 2 2 2 2 3 2 3 2 2" xfId="16679" xr:uid="{00000000-0005-0000-0000-000072400000}"/>
    <cellStyle name="20% - Accent1 3 2 2 2 2 3 2 3 2 2 2" xfId="16680" xr:uid="{00000000-0005-0000-0000-000073400000}"/>
    <cellStyle name="20% - Accent1 3 2 2 2 2 3 2 3 2 3" xfId="16681" xr:uid="{00000000-0005-0000-0000-000074400000}"/>
    <cellStyle name="20% - Accent1 3 2 2 2 2 3 2 3 3" xfId="16682" xr:uid="{00000000-0005-0000-0000-000075400000}"/>
    <cellStyle name="20% - Accent1 3 2 2 2 2 3 2 3 3 2" xfId="16683" xr:uid="{00000000-0005-0000-0000-000076400000}"/>
    <cellStyle name="20% - Accent1 3 2 2 2 2 3 2 3 4" xfId="16684" xr:uid="{00000000-0005-0000-0000-000077400000}"/>
    <cellStyle name="20% - Accent1 3 2 2 2 2 3 2 4" xfId="16685" xr:uid="{00000000-0005-0000-0000-000078400000}"/>
    <cellStyle name="20% - Accent1 3 2 2 2 2 3 2 4 2" xfId="16686" xr:uid="{00000000-0005-0000-0000-000079400000}"/>
    <cellStyle name="20% - Accent1 3 2 2 2 2 3 2 4 2 2" xfId="16687" xr:uid="{00000000-0005-0000-0000-00007A400000}"/>
    <cellStyle name="20% - Accent1 3 2 2 2 2 3 2 4 2 2 2" xfId="16688" xr:uid="{00000000-0005-0000-0000-00007B400000}"/>
    <cellStyle name="20% - Accent1 3 2 2 2 2 3 2 4 2 3" xfId="16689" xr:uid="{00000000-0005-0000-0000-00007C400000}"/>
    <cellStyle name="20% - Accent1 3 2 2 2 2 3 2 4 3" xfId="16690" xr:uid="{00000000-0005-0000-0000-00007D400000}"/>
    <cellStyle name="20% - Accent1 3 2 2 2 2 3 2 4 3 2" xfId="16691" xr:uid="{00000000-0005-0000-0000-00007E400000}"/>
    <cellStyle name="20% - Accent1 3 2 2 2 2 3 2 4 4" xfId="16692" xr:uid="{00000000-0005-0000-0000-00007F400000}"/>
    <cellStyle name="20% - Accent1 3 2 2 2 2 3 2 5" xfId="16693" xr:uid="{00000000-0005-0000-0000-000080400000}"/>
    <cellStyle name="20% - Accent1 3 2 2 2 2 3 2 5 2" xfId="16694" xr:uid="{00000000-0005-0000-0000-000081400000}"/>
    <cellStyle name="20% - Accent1 3 2 2 2 2 3 2 5 2 2" xfId="16695" xr:uid="{00000000-0005-0000-0000-000082400000}"/>
    <cellStyle name="20% - Accent1 3 2 2 2 2 3 2 5 3" xfId="16696" xr:uid="{00000000-0005-0000-0000-000083400000}"/>
    <cellStyle name="20% - Accent1 3 2 2 2 2 3 2 6" xfId="16697" xr:uid="{00000000-0005-0000-0000-000084400000}"/>
    <cellStyle name="20% - Accent1 3 2 2 2 2 3 2 6 2" xfId="16698" xr:uid="{00000000-0005-0000-0000-000085400000}"/>
    <cellStyle name="20% - Accent1 3 2 2 2 2 3 2 6 2 2" xfId="16699" xr:uid="{00000000-0005-0000-0000-000086400000}"/>
    <cellStyle name="20% - Accent1 3 2 2 2 2 3 2 6 3" xfId="16700" xr:uid="{00000000-0005-0000-0000-000087400000}"/>
    <cellStyle name="20% - Accent1 3 2 2 2 2 3 2 7" xfId="16701" xr:uid="{00000000-0005-0000-0000-000088400000}"/>
    <cellStyle name="20% - Accent1 3 2 2 2 2 3 2 7 2" xfId="16702" xr:uid="{00000000-0005-0000-0000-000089400000}"/>
    <cellStyle name="20% - Accent1 3 2 2 2 2 3 2 8" xfId="16703" xr:uid="{00000000-0005-0000-0000-00008A400000}"/>
    <cellStyle name="20% - Accent1 3 2 2 2 2 3 2 8 2" xfId="16704" xr:uid="{00000000-0005-0000-0000-00008B400000}"/>
    <cellStyle name="20% - Accent1 3 2 2 2 2 3 2 9" xfId="16705" xr:uid="{00000000-0005-0000-0000-00008C400000}"/>
    <cellStyle name="20% - Accent1 3 2 2 2 2 3 3" xfId="16706" xr:uid="{00000000-0005-0000-0000-00008D400000}"/>
    <cellStyle name="20% - Accent1 3 2 2 2 2 3 3 2" xfId="16707" xr:uid="{00000000-0005-0000-0000-00008E400000}"/>
    <cellStyle name="20% - Accent1 3 2 2 2 2 3 3 2 2" xfId="16708" xr:uid="{00000000-0005-0000-0000-00008F400000}"/>
    <cellStyle name="20% - Accent1 3 2 2 2 2 3 3 2 2 2" xfId="16709" xr:uid="{00000000-0005-0000-0000-000090400000}"/>
    <cellStyle name="20% - Accent1 3 2 2 2 2 3 3 2 2 2 2" xfId="16710" xr:uid="{00000000-0005-0000-0000-000091400000}"/>
    <cellStyle name="20% - Accent1 3 2 2 2 2 3 3 2 2 3" xfId="16711" xr:uid="{00000000-0005-0000-0000-000092400000}"/>
    <cellStyle name="20% - Accent1 3 2 2 2 2 3 3 2 3" xfId="16712" xr:uid="{00000000-0005-0000-0000-000093400000}"/>
    <cellStyle name="20% - Accent1 3 2 2 2 2 3 3 2 3 2" xfId="16713" xr:uid="{00000000-0005-0000-0000-000094400000}"/>
    <cellStyle name="20% - Accent1 3 2 2 2 2 3 3 2 4" xfId="16714" xr:uid="{00000000-0005-0000-0000-000095400000}"/>
    <cellStyle name="20% - Accent1 3 2 2 2 2 3 3 3" xfId="16715" xr:uid="{00000000-0005-0000-0000-000096400000}"/>
    <cellStyle name="20% - Accent1 3 2 2 2 2 3 3 3 2" xfId="16716" xr:uid="{00000000-0005-0000-0000-000097400000}"/>
    <cellStyle name="20% - Accent1 3 2 2 2 2 3 3 3 2 2" xfId="16717" xr:uid="{00000000-0005-0000-0000-000098400000}"/>
    <cellStyle name="20% - Accent1 3 2 2 2 2 3 3 3 2 2 2" xfId="16718" xr:uid="{00000000-0005-0000-0000-000099400000}"/>
    <cellStyle name="20% - Accent1 3 2 2 2 2 3 3 3 2 3" xfId="16719" xr:uid="{00000000-0005-0000-0000-00009A400000}"/>
    <cellStyle name="20% - Accent1 3 2 2 2 2 3 3 3 3" xfId="16720" xr:uid="{00000000-0005-0000-0000-00009B400000}"/>
    <cellStyle name="20% - Accent1 3 2 2 2 2 3 3 3 3 2" xfId="16721" xr:uid="{00000000-0005-0000-0000-00009C400000}"/>
    <cellStyle name="20% - Accent1 3 2 2 2 2 3 3 3 4" xfId="16722" xr:uid="{00000000-0005-0000-0000-00009D400000}"/>
    <cellStyle name="20% - Accent1 3 2 2 2 2 3 3 4" xfId="16723" xr:uid="{00000000-0005-0000-0000-00009E400000}"/>
    <cellStyle name="20% - Accent1 3 2 2 2 2 3 3 4 2" xfId="16724" xr:uid="{00000000-0005-0000-0000-00009F400000}"/>
    <cellStyle name="20% - Accent1 3 2 2 2 2 3 3 4 2 2" xfId="16725" xr:uid="{00000000-0005-0000-0000-0000A0400000}"/>
    <cellStyle name="20% - Accent1 3 2 2 2 2 3 3 4 2 2 2" xfId="16726" xr:uid="{00000000-0005-0000-0000-0000A1400000}"/>
    <cellStyle name="20% - Accent1 3 2 2 2 2 3 3 4 2 3" xfId="16727" xr:uid="{00000000-0005-0000-0000-0000A2400000}"/>
    <cellStyle name="20% - Accent1 3 2 2 2 2 3 3 4 3" xfId="16728" xr:uid="{00000000-0005-0000-0000-0000A3400000}"/>
    <cellStyle name="20% - Accent1 3 2 2 2 2 3 3 4 3 2" xfId="16729" xr:uid="{00000000-0005-0000-0000-0000A4400000}"/>
    <cellStyle name="20% - Accent1 3 2 2 2 2 3 3 4 4" xfId="16730" xr:uid="{00000000-0005-0000-0000-0000A5400000}"/>
    <cellStyle name="20% - Accent1 3 2 2 2 2 3 3 5" xfId="16731" xr:uid="{00000000-0005-0000-0000-0000A6400000}"/>
    <cellStyle name="20% - Accent1 3 2 2 2 2 3 3 5 2" xfId="16732" xr:uid="{00000000-0005-0000-0000-0000A7400000}"/>
    <cellStyle name="20% - Accent1 3 2 2 2 2 3 3 5 2 2" xfId="16733" xr:uid="{00000000-0005-0000-0000-0000A8400000}"/>
    <cellStyle name="20% - Accent1 3 2 2 2 2 3 3 5 3" xfId="16734" xr:uid="{00000000-0005-0000-0000-0000A9400000}"/>
    <cellStyle name="20% - Accent1 3 2 2 2 2 3 3 6" xfId="16735" xr:uid="{00000000-0005-0000-0000-0000AA400000}"/>
    <cellStyle name="20% - Accent1 3 2 2 2 2 3 3 6 2" xfId="16736" xr:uid="{00000000-0005-0000-0000-0000AB400000}"/>
    <cellStyle name="20% - Accent1 3 2 2 2 2 3 3 6 2 2" xfId="16737" xr:uid="{00000000-0005-0000-0000-0000AC400000}"/>
    <cellStyle name="20% - Accent1 3 2 2 2 2 3 3 6 3" xfId="16738" xr:uid="{00000000-0005-0000-0000-0000AD400000}"/>
    <cellStyle name="20% - Accent1 3 2 2 2 2 3 3 7" xfId="16739" xr:uid="{00000000-0005-0000-0000-0000AE400000}"/>
    <cellStyle name="20% - Accent1 3 2 2 2 2 3 3 7 2" xfId="16740" xr:uid="{00000000-0005-0000-0000-0000AF400000}"/>
    <cellStyle name="20% - Accent1 3 2 2 2 2 3 3 8" xfId="16741" xr:uid="{00000000-0005-0000-0000-0000B0400000}"/>
    <cellStyle name="20% - Accent1 3 2 2 2 2 3 3 8 2" xfId="16742" xr:uid="{00000000-0005-0000-0000-0000B1400000}"/>
    <cellStyle name="20% - Accent1 3 2 2 2 2 3 3 9" xfId="16743" xr:uid="{00000000-0005-0000-0000-0000B2400000}"/>
    <cellStyle name="20% - Accent1 3 2 2 2 2 3 4" xfId="16744" xr:uid="{00000000-0005-0000-0000-0000B3400000}"/>
    <cellStyle name="20% - Accent1 3 2 2 2 2 3 4 2" xfId="16745" xr:uid="{00000000-0005-0000-0000-0000B4400000}"/>
    <cellStyle name="20% - Accent1 3 2 2 2 2 3 4 2 2" xfId="16746" xr:uid="{00000000-0005-0000-0000-0000B5400000}"/>
    <cellStyle name="20% - Accent1 3 2 2 2 2 3 4 2 2 2" xfId="16747" xr:uid="{00000000-0005-0000-0000-0000B6400000}"/>
    <cellStyle name="20% - Accent1 3 2 2 2 2 3 4 2 3" xfId="16748" xr:uid="{00000000-0005-0000-0000-0000B7400000}"/>
    <cellStyle name="20% - Accent1 3 2 2 2 2 3 4 3" xfId="16749" xr:uid="{00000000-0005-0000-0000-0000B8400000}"/>
    <cellStyle name="20% - Accent1 3 2 2 2 2 3 4 3 2" xfId="16750" xr:uid="{00000000-0005-0000-0000-0000B9400000}"/>
    <cellStyle name="20% - Accent1 3 2 2 2 2 3 4 4" xfId="16751" xr:uid="{00000000-0005-0000-0000-0000BA400000}"/>
    <cellStyle name="20% - Accent1 3 2 2 2 2 3 5" xfId="16752" xr:uid="{00000000-0005-0000-0000-0000BB400000}"/>
    <cellStyle name="20% - Accent1 3 2 2 2 2 3 5 2" xfId="16753" xr:uid="{00000000-0005-0000-0000-0000BC400000}"/>
    <cellStyle name="20% - Accent1 3 2 2 2 2 3 5 2 2" xfId="16754" xr:uid="{00000000-0005-0000-0000-0000BD400000}"/>
    <cellStyle name="20% - Accent1 3 2 2 2 2 3 5 2 2 2" xfId="16755" xr:uid="{00000000-0005-0000-0000-0000BE400000}"/>
    <cellStyle name="20% - Accent1 3 2 2 2 2 3 5 2 3" xfId="16756" xr:uid="{00000000-0005-0000-0000-0000BF400000}"/>
    <cellStyle name="20% - Accent1 3 2 2 2 2 3 5 3" xfId="16757" xr:uid="{00000000-0005-0000-0000-0000C0400000}"/>
    <cellStyle name="20% - Accent1 3 2 2 2 2 3 5 3 2" xfId="16758" xr:uid="{00000000-0005-0000-0000-0000C1400000}"/>
    <cellStyle name="20% - Accent1 3 2 2 2 2 3 5 4" xfId="16759" xr:uid="{00000000-0005-0000-0000-0000C2400000}"/>
    <cellStyle name="20% - Accent1 3 2 2 2 2 3 6" xfId="16760" xr:uid="{00000000-0005-0000-0000-0000C3400000}"/>
    <cellStyle name="20% - Accent1 3 2 2 2 2 3 6 2" xfId="16761" xr:uid="{00000000-0005-0000-0000-0000C4400000}"/>
    <cellStyle name="20% - Accent1 3 2 2 2 2 3 6 2 2" xfId="16762" xr:uid="{00000000-0005-0000-0000-0000C5400000}"/>
    <cellStyle name="20% - Accent1 3 2 2 2 2 3 6 2 2 2" xfId="16763" xr:uid="{00000000-0005-0000-0000-0000C6400000}"/>
    <cellStyle name="20% - Accent1 3 2 2 2 2 3 6 2 3" xfId="16764" xr:uid="{00000000-0005-0000-0000-0000C7400000}"/>
    <cellStyle name="20% - Accent1 3 2 2 2 2 3 6 3" xfId="16765" xr:uid="{00000000-0005-0000-0000-0000C8400000}"/>
    <cellStyle name="20% - Accent1 3 2 2 2 2 3 6 3 2" xfId="16766" xr:uid="{00000000-0005-0000-0000-0000C9400000}"/>
    <cellStyle name="20% - Accent1 3 2 2 2 2 3 6 4" xfId="16767" xr:uid="{00000000-0005-0000-0000-0000CA400000}"/>
    <cellStyle name="20% - Accent1 3 2 2 2 2 3 7" xfId="16768" xr:uid="{00000000-0005-0000-0000-0000CB400000}"/>
    <cellStyle name="20% - Accent1 3 2 2 2 2 3 7 2" xfId="16769" xr:uid="{00000000-0005-0000-0000-0000CC400000}"/>
    <cellStyle name="20% - Accent1 3 2 2 2 2 3 7 2 2" xfId="16770" xr:uid="{00000000-0005-0000-0000-0000CD400000}"/>
    <cellStyle name="20% - Accent1 3 2 2 2 2 3 7 3" xfId="16771" xr:uid="{00000000-0005-0000-0000-0000CE400000}"/>
    <cellStyle name="20% - Accent1 3 2 2 2 2 3 8" xfId="16772" xr:uid="{00000000-0005-0000-0000-0000CF400000}"/>
    <cellStyle name="20% - Accent1 3 2 2 2 2 3 8 2" xfId="16773" xr:uid="{00000000-0005-0000-0000-0000D0400000}"/>
    <cellStyle name="20% - Accent1 3 2 2 2 2 3 8 2 2" xfId="16774" xr:uid="{00000000-0005-0000-0000-0000D1400000}"/>
    <cellStyle name="20% - Accent1 3 2 2 2 2 3 8 3" xfId="16775" xr:uid="{00000000-0005-0000-0000-0000D2400000}"/>
    <cellStyle name="20% - Accent1 3 2 2 2 2 3 9" xfId="16776" xr:uid="{00000000-0005-0000-0000-0000D3400000}"/>
    <cellStyle name="20% - Accent1 3 2 2 2 2 3 9 2" xfId="16777" xr:uid="{00000000-0005-0000-0000-0000D4400000}"/>
    <cellStyle name="20% - Accent1 3 2 2 2 2 4" xfId="16778" xr:uid="{00000000-0005-0000-0000-0000D5400000}"/>
    <cellStyle name="20% - Accent1 3 2 2 2 2 4 10" xfId="16779" xr:uid="{00000000-0005-0000-0000-0000D6400000}"/>
    <cellStyle name="20% - Accent1 3 2 2 2 2 4 10 2" xfId="16780" xr:uid="{00000000-0005-0000-0000-0000D7400000}"/>
    <cellStyle name="20% - Accent1 3 2 2 2 2 4 11" xfId="16781" xr:uid="{00000000-0005-0000-0000-0000D8400000}"/>
    <cellStyle name="20% - Accent1 3 2 2 2 2 4 2" xfId="16782" xr:uid="{00000000-0005-0000-0000-0000D9400000}"/>
    <cellStyle name="20% - Accent1 3 2 2 2 2 4 2 2" xfId="16783" xr:uid="{00000000-0005-0000-0000-0000DA400000}"/>
    <cellStyle name="20% - Accent1 3 2 2 2 2 4 2 2 2" xfId="16784" xr:uid="{00000000-0005-0000-0000-0000DB400000}"/>
    <cellStyle name="20% - Accent1 3 2 2 2 2 4 2 2 2 2" xfId="16785" xr:uid="{00000000-0005-0000-0000-0000DC400000}"/>
    <cellStyle name="20% - Accent1 3 2 2 2 2 4 2 2 2 2 2" xfId="16786" xr:uid="{00000000-0005-0000-0000-0000DD400000}"/>
    <cellStyle name="20% - Accent1 3 2 2 2 2 4 2 2 2 3" xfId="16787" xr:uid="{00000000-0005-0000-0000-0000DE400000}"/>
    <cellStyle name="20% - Accent1 3 2 2 2 2 4 2 2 3" xfId="16788" xr:uid="{00000000-0005-0000-0000-0000DF400000}"/>
    <cellStyle name="20% - Accent1 3 2 2 2 2 4 2 2 3 2" xfId="16789" xr:uid="{00000000-0005-0000-0000-0000E0400000}"/>
    <cellStyle name="20% - Accent1 3 2 2 2 2 4 2 2 4" xfId="16790" xr:uid="{00000000-0005-0000-0000-0000E1400000}"/>
    <cellStyle name="20% - Accent1 3 2 2 2 2 4 2 3" xfId="16791" xr:uid="{00000000-0005-0000-0000-0000E2400000}"/>
    <cellStyle name="20% - Accent1 3 2 2 2 2 4 2 3 2" xfId="16792" xr:uid="{00000000-0005-0000-0000-0000E3400000}"/>
    <cellStyle name="20% - Accent1 3 2 2 2 2 4 2 3 2 2" xfId="16793" xr:uid="{00000000-0005-0000-0000-0000E4400000}"/>
    <cellStyle name="20% - Accent1 3 2 2 2 2 4 2 3 2 2 2" xfId="16794" xr:uid="{00000000-0005-0000-0000-0000E5400000}"/>
    <cellStyle name="20% - Accent1 3 2 2 2 2 4 2 3 2 3" xfId="16795" xr:uid="{00000000-0005-0000-0000-0000E6400000}"/>
    <cellStyle name="20% - Accent1 3 2 2 2 2 4 2 3 3" xfId="16796" xr:uid="{00000000-0005-0000-0000-0000E7400000}"/>
    <cellStyle name="20% - Accent1 3 2 2 2 2 4 2 3 3 2" xfId="16797" xr:uid="{00000000-0005-0000-0000-0000E8400000}"/>
    <cellStyle name="20% - Accent1 3 2 2 2 2 4 2 3 4" xfId="16798" xr:uid="{00000000-0005-0000-0000-0000E9400000}"/>
    <cellStyle name="20% - Accent1 3 2 2 2 2 4 2 4" xfId="16799" xr:uid="{00000000-0005-0000-0000-0000EA400000}"/>
    <cellStyle name="20% - Accent1 3 2 2 2 2 4 2 4 2" xfId="16800" xr:uid="{00000000-0005-0000-0000-0000EB400000}"/>
    <cellStyle name="20% - Accent1 3 2 2 2 2 4 2 4 2 2" xfId="16801" xr:uid="{00000000-0005-0000-0000-0000EC400000}"/>
    <cellStyle name="20% - Accent1 3 2 2 2 2 4 2 4 2 2 2" xfId="16802" xr:uid="{00000000-0005-0000-0000-0000ED400000}"/>
    <cellStyle name="20% - Accent1 3 2 2 2 2 4 2 4 2 3" xfId="16803" xr:uid="{00000000-0005-0000-0000-0000EE400000}"/>
    <cellStyle name="20% - Accent1 3 2 2 2 2 4 2 4 3" xfId="16804" xr:uid="{00000000-0005-0000-0000-0000EF400000}"/>
    <cellStyle name="20% - Accent1 3 2 2 2 2 4 2 4 3 2" xfId="16805" xr:uid="{00000000-0005-0000-0000-0000F0400000}"/>
    <cellStyle name="20% - Accent1 3 2 2 2 2 4 2 4 4" xfId="16806" xr:uid="{00000000-0005-0000-0000-0000F1400000}"/>
    <cellStyle name="20% - Accent1 3 2 2 2 2 4 2 5" xfId="16807" xr:uid="{00000000-0005-0000-0000-0000F2400000}"/>
    <cellStyle name="20% - Accent1 3 2 2 2 2 4 2 5 2" xfId="16808" xr:uid="{00000000-0005-0000-0000-0000F3400000}"/>
    <cellStyle name="20% - Accent1 3 2 2 2 2 4 2 5 2 2" xfId="16809" xr:uid="{00000000-0005-0000-0000-0000F4400000}"/>
    <cellStyle name="20% - Accent1 3 2 2 2 2 4 2 5 3" xfId="16810" xr:uid="{00000000-0005-0000-0000-0000F5400000}"/>
    <cellStyle name="20% - Accent1 3 2 2 2 2 4 2 6" xfId="16811" xr:uid="{00000000-0005-0000-0000-0000F6400000}"/>
    <cellStyle name="20% - Accent1 3 2 2 2 2 4 2 6 2" xfId="16812" xr:uid="{00000000-0005-0000-0000-0000F7400000}"/>
    <cellStyle name="20% - Accent1 3 2 2 2 2 4 2 6 2 2" xfId="16813" xr:uid="{00000000-0005-0000-0000-0000F8400000}"/>
    <cellStyle name="20% - Accent1 3 2 2 2 2 4 2 6 3" xfId="16814" xr:uid="{00000000-0005-0000-0000-0000F9400000}"/>
    <cellStyle name="20% - Accent1 3 2 2 2 2 4 2 7" xfId="16815" xr:uid="{00000000-0005-0000-0000-0000FA400000}"/>
    <cellStyle name="20% - Accent1 3 2 2 2 2 4 2 7 2" xfId="16816" xr:uid="{00000000-0005-0000-0000-0000FB400000}"/>
    <cellStyle name="20% - Accent1 3 2 2 2 2 4 2 8" xfId="16817" xr:uid="{00000000-0005-0000-0000-0000FC400000}"/>
    <cellStyle name="20% - Accent1 3 2 2 2 2 4 2 8 2" xfId="16818" xr:uid="{00000000-0005-0000-0000-0000FD400000}"/>
    <cellStyle name="20% - Accent1 3 2 2 2 2 4 2 9" xfId="16819" xr:uid="{00000000-0005-0000-0000-0000FE400000}"/>
    <cellStyle name="20% - Accent1 3 2 2 2 2 4 3" xfId="16820" xr:uid="{00000000-0005-0000-0000-0000FF400000}"/>
    <cellStyle name="20% - Accent1 3 2 2 2 2 4 3 2" xfId="16821" xr:uid="{00000000-0005-0000-0000-000000410000}"/>
    <cellStyle name="20% - Accent1 3 2 2 2 2 4 3 2 2" xfId="16822" xr:uid="{00000000-0005-0000-0000-000001410000}"/>
    <cellStyle name="20% - Accent1 3 2 2 2 2 4 3 2 2 2" xfId="16823" xr:uid="{00000000-0005-0000-0000-000002410000}"/>
    <cellStyle name="20% - Accent1 3 2 2 2 2 4 3 2 2 2 2" xfId="16824" xr:uid="{00000000-0005-0000-0000-000003410000}"/>
    <cellStyle name="20% - Accent1 3 2 2 2 2 4 3 2 2 3" xfId="16825" xr:uid="{00000000-0005-0000-0000-000004410000}"/>
    <cellStyle name="20% - Accent1 3 2 2 2 2 4 3 2 3" xfId="16826" xr:uid="{00000000-0005-0000-0000-000005410000}"/>
    <cellStyle name="20% - Accent1 3 2 2 2 2 4 3 2 3 2" xfId="16827" xr:uid="{00000000-0005-0000-0000-000006410000}"/>
    <cellStyle name="20% - Accent1 3 2 2 2 2 4 3 2 4" xfId="16828" xr:uid="{00000000-0005-0000-0000-000007410000}"/>
    <cellStyle name="20% - Accent1 3 2 2 2 2 4 3 3" xfId="16829" xr:uid="{00000000-0005-0000-0000-000008410000}"/>
    <cellStyle name="20% - Accent1 3 2 2 2 2 4 3 3 2" xfId="16830" xr:uid="{00000000-0005-0000-0000-000009410000}"/>
    <cellStyle name="20% - Accent1 3 2 2 2 2 4 3 3 2 2" xfId="16831" xr:uid="{00000000-0005-0000-0000-00000A410000}"/>
    <cellStyle name="20% - Accent1 3 2 2 2 2 4 3 3 2 2 2" xfId="16832" xr:uid="{00000000-0005-0000-0000-00000B410000}"/>
    <cellStyle name="20% - Accent1 3 2 2 2 2 4 3 3 2 3" xfId="16833" xr:uid="{00000000-0005-0000-0000-00000C410000}"/>
    <cellStyle name="20% - Accent1 3 2 2 2 2 4 3 3 3" xfId="16834" xr:uid="{00000000-0005-0000-0000-00000D410000}"/>
    <cellStyle name="20% - Accent1 3 2 2 2 2 4 3 3 3 2" xfId="16835" xr:uid="{00000000-0005-0000-0000-00000E410000}"/>
    <cellStyle name="20% - Accent1 3 2 2 2 2 4 3 3 4" xfId="16836" xr:uid="{00000000-0005-0000-0000-00000F410000}"/>
    <cellStyle name="20% - Accent1 3 2 2 2 2 4 3 4" xfId="16837" xr:uid="{00000000-0005-0000-0000-000010410000}"/>
    <cellStyle name="20% - Accent1 3 2 2 2 2 4 3 4 2" xfId="16838" xr:uid="{00000000-0005-0000-0000-000011410000}"/>
    <cellStyle name="20% - Accent1 3 2 2 2 2 4 3 4 2 2" xfId="16839" xr:uid="{00000000-0005-0000-0000-000012410000}"/>
    <cellStyle name="20% - Accent1 3 2 2 2 2 4 3 4 2 2 2" xfId="16840" xr:uid="{00000000-0005-0000-0000-000013410000}"/>
    <cellStyle name="20% - Accent1 3 2 2 2 2 4 3 4 2 3" xfId="16841" xr:uid="{00000000-0005-0000-0000-000014410000}"/>
    <cellStyle name="20% - Accent1 3 2 2 2 2 4 3 4 3" xfId="16842" xr:uid="{00000000-0005-0000-0000-000015410000}"/>
    <cellStyle name="20% - Accent1 3 2 2 2 2 4 3 4 3 2" xfId="16843" xr:uid="{00000000-0005-0000-0000-000016410000}"/>
    <cellStyle name="20% - Accent1 3 2 2 2 2 4 3 4 4" xfId="16844" xr:uid="{00000000-0005-0000-0000-000017410000}"/>
    <cellStyle name="20% - Accent1 3 2 2 2 2 4 3 5" xfId="16845" xr:uid="{00000000-0005-0000-0000-000018410000}"/>
    <cellStyle name="20% - Accent1 3 2 2 2 2 4 3 5 2" xfId="16846" xr:uid="{00000000-0005-0000-0000-000019410000}"/>
    <cellStyle name="20% - Accent1 3 2 2 2 2 4 3 5 2 2" xfId="16847" xr:uid="{00000000-0005-0000-0000-00001A410000}"/>
    <cellStyle name="20% - Accent1 3 2 2 2 2 4 3 5 3" xfId="16848" xr:uid="{00000000-0005-0000-0000-00001B410000}"/>
    <cellStyle name="20% - Accent1 3 2 2 2 2 4 3 6" xfId="16849" xr:uid="{00000000-0005-0000-0000-00001C410000}"/>
    <cellStyle name="20% - Accent1 3 2 2 2 2 4 3 6 2" xfId="16850" xr:uid="{00000000-0005-0000-0000-00001D410000}"/>
    <cellStyle name="20% - Accent1 3 2 2 2 2 4 3 6 2 2" xfId="16851" xr:uid="{00000000-0005-0000-0000-00001E410000}"/>
    <cellStyle name="20% - Accent1 3 2 2 2 2 4 3 6 3" xfId="16852" xr:uid="{00000000-0005-0000-0000-00001F410000}"/>
    <cellStyle name="20% - Accent1 3 2 2 2 2 4 3 7" xfId="16853" xr:uid="{00000000-0005-0000-0000-000020410000}"/>
    <cellStyle name="20% - Accent1 3 2 2 2 2 4 3 7 2" xfId="16854" xr:uid="{00000000-0005-0000-0000-000021410000}"/>
    <cellStyle name="20% - Accent1 3 2 2 2 2 4 3 8" xfId="16855" xr:uid="{00000000-0005-0000-0000-000022410000}"/>
    <cellStyle name="20% - Accent1 3 2 2 2 2 4 3 8 2" xfId="16856" xr:uid="{00000000-0005-0000-0000-000023410000}"/>
    <cellStyle name="20% - Accent1 3 2 2 2 2 4 3 9" xfId="16857" xr:uid="{00000000-0005-0000-0000-000024410000}"/>
    <cellStyle name="20% - Accent1 3 2 2 2 2 4 4" xfId="16858" xr:uid="{00000000-0005-0000-0000-000025410000}"/>
    <cellStyle name="20% - Accent1 3 2 2 2 2 4 4 2" xfId="16859" xr:uid="{00000000-0005-0000-0000-000026410000}"/>
    <cellStyle name="20% - Accent1 3 2 2 2 2 4 4 2 2" xfId="16860" xr:uid="{00000000-0005-0000-0000-000027410000}"/>
    <cellStyle name="20% - Accent1 3 2 2 2 2 4 4 2 2 2" xfId="16861" xr:uid="{00000000-0005-0000-0000-000028410000}"/>
    <cellStyle name="20% - Accent1 3 2 2 2 2 4 4 2 3" xfId="16862" xr:uid="{00000000-0005-0000-0000-000029410000}"/>
    <cellStyle name="20% - Accent1 3 2 2 2 2 4 4 3" xfId="16863" xr:uid="{00000000-0005-0000-0000-00002A410000}"/>
    <cellStyle name="20% - Accent1 3 2 2 2 2 4 4 3 2" xfId="16864" xr:uid="{00000000-0005-0000-0000-00002B410000}"/>
    <cellStyle name="20% - Accent1 3 2 2 2 2 4 4 4" xfId="16865" xr:uid="{00000000-0005-0000-0000-00002C410000}"/>
    <cellStyle name="20% - Accent1 3 2 2 2 2 4 5" xfId="16866" xr:uid="{00000000-0005-0000-0000-00002D410000}"/>
    <cellStyle name="20% - Accent1 3 2 2 2 2 4 5 2" xfId="16867" xr:uid="{00000000-0005-0000-0000-00002E410000}"/>
    <cellStyle name="20% - Accent1 3 2 2 2 2 4 5 2 2" xfId="16868" xr:uid="{00000000-0005-0000-0000-00002F410000}"/>
    <cellStyle name="20% - Accent1 3 2 2 2 2 4 5 2 2 2" xfId="16869" xr:uid="{00000000-0005-0000-0000-000030410000}"/>
    <cellStyle name="20% - Accent1 3 2 2 2 2 4 5 2 3" xfId="16870" xr:uid="{00000000-0005-0000-0000-000031410000}"/>
    <cellStyle name="20% - Accent1 3 2 2 2 2 4 5 3" xfId="16871" xr:uid="{00000000-0005-0000-0000-000032410000}"/>
    <cellStyle name="20% - Accent1 3 2 2 2 2 4 5 3 2" xfId="16872" xr:uid="{00000000-0005-0000-0000-000033410000}"/>
    <cellStyle name="20% - Accent1 3 2 2 2 2 4 5 4" xfId="16873" xr:uid="{00000000-0005-0000-0000-000034410000}"/>
    <cellStyle name="20% - Accent1 3 2 2 2 2 4 6" xfId="16874" xr:uid="{00000000-0005-0000-0000-000035410000}"/>
    <cellStyle name="20% - Accent1 3 2 2 2 2 4 6 2" xfId="16875" xr:uid="{00000000-0005-0000-0000-000036410000}"/>
    <cellStyle name="20% - Accent1 3 2 2 2 2 4 6 2 2" xfId="16876" xr:uid="{00000000-0005-0000-0000-000037410000}"/>
    <cellStyle name="20% - Accent1 3 2 2 2 2 4 6 2 2 2" xfId="16877" xr:uid="{00000000-0005-0000-0000-000038410000}"/>
    <cellStyle name="20% - Accent1 3 2 2 2 2 4 6 2 3" xfId="16878" xr:uid="{00000000-0005-0000-0000-000039410000}"/>
    <cellStyle name="20% - Accent1 3 2 2 2 2 4 6 3" xfId="16879" xr:uid="{00000000-0005-0000-0000-00003A410000}"/>
    <cellStyle name="20% - Accent1 3 2 2 2 2 4 6 3 2" xfId="16880" xr:uid="{00000000-0005-0000-0000-00003B410000}"/>
    <cellStyle name="20% - Accent1 3 2 2 2 2 4 6 4" xfId="16881" xr:uid="{00000000-0005-0000-0000-00003C410000}"/>
    <cellStyle name="20% - Accent1 3 2 2 2 2 4 7" xfId="16882" xr:uid="{00000000-0005-0000-0000-00003D410000}"/>
    <cellStyle name="20% - Accent1 3 2 2 2 2 4 7 2" xfId="16883" xr:uid="{00000000-0005-0000-0000-00003E410000}"/>
    <cellStyle name="20% - Accent1 3 2 2 2 2 4 7 2 2" xfId="16884" xr:uid="{00000000-0005-0000-0000-00003F410000}"/>
    <cellStyle name="20% - Accent1 3 2 2 2 2 4 7 3" xfId="16885" xr:uid="{00000000-0005-0000-0000-000040410000}"/>
    <cellStyle name="20% - Accent1 3 2 2 2 2 4 8" xfId="16886" xr:uid="{00000000-0005-0000-0000-000041410000}"/>
    <cellStyle name="20% - Accent1 3 2 2 2 2 4 8 2" xfId="16887" xr:uid="{00000000-0005-0000-0000-000042410000}"/>
    <cellStyle name="20% - Accent1 3 2 2 2 2 4 8 2 2" xfId="16888" xr:uid="{00000000-0005-0000-0000-000043410000}"/>
    <cellStyle name="20% - Accent1 3 2 2 2 2 4 8 3" xfId="16889" xr:uid="{00000000-0005-0000-0000-000044410000}"/>
    <cellStyle name="20% - Accent1 3 2 2 2 2 4 9" xfId="16890" xr:uid="{00000000-0005-0000-0000-000045410000}"/>
    <cellStyle name="20% - Accent1 3 2 2 2 2 4 9 2" xfId="16891" xr:uid="{00000000-0005-0000-0000-000046410000}"/>
    <cellStyle name="20% - Accent1 3 2 2 2 2 5" xfId="16892" xr:uid="{00000000-0005-0000-0000-000047410000}"/>
    <cellStyle name="20% - Accent1 3 2 2 2 2 5 2" xfId="16893" xr:uid="{00000000-0005-0000-0000-000048410000}"/>
    <cellStyle name="20% - Accent1 3 2 2 2 2 5 2 2" xfId="16894" xr:uid="{00000000-0005-0000-0000-000049410000}"/>
    <cellStyle name="20% - Accent1 3 2 2 2 2 5 2 2 2" xfId="16895" xr:uid="{00000000-0005-0000-0000-00004A410000}"/>
    <cellStyle name="20% - Accent1 3 2 2 2 2 5 2 2 2 2" xfId="16896" xr:uid="{00000000-0005-0000-0000-00004B410000}"/>
    <cellStyle name="20% - Accent1 3 2 2 2 2 5 2 2 3" xfId="16897" xr:uid="{00000000-0005-0000-0000-00004C410000}"/>
    <cellStyle name="20% - Accent1 3 2 2 2 2 5 2 3" xfId="16898" xr:uid="{00000000-0005-0000-0000-00004D410000}"/>
    <cellStyle name="20% - Accent1 3 2 2 2 2 5 2 3 2" xfId="16899" xr:uid="{00000000-0005-0000-0000-00004E410000}"/>
    <cellStyle name="20% - Accent1 3 2 2 2 2 5 2 4" xfId="16900" xr:uid="{00000000-0005-0000-0000-00004F410000}"/>
    <cellStyle name="20% - Accent1 3 2 2 2 2 5 3" xfId="16901" xr:uid="{00000000-0005-0000-0000-000050410000}"/>
    <cellStyle name="20% - Accent1 3 2 2 2 2 5 3 2" xfId="16902" xr:uid="{00000000-0005-0000-0000-000051410000}"/>
    <cellStyle name="20% - Accent1 3 2 2 2 2 5 3 2 2" xfId="16903" xr:uid="{00000000-0005-0000-0000-000052410000}"/>
    <cellStyle name="20% - Accent1 3 2 2 2 2 5 3 2 2 2" xfId="16904" xr:uid="{00000000-0005-0000-0000-000053410000}"/>
    <cellStyle name="20% - Accent1 3 2 2 2 2 5 3 2 3" xfId="16905" xr:uid="{00000000-0005-0000-0000-000054410000}"/>
    <cellStyle name="20% - Accent1 3 2 2 2 2 5 3 3" xfId="16906" xr:uid="{00000000-0005-0000-0000-000055410000}"/>
    <cellStyle name="20% - Accent1 3 2 2 2 2 5 3 3 2" xfId="16907" xr:uid="{00000000-0005-0000-0000-000056410000}"/>
    <cellStyle name="20% - Accent1 3 2 2 2 2 5 3 4" xfId="16908" xr:uid="{00000000-0005-0000-0000-000057410000}"/>
    <cellStyle name="20% - Accent1 3 2 2 2 2 5 4" xfId="16909" xr:uid="{00000000-0005-0000-0000-000058410000}"/>
    <cellStyle name="20% - Accent1 3 2 2 2 2 5 4 2" xfId="16910" xr:uid="{00000000-0005-0000-0000-000059410000}"/>
    <cellStyle name="20% - Accent1 3 2 2 2 2 5 4 2 2" xfId="16911" xr:uid="{00000000-0005-0000-0000-00005A410000}"/>
    <cellStyle name="20% - Accent1 3 2 2 2 2 5 4 2 2 2" xfId="16912" xr:uid="{00000000-0005-0000-0000-00005B410000}"/>
    <cellStyle name="20% - Accent1 3 2 2 2 2 5 4 2 3" xfId="16913" xr:uid="{00000000-0005-0000-0000-00005C410000}"/>
    <cellStyle name="20% - Accent1 3 2 2 2 2 5 4 3" xfId="16914" xr:uid="{00000000-0005-0000-0000-00005D410000}"/>
    <cellStyle name="20% - Accent1 3 2 2 2 2 5 4 3 2" xfId="16915" xr:uid="{00000000-0005-0000-0000-00005E410000}"/>
    <cellStyle name="20% - Accent1 3 2 2 2 2 5 4 4" xfId="16916" xr:uid="{00000000-0005-0000-0000-00005F410000}"/>
    <cellStyle name="20% - Accent1 3 2 2 2 2 5 5" xfId="16917" xr:uid="{00000000-0005-0000-0000-000060410000}"/>
    <cellStyle name="20% - Accent1 3 2 2 2 2 5 5 2" xfId="16918" xr:uid="{00000000-0005-0000-0000-000061410000}"/>
    <cellStyle name="20% - Accent1 3 2 2 2 2 5 5 2 2" xfId="16919" xr:uid="{00000000-0005-0000-0000-000062410000}"/>
    <cellStyle name="20% - Accent1 3 2 2 2 2 5 5 3" xfId="16920" xr:uid="{00000000-0005-0000-0000-000063410000}"/>
    <cellStyle name="20% - Accent1 3 2 2 2 2 5 6" xfId="16921" xr:uid="{00000000-0005-0000-0000-000064410000}"/>
    <cellStyle name="20% - Accent1 3 2 2 2 2 5 6 2" xfId="16922" xr:uid="{00000000-0005-0000-0000-000065410000}"/>
    <cellStyle name="20% - Accent1 3 2 2 2 2 5 6 2 2" xfId="16923" xr:uid="{00000000-0005-0000-0000-000066410000}"/>
    <cellStyle name="20% - Accent1 3 2 2 2 2 5 6 3" xfId="16924" xr:uid="{00000000-0005-0000-0000-000067410000}"/>
    <cellStyle name="20% - Accent1 3 2 2 2 2 5 7" xfId="16925" xr:uid="{00000000-0005-0000-0000-000068410000}"/>
    <cellStyle name="20% - Accent1 3 2 2 2 2 5 7 2" xfId="16926" xr:uid="{00000000-0005-0000-0000-000069410000}"/>
    <cellStyle name="20% - Accent1 3 2 2 2 2 5 8" xfId="16927" xr:uid="{00000000-0005-0000-0000-00006A410000}"/>
    <cellStyle name="20% - Accent1 3 2 2 2 2 5 8 2" xfId="16928" xr:uid="{00000000-0005-0000-0000-00006B410000}"/>
    <cellStyle name="20% - Accent1 3 2 2 2 2 5 9" xfId="16929" xr:uid="{00000000-0005-0000-0000-00006C410000}"/>
    <cellStyle name="20% - Accent1 3 2 2 2 2 6" xfId="16930" xr:uid="{00000000-0005-0000-0000-00006D410000}"/>
    <cellStyle name="20% - Accent1 3 2 2 2 2 6 2" xfId="16931" xr:uid="{00000000-0005-0000-0000-00006E410000}"/>
    <cellStyle name="20% - Accent1 3 2 2 2 2 6 2 2" xfId="16932" xr:uid="{00000000-0005-0000-0000-00006F410000}"/>
    <cellStyle name="20% - Accent1 3 2 2 2 2 6 2 2 2" xfId="16933" xr:uid="{00000000-0005-0000-0000-000070410000}"/>
    <cellStyle name="20% - Accent1 3 2 2 2 2 6 2 2 2 2" xfId="16934" xr:uid="{00000000-0005-0000-0000-000071410000}"/>
    <cellStyle name="20% - Accent1 3 2 2 2 2 6 2 2 3" xfId="16935" xr:uid="{00000000-0005-0000-0000-000072410000}"/>
    <cellStyle name="20% - Accent1 3 2 2 2 2 6 2 3" xfId="16936" xr:uid="{00000000-0005-0000-0000-000073410000}"/>
    <cellStyle name="20% - Accent1 3 2 2 2 2 6 2 3 2" xfId="16937" xr:uid="{00000000-0005-0000-0000-000074410000}"/>
    <cellStyle name="20% - Accent1 3 2 2 2 2 6 2 4" xfId="16938" xr:uid="{00000000-0005-0000-0000-000075410000}"/>
    <cellStyle name="20% - Accent1 3 2 2 2 2 6 3" xfId="16939" xr:uid="{00000000-0005-0000-0000-000076410000}"/>
    <cellStyle name="20% - Accent1 3 2 2 2 2 6 3 2" xfId="16940" xr:uid="{00000000-0005-0000-0000-000077410000}"/>
    <cellStyle name="20% - Accent1 3 2 2 2 2 6 3 2 2" xfId="16941" xr:uid="{00000000-0005-0000-0000-000078410000}"/>
    <cellStyle name="20% - Accent1 3 2 2 2 2 6 3 2 2 2" xfId="16942" xr:uid="{00000000-0005-0000-0000-000079410000}"/>
    <cellStyle name="20% - Accent1 3 2 2 2 2 6 3 2 3" xfId="16943" xr:uid="{00000000-0005-0000-0000-00007A410000}"/>
    <cellStyle name="20% - Accent1 3 2 2 2 2 6 3 3" xfId="16944" xr:uid="{00000000-0005-0000-0000-00007B410000}"/>
    <cellStyle name="20% - Accent1 3 2 2 2 2 6 3 3 2" xfId="16945" xr:uid="{00000000-0005-0000-0000-00007C410000}"/>
    <cellStyle name="20% - Accent1 3 2 2 2 2 6 3 4" xfId="16946" xr:uid="{00000000-0005-0000-0000-00007D410000}"/>
    <cellStyle name="20% - Accent1 3 2 2 2 2 6 4" xfId="16947" xr:uid="{00000000-0005-0000-0000-00007E410000}"/>
    <cellStyle name="20% - Accent1 3 2 2 2 2 6 4 2" xfId="16948" xr:uid="{00000000-0005-0000-0000-00007F410000}"/>
    <cellStyle name="20% - Accent1 3 2 2 2 2 6 4 2 2" xfId="16949" xr:uid="{00000000-0005-0000-0000-000080410000}"/>
    <cellStyle name="20% - Accent1 3 2 2 2 2 6 4 2 2 2" xfId="16950" xr:uid="{00000000-0005-0000-0000-000081410000}"/>
    <cellStyle name="20% - Accent1 3 2 2 2 2 6 4 2 3" xfId="16951" xr:uid="{00000000-0005-0000-0000-000082410000}"/>
    <cellStyle name="20% - Accent1 3 2 2 2 2 6 4 3" xfId="16952" xr:uid="{00000000-0005-0000-0000-000083410000}"/>
    <cellStyle name="20% - Accent1 3 2 2 2 2 6 4 3 2" xfId="16953" xr:uid="{00000000-0005-0000-0000-000084410000}"/>
    <cellStyle name="20% - Accent1 3 2 2 2 2 6 4 4" xfId="16954" xr:uid="{00000000-0005-0000-0000-000085410000}"/>
    <cellStyle name="20% - Accent1 3 2 2 2 2 6 5" xfId="16955" xr:uid="{00000000-0005-0000-0000-000086410000}"/>
    <cellStyle name="20% - Accent1 3 2 2 2 2 6 5 2" xfId="16956" xr:uid="{00000000-0005-0000-0000-000087410000}"/>
    <cellStyle name="20% - Accent1 3 2 2 2 2 6 5 2 2" xfId="16957" xr:uid="{00000000-0005-0000-0000-000088410000}"/>
    <cellStyle name="20% - Accent1 3 2 2 2 2 6 5 3" xfId="16958" xr:uid="{00000000-0005-0000-0000-000089410000}"/>
    <cellStyle name="20% - Accent1 3 2 2 2 2 6 6" xfId="16959" xr:uid="{00000000-0005-0000-0000-00008A410000}"/>
    <cellStyle name="20% - Accent1 3 2 2 2 2 6 6 2" xfId="16960" xr:uid="{00000000-0005-0000-0000-00008B410000}"/>
    <cellStyle name="20% - Accent1 3 2 2 2 2 6 6 2 2" xfId="16961" xr:uid="{00000000-0005-0000-0000-00008C410000}"/>
    <cellStyle name="20% - Accent1 3 2 2 2 2 6 6 3" xfId="16962" xr:uid="{00000000-0005-0000-0000-00008D410000}"/>
    <cellStyle name="20% - Accent1 3 2 2 2 2 6 7" xfId="16963" xr:uid="{00000000-0005-0000-0000-00008E410000}"/>
    <cellStyle name="20% - Accent1 3 2 2 2 2 6 7 2" xfId="16964" xr:uid="{00000000-0005-0000-0000-00008F410000}"/>
    <cellStyle name="20% - Accent1 3 2 2 2 2 6 8" xfId="16965" xr:uid="{00000000-0005-0000-0000-000090410000}"/>
    <cellStyle name="20% - Accent1 3 2 2 2 2 6 8 2" xfId="16966" xr:uid="{00000000-0005-0000-0000-000091410000}"/>
    <cellStyle name="20% - Accent1 3 2 2 2 2 6 9" xfId="16967" xr:uid="{00000000-0005-0000-0000-000092410000}"/>
    <cellStyle name="20% - Accent1 3 2 2 2 2 7" xfId="16968" xr:uid="{00000000-0005-0000-0000-000093410000}"/>
    <cellStyle name="20% - Accent1 3 2 2 2 2 7 2" xfId="16969" xr:uid="{00000000-0005-0000-0000-000094410000}"/>
    <cellStyle name="20% - Accent1 3 2 2 2 2 7 2 2" xfId="16970" xr:uid="{00000000-0005-0000-0000-000095410000}"/>
    <cellStyle name="20% - Accent1 3 2 2 2 2 7 2 2 2" xfId="16971" xr:uid="{00000000-0005-0000-0000-000096410000}"/>
    <cellStyle name="20% - Accent1 3 2 2 2 2 7 2 3" xfId="16972" xr:uid="{00000000-0005-0000-0000-000097410000}"/>
    <cellStyle name="20% - Accent1 3 2 2 2 2 7 3" xfId="16973" xr:uid="{00000000-0005-0000-0000-000098410000}"/>
    <cellStyle name="20% - Accent1 3 2 2 2 2 7 3 2" xfId="16974" xr:uid="{00000000-0005-0000-0000-000099410000}"/>
    <cellStyle name="20% - Accent1 3 2 2 2 2 7 4" xfId="16975" xr:uid="{00000000-0005-0000-0000-00009A410000}"/>
    <cellStyle name="20% - Accent1 3 2 2 2 2 8" xfId="16976" xr:uid="{00000000-0005-0000-0000-00009B410000}"/>
    <cellStyle name="20% - Accent1 3 2 2 2 2 8 2" xfId="16977" xr:uid="{00000000-0005-0000-0000-00009C410000}"/>
    <cellStyle name="20% - Accent1 3 2 2 2 2 8 2 2" xfId="16978" xr:uid="{00000000-0005-0000-0000-00009D410000}"/>
    <cellStyle name="20% - Accent1 3 2 2 2 2 8 2 2 2" xfId="16979" xr:uid="{00000000-0005-0000-0000-00009E410000}"/>
    <cellStyle name="20% - Accent1 3 2 2 2 2 8 2 3" xfId="16980" xr:uid="{00000000-0005-0000-0000-00009F410000}"/>
    <cellStyle name="20% - Accent1 3 2 2 2 2 8 3" xfId="16981" xr:uid="{00000000-0005-0000-0000-0000A0410000}"/>
    <cellStyle name="20% - Accent1 3 2 2 2 2 8 3 2" xfId="16982" xr:uid="{00000000-0005-0000-0000-0000A1410000}"/>
    <cellStyle name="20% - Accent1 3 2 2 2 2 8 4" xfId="16983" xr:uid="{00000000-0005-0000-0000-0000A2410000}"/>
    <cellStyle name="20% - Accent1 3 2 2 2 2 9" xfId="16984" xr:uid="{00000000-0005-0000-0000-0000A3410000}"/>
    <cellStyle name="20% - Accent1 3 2 2 2 2 9 2" xfId="16985" xr:uid="{00000000-0005-0000-0000-0000A4410000}"/>
    <cellStyle name="20% - Accent1 3 2 2 2 2 9 2 2" xfId="16986" xr:uid="{00000000-0005-0000-0000-0000A5410000}"/>
    <cellStyle name="20% - Accent1 3 2 2 2 2 9 2 2 2" xfId="16987" xr:uid="{00000000-0005-0000-0000-0000A6410000}"/>
    <cellStyle name="20% - Accent1 3 2 2 2 2 9 2 3" xfId="16988" xr:uid="{00000000-0005-0000-0000-0000A7410000}"/>
    <cellStyle name="20% - Accent1 3 2 2 2 2 9 3" xfId="16989" xr:uid="{00000000-0005-0000-0000-0000A8410000}"/>
    <cellStyle name="20% - Accent1 3 2 2 2 2 9 3 2" xfId="16990" xr:uid="{00000000-0005-0000-0000-0000A9410000}"/>
    <cellStyle name="20% - Accent1 3 2 2 2 2 9 4" xfId="16991" xr:uid="{00000000-0005-0000-0000-0000AA410000}"/>
    <cellStyle name="20% - Accent1 3 2 2 2 3" xfId="16992" xr:uid="{00000000-0005-0000-0000-0000AB410000}"/>
    <cellStyle name="20% - Accent1 3 2 2 2 3 10" xfId="16993" xr:uid="{00000000-0005-0000-0000-0000AC410000}"/>
    <cellStyle name="20% - Accent1 3 2 2 2 3 10 2" xfId="16994" xr:uid="{00000000-0005-0000-0000-0000AD410000}"/>
    <cellStyle name="20% - Accent1 3 2 2 2 3 11" xfId="16995" xr:uid="{00000000-0005-0000-0000-0000AE410000}"/>
    <cellStyle name="20% - Accent1 3 2 2 2 3 2" xfId="16996" xr:uid="{00000000-0005-0000-0000-0000AF410000}"/>
    <cellStyle name="20% - Accent1 3 2 2 2 3 2 2" xfId="16997" xr:uid="{00000000-0005-0000-0000-0000B0410000}"/>
    <cellStyle name="20% - Accent1 3 2 2 2 3 2 2 2" xfId="16998" xr:uid="{00000000-0005-0000-0000-0000B1410000}"/>
    <cellStyle name="20% - Accent1 3 2 2 2 3 2 2 2 2" xfId="16999" xr:uid="{00000000-0005-0000-0000-0000B2410000}"/>
    <cellStyle name="20% - Accent1 3 2 2 2 3 2 2 2 2 2" xfId="17000" xr:uid="{00000000-0005-0000-0000-0000B3410000}"/>
    <cellStyle name="20% - Accent1 3 2 2 2 3 2 2 2 3" xfId="17001" xr:uid="{00000000-0005-0000-0000-0000B4410000}"/>
    <cellStyle name="20% - Accent1 3 2 2 2 3 2 2 3" xfId="17002" xr:uid="{00000000-0005-0000-0000-0000B5410000}"/>
    <cellStyle name="20% - Accent1 3 2 2 2 3 2 2 3 2" xfId="17003" xr:uid="{00000000-0005-0000-0000-0000B6410000}"/>
    <cellStyle name="20% - Accent1 3 2 2 2 3 2 2 4" xfId="17004" xr:uid="{00000000-0005-0000-0000-0000B7410000}"/>
    <cellStyle name="20% - Accent1 3 2 2 2 3 2 3" xfId="17005" xr:uid="{00000000-0005-0000-0000-0000B8410000}"/>
    <cellStyle name="20% - Accent1 3 2 2 2 3 2 3 2" xfId="17006" xr:uid="{00000000-0005-0000-0000-0000B9410000}"/>
    <cellStyle name="20% - Accent1 3 2 2 2 3 2 3 2 2" xfId="17007" xr:uid="{00000000-0005-0000-0000-0000BA410000}"/>
    <cellStyle name="20% - Accent1 3 2 2 2 3 2 3 2 2 2" xfId="17008" xr:uid="{00000000-0005-0000-0000-0000BB410000}"/>
    <cellStyle name="20% - Accent1 3 2 2 2 3 2 3 2 3" xfId="17009" xr:uid="{00000000-0005-0000-0000-0000BC410000}"/>
    <cellStyle name="20% - Accent1 3 2 2 2 3 2 3 3" xfId="17010" xr:uid="{00000000-0005-0000-0000-0000BD410000}"/>
    <cellStyle name="20% - Accent1 3 2 2 2 3 2 3 3 2" xfId="17011" xr:uid="{00000000-0005-0000-0000-0000BE410000}"/>
    <cellStyle name="20% - Accent1 3 2 2 2 3 2 3 4" xfId="17012" xr:uid="{00000000-0005-0000-0000-0000BF410000}"/>
    <cellStyle name="20% - Accent1 3 2 2 2 3 2 4" xfId="17013" xr:uid="{00000000-0005-0000-0000-0000C0410000}"/>
    <cellStyle name="20% - Accent1 3 2 2 2 3 2 4 2" xfId="17014" xr:uid="{00000000-0005-0000-0000-0000C1410000}"/>
    <cellStyle name="20% - Accent1 3 2 2 2 3 2 4 2 2" xfId="17015" xr:uid="{00000000-0005-0000-0000-0000C2410000}"/>
    <cellStyle name="20% - Accent1 3 2 2 2 3 2 4 2 2 2" xfId="17016" xr:uid="{00000000-0005-0000-0000-0000C3410000}"/>
    <cellStyle name="20% - Accent1 3 2 2 2 3 2 4 2 3" xfId="17017" xr:uid="{00000000-0005-0000-0000-0000C4410000}"/>
    <cellStyle name="20% - Accent1 3 2 2 2 3 2 4 3" xfId="17018" xr:uid="{00000000-0005-0000-0000-0000C5410000}"/>
    <cellStyle name="20% - Accent1 3 2 2 2 3 2 4 3 2" xfId="17019" xr:uid="{00000000-0005-0000-0000-0000C6410000}"/>
    <cellStyle name="20% - Accent1 3 2 2 2 3 2 4 4" xfId="17020" xr:uid="{00000000-0005-0000-0000-0000C7410000}"/>
    <cellStyle name="20% - Accent1 3 2 2 2 3 2 5" xfId="17021" xr:uid="{00000000-0005-0000-0000-0000C8410000}"/>
    <cellStyle name="20% - Accent1 3 2 2 2 3 2 5 2" xfId="17022" xr:uid="{00000000-0005-0000-0000-0000C9410000}"/>
    <cellStyle name="20% - Accent1 3 2 2 2 3 2 5 2 2" xfId="17023" xr:uid="{00000000-0005-0000-0000-0000CA410000}"/>
    <cellStyle name="20% - Accent1 3 2 2 2 3 2 5 3" xfId="17024" xr:uid="{00000000-0005-0000-0000-0000CB410000}"/>
    <cellStyle name="20% - Accent1 3 2 2 2 3 2 6" xfId="17025" xr:uid="{00000000-0005-0000-0000-0000CC410000}"/>
    <cellStyle name="20% - Accent1 3 2 2 2 3 2 6 2" xfId="17026" xr:uid="{00000000-0005-0000-0000-0000CD410000}"/>
    <cellStyle name="20% - Accent1 3 2 2 2 3 2 6 2 2" xfId="17027" xr:uid="{00000000-0005-0000-0000-0000CE410000}"/>
    <cellStyle name="20% - Accent1 3 2 2 2 3 2 6 3" xfId="17028" xr:uid="{00000000-0005-0000-0000-0000CF410000}"/>
    <cellStyle name="20% - Accent1 3 2 2 2 3 2 7" xfId="17029" xr:uid="{00000000-0005-0000-0000-0000D0410000}"/>
    <cellStyle name="20% - Accent1 3 2 2 2 3 2 7 2" xfId="17030" xr:uid="{00000000-0005-0000-0000-0000D1410000}"/>
    <cellStyle name="20% - Accent1 3 2 2 2 3 2 8" xfId="17031" xr:uid="{00000000-0005-0000-0000-0000D2410000}"/>
    <cellStyle name="20% - Accent1 3 2 2 2 3 2 8 2" xfId="17032" xr:uid="{00000000-0005-0000-0000-0000D3410000}"/>
    <cellStyle name="20% - Accent1 3 2 2 2 3 2 9" xfId="17033" xr:uid="{00000000-0005-0000-0000-0000D4410000}"/>
    <cellStyle name="20% - Accent1 3 2 2 2 3 3" xfId="17034" xr:uid="{00000000-0005-0000-0000-0000D5410000}"/>
    <cellStyle name="20% - Accent1 3 2 2 2 3 3 2" xfId="17035" xr:uid="{00000000-0005-0000-0000-0000D6410000}"/>
    <cellStyle name="20% - Accent1 3 2 2 2 3 3 2 2" xfId="17036" xr:uid="{00000000-0005-0000-0000-0000D7410000}"/>
    <cellStyle name="20% - Accent1 3 2 2 2 3 3 2 2 2" xfId="17037" xr:uid="{00000000-0005-0000-0000-0000D8410000}"/>
    <cellStyle name="20% - Accent1 3 2 2 2 3 3 2 2 2 2" xfId="17038" xr:uid="{00000000-0005-0000-0000-0000D9410000}"/>
    <cellStyle name="20% - Accent1 3 2 2 2 3 3 2 2 3" xfId="17039" xr:uid="{00000000-0005-0000-0000-0000DA410000}"/>
    <cellStyle name="20% - Accent1 3 2 2 2 3 3 2 3" xfId="17040" xr:uid="{00000000-0005-0000-0000-0000DB410000}"/>
    <cellStyle name="20% - Accent1 3 2 2 2 3 3 2 3 2" xfId="17041" xr:uid="{00000000-0005-0000-0000-0000DC410000}"/>
    <cellStyle name="20% - Accent1 3 2 2 2 3 3 2 4" xfId="17042" xr:uid="{00000000-0005-0000-0000-0000DD410000}"/>
    <cellStyle name="20% - Accent1 3 2 2 2 3 3 3" xfId="17043" xr:uid="{00000000-0005-0000-0000-0000DE410000}"/>
    <cellStyle name="20% - Accent1 3 2 2 2 3 3 3 2" xfId="17044" xr:uid="{00000000-0005-0000-0000-0000DF410000}"/>
    <cellStyle name="20% - Accent1 3 2 2 2 3 3 3 2 2" xfId="17045" xr:uid="{00000000-0005-0000-0000-0000E0410000}"/>
    <cellStyle name="20% - Accent1 3 2 2 2 3 3 3 2 2 2" xfId="17046" xr:uid="{00000000-0005-0000-0000-0000E1410000}"/>
    <cellStyle name="20% - Accent1 3 2 2 2 3 3 3 2 3" xfId="17047" xr:uid="{00000000-0005-0000-0000-0000E2410000}"/>
    <cellStyle name="20% - Accent1 3 2 2 2 3 3 3 3" xfId="17048" xr:uid="{00000000-0005-0000-0000-0000E3410000}"/>
    <cellStyle name="20% - Accent1 3 2 2 2 3 3 3 3 2" xfId="17049" xr:uid="{00000000-0005-0000-0000-0000E4410000}"/>
    <cellStyle name="20% - Accent1 3 2 2 2 3 3 3 4" xfId="17050" xr:uid="{00000000-0005-0000-0000-0000E5410000}"/>
    <cellStyle name="20% - Accent1 3 2 2 2 3 3 4" xfId="17051" xr:uid="{00000000-0005-0000-0000-0000E6410000}"/>
    <cellStyle name="20% - Accent1 3 2 2 2 3 3 4 2" xfId="17052" xr:uid="{00000000-0005-0000-0000-0000E7410000}"/>
    <cellStyle name="20% - Accent1 3 2 2 2 3 3 4 2 2" xfId="17053" xr:uid="{00000000-0005-0000-0000-0000E8410000}"/>
    <cellStyle name="20% - Accent1 3 2 2 2 3 3 4 2 2 2" xfId="17054" xr:uid="{00000000-0005-0000-0000-0000E9410000}"/>
    <cellStyle name="20% - Accent1 3 2 2 2 3 3 4 2 3" xfId="17055" xr:uid="{00000000-0005-0000-0000-0000EA410000}"/>
    <cellStyle name="20% - Accent1 3 2 2 2 3 3 4 3" xfId="17056" xr:uid="{00000000-0005-0000-0000-0000EB410000}"/>
    <cellStyle name="20% - Accent1 3 2 2 2 3 3 4 3 2" xfId="17057" xr:uid="{00000000-0005-0000-0000-0000EC410000}"/>
    <cellStyle name="20% - Accent1 3 2 2 2 3 3 4 4" xfId="17058" xr:uid="{00000000-0005-0000-0000-0000ED410000}"/>
    <cellStyle name="20% - Accent1 3 2 2 2 3 3 5" xfId="17059" xr:uid="{00000000-0005-0000-0000-0000EE410000}"/>
    <cellStyle name="20% - Accent1 3 2 2 2 3 3 5 2" xfId="17060" xr:uid="{00000000-0005-0000-0000-0000EF410000}"/>
    <cellStyle name="20% - Accent1 3 2 2 2 3 3 5 2 2" xfId="17061" xr:uid="{00000000-0005-0000-0000-0000F0410000}"/>
    <cellStyle name="20% - Accent1 3 2 2 2 3 3 5 3" xfId="17062" xr:uid="{00000000-0005-0000-0000-0000F1410000}"/>
    <cellStyle name="20% - Accent1 3 2 2 2 3 3 6" xfId="17063" xr:uid="{00000000-0005-0000-0000-0000F2410000}"/>
    <cellStyle name="20% - Accent1 3 2 2 2 3 3 6 2" xfId="17064" xr:uid="{00000000-0005-0000-0000-0000F3410000}"/>
    <cellStyle name="20% - Accent1 3 2 2 2 3 3 6 2 2" xfId="17065" xr:uid="{00000000-0005-0000-0000-0000F4410000}"/>
    <cellStyle name="20% - Accent1 3 2 2 2 3 3 6 3" xfId="17066" xr:uid="{00000000-0005-0000-0000-0000F5410000}"/>
    <cellStyle name="20% - Accent1 3 2 2 2 3 3 7" xfId="17067" xr:uid="{00000000-0005-0000-0000-0000F6410000}"/>
    <cellStyle name="20% - Accent1 3 2 2 2 3 3 7 2" xfId="17068" xr:uid="{00000000-0005-0000-0000-0000F7410000}"/>
    <cellStyle name="20% - Accent1 3 2 2 2 3 3 8" xfId="17069" xr:uid="{00000000-0005-0000-0000-0000F8410000}"/>
    <cellStyle name="20% - Accent1 3 2 2 2 3 3 8 2" xfId="17070" xr:uid="{00000000-0005-0000-0000-0000F9410000}"/>
    <cellStyle name="20% - Accent1 3 2 2 2 3 3 9" xfId="17071" xr:uid="{00000000-0005-0000-0000-0000FA410000}"/>
    <cellStyle name="20% - Accent1 3 2 2 2 3 4" xfId="17072" xr:uid="{00000000-0005-0000-0000-0000FB410000}"/>
    <cellStyle name="20% - Accent1 3 2 2 2 3 4 2" xfId="17073" xr:uid="{00000000-0005-0000-0000-0000FC410000}"/>
    <cellStyle name="20% - Accent1 3 2 2 2 3 4 2 2" xfId="17074" xr:uid="{00000000-0005-0000-0000-0000FD410000}"/>
    <cellStyle name="20% - Accent1 3 2 2 2 3 4 2 2 2" xfId="17075" xr:uid="{00000000-0005-0000-0000-0000FE410000}"/>
    <cellStyle name="20% - Accent1 3 2 2 2 3 4 2 3" xfId="17076" xr:uid="{00000000-0005-0000-0000-0000FF410000}"/>
    <cellStyle name="20% - Accent1 3 2 2 2 3 4 3" xfId="17077" xr:uid="{00000000-0005-0000-0000-000000420000}"/>
    <cellStyle name="20% - Accent1 3 2 2 2 3 4 3 2" xfId="17078" xr:uid="{00000000-0005-0000-0000-000001420000}"/>
    <cellStyle name="20% - Accent1 3 2 2 2 3 4 4" xfId="17079" xr:uid="{00000000-0005-0000-0000-000002420000}"/>
    <cellStyle name="20% - Accent1 3 2 2 2 3 5" xfId="17080" xr:uid="{00000000-0005-0000-0000-000003420000}"/>
    <cellStyle name="20% - Accent1 3 2 2 2 3 5 2" xfId="17081" xr:uid="{00000000-0005-0000-0000-000004420000}"/>
    <cellStyle name="20% - Accent1 3 2 2 2 3 5 2 2" xfId="17082" xr:uid="{00000000-0005-0000-0000-000005420000}"/>
    <cellStyle name="20% - Accent1 3 2 2 2 3 5 2 2 2" xfId="17083" xr:uid="{00000000-0005-0000-0000-000006420000}"/>
    <cellStyle name="20% - Accent1 3 2 2 2 3 5 2 3" xfId="17084" xr:uid="{00000000-0005-0000-0000-000007420000}"/>
    <cellStyle name="20% - Accent1 3 2 2 2 3 5 3" xfId="17085" xr:uid="{00000000-0005-0000-0000-000008420000}"/>
    <cellStyle name="20% - Accent1 3 2 2 2 3 5 3 2" xfId="17086" xr:uid="{00000000-0005-0000-0000-000009420000}"/>
    <cellStyle name="20% - Accent1 3 2 2 2 3 5 4" xfId="17087" xr:uid="{00000000-0005-0000-0000-00000A420000}"/>
    <cellStyle name="20% - Accent1 3 2 2 2 3 6" xfId="17088" xr:uid="{00000000-0005-0000-0000-00000B420000}"/>
    <cellStyle name="20% - Accent1 3 2 2 2 3 6 2" xfId="17089" xr:uid="{00000000-0005-0000-0000-00000C420000}"/>
    <cellStyle name="20% - Accent1 3 2 2 2 3 6 2 2" xfId="17090" xr:uid="{00000000-0005-0000-0000-00000D420000}"/>
    <cellStyle name="20% - Accent1 3 2 2 2 3 6 2 2 2" xfId="17091" xr:uid="{00000000-0005-0000-0000-00000E420000}"/>
    <cellStyle name="20% - Accent1 3 2 2 2 3 6 2 3" xfId="17092" xr:uid="{00000000-0005-0000-0000-00000F420000}"/>
    <cellStyle name="20% - Accent1 3 2 2 2 3 6 3" xfId="17093" xr:uid="{00000000-0005-0000-0000-000010420000}"/>
    <cellStyle name="20% - Accent1 3 2 2 2 3 6 3 2" xfId="17094" xr:uid="{00000000-0005-0000-0000-000011420000}"/>
    <cellStyle name="20% - Accent1 3 2 2 2 3 6 4" xfId="17095" xr:uid="{00000000-0005-0000-0000-000012420000}"/>
    <cellStyle name="20% - Accent1 3 2 2 2 3 7" xfId="17096" xr:uid="{00000000-0005-0000-0000-000013420000}"/>
    <cellStyle name="20% - Accent1 3 2 2 2 3 7 2" xfId="17097" xr:uid="{00000000-0005-0000-0000-000014420000}"/>
    <cellStyle name="20% - Accent1 3 2 2 2 3 7 2 2" xfId="17098" xr:uid="{00000000-0005-0000-0000-000015420000}"/>
    <cellStyle name="20% - Accent1 3 2 2 2 3 7 3" xfId="17099" xr:uid="{00000000-0005-0000-0000-000016420000}"/>
    <cellStyle name="20% - Accent1 3 2 2 2 3 8" xfId="17100" xr:uid="{00000000-0005-0000-0000-000017420000}"/>
    <cellStyle name="20% - Accent1 3 2 2 2 3 8 2" xfId="17101" xr:uid="{00000000-0005-0000-0000-000018420000}"/>
    <cellStyle name="20% - Accent1 3 2 2 2 3 8 2 2" xfId="17102" xr:uid="{00000000-0005-0000-0000-000019420000}"/>
    <cellStyle name="20% - Accent1 3 2 2 2 3 8 3" xfId="17103" xr:uid="{00000000-0005-0000-0000-00001A420000}"/>
    <cellStyle name="20% - Accent1 3 2 2 2 3 9" xfId="17104" xr:uid="{00000000-0005-0000-0000-00001B420000}"/>
    <cellStyle name="20% - Accent1 3 2 2 2 3 9 2" xfId="17105" xr:uid="{00000000-0005-0000-0000-00001C420000}"/>
    <cellStyle name="20% - Accent1 3 2 2 2 4" xfId="17106" xr:uid="{00000000-0005-0000-0000-00001D420000}"/>
    <cellStyle name="20% - Accent1 3 2 2 2 4 10" xfId="17107" xr:uid="{00000000-0005-0000-0000-00001E420000}"/>
    <cellStyle name="20% - Accent1 3 2 2 2 4 10 2" xfId="17108" xr:uid="{00000000-0005-0000-0000-00001F420000}"/>
    <cellStyle name="20% - Accent1 3 2 2 2 4 11" xfId="17109" xr:uid="{00000000-0005-0000-0000-000020420000}"/>
    <cellStyle name="20% - Accent1 3 2 2 2 4 2" xfId="17110" xr:uid="{00000000-0005-0000-0000-000021420000}"/>
    <cellStyle name="20% - Accent1 3 2 2 2 4 2 2" xfId="17111" xr:uid="{00000000-0005-0000-0000-000022420000}"/>
    <cellStyle name="20% - Accent1 3 2 2 2 4 2 2 2" xfId="17112" xr:uid="{00000000-0005-0000-0000-000023420000}"/>
    <cellStyle name="20% - Accent1 3 2 2 2 4 2 2 2 2" xfId="17113" xr:uid="{00000000-0005-0000-0000-000024420000}"/>
    <cellStyle name="20% - Accent1 3 2 2 2 4 2 2 2 2 2" xfId="17114" xr:uid="{00000000-0005-0000-0000-000025420000}"/>
    <cellStyle name="20% - Accent1 3 2 2 2 4 2 2 2 3" xfId="17115" xr:uid="{00000000-0005-0000-0000-000026420000}"/>
    <cellStyle name="20% - Accent1 3 2 2 2 4 2 2 3" xfId="17116" xr:uid="{00000000-0005-0000-0000-000027420000}"/>
    <cellStyle name="20% - Accent1 3 2 2 2 4 2 2 3 2" xfId="17117" xr:uid="{00000000-0005-0000-0000-000028420000}"/>
    <cellStyle name="20% - Accent1 3 2 2 2 4 2 2 4" xfId="17118" xr:uid="{00000000-0005-0000-0000-000029420000}"/>
    <cellStyle name="20% - Accent1 3 2 2 2 4 2 3" xfId="17119" xr:uid="{00000000-0005-0000-0000-00002A420000}"/>
    <cellStyle name="20% - Accent1 3 2 2 2 4 2 3 2" xfId="17120" xr:uid="{00000000-0005-0000-0000-00002B420000}"/>
    <cellStyle name="20% - Accent1 3 2 2 2 4 2 3 2 2" xfId="17121" xr:uid="{00000000-0005-0000-0000-00002C420000}"/>
    <cellStyle name="20% - Accent1 3 2 2 2 4 2 3 2 2 2" xfId="17122" xr:uid="{00000000-0005-0000-0000-00002D420000}"/>
    <cellStyle name="20% - Accent1 3 2 2 2 4 2 3 2 3" xfId="17123" xr:uid="{00000000-0005-0000-0000-00002E420000}"/>
    <cellStyle name="20% - Accent1 3 2 2 2 4 2 3 3" xfId="17124" xr:uid="{00000000-0005-0000-0000-00002F420000}"/>
    <cellStyle name="20% - Accent1 3 2 2 2 4 2 3 3 2" xfId="17125" xr:uid="{00000000-0005-0000-0000-000030420000}"/>
    <cellStyle name="20% - Accent1 3 2 2 2 4 2 3 4" xfId="17126" xr:uid="{00000000-0005-0000-0000-000031420000}"/>
    <cellStyle name="20% - Accent1 3 2 2 2 4 2 4" xfId="17127" xr:uid="{00000000-0005-0000-0000-000032420000}"/>
    <cellStyle name="20% - Accent1 3 2 2 2 4 2 4 2" xfId="17128" xr:uid="{00000000-0005-0000-0000-000033420000}"/>
    <cellStyle name="20% - Accent1 3 2 2 2 4 2 4 2 2" xfId="17129" xr:uid="{00000000-0005-0000-0000-000034420000}"/>
    <cellStyle name="20% - Accent1 3 2 2 2 4 2 4 2 2 2" xfId="17130" xr:uid="{00000000-0005-0000-0000-000035420000}"/>
    <cellStyle name="20% - Accent1 3 2 2 2 4 2 4 2 3" xfId="17131" xr:uid="{00000000-0005-0000-0000-000036420000}"/>
    <cellStyle name="20% - Accent1 3 2 2 2 4 2 4 3" xfId="17132" xr:uid="{00000000-0005-0000-0000-000037420000}"/>
    <cellStyle name="20% - Accent1 3 2 2 2 4 2 4 3 2" xfId="17133" xr:uid="{00000000-0005-0000-0000-000038420000}"/>
    <cellStyle name="20% - Accent1 3 2 2 2 4 2 4 4" xfId="17134" xr:uid="{00000000-0005-0000-0000-000039420000}"/>
    <cellStyle name="20% - Accent1 3 2 2 2 4 2 5" xfId="17135" xr:uid="{00000000-0005-0000-0000-00003A420000}"/>
    <cellStyle name="20% - Accent1 3 2 2 2 4 2 5 2" xfId="17136" xr:uid="{00000000-0005-0000-0000-00003B420000}"/>
    <cellStyle name="20% - Accent1 3 2 2 2 4 2 5 2 2" xfId="17137" xr:uid="{00000000-0005-0000-0000-00003C420000}"/>
    <cellStyle name="20% - Accent1 3 2 2 2 4 2 5 3" xfId="17138" xr:uid="{00000000-0005-0000-0000-00003D420000}"/>
    <cellStyle name="20% - Accent1 3 2 2 2 4 2 6" xfId="17139" xr:uid="{00000000-0005-0000-0000-00003E420000}"/>
    <cellStyle name="20% - Accent1 3 2 2 2 4 2 6 2" xfId="17140" xr:uid="{00000000-0005-0000-0000-00003F420000}"/>
    <cellStyle name="20% - Accent1 3 2 2 2 4 2 6 2 2" xfId="17141" xr:uid="{00000000-0005-0000-0000-000040420000}"/>
    <cellStyle name="20% - Accent1 3 2 2 2 4 2 6 3" xfId="17142" xr:uid="{00000000-0005-0000-0000-000041420000}"/>
    <cellStyle name="20% - Accent1 3 2 2 2 4 2 7" xfId="17143" xr:uid="{00000000-0005-0000-0000-000042420000}"/>
    <cellStyle name="20% - Accent1 3 2 2 2 4 2 7 2" xfId="17144" xr:uid="{00000000-0005-0000-0000-000043420000}"/>
    <cellStyle name="20% - Accent1 3 2 2 2 4 2 8" xfId="17145" xr:uid="{00000000-0005-0000-0000-000044420000}"/>
    <cellStyle name="20% - Accent1 3 2 2 2 4 2 8 2" xfId="17146" xr:uid="{00000000-0005-0000-0000-000045420000}"/>
    <cellStyle name="20% - Accent1 3 2 2 2 4 2 9" xfId="17147" xr:uid="{00000000-0005-0000-0000-000046420000}"/>
    <cellStyle name="20% - Accent1 3 2 2 2 4 3" xfId="17148" xr:uid="{00000000-0005-0000-0000-000047420000}"/>
    <cellStyle name="20% - Accent1 3 2 2 2 4 3 2" xfId="17149" xr:uid="{00000000-0005-0000-0000-000048420000}"/>
    <cellStyle name="20% - Accent1 3 2 2 2 4 3 2 2" xfId="17150" xr:uid="{00000000-0005-0000-0000-000049420000}"/>
    <cellStyle name="20% - Accent1 3 2 2 2 4 3 2 2 2" xfId="17151" xr:uid="{00000000-0005-0000-0000-00004A420000}"/>
    <cellStyle name="20% - Accent1 3 2 2 2 4 3 2 2 2 2" xfId="17152" xr:uid="{00000000-0005-0000-0000-00004B420000}"/>
    <cellStyle name="20% - Accent1 3 2 2 2 4 3 2 2 3" xfId="17153" xr:uid="{00000000-0005-0000-0000-00004C420000}"/>
    <cellStyle name="20% - Accent1 3 2 2 2 4 3 2 3" xfId="17154" xr:uid="{00000000-0005-0000-0000-00004D420000}"/>
    <cellStyle name="20% - Accent1 3 2 2 2 4 3 2 3 2" xfId="17155" xr:uid="{00000000-0005-0000-0000-00004E420000}"/>
    <cellStyle name="20% - Accent1 3 2 2 2 4 3 2 4" xfId="17156" xr:uid="{00000000-0005-0000-0000-00004F420000}"/>
    <cellStyle name="20% - Accent1 3 2 2 2 4 3 3" xfId="17157" xr:uid="{00000000-0005-0000-0000-000050420000}"/>
    <cellStyle name="20% - Accent1 3 2 2 2 4 3 3 2" xfId="17158" xr:uid="{00000000-0005-0000-0000-000051420000}"/>
    <cellStyle name="20% - Accent1 3 2 2 2 4 3 3 2 2" xfId="17159" xr:uid="{00000000-0005-0000-0000-000052420000}"/>
    <cellStyle name="20% - Accent1 3 2 2 2 4 3 3 2 2 2" xfId="17160" xr:uid="{00000000-0005-0000-0000-000053420000}"/>
    <cellStyle name="20% - Accent1 3 2 2 2 4 3 3 2 3" xfId="17161" xr:uid="{00000000-0005-0000-0000-000054420000}"/>
    <cellStyle name="20% - Accent1 3 2 2 2 4 3 3 3" xfId="17162" xr:uid="{00000000-0005-0000-0000-000055420000}"/>
    <cellStyle name="20% - Accent1 3 2 2 2 4 3 3 3 2" xfId="17163" xr:uid="{00000000-0005-0000-0000-000056420000}"/>
    <cellStyle name="20% - Accent1 3 2 2 2 4 3 3 4" xfId="17164" xr:uid="{00000000-0005-0000-0000-000057420000}"/>
    <cellStyle name="20% - Accent1 3 2 2 2 4 3 4" xfId="17165" xr:uid="{00000000-0005-0000-0000-000058420000}"/>
    <cellStyle name="20% - Accent1 3 2 2 2 4 3 4 2" xfId="17166" xr:uid="{00000000-0005-0000-0000-000059420000}"/>
    <cellStyle name="20% - Accent1 3 2 2 2 4 3 4 2 2" xfId="17167" xr:uid="{00000000-0005-0000-0000-00005A420000}"/>
    <cellStyle name="20% - Accent1 3 2 2 2 4 3 4 2 2 2" xfId="17168" xr:uid="{00000000-0005-0000-0000-00005B420000}"/>
    <cellStyle name="20% - Accent1 3 2 2 2 4 3 4 2 3" xfId="17169" xr:uid="{00000000-0005-0000-0000-00005C420000}"/>
    <cellStyle name="20% - Accent1 3 2 2 2 4 3 4 3" xfId="17170" xr:uid="{00000000-0005-0000-0000-00005D420000}"/>
    <cellStyle name="20% - Accent1 3 2 2 2 4 3 4 3 2" xfId="17171" xr:uid="{00000000-0005-0000-0000-00005E420000}"/>
    <cellStyle name="20% - Accent1 3 2 2 2 4 3 4 4" xfId="17172" xr:uid="{00000000-0005-0000-0000-00005F420000}"/>
    <cellStyle name="20% - Accent1 3 2 2 2 4 3 5" xfId="17173" xr:uid="{00000000-0005-0000-0000-000060420000}"/>
    <cellStyle name="20% - Accent1 3 2 2 2 4 3 5 2" xfId="17174" xr:uid="{00000000-0005-0000-0000-000061420000}"/>
    <cellStyle name="20% - Accent1 3 2 2 2 4 3 5 2 2" xfId="17175" xr:uid="{00000000-0005-0000-0000-000062420000}"/>
    <cellStyle name="20% - Accent1 3 2 2 2 4 3 5 3" xfId="17176" xr:uid="{00000000-0005-0000-0000-000063420000}"/>
    <cellStyle name="20% - Accent1 3 2 2 2 4 3 6" xfId="17177" xr:uid="{00000000-0005-0000-0000-000064420000}"/>
    <cellStyle name="20% - Accent1 3 2 2 2 4 3 6 2" xfId="17178" xr:uid="{00000000-0005-0000-0000-000065420000}"/>
    <cellStyle name="20% - Accent1 3 2 2 2 4 3 6 2 2" xfId="17179" xr:uid="{00000000-0005-0000-0000-000066420000}"/>
    <cellStyle name="20% - Accent1 3 2 2 2 4 3 6 3" xfId="17180" xr:uid="{00000000-0005-0000-0000-000067420000}"/>
    <cellStyle name="20% - Accent1 3 2 2 2 4 3 7" xfId="17181" xr:uid="{00000000-0005-0000-0000-000068420000}"/>
    <cellStyle name="20% - Accent1 3 2 2 2 4 3 7 2" xfId="17182" xr:uid="{00000000-0005-0000-0000-000069420000}"/>
    <cellStyle name="20% - Accent1 3 2 2 2 4 3 8" xfId="17183" xr:uid="{00000000-0005-0000-0000-00006A420000}"/>
    <cellStyle name="20% - Accent1 3 2 2 2 4 3 8 2" xfId="17184" xr:uid="{00000000-0005-0000-0000-00006B420000}"/>
    <cellStyle name="20% - Accent1 3 2 2 2 4 3 9" xfId="17185" xr:uid="{00000000-0005-0000-0000-00006C420000}"/>
    <cellStyle name="20% - Accent1 3 2 2 2 4 4" xfId="17186" xr:uid="{00000000-0005-0000-0000-00006D420000}"/>
    <cellStyle name="20% - Accent1 3 2 2 2 4 4 2" xfId="17187" xr:uid="{00000000-0005-0000-0000-00006E420000}"/>
    <cellStyle name="20% - Accent1 3 2 2 2 4 4 2 2" xfId="17188" xr:uid="{00000000-0005-0000-0000-00006F420000}"/>
    <cellStyle name="20% - Accent1 3 2 2 2 4 4 2 2 2" xfId="17189" xr:uid="{00000000-0005-0000-0000-000070420000}"/>
    <cellStyle name="20% - Accent1 3 2 2 2 4 4 2 3" xfId="17190" xr:uid="{00000000-0005-0000-0000-000071420000}"/>
    <cellStyle name="20% - Accent1 3 2 2 2 4 4 3" xfId="17191" xr:uid="{00000000-0005-0000-0000-000072420000}"/>
    <cellStyle name="20% - Accent1 3 2 2 2 4 4 3 2" xfId="17192" xr:uid="{00000000-0005-0000-0000-000073420000}"/>
    <cellStyle name="20% - Accent1 3 2 2 2 4 4 4" xfId="17193" xr:uid="{00000000-0005-0000-0000-000074420000}"/>
    <cellStyle name="20% - Accent1 3 2 2 2 4 5" xfId="17194" xr:uid="{00000000-0005-0000-0000-000075420000}"/>
    <cellStyle name="20% - Accent1 3 2 2 2 4 5 2" xfId="17195" xr:uid="{00000000-0005-0000-0000-000076420000}"/>
    <cellStyle name="20% - Accent1 3 2 2 2 4 5 2 2" xfId="17196" xr:uid="{00000000-0005-0000-0000-000077420000}"/>
    <cellStyle name="20% - Accent1 3 2 2 2 4 5 2 2 2" xfId="17197" xr:uid="{00000000-0005-0000-0000-000078420000}"/>
    <cellStyle name="20% - Accent1 3 2 2 2 4 5 2 3" xfId="17198" xr:uid="{00000000-0005-0000-0000-000079420000}"/>
    <cellStyle name="20% - Accent1 3 2 2 2 4 5 3" xfId="17199" xr:uid="{00000000-0005-0000-0000-00007A420000}"/>
    <cellStyle name="20% - Accent1 3 2 2 2 4 5 3 2" xfId="17200" xr:uid="{00000000-0005-0000-0000-00007B420000}"/>
    <cellStyle name="20% - Accent1 3 2 2 2 4 5 4" xfId="17201" xr:uid="{00000000-0005-0000-0000-00007C420000}"/>
    <cellStyle name="20% - Accent1 3 2 2 2 4 6" xfId="17202" xr:uid="{00000000-0005-0000-0000-00007D420000}"/>
    <cellStyle name="20% - Accent1 3 2 2 2 4 6 2" xfId="17203" xr:uid="{00000000-0005-0000-0000-00007E420000}"/>
    <cellStyle name="20% - Accent1 3 2 2 2 4 6 2 2" xfId="17204" xr:uid="{00000000-0005-0000-0000-00007F420000}"/>
    <cellStyle name="20% - Accent1 3 2 2 2 4 6 2 2 2" xfId="17205" xr:uid="{00000000-0005-0000-0000-000080420000}"/>
    <cellStyle name="20% - Accent1 3 2 2 2 4 6 2 3" xfId="17206" xr:uid="{00000000-0005-0000-0000-000081420000}"/>
    <cellStyle name="20% - Accent1 3 2 2 2 4 6 3" xfId="17207" xr:uid="{00000000-0005-0000-0000-000082420000}"/>
    <cellStyle name="20% - Accent1 3 2 2 2 4 6 3 2" xfId="17208" xr:uid="{00000000-0005-0000-0000-000083420000}"/>
    <cellStyle name="20% - Accent1 3 2 2 2 4 6 4" xfId="17209" xr:uid="{00000000-0005-0000-0000-000084420000}"/>
    <cellStyle name="20% - Accent1 3 2 2 2 4 7" xfId="17210" xr:uid="{00000000-0005-0000-0000-000085420000}"/>
    <cellStyle name="20% - Accent1 3 2 2 2 4 7 2" xfId="17211" xr:uid="{00000000-0005-0000-0000-000086420000}"/>
    <cellStyle name="20% - Accent1 3 2 2 2 4 7 2 2" xfId="17212" xr:uid="{00000000-0005-0000-0000-000087420000}"/>
    <cellStyle name="20% - Accent1 3 2 2 2 4 7 3" xfId="17213" xr:uid="{00000000-0005-0000-0000-000088420000}"/>
    <cellStyle name="20% - Accent1 3 2 2 2 4 8" xfId="17214" xr:uid="{00000000-0005-0000-0000-000089420000}"/>
    <cellStyle name="20% - Accent1 3 2 2 2 4 8 2" xfId="17215" xr:uid="{00000000-0005-0000-0000-00008A420000}"/>
    <cellStyle name="20% - Accent1 3 2 2 2 4 8 2 2" xfId="17216" xr:uid="{00000000-0005-0000-0000-00008B420000}"/>
    <cellStyle name="20% - Accent1 3 2 2 2 4 8 3" xfId="17217" xr:uid="{00000000-0005-0000-0000-00008C420000}"/>
    <cellStyle name="20% - Accent1 3 2 2 2 4 9" xfId="17218" xr:uid="{00000000-0005-0000-0000-00008D420000}"/>
    <cellStyle name="20% - Accent1 3 2 2 2 4 9 2" xfId="17219" xr:uid="{00000000-0005-0000-0000-00008E420000}"/>
    <cellStyle name="20% - Accent1 3 2 2 2 5" xfId="17220" xr:uid="{00000000-0005-0000-0000-00008F420000}"/>
    <cellStyle name="20% - Accent1 3 2 2 2 5 10" xfId="17221" xr:uid="{00000000-0005-0000-0000-000090420000}"/>
    <cellStyle name="20% - Accent1 3 2 2 2 5 10 2" xfId="17222" xr:uid="{00000000-0005-0000-0000-000091420000}"/>
    <cellStyle name="20% - Accent1 3 2 2 2 5 11" xfId="17223" xr:uid="{00000000-0005-0000-0000-000092420000}"/>
    <cellStyle name="20% - Accent1 3 2 2 2 5 2" xfId="17224" xr:uid="{00000000-0005-0000-0000-000093420000}"/>
    <cellStyle name="20% - Accent1 3 2 2 2 5 2 2" xfId="17225" xr:uid="{00000000-0005-0000-0000-000094420000}"/>
    <cellStyle name="20% - Accent1 3 2 2 2 5 2 2 2" xfId="17226" xr:uid="{00000000-0005-0000-0000-000095420000}"/>
    <cellStyle name="20% - Accent1 3 2 2 2 5 2 2 2 2" xfId="17227" xr:uid="{00000000-0005-0000-0000-000096420000}"/>
    <cellStyle name="20% - Accent1 3 2 2 2 5 2 2 2 2 2" xfId="17228" xr:uid="{00000000-0005-0000-0000-000097420000}"/>
    <cellStyle name="20% - Accent1 3 2 2 2 5 2 2 2 3" xfId="17229" xr:uid="{00000000-0005-0000-0000-000098420000}"/>
    <cellStyle name="20% - Accent1 3 2 2 2 5 2 2 3" xfId="17230" xr:uid="{00000000-0005-0000-0000-000099420000}"/>
    <cellStyle name="20% - Accent1 3 2 2 2 5 2 2 3 2" xfId="17231" xr:uid="{00000000-0005-0000-0000-00009A420000}"/>
    <cellStyle name="20% - Accent1 3 2 2 2 5 2 2 4" xfId="17232" xr:uid="{00000000-0005-0000-0000-00009B420000}"/>
    <cellStyle name="20% - Accent1 3 2 2 2 5 2 3" xfId="17233" xr:uid="{00000000-0005-0000-0000-00009C420000}"/>
    <cellStyle name="20% - Accent1 3 2 2 2 5 2 3 2" xfId="17234" xr:uid="{00000000-0005-0000-0000-00009D420000}"/>
    <cellStyle name="20% - Accent1 3 2 2 2 5 2 3 2 2" xfId="17235" xr:uid="{00000000-0005-0000-0000-00009E420000}"/>
    <cellStyle name="20% - Accent1 3 2 2 2 5 2 3 2 2 2" xfId="17236" xr:uid="{00000000-0005-0000-0000-00009F420000}"/>
    <cellStyle name="20% - Accent1 3 2 2 2 5 2 3 2 3" xfId="17237" xr:uid="{00000000-0005-0000-0000-0000A0420000}"/>
    <cellStyle name="20% - Accent1 3 2 2 2 5 2 3 3" xfId="17238" xr:uid="{00000000-0005-0000-0000-0000A1420000}"/>
    <cellStyle name="20% - Accent1 3 2 2 2 5 2 3 3 2" xfId="17239" xr:uid="{00000000-0005-0000-0000-0000A2420000}"/>
    <cellStyle name="20% - Accent1 3 2 2 2 5 2 3 4" xfId="17240" xr:uid="{00000000-0005-0000-0000-0000A3420000}"/>
    <cellStyle name="20% - Accent1 3 2 2 2 5 2 4" xfId="17241" xr:uid="{00000000-0005-0000-0000-0000A4420000}"/>
    <cellStyle name="20% - Accent1 3 2 2 2 5 2 4 2" xfId="17242" xr:uid="{00000000-0005-0000-0000-0000A5420000}"/>
    <cellStyle name="20% - Accent1 3 2 2 2 5 2 4 2 2" xfId="17243" xr:uid="{00000000-0005-0000-0000-0000A6420000}"/>
    <cellStyle name="20% - Accent1 3 2 2 2 5 2 4 2 2 2" xfId="17244" xr:uid="{00000000-0005-0000-0000-0000A7420000}"/>
    <cellStyle name="20% - Accent1 3 2 2 2 5 2 4 2 3" xfId="17245" xr:uid="{00000000-0005-0000-0000-0000A8420000}"/>
    <cellStyle name="20% - Accent1 3 2 2 2 5 2 4 3" xfId="17246" xr:uid="{00000000-0005-0000-0000-0000A9420000}"/>
    <cellStyle name="20% - Accent1 3 2 2 2 5 2 4 3 2" xfId="17247" xr:uid="{00000000-0005-0000-0000-0000AA420000}"/>
    <cellStyle name="20% - Accent1 3 2 2 2 5 2 4 4" xfId="17248" xr:uid="{00000000-0005-0000-0000-0000AB420000}"/>
    <cellStyle name="20% - Accent1 3 2 2 2 5 2 5" xfId="17249" xr:uid="{00000000-0005-0000-0000-0000AC420000}"/>
    <cellStyle name="20% - Accent1 3 2 2 2 5 2 5 2" xfId="17250" xr:uid="{00000000-0005-0000-0000-0000AD420000}"/>
    <cellStyle name="20% - Accent1 3 2 2 2 5 2 5 2 2" xfId="17251" xr:uid="{00000000-0005-0000-0000-0000AE420000}"/>
    <cellStyle name="20% - Accent1 3 2 2 2 5 2 5 3" xfId="17252" xr:uid="{00000000-0005-0000-0000-0000AF420000}"/>
    <cellStyle name="20% - Accent1 3 2 2 2 5 2 6" xfId="17253" xr:uid="{00000000-0005-0000-0000-0000B0420000}"/>
    <cellStyle name="20% - Accent1 3 2 2 2 5 2 6 2" xfId="17254" xr:uid="{00000000-0005-0000-0000-0000B1420000}"/>
    <cellStyle name="20% - Accent1 3 2 2 2 5 2 6 2 2" xfId="17255" xr:uid="{00000000-0005-0000-0000-0000B2420000}"/>
    <cellStyle name="20% - Accent1 3 2 2 2 5 2 6 3" xfId="17256" xr:uid="{00000000-0005-0000-0000-0000B3420000}"/>
    <cellStyle name="20% - Accent1 3 2 2 2 5 2 7" xfId="17257" xr:uid="{00000000-0005-0000-0000-0000B4420000}"/>
    <cellStyle name="20% - Accent1 3 2 2 2 5 2 7 2" xfId="17258" xr:uid="{00000000-0005-0000-0000-0000B5420000}"/>
    <cellStyle name="20% - Accent1 3 2 2 2 5 2 8" xfId="17259" xr:uid="{00000000-0005-0000-0000-0000B6420000}"/>
    <cellStyle name="20% - Accent1 3 2 2 2 5 2 8 2" xfId="17260" xr:uid="{00000000-0005-0000-0000-0000B7420000}"/>
    <cellStyle name="20% - Accent1 3 2 2 2 5 2 9" xfId="17261" xr:uid="{00000000-0005-0000-0000-0000B8420000}"/>
    <cellStyle name="20% - Accent1 3 2 2 2 5 3" xfId="17262" xr:uid="{00000000-0005-0000-0000-0000B9420000}"/>
    <cellStyle name="20% - Accent1 3 2 2 2 5 3 2" xfId="17263" xr:uid="{00000000-0005-0000-0000-0000BA420000}"/>
    <cellStyle name="20% - Accent1 3 2 2 2 5 3 2 2" xfId="17264" xr:uid="{00000000-0005-0000-0000-0000BB420000}"/>
    <cellStyle name="20% - Accent1 3 2 2 2 5 3 2 2 2" xfId="17265" xr:uid="{00000000-0005-0000-0000-0000BC420000}"/>
    <cellStyle name="20% - Accent1 3 2 2 2 5 3 2 2 2 2" xfId="17266" xr:uid="{00000000-0005-0000-0000-0000BD420000}"/>
    <cellStyle name="20% - Accent1 3 2 2 2 5 3 2 2 3" xfId="17267" xr:uid="{00000000-0005-0000-0000-0000BE420000}"/>
    <cellStyle name="20% - Accent1 3 2 2 2 5 3 2 3" xfId="17268" xr:uid="{00000000-0005-0000-0000-0000BF420000}"/>
    <cellStyle name="20% - Accent1 3 2 2 2 5 3 2 3 2" xfId="17269" xr:uid="{00000000-0005-0000-0000-0000C0420000}"/>
    <cellStyle name="20% - Accent1 3 2 2 2 5 3 2 4" xfId="17270" xr:uid="{00000000-0005-0000-0000-0000C1420000}"/>
    <cellStyle name="20% - Accent1 3 2 2 2 5 3 3" xfId="17271" xr:uid="{00000000-0005-0000-0000-0000C2420000}"/>
    <cellStyle name="20% - Accent1 3 2 2 2 5 3 3 2" xfId="17272" xr:uid="{00000000-0005-0000-0000-0000C3420000}"/>
    <cellStyle name="20% - Accent1 3 2 2 2 5 3 3 2 2" xfId="17273" xr:uid="{00000000-0005-0000-0000-0000C4420000}"/>
    <cellStyle name="20% - Accent1 3 2 2 2 5 3 3 2 2 2" xfId="17274" xr:uid="{00000000-0005-0000-0000-0000C5420000}"/>
    <cellStyle name="20% - Accent1 3 2 2 2 5 3 3 2 3" xfId="17275" xr:uid="{00000000-0005-0000-0000-0000C6420000}"/>
    <cellStyle name="20% - Accent1 3 2 2 2 5 3 3 3" xfId="17276" xr:uid="{00000000-0005-0000-0000-0000C7420000}"/>
    <cellStyle name="20% - Accent1 3 2 2 2 5 3 3 3 2" xfId="17277" xr:uid="{00000000-0005-0000-0000-0000C8420000}"/>
    <cellStyle name="20% - Accent1 3 2 2 2 5 3 3 4" xfId="17278" xr:uid="{00000000-0005-0000-0000-0000C9420000}"/>
    <cellStyle name="20% - Accent1 3 2 2 2 5 3 4" xfId="17279" xr:uid="{00000000-0005-0000-0000-0000CA420000}"/>
    <cellStyle name="20% - Accent1 3 2 2 2 5 3 4 2" xfId="17280" xr:uid="{00000000-0005-0000-0000-0000CB420000}"/>
    <cellStyle name="20% - Accent1 3 2 2 2 5 3 4 2 2" xfId="17281" xr:uid="{00000000-0005-0000-0000-0000CC420000}"/>
    <cellStyle name="20% - Accent1 3 2 2 2 5 3 4 2 2 2" xfId="17282" xr:uid="{00000000-0005-0000-0000-0000CD420000}"/>
    <cellStyle name="20% - Accent1 3 2 2 2 5 3 4 2 3" xfId="17283" xr:uid="{00000000-0005-0000-0000-0000CE420000}"/>
    <cellStyle name="20% - Accent1 3 2 2 2 5 3 4 3" xfId="17284" xr:uid="{00000000-0005-0000-0000-0000CF420000}"/>
    <cellStyle name="20% - Accent1 3 2 2 2 5 3 4 3 2" xfId="17285" xr:uid="{00000000-0005-0000-0000-0000D0420000}"/>
    <cellStyle name="20% - Accent1 3 2 2 2 5 3 4 4" xfId="17286" xr:uid="{00000000-0005-0000-0000-0000D1420000}"/>
    <cellStyle name="20% - Accent1 3 2 2 2 5 3 5" xfId="17287" xr:uid="{00000000-0005-0000-0000-0000D2420000}"/>
    <cellStyle name="20% - Accent1 3 2 2 2 5 3 5 2" xfId="17288" xr:uid="{00000000-0005-0000-0000-0000D3420000}"/>
    <cellStyle name="20% - Accent1 3 2 2 2 5 3 5 2 2" xfId="17289" xr:uid="{00000000-0005-0000-0000-0000D4420000}"/>
    <cellStyle name="20% - Accent1 3 2 2 2 5 3 5 3" xfId="17290" xr:uid="{00000000-0005-0000-0000-0000D5420000}"/>
    <cellStyle name="20% - Accent1 3 2 2 2 5 3 6" xfId="17291" xr:uid="{00000000-0005-0000-0000-0000D6420000}"/>
    <cellStyle name="20% - Accent1 3 2 2 2 5 3 6 2" xfId="17292" xr:uid="{00000000-0005-0000-0000-0000D7420000}"/>
    <cellStyle name="20% - Accent1 3 2 2 2 5 3 6 2 2" xfId="17293" xr:uid="{00000000-0005-0000-0000-0000D8420000}"/>
    <cellStyle name="20% - Accent1 3 2 2 2 5 3 6 3" xfId="17294" xr:uid="{00000000-0005-0000-0000-0000D9420000}"/>
    <cellStyle name="20% - Accent1 3 2 2 2 5 3 7" xfId="17295" xr:uid="{00000000-0005-0000-0000-0000DA420000}"/>
    <cellStyle name="20% - Accent1 3 2 2 2 5 3 7 2" xfId="17296" xr:uid="{00000000-0005-0000-0000-0000DB420000}"/>
    <cellStyle name="20% - Accent1 3 2 2 2 5 3 8" xfId="17297" xr:uid="{00000000-0005-0000-0000-0000DC420000}"/>
    <cellStyle name="20% - Accent1 3 2 2 2 5 3 8 2" xfId="17298" xr:uid="{00000000-0005-0000-0000-0000DD420000}"/>
    <cellStyle name="20% - Accent1 3 2 2 2 5 3 9" xfId="17299" xr:uid="{00000000-0005-0000-0000-0000DE420000}"/>
    <cellStyle name="20% - Accent1 3 2 2 2 5 4" xfId="17300" xr:uid="{00000000-0005-0000-0000-0000DF420000}"/>
    <cellStyle name="20% - Accent1 3 2 2 2 5 4 2" xfId="17301" xr:uid="{00000000-0005-0000-0000-0000E0420000}"/>
    <cellStyle name="20% - Accent1 3 2 2 2 5 4 2 2" xfId="17302" xr:uid="{00000000-0005-0000-0000-0000E1420000}"/>
    <cellStyle name="20% - Accent1 3 2 2 2 5 4 2 2 2" xfId="17303" xr:uid="{00000000-0005-0000-0000-0000E2420000}"/>
    <cellStyle name="20% - Accent1 3 2 2 2 5 4 2 3" xfId="17304" xr:uid="{00000000-0005-0000-0000-0000E3420000}"/>
    <cellStyle name="20% - Accent1 3 2 2 2 5 4 3" xfId="17305" xr:uid="{00000000-0005-0000-0000-0000E4420000}"/>
    <cellStyle name="20% - Accent1 3 2 2 2 5 4 3 2" xfId="17306" xr:uid="{00000000-0005-0000-0000-0000E5420000}"/>
    <cellStyle name="20% - Accent1 3 2 2 2 5 4 4" xfId="17307" xr:uid="{00000000-0005-0000-0000-0000E6420000}"/>
    <cellStyle name="20% - Accent1 3 2 2 2 5 5" xfId="17308" xr:uid="{00000000-0005-0000-0000-0000E7420000}"/>
    <cellStyle name="20% - Accent1 3 2 2 2 5 5 2" xfId="17309" xr:uid="{00000000-0005-0000-0000-0000E8420000}"/>
    <cellStyle name="20% - Accent1 3 2 2 2 5 5 2 2" xfId="17310" xr:uid="{00000000-0005-0000-0000-0000E9420000}"/>
    <cellStyle name="20% - Accent1 3 2 2 2 5 5 2 2 2" xfId="17311" xr:uid="{00000000-0005-0000-0000-0000EA420000}"/>
    <cellStyle name="20% - Accent1 3 2 2 2 5 5 2 3" xfId="17312" xr:uid="{00000000-0005-0000-0000-0000EB420000}"/>
    <cellStyle name="20% - Accent1 3 2 2 2 5 5 3" xfId="17313" xr:uid="{00000000-0005-0000-0000-0000EC420000}"/>
    <cellStyle name="20% - Accent1 3 2 2 2 5 5 3 2" xfId="17314" xr:uid="{00000000-0005-0000-0000-0000ED420000}"/>
    <cellStyle name="20% - Accent1 3 2 2 2 5 5 4" xfId="17315" xr:uid="{00000000-0005-0000-0000-0000EE420000}"/>
    <cellStyle name="20% - Accent1 3 2 2 2 5 6" xfId="17316" xr:uid="{00000000-0005-0000-0000-0000EF420000}"/>
    <cellStyle name="20% - Accent1 3 2 2 2 5 6 2" xfId="17317" xr:uid="{00000000-0005-0000-0000-0000F0420000}"/>
    <cellStyle name="20% - Accent1 3 2 2 2 5 6 2 2" xfId="17318" xr:uid="{00000000-0005-0000-0000-0000F1420000}"/>
    <cellStyle name="20% - Accent1 3 2 2 2 5 6 2 2 2" xfId="17319" xr:uid="{00000000-0005-0000-0000-0000F2420000}"/>
    <cellStyle name="20% - Accent1 3 2 2 2 5 6 2 3" xfId="17320" xr:uid="{00000000-0005-0000-0000-0000F3420000}"/>
    <cellStyle name="20% - Accent1 3 2 2 2 5 6 3" xfId="17321" xr:uid="{00000000-0005-0000-0000-0000F4420000}"/>
    <cellStyle name="20% - Accent1 3 2 2 2 5 6 3 2" xfId="17322" xr:uid="{00000000-0005-0000-0000-0000F5420000}"/>
    <cellStyle name="20% - Accent1 3 2 2 2 5 6 4" xfId="17323" xr:uid="{00000000-0005-0000-0000-0000F6420000}"/>
    <cellStyle name="20% - Accent1 3 2 2 2 5 7" xfId="17324" xr:uid="{00000000-0005-0000-0000-0000F7420000}"/>
    <cellStyle name="20% - Accent1 3 2 2 2 5 7 2" xfId="17325" xr:uid="{00000000-0005-0000-0000-0000F8420000}"/>
    <cellStyle name="20% - Accent1 3 2 2 2 5 7 2 2" xfId="17326" xr:uid="{00000000-0005-0000-0000-0000F9420000}"/>
    <cellStyle name="20% - Accent1 3 2 2 2 5 7 3" xfId="17327" xr:uid="{00000000-0005-0000-0000-0000FA420000}"/>
    <cellStyle name="20% - Accent1 3 2 2 2 5 8" xfId="17328" xr:uid="{00000000-0005-0000-0000-0000FB420000}"/>
    <cellStyle name="20% - Accent1 3 2 2 2 5 8 2" xfId="17329" xr:uid="{00000000-0005-0000-0000-0000FC420000}"/>
    <cellStyle name="20% - Accent1 3 2 2 2 5 8 2 2" xfId="17330" xr:uid="{00000000-0005-0000-0000-0000FD420000}"/>
    <cellStyle name="20% - Accent1 3 2 2 2 5 8 3" xfId="17331" xr:uid="{00000000-0005-0000-0000-0000FE420000}"/>
    <cellStyle name="20% - Accent1 3 2 2 2 5 9" xfId="17332" xr:uid="{00000000-0005-0000-0000-0000FF420000}"/>
    <cellStyle name="20% - Accent1 3 2 2 2 5 9 2" xfId="17333" xr:uid="{00000000-0005-0000-0000-000000430000}"/>
    <cellStyle name="20% - Accent1 3 2 2 2 6" xfId="17334" xr:uid="{00000000-0005-0000-0000-000001430000}"/>
    <cellStyle name="20% - Accent1 3 2 2 2 6 2" xfId="17335" xr:uid="{00000000-0005-0000-0000-000002430000}"/>
    <cellStyle name="20% - Accent1 3 2 2 2 6 2 2" xfId="17336" xr:uid="{00000000-0005-0000-0000-000003430000}"/>
    <cellStyle name="20% - Accent1 3 2 2 2 6 2 2 2" xfId="17337" xr:uid="{00000000-0005-0000-0000-000004430000}"/>
    <cellStyle name="20% - Accent1 3 2 2 2 6 2 2 2 2" xfId="17338" xr:uid="{00000000-0005-0000-0000-000005430000}"/>
    <cellStyle name="20% - Accent1 3 2 2 2 6 2 2 3" xfId="17339" xr:uid="{00000000-0005-0000-0000-000006430000}"/>
    <cellStyle name="20% - Accent1 3 2 2 2 6 2 3" xfId="17340" xr:uid="{00000000-0005-0000-0000-000007430000}"/>
    <cellStyle name="20% - Accent1 3 2 2 2 6 2 3 2" xfId="17341" xr:uid="{00000000-0005-0000-0000-000008430000}"/>
    <cellStyle name="20% - Accent1 3 2 2 2 6 2 4" xfId="17342" xr:uid="{00000000-0005-0000-0000-000009430000}"/>
    <cellStyle name="20% - Accent1 3 2 2 2 6 3" xfId="17343" xr:uid="{00000000-0005-0000-0000-00000A430000}"/>
    <cellStyle name="20% - Accent1 3 2 2 2 6 3 2" xfId="17344" xr:uid="{00000000-0005-0000-0000-00000B430000}"/>
    <cellStyle name="20% - Accent1 3 2 2 2 6 3 2 2" xfId="17345" xr:uid="{00000000-0005-0000-0000-00000C430000}"/>
    <cellStyle name="20% - Accent1 3 2 2 2 6 3 2 2 2" xfId="17346" xr:uid="{00000000-0005-0000-0000-00000D430000}"/>
    <cellStyle name="20% - Accent1 3 2 2 2 6 3 2 3" xfId="17347" xr:uid="{00000000-0005-0000-0000-00000E430000}"/>
    <cellStyle name="20% - Accent1 3 2 2 2 6 3 3" xfId="17348" xr:uid="{00000000-0005-0000-0000-00000F430000}"/>
    <cellStyle name="20% - Accent1 3 2 2 2 6 3 3 2" xfId="17349" xr:uid="{00000000-0005-0000-0000-000010430000}"/>
    <cellStyle name="20% - Accent1 3 2 2 2 6 3 4" xfId="17350" xr:uid="{00000000-0005-0000-0000-000011430000}"/>
    <cellStyle name="20% - Accent1 3 2 2 2 6 4" xfId="17351" xr:uid="{00000000-0005-0000-0000-000012430000}"/>
    <cellStyle name="20% - Accent1 3 2 2 2 6 4 2" xfId="17352" xr:uid="{00000000-0005-0000-0000-000013430000}"/>
    <cellStyle name="20% - Accent1 3 2 2 2 6 4 2 2" xfId="17353" xr:uid="{00000000-0005-0000-0000-000014430000}"/>
    <cellStyle name="20% - Accent1 3 2 2 2 6 4 2 2 2" xfId="17354" xr:uid="{00000000-0005-0000-0000-000015430000}"/>
    <cellStyle name="20% - Accent1 3 2 2 2 6 4 2 3" xfId="17355" xr:uid="{00000000-0005-0000-0000-000016430000}"/>
    <cellStyle name="20% - Accent1 3 2 2 2 6 4 3" xfId="17356" xr:uid="{00000000-0005-0000-0000-000017430000}"/>
    <cellStyle name="20% - Accent1 3 2 2 2 6 4 3 2" xfId="17357" xr:uid="{00000000-0005-0000-0000-000018430000}"/>
    <cellStyle name="20% - Accent1 3 2 2 2 6 4 4" xfId="17358" xr:uid="{00000000-0005-0000-0000-000019430000}"/>
    <cellStyle name="20% - Accent1 3 2 2 2 6 5" xfId="17359" xr:uid="{00000000-0005-0000-0000-00001A430000}"/>
    <cellStyle name="20% - Accent1 3 2 2 2 6 5 2" xfId="17360" xr:uid="{00000000-0005-0000-0000-00001B430000}"/>
    <cellStyle name="20% - Accent1 3 2 2 2 6 5 2 2" xfId="17361" xr:uid="{00000000-0005-0000-0000-00001C430000}"/>
    <cellStyle name="20% - Accent1 3 2 2 2 6 5 3" xfId="17362" xr:uid="{00000000-0005-0000-0000-00001D430000}"/>
    <cellStyle name="20% - Accent1 3 2 2 2 6 6" xfId="17363" xr:uid="{00000000-0005-0000-0000-00001E430000}"/>
    <cellStyle name="20% - Accent1 3 2 2 2 6 6 2" xfId="17364" xr:uid="{00000000-0005-0000-0000-00001F430000}"/>
    <cellStyle name="20% - Accent1 3 2 2 2 6 6 2 2" xfId="17365" xr:uid="{00000000-0005-0000-0000-000020430000}"/>
    <cellStyle name="20% - Accent1 3 2 2 2 6 6 3" xfId="17366" xr:uid="{00000000-0005-0000-0000-000021430000}"/>
    <cellStyle name="20% - Accent1 3 2 2 2 6 7" xfId="17367" xr:uid="{00000000-0005-0000-0000-000022430000}"/>
    <cellStyle name="20% - Accent1 3 2 2 2 6 7 2" xfId="17368" xr:uid="{00000000-0005-0000-0000-000023430000}"/>
    <cellStyle name="20% - Accent1 3 2 2 2 6 8" xfId="17369" xr:uid="{00000000-0005-0000-0000-000024430000}"/>
    <cellStyle name="20% - Accent1 3 2 2 2 6 8 2" xfId="17370" xr:uid="{00000000-0005-0000-0000-000025430000}"/>
    <cellStyle name="20% - Accent1 3 2 2 2 6 9" xfId="17371" xr:uid="{00000000-0005-0000-0000-000026430000}"/>
    <cellStyle name="20% - Accent1 3 2 2 2 7" xfId="17372" xr:uid="{00000000-0005-0000-0000-000027430000}"/>
    <cellStyle name="20% - Accent1 3 2 2 2 7 2" xfId="17373" xr:uid="{00000000-0005-0000-0000-000028430000}"/>
    <cellStyle name="20% - Accent1 3 2 2 2 7 2 2" xfId="17374" xr:uid="{00000000-0005-0000-0000-000029430000}"/>
    <cellStyle name="20% - Accent1 3 2 2 2 7 2 2 2" xfId="17375" xr:uid="{00000000-0005-0000-0000-00002A430000}"/>
    <cellStyle name="20% - Accent1 3 2 2 2 7 2 2 2 2" xfId="17376" xr:uid="{00000000-0005-0000-0000-00002B430000}"/>
    <cellStyle name="20% - Accent1 3 2 2 2 7 2 2 3" xfId="17377" xr:uid="{00000000-0005-0000-0000-00002C430000}"/>
    <cellStyle name="20% - Accent1 3 2 2 2 7 2 3" xfId="17378" xr:uid="{00000000-0005-0000-0000-00002D430000}"/>
    <cellStyle name="20% - Accent1 3 2 2 2 7 2 3 2" xfId="17379" xr:uid="{00000000-0005-0000-0000-00002E430000}"/>
    <cellStyle name="20% - Accent1 3 2 2 2 7 2 4" xfId="17380" xr:uid="{00000000-0005-0000-0000-00002F430000}"/>
    <cellStyle name="20% - Accent1 3 2 2 2 7 3" xfId="17381" xr:uid="{00000000-0005-0000-0000-000030430000}"/>
    <cellStyle name="20% - Accent1 3 2 2 2 7 3 2" xfId="17382" xr:uid="{00000000-0005-0000-0000-000031430000}"/>
    <cellStyle name="20% - Accent1 3 2 2 2 7 3 2 2" xfId="17383" xr:uid="{00000000-0005-0000-0000-000032430000}"/>
    <cellStyle name="20% - Accent1 3 2 2 2 7 3 2 2 2" xfId="17384" xr:uid="{00000000-0005-0000-0000-000033430000}"/>
    <cellStyle name="20% - Accent1 3 2 2 2 7 3 2 3" xfId="17385" xr:uid="{00000000-0005-0000-0000-000034430000}"/>
    <cellStyle name="20% - Accent1 3 2 2 2 7 3 3" xfId="17386" xr:uid="{00000000-0005-0000-0000-000035430000}"/>
    <cellStyle name="20% - Accent1 3 2 2 2 7 3 3 2" xfId="17387" xr:uid="{00000000-0005-0000-0000-000036430000}"/>
    <cellStyle name="20% - Accent1 3 2 2 2 7 3 4" xfId="17388" xr:uid="{00000000-0005-0000-0000-000037430000}"/>
    <cellStyle name="20% - Accent1 3 2 2 2 7 4" xfId="17389" xr:uid="{00000000-0005-0000-0000-000038430000}"/>
    <cellStyle name="20% - Accent1 3 2 2 2 7 4 2" xfId="17390" xr:uid="{00000000-0005-0000-0000-000039430000}"/>
    <cellStyle name="20% - Accent1 3 2 2 2 7 4 2 2" xfId="17391" xr:uid="{00000000-0005-0000-0000-00003A430000}"/>
    <cellStyle name="20% - Accent1 3 2 2 2 7 4 2 2 2" xfId="17392" xr:uid="{00000000-0005-0000-0000-00003B430000}"/>
    <cellStyle name="20% - Accent1 3 2 2 2 7 4 2 3" xfId="17393" xr:uid="{00000000-0005-0000-0000-00003C430000}"/>
    <cellStyle name="20% - Accent1 3 2 2 2 7 4 3" xfId="17394" xr:uid="{00000000-0005-0000-0000-00003D430000}"/>
    <cellStyle name="20% - Accent1 3 2 2 2 7 4 3 2" xfId="17395" xr:uid="{00000000-0005-0000-0000-00003E430000}"/>
    <cellStyle name="20% - Accent1 3 2 2 2 7 4 4" xfId="17396" xr:uid="{00000000-0005-0000-0000-00003F430000}"/>
    <cellStyle name="20% - Accent1 3 2 2 2 7 5" xfId="17397" xr:uid="{00000000-0005-0000-0000-000040430000}"/>
    <cellStyle name="20% - Accent1 3 2 2 2 7 5 2" xfId="17398" xr:uid="{00000000-0005-0000-0000-000041430000}"/>
    <cellStyle name="20% - Accent1 3 2 2 2 7 5 2 2" xfId="17399" xr:uid="{00000000-0005-0000-0000-000042430000}"/>
    <cellStyle name="20% - Accent1 3 2 2 2 7 5 3" xfId="17400" xr:uid="{00000000-0005-0000-0000-000043430000}"/>
    <cellStyle name="20% - Accent1 3 2 2 2 7 6" xfId="17401" xr:uid="{00000000-0005-0000-0000-000044430000}"/>
    <cellStyle name="20% - Accent1 3 2 2 2 7 6 2" xfId="17402" xr:uid="{00000000-0005-0000-0000-000045430000}"/>
    <cellStyle name="20% - Accent1 3 2 2 2 7 6 2 2" xfId="17403" xr:uid="{00000000-0005-0000-0000-000046430000}"/>
    <cellStyle name="20% - Accent1 3 2 2 2 7 6 3" xfId="17404" xr:uid="{00000000-0005-0000-0000-000047430000}"/>
    <cellStyle name="20% - Accent1 3 2 2 2 7 7" xfId="17405" xr:uid="{00000000-0005-0000-0000-000048430000}"/>
    <cellStyle name="20% - Accent1 3 2 2 2 7 7 2" xfId="17406" xr:uid="{00000000-0005-0000-0000-000049430000}"/>
    <cellStyle name="20% - Accent1 3 2 2 2 7 8" xfId="17407" xr:uid="{00000000-0005-0000-0000-00004A430000}"/>
    <cellStyle name="20% - Accent1 3 2 2 2 7 8 2" xfId="17408" xr:uid="{00000000-0005-0000-0000-00004B430000}"/>
    <cellStyle name="20% - Accent1 3 2 2 2 7 9" xfId="17409" xr:uid="{00000000-0005-0000-0000-00004C430000}"/>
    <cellStyle name="20% - Accent1 3 2 2 2 8" xfId="17410" xr:uid="{00000000-0005-0000-0000-00004D430000}"/>
    <cellStyle name="20% - Accent1 3 2 2 2 8 2" xfId="17411" xr:uid="{00000000-0005-0000-0000-00004E430000}"/>
    <cellStyle name="20% - Accent1 3 2 2 2 8 2 2" xfId="17412" xr:uid="{00000000-0005-0000-0000-00004F430000}"/>
    <cellStyle name="20% - Accent1 3 2 2 2 8 2 2 2" xfId="17413" xr:uid="{00000000-0005-0000-0000-000050430000}"/>
    <cellStyle name="20% - Accent1 3 2 2 2 8 2 3" xfId="17414" xr:uid="{00000000-0005-0000-0000-000051430000}"/>
    <cellStyle name="20% - Accent1 3 2 2 2 8 3" xfId="17415" xr:uid="{00000000-0005-0000-0000-000052430000}"/>
    <cellStyle name="20% - Accent1 3 2 2 2 8 3 2" xfId="17416" xr:uid="{00000000-0005-0000-0000-000053430000}"/>
    <cellStyle name="20% - Accent1 3 2 2 2 8 4" xfId="17417" xr:uid="{00000000-0005-0000-0000-000054430000}"/>
    <cellStyle name="20% - Accent1 3 2 2 2 9" xfId="17418" xr:uid="{00000000-0005-0000-0000-000055430000}"/>
    <cellStyle name="20% - Accent1 3 2 2 2 9 2" xfId="17419" xr:uid="{00000000-0005-0000-0000-000056430000}"/>
    <cellStyle name="20% - Accent1 3 2 2 2 9 2 2" xfId="17420" xr:uid="{00000000-0005-0000-0000-000057430000}"/>
    <cellStyle name="20% - Accent1 3 2 2 2 9 2 2 2" xfId="17421" xr:uid="{00000000-0005-0000-0000-000058430000}"/>
    <cellStyle name="20% - Accent1 3 2 2 2 9 2 3" xfId="17422" xr:uid="{00000000-0005-0000-0000-000059430000}"/>
    <cellStyle name="20% - Accent1 3 2 2 2 9 3" xfId="17423" xr:uid="{00000000-0005-0000-0000-00005A430000}"/>
    <cellStyle name="20% - Accent1 3 2 2 2 9 3 2" xfId="17424" xr:uid="{00000000-0005-0000-0000-00005B430000}"/>
    <cellStyle name="20% - Accent1 3 2 2 2 9 4" xfId="17425" xr:uid="{00000000-0005-0000-0000-00005C430000}"/>
    <cellStyle name="20% - Accent1 3 2 2 3" xfId="17426" xr:uid="{00000000-0005-0000-0000-00005D430000}"/>
    <cellStyle name="20% - Accent1 3 2 2 3 10" xfId="17427" xr:uid="{00000000-0005-0000-0000-00005E430000}"/>
    <cellStyle name="20% - Accent1 3 2 2 3 10 2" xfId="17428" xr:uid="{00000000-0005-0000-0000-00005F430000}"/>
    <cellStyle name="20% - Accent1 3 2 2 3 10 2 2" xfId="17429" xr:uid="{00000000-0005-0000-0000-000060430000}"/>
    <cellStyle name="20% - Accent1 3 2 2 3 10 3" xfId="17430" xr:uid="{00000000-0005-0000-0000-000061430000}"/>
    <cellStyle name="20% - Accent1 3 2 2 3 11" xfId="17431" xr:uid="{00000000-0005-0000-0000-000062430000}"/>
    <cellStyle name="20% - Accent1 3 2 2 3 11 2" xfId="17432" xr:uid="{00000000-0005-0000-0000-000063430000}"/>
    <cellStyle name="20% - Accent1 3 2 2 3 11 2 2" xfId="17433" xr:uid="{00000000-0005-0000-0000-000064430000}"/>
    <cellStyle name="20% - Accent1 3 2 2 3 11 3" xfId="17434" xr:uid="{00000000-0005-0000-0000-000065430000}"/>
    <cellStyle name="20% - Accent1 3 2 2 3 12" xfId="17435" xr:uid="{00000000-0005-0000-0000-000066430000}"/>
    <cellStyle name="20% - Accent1 3 2 2 3 12 2" xfId="17436" xr:uid="{00000000-0005-0000-0000-000067430000}"/>
    <cellStyle name="20% - Accent1 3 2 2 3 13" xfId="17437" xr:uid="{00000000-0005-0000-0000-000068430000}"/>
    <cellStyle name="20% - Accent1 3 2 2 3 13 2" xfId="17438" xr:uid="{00000000-0005-0000-0000-000069430000}"/>
    <cellStyle name="20% - Accent1 3 2 2 3 14" xfId="17439" xr:uid="{00000000-0005-0000-0000-00006A430000}"/>
    <cellStyle name="20% - Accent1 3 2 2 3 2" xfId="17440" xr:uid="{00000000-0005-0000-0000-00006B430000}"/>
    <cellStyle name="20% - Accent1 3 2 2 3 2 10" xfId="17441" xr:uid="{00000000-0005-0000-0000-00006C430000}"/>
    <cellStyle name="20% - Accent1 3 2 2 3 2 10 2" xfId="17442" xr:uid="{00000000-0005-0000-0000-00006D430000}"/>
    <cellStyle name="20% - Accent1 3 2 2 3 2 11" xfId="17443" xr:uid="{00000000-0005-0000-0000-00006E430000}"/>
    <cellStyle name="20% - Accent1 3 2 2 3 2 2" xfId="17444" xr:uid="{00000000-0005-0000-0000-00006F430000}"/>
    <cellStyle name="20% - Accent1 3 2 2 3 2 2 2" xfId="17445" xr:uid="{00000000-0005-0000-0000-000070430000}"/>
    <cellStyle name="20% - Accent1 3 2 2 3 2 2 2 2" xfId="17446" xr:uid="{00000000-0005-0000-0000-000071430000}"/>
    <cellStyle name="20% - Accent1 3 2 2 3 2 2 2 2 2" xfId="17447" xr:uid="{00000000-0005-0000-0000-000072430000}"/>
    <cellStyle name="20% - Accent1 3 2 2 3 2 2 2 2 2 2" xfId="17448" xr:uid="{00000000-0005-0000-0000-000073430000}"/>
    <cellStyle name="20% - Accent1 3 2 2 3 2 2 2 2 3" xfId="17449" xr:uid="{00000000-0005-0000-0000-000074430000}"/>
    <cellStyle name="20% - Accent1 3 2 2 3 2 2 2 3" xfId="17450" xr:uid="{00000000-0005-0000-0000-000075430000}"/>
    <cellStyle name="20% - Accent1 3 2 2 3 2 2 2 3 2" xfId="17451" xr:uid="{00000000-0005-0000-0000-000076430000}"/>
    <cellStyle name="20% - Accent1 3 2 2 3 2 2 2 4" xfId="17452" xr:uid="{00000000-0005-0000-0000-000077430000}"/>
    <cellStyle name="20% - Accent1 3 2 2 3 2 2 3" xfId="17453" xr:uid="{00000000-0005-0000-0000-000078430000}"/>
    <cellStyle name="20% - Accent1 3 2 2 3 2 2 3 2" xfId="17454" xr:uid="{00000000-0005-0000-0000-000079430000}"/>
    <cellStyle name="20% - Accent1 3 2 2 3 2 2 3 2 2" xfId="17455" xr:uid="{00000000-0005-0000-0000-00007A430000}"/>
    <cellStyle name="20% - Accent1 3 2 2 3 2 2 3 2 2 2" xfId="17456" xr:uid="{00000000-0005-0000-0000-00007B430000}"/>
    <cellStyle name="20% - Accent1 3 2 2 3 2 2 3 2 3" xfId="17457" xr:uid="{00000000-0005-0000-0000-00007C430000}"/>
    <cellStyle name="20% - Accent1 3 2 2 3 2 2 3 3" xfId="17458" xr:uid="{00000000-0005-0000-0000-00007D430000}"/>
    <cellStyle name="20% - Accent1 3 2 2 3 2 2 3 3 2" xfId="17459" xr:uid="{00000000-0005-0000-0000-00007E430000}"/>
    <cellStyle name="20% - Accent1 3 2 2 3 2 2 3 4" xfId="17460" xr:uid="{00000000-0005-0000-0000-00007F430000}"/>
    <cellStyle name="20% - Accent1 3 2 2 3 2 2 4" xfId="17461" xr:uid="{00000000-0005-0000-0000-000080430000}"/>
    <cellStyle name="20% - Accent1 3 2 2 3 2 2 4 2" xfId="17462" xr:uid="{00000000-0005-0000-0000-000081430000}"/>
    <cellStyle name="20% - Accent1 3 2 2 3 2 2 4 2 2" xfId="17463" xr:uid="{00000000-0005-0000-0000-000082430000}"/>
    <cellStyle name="20% - Accent1 3 2 2 3 2 2 4 2 2 2" xfId="17464" xr:uid="{00000000-0005-0000-0000-000083430000}"/>
    <cellStyle name="20% - Accent1 3 2 2 3 2 2 4 2 3" xfId="17465" xr:uid="{00000000-0005-0000-0000-000084430000}"/>
    <cellStyle name="20% - Accent1 3 2 2 3 2 2 4 3" xfId="17466" xr:uid="{00000000-0005-0000-0000-000085430000}"/>
    <cellStyle name="20% - Accent1 3 2 2 3 2 2 4 3 2" xfId="17467" xr:uid="{00000000-0005-0000-0000-000086430000}"/>
    <cellStyle name="20% - Accent1 3 2 2 3 2 2 4 4" xfId="17468" xr:uid="{00000000-0005-0000-0000-000087430000}"/>
    <cellStyle name="20% - Accent1 3 2 2 3 2 2 5" xfId="17469" xr:uid="{00000000-0005-0000-0000-000088430000}"/>
    <cellStyle name="20% - Accent1 3 2 2 3 2 2 5 2" xfId="17470" xr:uid="{00000000-0005-0000-0000-000089430000}"/>
    <cellStyle name="20% - Accent1 3 2 2 3 2 2 5 2 2" xfId="17471" xr:uid="{00000000-0005-0000-0000-00008A430000}"/>
    <cellStyle name="20% - Accent1 3 2 2 3 2 2 5 3" xfId="17472" xr:uid="{00000000-0005-0000-0000-00008B430000}"/>
    <cellStyle name="20% - Accent1 3 2 2 3 2 2 6" xfId="17473" xr:uid="{00000000-0005-0000-0000-00008C430000}"/>
    <cellStyle name="20% - Accent1 3 2 2 3 2 2 6 2" xfId="17474" xr:uid="{00000000-0005-0000-0000-00008D430000}"/>
    <cellStyle name="20% - Accent1 3 2 2 3 2 2 6 2 2" xfId="17475" xr:uid="{00000000-0005-0000-0000-00008E430000}"/>
    <cellStyle name="20% - Accent1 3 2 2 3 2 2 6 3" xfId="17476" xr:uid="{00000000-0005-0000-0000-00008F430000}"/>
    <cellStyle name="20% - Accent1 3 2 2 3 2 2 7" xfId="17477" xr:uid="{00000000-0005-0000-0000-000090430000}"/>
    <cellStyle name="20% - Accent1 3 2 2 3 2 2 7 2" xfId="17478" xr:uid="{00000000-0005-0000-0000-000091430000}"/>
    <cellStyle name="20% - Accent1 3 2 2 3 2 2 8" xfId="17479" xr:uid="{00000000-0005-0000-0000-000092430000}"/>
    <cellStyle name="20% - Accent1 3 2 2 3 2 2 8 2" xfId="17480" xr:uid="{00000000-0005-0000-0000-000093430000}"/>
    <cellStyle name="20% - Accent1 3 2 2 3 2 2 9" xfId="17481" xr:uid="{00000000-0005-0000-0000-000094430000}"/>
    <cellStyle name="20% - Accent1 3 2 2 3 2 3" xfId="17482" xr:uid="{00000000-0005-0000-0000-000095430000}"/>
    <cellStyle name="20% - Accent1 3 2 2 3 2 3 2" xfId="17483" xr:uid="{00000000-0005-0000-0000-000096430000}"/>
    <cellStyle name="20% - Accent1 3 2 2 3 2 3 2 2" xfId="17484" xr:uid="{00000000-0005-0000-0000-000097430000}"/>
    <cellStyle name="20% - Accent1 3 2 2 3 2 3 2 2 2" xfId="17485" xr:uid="{00000000-0005-0000-0000-000098430000}"/>
    <cellStyle name="20% - Accent1 3 2 2 3 2 3 2 2 2 2" xfId="17486" xr:uid="{00000000-0005-0000-0000-000099430000}"/>
    <cellStyle name="20% - Accent1 3 2 2 3 2 3 2 2 3" xfId="17487" xr:uid="{00000000-0005-0000-0000-00009A430000}"/>
    <cellStyle name="20% - Accent1 3 2 2 3 2 3 2 3" xfId="17488" xr:uid="{00000000-0005-0000-0000-00009B430000}"/>
    <cellStyle name="20% - Accent1 3 2 2 3 2 3 2 3 2" xfId="17489" xr:uid="{00000000-0005-0000-0000-00009C430000}"/>
    <cellStyle name="20% - Accent1 3 2 2 3 2 3 2 4" xfId="17490" xr:uid="{00000000-0005-0000-0000-00009D430000}"/>
    <cellStyle name="20% - Accent1 3 2 2 3 2 3 3" xfId="17491" xr:uid="{00000000-0005-0000-0000-00009E430000}"/>
    <cellStyle name="20% - Accent1 3 2 2 3 2 3 3 2" xfId="17492" xr:uid="{00000000-0005-0000-0000-00009F430000}"/>
    <cellStyle name="20% - Accent1 3 2 2 3 2 3 3 2 2" xfId="17493" xr:uid="{00000000-0005-0000-0000-0000A0430000}"/>
    <cellStyle name="20% - Accent1 3 2 2 3 2 3 3 2 2 2" xfId="17494" xr:uid="{00000000-0005-0000-0000-0000A1430000}"/>
    <cellStyle name="20% - Accent1 3 2 2 3 2 3 3 2 3" xfId="17495" xr:uid="{00000000-0005-0000-0000-0000A2430000}"/>
    <cellStyle name="20% - Accent1 3 2 2 3 2 3 3 3" xfId="17496" xr:uid="{00000000-0005-0000-0000-0000A3430000}"/>
    <cellStyle name="20% - Accent1 3 2 2 3 2 3 3 3 2" xfId="17497" xr:uid="{00000000-0005-0000-0000-0000A4430000}"/>
    <cellStyle name="20% - Accent1 3 2 2 3 2 3 3 4" xfId="17498" xr:uid="{00000000-0005-0000-0000-0000A5430000}"/>
    <cellStyle name="20% - Accent1 3 2 2 3 2 3 4" xfId="17499" xr:uid="{00000000-0005-0000-0000-0000A6430000}"/>
    <cellStyle name="20% - Accent1 3 2 2 3 2 3 4 2" xfId="17500" xr:uid="{00000000-0005-0000-0000-0000A7430000}"/>
    <cellStyle name="20% - Accent1 3 2 2 3 2 3 4 2 2" xfId="17501" xr:uid="{00000000-0005-0000-0000-0000A8430000}"/>
    <cellStyle name="20% - Accent1 3 2 2 3 2 3 4 2 2 2" xfId="17502" xr:uid="{00000000-0005-0000-0000-0000A9430000}"/>
    <cellStyle name="20% - Accent1 3 2 2 3 2 3 4 2 3" xfId="17503" xr:uid="{00000000-0005-0000-0000-0000AA430000}"/>
    <cellStyle name="20% - Accent1 3 2 2 3 2 3 4 3" xfId="17504" xr:uid="{00000000-0005-0000-0000-0000AB430000}"/>
    <cellStyle name="20% - Accent1 3 2 2 3 2 3 4 3 2" xfId="17505" xr:uid="{00000000-0005-0000-0000-0000AC430000}"/>
    <cellStyle name="20% - Accent1 3 2 2 3 2 3 4 4" xfId="17506" xr:uid="{00000000-0005-0000-0000-0000AD430000}"/>
    <cellStyle name="20% - Accent1 3 2 2 3 2 3 5" xfId="17507" xr:uid="{00000000-0005-0000-0000-0000AE430000}"/>
    <cellStyle name="20% - Accent1 3 2 2 3 2 3 5 2" xfId="17508" xr:uid="{00000000-0005-0000-0000-0000AF430000}"/>
    <cellStyle name="20% - Accent1 3 2 2 3 2 3 5 2 2" xfId="17509" xr:uid="{00000000-0005-0000-0000-0000B0430000}"/>
    <cellStyle name="20% - Accent1 3 2 2 3 2 3 5 3" xfId="17510" xr:uid="{00000000-0005-0000-0000-0000B1430000}"/>
    <cellStyle name="20% - Accent1 3 2 2 3 2 3 6" xfId="17511" xr:uid="{00000000-0005-0000-0000-0000B2430000}"/>
    <cellStyle name="20% - Accent1 3 2 2 3 2 3 6 2" xfId="17512" xr:uid="{00000000-0005-0000-0000-0000B3430000}"/>
    <cellStyle name="20% - Accent1 3 2 2 3 2 3 6 2 2" xfId="17513" xr:uid="{00000000-0005-0000-0000-0000B4430000}"/>
    <cellStyle name="20% - Accent1 3 2 2 3 2 3 6 3" xfId="17514" xr:uid="{00000000-0005-0000-0000-0000B5430000}"/>
    <cellStyle name="20% - Accent1 3 2 2 3 2 3 7" xfId="17515" xr:uid="{00000000-0005-0000-0000-0000B6430000}"/>
    <cellStyle name="20% - Accent1 3 2 2 3 2 3 7 2" xfId="17516" xr:uid="{00000000-0005-0000-0000-0000B7430000}"/>
    <cellStyle name="20% - Accent1 3 2 2 3 2 3 8" xfId="17517" xr:uid="{00000000-0005-0000-0000-0000B8430000}"/>
    <cellStyle name="20% - Accent1 3 2 2 3 2 3 8 2" xfId="17518" xr:uid="{00000000-0005-0000-0000-0000B9430000}"/>
    <cellStyle name="20% - Accent1 3 2 2 3 2 3 9" xfId="17519" xr:uid="{00000000-0005-0000-0000-0000BA430000}"/>
    <cellStyle name="20% - Accent1 3 2 2 3 2 4" xfId="17520" xr:uid="{00000000-0005-0000-0000-0000BB430000}"/>
    <cellStyle name="20% - Accent1 3 2 2 3 2 4 2" xfId="17521" xr:uid="{00000000-0005-0000-0000-0000BC430000}"/>
    <cellStyle name="20% - Accent1 3 2 2 3 2 4 2 2" xfId="17522" xr:uid="{00000000-0005-0000-0000-0000BD430000}"/>
    <cellStyle name="20% - Accent1 3 2 2 3 2 4 2 2 2" xfId="17523" xr:uid="{00000000-0005-0000-0000-0000BE430000}"/>
    <cellStyle name="20% - Accent1 3 2 2 3 2 4 2 3" xfId="17524" xr:uid="{00000000-0005-0000-0000-0000BF430000}"/>
    <cellStyle name="20% - Accent1 3 2 2 3 2 4 3" xfId="17525" xr:uid="{00000000-0005-0000-0000-0000C0430000}"/>
    <cellStyle name="20% - Accent1 3 2 2 3 2 4 3 2" xfId="17526" xr:uid="{00000000-0005-0000-0000-0000C1430000}"/>
    <cellStyle name="20% - Accent1 3 2 2 3 2 4 4" xfId="17527" xr:uid="{00000000-0005-0000-0000-0000C2430000}"/>
    <cellStyle name="20% - Accent1 3 2 2 3 2 5" xfId="17528" xr:uid="{00000000-0005-0000-0000-0000C3430000}"/>
    <cellStyle name="20% - Accent1 3 2 2 3 2 5 2" xfId="17529" xr:uid="{00000000-0005-0000-0000-0000C4430000}"/>
    <cellStyle name="20% - Accent1 3 2 2 3 2 5 2 2" xfId="17530" xr:uid="{00000000-0005-0000-0000-0000C5430000}"/>
    <cellStyle name="20% - Accent1 3 2 2 3 2 5 2 2 2" xfId="17531" xr:uid="{00000000-0005-0000-0000-0000C6430000}"/>
    <cellStyle name="20% - Accent1 3 2 2 3 2 5 2 3" xfId="17532" xr:uid="{00000000-0005-0000-0000-0000C7430000}"/>
    <cellStyle name="20% - Accent1 3 2 2 3 2 5 3" xfId="17533" xr:uid="{00000000-0005-0000-0000-0000C8430000}"/>
    <cellStyle name="20% - Accent1 3 2 2 3 2 5 3 2" xfId="17534" xr:uid="{00000000-0005-0000-0000-0000C9430000}"/>
    <cellStyle name="20% - Accent1 3 2 2 3 2 5 4" xfId="17535" xr:uid="{00000000-0005-0000-0000-0000CA430000}"/>
    <cellStyle name="20% - Accent1 3 2 2 3 2 6" xfId="17536" xr:uid="{00000000-0005-0000-0000-0000CB430000}"/>
    <cellStyle name="20% - Accent1 3 2 2 3 2 6 2" xfId="17537" xr:uid="{00000000-0005-0000-0000-0000CC430000}"/>
    <cellStyle name="20% - Accent1 3 2 2 3 2 6 2 2" xfId="17538" xr:uid="{00000000-0005-0000-0000-0000CD430000}"/>
    <cellStyle name="20% - Accent1 3 2 2 3 2 6 2 2 2" xfId="17539" xr:uid="{00000000-0005-0000-0000-0000CE430000}"/>
    <cellStyle name="20% - Accent1 3 2 2 3 2 6 2 3" xfId="17540" xr:uid="{00000000-0005-0000-0000-0000CF430000}"/>
    <cellStyle name="20% - Accent1 3 2 2 3 2 6 3" xfId="17541" xr:uid="{00000000-0005-0000-0000-0000D0430000}"/>
    <cellStyle name="20% - Accent1 3 2 2 3 2 6 3 2" xfId="17542" xr:uid="{00000000-0005-0000-0000-0000D1430000}"/>
    <cellStyle name="20% - Accent1 3 2 2 3 2 6 4" xfId="17543" xr:uid="{00000000-0005-0000-0000-0000D2430000}"/>
    <cellStyle name="20% - Accent1 3 2 2 3 2 7" xfId="17544" xr:uid="{00000000-0005-0000-0000-0000D3430000}"/>
    <cellStyle name="20% - Accent1 3 2 2 3 2 7 2" xfId="17545" xr:uid="{00000000-0005-0000-0000-0000D4430000}"/>
    <cellStyle name="20% - Accent1 3 2 2 3 2 7 2 2" xfId="17546" xr:uid="{00000000-0005-0000-0000-0000D5430000}"/>
    <cellStyle name="20% - Accent1 3 2 2 3 2 7 3" xfId="17547" xr:uid="{00000000-0005-0000-0000-0000D6430000}"/>
    <cellStyle name="20% - Accent1 3 2 2 3 2 8" xfId="17548" xr:uid="{00000000-0005-0000-0000-0000D7430000}"/>
    <cellStyle name="20% - Accent1 3 2 2 3 2 8 2" xfId="17549" xr:uid="{00000000-0005-0000-0000-0000D8430000}"/>
    <cellStyle name="20% - Accent1 3 2 2 3 2 8 2 2" xfId="17550" xr:uid="{00000000-0005-0000-0000-0000D9430000}"/>
    <cellStyle name="20% - Accent1 3 2 2 3 2 8 3" xfId="17551" xr:uid="{00000000-0005-0000-0000-0000DA430000}"/>
    <cellStyle name="20% - Accent1 3 2 2 3 2 9" xfId="17552" xr:uid="{00000000-0005-0000-0000-0000DB430000}"/>
    <cellStyle name="20% - Accent1 3 2 2 3 2 9 2" xfId="17553" xr:uid="{00000000-0005-0000-0000-0000DC430000}"/>
    <cellStyle name="20% - Accent1 3 2 2 3 3" xfId="17554" xr:uid="{00000000-0005-0000-0000-0000DD430000}"/>
    <cellStyle name="20% - Accent1 3 2 2 3 3 10" xfId="17555" xr:uid="{00000000-0005-0000-0000-0000DE430000}"/>
    <cellStyle name="20% - Accent1 3 2 2 3 3 10 2" xfId="17556" xr:uid="{00000000-0005-0000-0000-0000DF430000}"/>
    <cellStyle name="20% - Accent1 3 2 2 3 3 11" xfId="17557" xr:uid="{00000000-0005-0000-0000-0000E0430000}"/>
    <cellStyle name="20% - Accent1 3 2 2 3 3 2" xfId="17558" xr:uid="{00000000-0005-0000-0000-0000E1430000}"/>
    <cellStyle name="20% - Accent1 3 2 2 3 3 2 2" xfId="17559" xr:uid="{00000000-0005-0000-0000-0000E2430000}"/>
    <cellStyle name="20% - Accent1 3 2 2 3 3 2 2 2" xfId="17560" xr:uid="{00000000-0005-0000-0000-0000E3430000}"/>
    <cellStyle name="20% - Accent1 3 2 2 3 3 2 2 2 2" xfId="17561" xr:uid="{00000000-0005-0000-0000-0000E4430000}"/>
    <cellStyle name="20% - Accent1 3 2 2 3 3 2 2 2 2 2" xfId="17562" xr:uid="{00000000-0005-0000-0000-0000E5430000}"/>
    <cellStyle name="20% - Accent1 3 2 2 3 3 2 2 2 3" xfId="17563" xr:uid="{00000000-0005-0000-0000-0000E6430000}"/>
    <cellStyle name="20% - Accent1 3 2 2 3 3 2 2 3" xfId="17564" xr:uid="{00000000-0005-0000-0000-0000E7430000}"/>
    <cellStyle name="20% - Accent1 3 2 2 3 3 2 2 3 2" xfId="17565" xr:uid="{00000000-0005-0000-0000-0000E8430000}"/>
    <cellStyle name="20% - Accent1 3 2 2 3 3 2 2 4" xfId="17566" xr:uid="{00000000-0005-0000-0000-0000E9430000}"/>
    <cellStyle name="20% - Accent1 3 2 2 3 3 2 3" xfId="17567" xr:uid="{00000000-0005-0000-0000-0000EA430000}"/>
    <cellStyle name="20% - Accent1 3 2 2 3 3 2 3 2" xfId="17568" xr:uid="{00000000-0005-0000-0000-0000EB430000}"/>
    <cellStyle name="20% - Accent1 3 2 2 3 3 2 3 2 2" xfId="17569" xr:uid="{00000000-0005-0000-0000-0000EC430000}"/>
    <cellStyle name="20% - Accent1 3 2 2 3 3 2 3 2 2 2" xfId="17570" xr:uid="{00000000-0005-0000-0000-0000ED430000}"/>
    <cellStyle name="20% - Accent1 3 2 2 3 3 2 3 2 3" xfId="17571" xr:uid="{00000000-0005-0000-0000-0000EE430000}"/>
    <cellStyle name="20% - Accent1 3 2 2 3 3 2 3 3" xfId="17572" xr:uid="{00000000-0005-0000-0000-0000EF430000}"/>
    <cellStyle name="20% - Accent1 3 2 2 3 3 2 3 3 2" xfId="17573" xr:uid="{00000000-0005-0000-0000-0000F0430000}"/>
    <cellStyle name="20% - Accent1 3 2 2 3 3 2 3 4" xfId="17574" xr:uid="{00000000-0005-0000-0000-0000F1430000}"/>
    <cellStyle name="20% - Accent1 3 2 2 3 3 2 4" xfId="17575" xr:uid="{00000000-0005-0000-0000-0000F2430000}"/>
    <cellStyle name="20% - Accent1 3 2 2 3 3 2 4 2" xfId="17576" xr:uid="{00000000-0005-0000-0000-0000F3430000}"/>
    <cellStyle name="20% - Accent1 3 2 2 3 3 2 4 2 2" xfId="17577" xr:uid="{00000000-0005-0000-0000-0000F4430000}"/>
    <cellStyle name="20% - Accent1 3 2 2 3 3 2 4 2 2 2" xfId="17578" xr:uid="{00000000-0005-0000-0000-0000F5430000}"/>
    <cellStyle name="20% - Accent1 3 2 2 3 3 2 4 2 3" xfId="17579" xr:uid="{00000000-0005-0000-0000-0000F6430000}"/>
    <cellStyle name="20% - Accent1 3 2 2 3 3 2 4 3" xfId="17580" xr:uid="{00000000-0005-0000-0000-0000F7430000}"/>
    <cellStyle name="20% - Accent1 3 2 2 3 3 2 4 3 2" xfId="17581" xr:uid="{00000000-0005-0000-0000-0000F8430000}"/>
    <cellStyle name="20% - Accent1 3 2 2 3 3 2 4 4" xfId="17582" xr:uid="{00000000-0005-0000-0000-0000F9430000}"/>
    <cellStyle name="20% - Accent1 3 2 2 3 3 2 5" xfId="17583" xr:uid="{00000000-0005-0000-0000-0000FA430000}"/>
    <cellStyle name="20% - Accent1 3 2 2 3 3 2 5 2" xfId="17584" xr:uid="{00000000-0005-0000-0000-0000FB430000}"/>
    <cellStyle name="20% - Accent1 3 2 2 3 3 2 5 2 2" xfId="17585" xr:uid="{00000000-0005-0000-0000-0000FC430000}"/>
    <cellStyle name="20% - Accent1 3 2 2 3 3 2 5 3" xfId="17586" xr:uid="{00000000-0005-0000-0000-0000FD430000}"/>
    <cellStyle name="20% - Accent1 3 2 2 3 3 2 6" xfId="17587" xr:uid="{00000000-0005-0000-0000-0000FE430000}"/>
    <cellStyle name="20% - Accent1 3 2 2 3 3 2 6 2" xfId="17588" xr:uid="{00000000-0005-0000-0000-0000FF430000}"/>
    <cellStyle name="20% - Accent1 3 2 2 3 3 2 6 2 2" xfId="17589" xr:uid="{00000000-0005-0000-0000-000000440000}"/>
    <cellStyle name="20% - Accent1 3 2 2 3 3 2 6 3" xfId="17590" xr:uid="{00000000-0005-0000-0000-000001440000}"/>
    <cellStyle name="20% - Accent1 3 2 2 3 3 2 7" xfId="17591" xr:uid="{00000000-0005-0000-0000-000002440000}"/>
    <cellStyle name="20% - Accent1 3 2 2 3 3 2 7 2" xfId="17592" xr:uid="{00000000-0005-0000-0000-000003440000}"/>
    <cellStyle name="20% - Accent1 3 2 2 3 3 2 8" xfId="17593" xr:uid="{00000000-0005-0000-0000-000004440000}"/>
    <cellStyle name="20% - Accent1 3 2 2 3 3 2 8 2" xfId="17594" xr:uid="{00000000-0005-0000-0000-000005440000}"/>
    <cellStyle name="20% - Accent1 3 2 2 3 3 2 9" xfId="17595" xr:uid="{00000000-0005-0000-0000-000006440000}"/>
    <cellStyle name="20% - Accent1 3 2 2 3 3 3" xfId="17596" xr:uid="{00000000-0005-0000-0000-000007440000}"/>
    <cellStyle name="20% - Accent1 3 2 2 3 3 3 2" xfId="17597" xr:uid="{00000000-0005-0000-0000-000008440000}"/>
    <cellStyle name="20% - Accent1 3 2 2 3 3 3 2 2" xfId="17598" xr:uid="{00000000-0005-0000-0000-000009440000}"/>
    <cellStyle name="20% - Accent1 3 2 2 3 3 3 2 2 2" xfId="17599" xr:uid="{00000000-0005-0000-0000-00000A440000}"/>
    <cellStyle name="20% - Accent1 3 2 2 3 3 3 2 2 2 2" xfId="17600" xr:uid="{00000000-0005-0000-0000-00000B440000}"/>
    <cellStyle name="20% - Accent1 3 2 2 3 3 3 2 2 3" xfId="17601" xr:uid="{00000000-0005-0000-0000-00000C440000}"/>
    <cellStyle name="20% - Accent1 3 2 2 3 3 3 2 3" xfId="17602" xr:uid="{00000000-0005-0000-0000-00000D440000}"/>
    <cellStyle name="20% - Accent1 3 2 2 3 3 3 2 3 2" xfId="17603" xr:uid="{00000000-0005-0000-0000-00000E440000}"/>
    <cellStyle name="20% - Accent1 3 2 2 3 3 3 2 4" xfId="17604" xr:uid="{00000000-0005-0000-0000-00000F440000}"/>
    <cellStyle name="20% - Accent1 3 2 2 3 3 3 3" xfId="17605" xr:uid="{00000000-0005-0000-0000-000010440000}"/>
    <cellStyle name="20% - Accent1 3 2 2 3 3 3 3 2" xfId="17606" xr:uid="{00000000-0005-0000-0000-000011440000}"/>
    <cellStyle name="20% - Accent1 3 2 2 3 3 3 3 2 2" xfId="17607" xr:uid="{00000000-0005-0000-0000-000012440000}"/>
    <cellStyle name="20% - Accent1 3 2 2 3 3 3 3 2 2 2" xfId="17608" xr:uid="{00000000-0005-0000-0000-000013440000}"/>
    <cellStyle name="20% - Accent1 3 2 2 3 3 3 3 2 3" xfId="17609" xr:uid="{00000000-0005-0000-0000-000014440000}"/>
    <cellStyle name="20% - Accent1 3 2 2 3 3 3 3 3" xfId="17610" xr:uid="{00000000-0005-0000-0000-000015440000}"/>
    <cellStyle name="20% - Accent1 3 2 2 3 3 3 3 3 2" xfId="17611" xr:uid="{00000000-0005-0000-0000-000016440000}"/>
    <cellStyle name="20% - Accent1 3 2 2 3 3 3 3 4" xfId="17612" xr:uid="{00000000-0005-0000-0000-000017440000}"/>
    <cellStyle name="20% - Accent1 3 2 2 3 3 3 4" xfId="17613" xr:uid="{00000000-0005-0000-0000-000018440000}"/>
    <cellStyle name="20% - Accent1 3 2 2 3 3 3 4 2" xfId="17614" xr:uid="{00000000-0005-0000-0000-000019440000}"/>
    <cellStyle name="20% - Accent1 3 2 2 3 3 3 4 2 2" xfId="17615" xr:uid="{00000000-0005-0000-0000-00001A440000}"/>
    <cellStyle name="20% - Accent1 3 2 2 3 3 3 4 2 2 2" xfId="17616" xr:uid="{00000000-0005-0000-0000-00001B440000}"/>
    <cellStyle name="20% - Accent1 3 2 2 3 3 3 4 2 3" xfId="17617" xr:uid="{00000000-0005-0000-0000-00001C440000}"/>
    <cellStyle name="20% - Accent1 3 2 2 3 3 3 4 3" xfId="17618" xr:uid="{00000000-0005-0000-0000-00001D440000}"/>
    <cellStyle name="20% - Accent1 3 2 2 3 3 3 4 3 2" xfId="17619" xr:uid="{00000000-0005-0000-0000-00001E440000}"/>
    <cellStyle name="20% - Accent1 3 2 2 3 3 3 4 4" xfId="17620" xr:uid="{00000000-0005-0000-0000-00001F440000}"/>
    <cellStyle name="20% - Accent1 3 2 2 3 3 3 5" xfId="17621" xr:uid="{00000000-0005-0000-0000-000020440000}"/>
    <cellStyle name="20% - Accent1 3 2 2 3 3 3 5 2" xfId="17622" xr:uid="{00000000-0005-0000-0000-000021440000}"/>
    <cellStyle name="20% - Accent1 3 2 2 3 3 3 5 2 2" xfId="17623" xr:uid="{00000000-0005-0000-0000-000022440000}"/>
    <cellStyle name="20% - Accent1 3 2 2 3 3 3 5 3" xfId="17624" xr:uid="{00000000-0005-0000-0000-000023440000}"/>
    <cellStyle name="20% - Accent1 3 2 2 3 3 3 6" xfId="17625" xr:uid="{00000000-0005-0000-0000-000024440000}"/>
    <cellStyle name="20% - Accent1 3 2 2 3 3 3 6 2" xfId="17626" xr:uid="{00000000-0005-0000-0000-000025440000}"/>
    <cellStyle name="20% - Accent1 3 2 2 3 3 3 6 2 2" xfId="17627" xr:uid="{00000000-0005-0000-0000-000026440000}"/>
    <cellStyle name="20% - Accent1 3 2 2 3 3 3 6 3" xfId="17628" xr:uid="{00000000-0005-0000-0000-000027440000}"/>
    <cellStyle name="20% - Accent1 3 2 2 3 3 3 7" xfId="17629" xr:uid="{00000000-0005-0000-0000-000028440000}"/>
    <cellStyle name="20% - Accent1 3 2 2 3 3 3 7 2" xfId="17630" xr:uid="{00000000-0005-0000-0000-000029440000}"/>
    <cellStyle name="20% - Accent1 3 2 2 3 3 3 8" xfId="17631" xr:uid="{00000000-0005-0000-0000-00002A440000}"/>
    <cellStyle name="20% - Accent1 3 2 2 3 3 3 8 2" xfId="17632" xr:uid="{00000000-0005-0000-0000-00002B440000}"/>
    <cellStyle name="20% - Accent1 3 2 2 3 3 3 9" xfId="17633" xr:uid="{00000000-0005-0000-0000-00002C440000}"/>
    <cellStyle name="20% - Accent1 3 2 2 3 3 4" xfId="17634" xr:uid="{00000000-0005-0000-0000-00002D440000}"/>
    <cellStyle name="20% - Accent1 3 2 2 3 3 4 2" xfId="17635" xr:uid="{00000000-0005-0000-0000-00002E440000}"/>
    <cellStyle name="20% - Accent1 3 2 2 3 3 4 2 2" xfId="17636" xr:uid="{00000000-0005-0000-0000-00002F440000}"/>
    <cellStyle name="20% - Accent1 3 2 2 3 3 4 2 2 2" xfId="17637" xr:uid="{00000000-0005-0000-0000-000030440000}"/>
    <cellStyle name="20% - Accent1 3 2 2 3 3 4 2 3" xfId="17638" xr:uid="{00000000-0005-0000-0000-000031440000}"/>
    <cellStyle name="20% - Accent1 3 2 2 3 3 4 3" xfId="17639" xr:uid="{00000000-0005-0000-0000-000032440000}"/>
    <cellStyle name="20% - Accent1 3 2 2 3 3 4 3 2" xfId="17640" xr:uid="{00000000-0005-0000-0000-000033440000}"/>
    <cellStyle name="20% - Accent1 3 2 2 3 3 4 4" xfId="17641" xr:uid="{00000000-0005-0000-0000-000034440000}"/>
    <cellStyle name="20% - Accent1 3 2 2 3 3 5" xfId="17642" xr:uid="{00000000-0005-0000-0000-000035440000}"/>
    <cellStyle name="20% - Accent1 3 2 2 3 3 5 2" xfId="17643" xr:uid="{00000000-0005-0000-0000-000036440000}"/>
    <cellStyle name="20% - Accent1 3 2 2 3 3 5 2 2" xfId="17644" xr:uid="{00000000-0005-0000-0000-000037440000}"/>
    <cellStyle name="20% - Accent1 3 2 2 3 3 5 2 2 2" xfId="17645" xr:uid="{00000000-0005-0000-0000-000038440000}"/>
    <cellStyle name="20% - Accent1 3 2 2 3 3 5 2 3" xfId="17646" xr:uid="{00000000-0005-0000-0000-000039440000}"/>
    <cellStyle name="20% - Accent1 3 2 2 3 3 5 3" xfId="17647" xr:uid="{00000000-0005-0000-0000-00003A440000}"/>
    <cellStyle name="20% - Accent1 3 2 2 3 3 5 3 2" xfId="17648" xr:uid="{00000000-0005-0000-0000-00003B440000}"/>
    <cellStyle name="20% - Accent1 3 2 2 3 3 5 4" xfId="17649" xr:uid="{00000000-0005-0000-0000-00003C440000}"/>
    <cellStyle name="20% - Accent1 3 2 2 3 3 6" xfId="17650" xr:uid="{00000000-0005-0000-0000-00003D440000}"/>
    <cellStyle name="20% - Accent1 3 2 2 3 3 6 2" xfId="17651" xr:uid="{00000000-0005-0000-0000-00003E440000}"/>
    <cellStyle name="20% - Accent1 3 2 2 3 3 6 2 2" xfId="17652" xr:uid="{00000000-0005-0000-0000-00003F440000}"/>
    <cellStyle name="20% - Accent1 3 2 2 3 3 6 2 2 2" xfId="17653" xr:uid="{00000000-0005-0000-0000-000040440000}"/>
    <cellStyle name="20% - Accent1 3 2 2 3 3 6 2 3" xfId="17654" xr:uid="{00000000-0005-0000-0000-000041440000}"/>
    <cellStyle name="20% - Accent1 3 2 2 3 3 6 3" xfId="17655" xr:uid="{00000000-0005-0000-0000-000042440000}"/>
    <cellStyle name="20% - Accent1 3 2 2 3 3 6 3 2" xfId="17656" xr:uid="{00000000-0005-0000-0000-000043440000}"/>
    <cellStyle name="20% - Accent1 3 2 2 3 3 6 4" xfId="17657" xr:uid="{00000000-0005-0000-0000-000044440000}"/>
    <cellStyle name="20% - Accent1 3 2 2 3 3 7" xfId="17658" xr:uid="{00000000-0005-0000-0000-000045440000}"/>
    <cellStyle name="20% - Accent1 3 2 2 3 3 7 2" xfId="17659" xr:uid="{00000000-0005-0000-0000-000046440000}"/>
    <cellStyle name="20% - Accent1 3 2 2 3 3 7 2 2" xfId="17660" xr:uid="{00000000-0005-0000-0000-000047440000}"/>
    <cellStyle name="20% - Accent1 3 2 2 3 3 7 3" xfId="17661" xr:uid="{00000000-0005-0000-0000-000048440000}"/>
    <cellStyle name="20% - Accent1 3 2 2 3 3 8" xfId="17662" xr:uid="{00000000-0005-0000-0000-000049440000}"/>
    <cellStyle name="20% - Accent1 3 2 2 3 3 8 2" xfId="17663" xr:uid="{00000000-0005-0000-0000-00004A440000}"/>
    <cellStyle name="20% - Accent1 3 2 2 3 3 8 2 2" xfId="17664" xr:uid="{00000000-0005-0000-0000-00004B440000}"/>
    <cellStyle name="20% - Accent1 3 2 2 3 3 8 3" xfId="17665" xr:uid="{00000000-0005-0000-0000-00004C440000}"/>
    <cellStyle name="20% - Accent1 3 2 2 3 3 9" xfId="17666" xr:uid="{00000000-0005-0000-0000-00004D440000}"/>
    <cellStyle name="20% - Accent1 3 2 2 3 3 9 2" xfId="17667" xr:uid="{00000000-0005-0000-0000-00004E440000}"/>
    <cellStyle name="20% - Accent1 3 2 2 3 4" xfId="17668" xr:uid="{00000000-0005-0000-0000-00004F440000}"/>
    <cellStyle name="20% - Accent1 3 2 2 3 4 10" xfId="17669" xr:uid="{00000000-0005-0000-0000-000050440000}"/>
    <cellStyle name="20% - Accent1 3 2 2 3 4 10 2" xfId="17670" xr:uid="{00000000-0005-0000-0000-000051440000}"/>
    <cellStyle name="20% - Accent1 3 2 2 3 4 11" xfId="17671" xr:uid="{00000000-0005-0000-0000-000052440000}"/>
    <cellStyle name="20% - Accent1 3 2 2 3 4 2" xfId="17672" xr:uid="{00000000-0005-0000-0000-000053440000}"/>
    <cellStyle name="20% - Accent1 3 2 2 3 4 2 2" xfId="17673" xr:uid="{00000000-0005-0000-0000-000054440000}"/>
    <cellStyle name="20% - Accent1 3 2 2 3 4 2 2 2" xfId="17674" xr:uid="{00000000-0005-0000-0000-000055440000}"/>
    <cellStyle name="20% - Accent1 3 2 2 3 4 2 2 2 2" xfId="17675" xr:uid="{00000000-0005-0000-0000-000056440000}"/>
    <cellStyle name="20% - Accent1 3 2 2 3 4 2 2 2 2 2" xfId="17676" xr:uid="{00000000-0005-0000-0000-000057440000}"/>
    <cellStyle name="20% - Accent1 3 2 2 3 4 2 2 2 3" xfId="17677" xr:uid="{00000000-0005-0000-0000-000058440000}"/>
    <cellStyle name="20% - Accent1 3 2 2 3 4 2 2 3" xfId="17678" xr:uid="{00000000-0005-0000-0000-000059440000}"/>
    <cellStyle name="20% - Accent1 3 2 2 3 4 2 2 3 2" xfId="17679" xr:uid="{00000000-0005-0000-0000-00005A440000}"/>
    <cellStyle name="20% - Accent1 3 2 2 3 4 2 2 4" xfId="17680" xr:uid="{00000000-0005-0000-0000-00005B440000}"/>
    <cellStyle name="20% - Accent1 3 2 2 3 4 2 3" xfId="17681" xr:uid="{00000000-0005-0000-0000-00005C440000}"/>
    <cellStyle name="20% - Accent1 3 2 2 3 4 2 3 2" xfId="17682" xr:uid="{00000000-0005-0000-0000-00005D440000}"/>
    <cellStyle name="20% - Accent1 3 2 2 3 4 2 3 2 2" xfId="17683" xr:uid="{00000000-0005-0000-0000-00005E440000}"/>
    <cellStyle name="20% - Accent1 3 2 2 3 4 2 3 2 2 2" xfId="17684" xr:uid="{00000000-0005-0000-0000-00005F440000}"/>
    <cellStyle name="20% - Accent1 3 2 2 3 4 2 3 2 3" xfId="17685" xr:uid="{00000000-0005-0000-0000-000060440000}"/>
    <cellStyle name="20% - Accent1 3 2 2 3 4 2 3 3" xfId="17686" xr:uid="{00000000-0005-0000-0000-000061440000}"/>
    <cellStyle name="20% - Accent1 3 2 2 3 4 2 3 3 2" xfId="17687" xr:uid="{00000000-0005-0000-0000-000062440000}"/>
    <cellStyle name="20% - Accent1 3 2 2 3 4 2 3 4" xfId="17688" xr:uid="{00000000-0005-0000-0000-000063440000}"/>
    <cellStyle name="20% - Accent1 3 2 2 3 4 2 4" xfId="17689" xr:uid="{00000000-0005-0000-0000-000064440000}"/>
    <cellStyle name="20% - Accent1 3 2 2 3 4 2 4 2" xfId="17690" xr:uid="{00000000-0005-0000-0000-000065440000}"/>
    <cellStyle name="20% - Accent1 3 2 2 3 4 2 4 2 2" xfId="17691" xr:uid="{00000000-0005-0000-0000-000066440000}"/>
    <cellStyle name="20% - Accent1 3 2 2 3 4 2 4 2 2 2" xfId="17692" xr:uid="{00000000-0005-0000-0000-000067440000}"/>
    <cellStyle name="20% - Accent1 3 2 2 3 4 2 4 2 3" xfId="17693" xr:uid="{00000000-0005-0000-0000-000068440000}"/>
    <cellStyle name="20% - Accent1 3 2 2 3 4 2 4 3" xfId="17694" xr:uid="{00000000-0005-0000-0000-000069440000}"/>
    <cellStyle name="20% - Accent1 3 2 2 3 4 2 4 3 2" xfId="17695" xr:uid="{00000000-0005-0000-0000-00006A440000}"/>
    <cellStyle name="20% - Accent1 3 2 2 3 4 2 4 4" xfId="17696" xr:uid="{00000000-0005-0000-0000-00006B440000}"/>
    <cellStyle name="20% - Accent1 3 2 2 3 4 2 5" xfId="17697" xr:uid="{00000000-0005-0000-0000-00006C440000}"/>
    <cellStyle name="20% - Accent1 3 2 2 3 4 2 5 2" xfId="17698" xr:uid="{00000000-0005-0000-0000-00006D440000}"/>
    <cellStyle name="20% - Accent1 3 2 2 3 4 2 5 2 2" xfId="17699" xr:uid="{00000000-0005-0000-0000-00006E440000}"/>
    <cellStyle name="20% - Accent1 3 2 2 3 4 2 5 3" xfId="17700" xr:uid="{00000000-0005-0000-0000-00006F440000}"/>
    <cellStyle name="20% - Accent1 3 2 2 3 4 2 6" xfId="17701" xr:uid="{00000000-0005-0000-0000-000070440000}"/>
    <cellStyle name="20% - Accent1 3 2 2 3 4 2 6 2" xfId="17702" xr:uid="{00000000-0005-0000-0000-000071440000}"/>
    <cellStyle name="20% - Accent1 3 2 2 3 4 2 6 2 2" xfId="17703" xr:uid="{00000000-0005-0000-0000-000072440000}"/>
    <cellStyle name="20% - Accent1 3 2 2 3 4 2 6 3" xfId="17704" xr:uid="{00000000-0005-0000-0000-000073440000}"/>
    <cellStyle name="20% - Accent1 3 2 2 3 4 2 7" xfId="17705" xr:uid="{00000000-0005-0000-0000-000074440000}"/>
    <cellStyle name="20% - Accent1 3 2 2 3 4 2 7 2" xfId="17706" xr:uid="{00000000-0005-0000-0000-000075440000}"/>
    <cellStyle name="20% - Accent1 3 2 2 3 4 2 8" xfId="17707" xr:uid="{00000000-0005-0000-0000-000076440000}"/>
    <cellStyle name="20% - Accent1 3 2 2 3 4 2 8 2" xfId="17708" xr:uid="{00000000-0005-0000-0000-000077440000}"/>
    <cellStyle name="20% - Accent1 3 2 2 3 4 2 9" xfId="17709" xr:uid="{00000000-0005-0000-0000-000078440000}"/>
    <cellStyle name="20% - Accent1 3 2 2 3 4 3" xfId="17710" xr:uid="{00000000-0005-0000-0000-000079440000}"/>
    <cellStyle name="20% - Accent1 3 2 2 3 4 3 2" xfId="17711" xr:uid="{00000000-0005-0000-0000-00007A440000}"/>
    <cellStyle name="20% - Accent1 3 2 2 3 4 3 2 2" xfId="17712" xr:uid="{00000000-0005-0000-0000-00007B440000}"/>
    <cellStyle name="20% - Accent1 3 2 2 3 4 3 2 2 2" xfId="17713" xr:uid="{00000000-0005-0000-0000-00007C440000}"/>
    <cellStyle name="20% - Accent1 3 2 2 3 4 3 2 2 2 2" xfId="17714" xr:uid="{00000000-0005-0000-0000-00007D440000}"/>
    <cellStyle name="20% - Accent1 3 2 2 3 4 3 2 2 3" xfId="17715" xr:uid="{00000000-0005-0000-0000-00007E440000}"/>
    <cellStyle name="20% - Accent1 3 2 2 3 4 3 2 3" xfId="17716" xr:uid="{00000000-0005-0000-0000-00007F440000}"/>
    <cellStyle name="20% - Accent1 3 2 2 3 4 3 2 3 2" xfId="17717" xr:uid="{00000000-0005-0000-0000-000080440000}"/>
    <cellStyle name="20% - Accent1 3 2 2 3 4 3 2 4" xfId="17718" xr:uid="{00000000-0005-0000-0000-000081440000}"/>
    <cellStyle name="20% - Accent1 3 2 2 3 4 3 3" xfId="17719" xr:uid="{00000000-0005-0000-0000-000082440000}"/>
    <cellStyle name="20% - Accent1 3 2 2 3 4 3 3 2" xfId="17720" xr:uid="{00000000-0005-0000-0000-000083440000}"/>
    <cellStyle name="20% - Accent1 3 2 2 3 4 3 3 2 2" xfId="17721" xr:uid="{00000000-0005-0000-0000-000084440000}"/>
    <cellStyle name="20% - Accent1 3 2 2 3 4 3 3 2 2 2" xfId="17722" xr:uid="{00000000-0005-0000-0000-000085440000}"/>
    <cellStyle name="20% - Accent1 3 2 2 3 4 3 3 2 3" xfId="17723" xr:uid="{00000000-0005-0000-0000-000086440000}"/>
    <cellStyle name="20% - Accent1 3 2 2 3 4 3 3 3" xfId="17724" xr:uid="{00000000-0005-0000-0000-000087440000}"/>
    <cellStyle name="20% - Accent1 3 2 2 3 4 3 3 3 2" xfId="17725" xr:uid="{00000000-0005-0000-0000-000088440000}"/>
    <cellStyle name="20% - Accent1 3 2 2 3 4 3 3 4" xfId="17726" xr:uid="{00000000-0005-0000-0000-000089440000}"/>
    <cellStyle name="20% - Accent1 3 2 2 3 4 3 4" xfId="17727" xr:uid="{00000000-0005-0000-0000-00008A440000}"/>
    <cellStyle name="20% - Accent1 3 2 2 3 4 3 4 2" xfId="17728" xr:uid="{00000000-0005-0000-0000-00008B440000}"/>
    <cellStyle name="20% - Accent1 3 2 2 3 4 3 4 2 2" xfId="17729" xr:uid="{00000000-0005-0000-0000-00008C440000}"/>
    <cellStyle name="20% - Accent1 3 2 2 3 4 3 4 2 2 2" xfId="17730" xr:uid="{00000000-0005-0000-0000-00008D440000}"/>
    <cellStyle name="20% - Accent1 3 2 2 3 4 3 4 2 3" xfId="17731" xr:uid="{00000000-0005-0000-0000-00008E440000}"/>
    <cellStyle name="20% - Accent1 3 2 2 3 4 3 4 3" xfId="17732" xr:uid="{00000000-0005-0000-0000-00008F440000}"/>
    <cellStyle name="20% - Accent1 3 2 2 3 4 3 4 3 2" xfId="17733" xr:uid="{00000000-0005-0000-0000-000090440000}"/>
    <cellStyle name="20% - Accent1 3 2 2 3 4 3 4 4" xfId="17734" xr:uid="{00000000-0005-0000-0000-000091440000}"/>
    <cellStyle name="20% - Accent1 3 2 2 3 4 3 5" xfId="17735" xr:uid="{00000000-0005-0000-0000-000092440000}"/>
    <cellStyle name="20% - Accent1 3 2 2 3 4 3 5 2" xfId="17736" xr:uid="{00000000-0005-0000-0000-000093440000}"/>
    <cellStyle name="20% - Accent1 3 2 2 3 4 3 5 2 2" xfId="17737" xr:uid="{00000000-0005-0000-0000-000094440000}"/>
    <cellStyle name="20% - Accent1 3 2 2 3 4 3 5 3" xfId="17738" xr:uid="{00000000-0005-0000-0000-000095440000}"/>
    <cellStyle name="20% - Accent1 3 2 2 3 4 3 6" xfId="17739" xr:uid="{00000000-0005-0000-0000-000096440000}"/>
    <cellStyle name="20% - Accent1 3 2 2 3 4 3 6 2" xfId="17740" xr:uid="{00000000-0005-0000-0000-000097440000}"/>
    <cellStyle name="20% - Accent1 3 2 2 3 4 3 6 2 2" xfId="17741" xr:uid="{00000000-0005-0000-0000-000098440000}"/>
    <cellStyle name="20% - Accent1 3 2 2 3 4 3 6 3" xfId="17742" xr:uid="{00000000-0005-0000-0000-000099440000}"/>
    <cellStyle name="20% - Accent1 3 2 2 3 4 3 7" xfId="17743" xr:uid="{00000000-0005-0000-0000-00009A440000}"/>
    <cellStyle name="20% - Accent1 3 2 2 3 4 3 7 2" xfId="17744" xr:uid="{00000000-0005-0000-0000-00009B440000}"/>
    <cellStyle name="20% - Accent1 3 2 2 3 4 3 8" xfId="17745" xr:uid="{00000000-0005-0000-0000-00009C440000}"/>
    <cellStyle name="20% - Accent1 3 2 2 3 4 3 8 2" xfId="17746" xr:uid="{00000000-0005-0000-0000-00009D440000}"/>
    <cellStyle name="20% - Accent1 3 2 2 3 4 3 9" xfId="17747" xr:uid="{00000000-0005-0000-0000-00009E440000}"/>
    <cellStyle name="20% - Accent1 3 2 2 3 4 4" xfId="17748" xr:uid="{00000000-0005-0000-0000-00009F440000}"/>
    <cellStyle name="20% - Accent1 3 2 2 3 4 4 2" xfId="17749" xr:uid="{00000000-0005-0000-0000-0000A0440000}"/>
    <cellStyle name="20% - Accent1 3 2 2 3 4 4 2 2" xfId="17750" xr:uid="{00000000-0005-0000-0000-0000A1440000}"/>
    <cellStyle name="20% - Accent1 3 2 2 3 4 4 2 2 2" xfId="17751" xr:uid="{00000000-0005-0000-0000-0000A2440000}"/>
    <cellStyle name="20% - Accent1 3 2 2 3 4 4 2 3" xfId="17752" xr:uid="{00000000-0005-0000-0000-0000A3440000}"/>
    <cellStyle name="20% - Accent1 3 2 2 3 4 4 3" xfId="17753" xr:uid="{00000000-0005-0000-0000-0000A4440000}"/>
    <cellStyle name="20% - Accent1 3 2 2 3 4 4 3 2" xfId="17754" xr:uid="{00000000-0005-0000-0000-0000A5440000}"/>
    <cellStyle name="20% - Accent1 3 2 2 3 4 4 4" xfId="17755" xr:uid="{00000000-0005-0000-0000-0000A6440000}"/>
    <cellStyle name="20% - Accent1 3 2 2 3 4 5" xfId="17756" xr:uid="{00000000-0005-0000-0000-0000A7440000}"/>
    <cellStyle name="20% - Accent1 3 2 2 3 4 5 2" xfId="17757" xr:uid="{00000000-0005-0000-0000-0000A8440000}"/>
    <cellStyle name="20% - Accent1 3 2 2 3 4 5 2 2" xfId="17758" xr:uid="{00000000-0005-0000-0000-0000A9440000}"/>
    <cellStyle name="20% - Accent1 3 2 2 3 4 5 2 2 2" xfId="17759" xr:uid="{00000000-0005-0000-0000-0000AA440000}"/>
    <cellStyle name="20% - Accent1 3 2 2 3 4 5 2 3" xfId="17760" xr:uid="{00000000-0005-0000-0000-0000AB440000}"/>
    <cellStyle name="20% - Accent1 3 2 2 3 4 5 3" xfId="17761" xr:uid="{00000000-0005-0000-0000-0000AC440000}"/>
    <cellStyle name="20% - Accent1 3 2 2 3 4 5 3 2" xfId="17762" xr:uid="{00000000-0005-0000-0000-0000AD440000}"/>
    <cellStyle name="20% - Accent1 3 2 2 3 4 5 4" xfId="17763" xr:uid="{00000000-0005-0000-0000-0000AE440000}"/>
    <cellStyle name="20% - Accent1 3 2 2 3 4 6" xfId="17764" xr:uid="{00000000-0005-0000-0000-0000AF440000}"/>
    <cellStyle name="20% - Accent1 3 2 2 3 4 6 2" xfId="17765" xr:uid="{00000000-0005-0000-0000-0000B0440000}"/>
    <cellStyle name="20% - Accent1 3 2 2 3 4 6 2 2" xfId="17766" xr:uid="{00000000-0005-0000-0000-0000B1440000}"/>
    <cellStyle name="20% - Accent1 3 2 2 3 4 6 2 2 2" xfId="17767" xr:uid="{00000000-0005-0000-0000-0000B2440000}"/>
    <cellStyle name="20% - Accent1 3 2 2 3 4 6 2 3" xfId="17768" xr:uid="{00000000-0005-0000-0000-0000B3440000}"/>
    <cellStyle name="20% - Accent1 3 2 2 3 4 6 3" xfId="17769" xr:uid="{00000000-0005-0000-0000-0000B4440000}"/>
    <cellStyle name="20% - Accent1 3 2 2 3 4 6 3 2" xfId="17770" xr:uid="{00000000-0005-0000-0000-0000B5440000}"/>
    <cellStyle name="20% - Accent1 3 2 2 3 4 6 4" xfId="17771" xr:uid="{00000000-0005-0000-0000-0000B6440000}"/>
    <cellStyle name="20% - Accent1 3 2 2 3 4 7" xfId="17772" xr:uid="{00000000-0005-0000-0000-0000B7440000}"/>
    <cellStyle name="20% - Accent1 3 2 2 3 4 7 2" xfId="17773" xr:uid="{00000000-0005-0000-0000-0000B8440000}"/>
    <cellStyle name="20% - Accent1 3 2 2 3 4 7 2 2" xfId="17774" xr:uid="{00000000-0005-0000-0000-0000B9440000}"/>
    <cellStyle name="20% - Accent1 3 2 2 3 4 7 3" xfId="17775" xr:uid="{00000000-0005-0000-0000-0000BA440000}"/>
    <cellStyle name="20% - Accent1 3 2 2 3 4 8" xfId="17776" xr:uid="{00000000-0005-0000-0000-0000BB440000}"/>
    <cellStyle name="20% - Accent1 3 2 2 3 4 8 2" xfId="17777" xr:uid="{00000000-0005-0000-0000-0000BC440000}"/>
    <cellStyle name="20% - Accent1 3 2 2 3 4 8 2 2" xfId="17778" xr:uid="{00000000-0005-0000-0000-0000BD440000}"/>
    <cellStyle name="20% - Accent1 3 2 2 3 4 8 3" xfId="17779" xr:uid="{00000000-0005-0000-0000-0000BE440000}"/>
    <cellStyle name="20% - Accent1 3 2 2 3 4 9" xfId="17780" xr:uid="{00000000-0005-0000-0000-0000BF440000}"/>
    <cellStyle name="20% - Accent1 3 2 2 3 4 9 2" xfId="17781" xr:uid="{00000000-0005-0000-0000-0000C0440000}"/>
    <cellStyle name="20% - Accent1 3 2 2 3 5" xfId="17782" xr:uid="{00000000-0005-0000-0000-0000C1440000}"/>
    <cellStyle name="20% - Accent1 3 2 2 3 5 2" xfId="17783" xr:uid="{00000000-0005-0000-0000-0000C2440000}"/>
    <cellStyle name="20% - Accent1 3 2 2 3 5 2 2" xfId="17784" xr:uid="{00000000-0005-0000-0000-0000C3440000}"/>
    <cellStyle name="20% - Accent1 3 2 2 3 5 2 2 2" xfId="17785" xr:uid="{00000000-0005-0000-0000-0000C4440000}"/>
    <cellStyle name="20% - Accent1 3 2 2 3 5 2 2 2 2" xfId="17786" xr:uid="{00000000-0005-0000-0000-0000C5440000}"/>
    <cellStyle name="20% - Accent1 3 2 2 3 5 2 2 3" xfId="17787" xr:uid="{00000000-0005-0000-0000-0000C6440000}"/>
    <cellStyle name="20% - Accent1 3 2 2 3 5 2 3" xfId="17788" xr:uid="{00000000-0005-0000-0000-0000C7440000}"/>
    <cellStyle name="20% - Accent1 3 2 2 3 5 2 3 2" xfId="17789" xr:uid="{00000000-0005-0000-0000-0000C8440000}"/>
    <cellStyle name="20% - Accent1 3 2 2 3 5 2 4" xfId="17790" xr:uid="{00000000-0005-0000-0000-0000C9440000}"/>
    <cellStyle name="20% - Accent1 3 2 2 3 5 3" xfId="17791" xr:uid="{00000000-0005-0000-0000-0000CA440000}"/>
    <cellStyle name="20% - Accent1 3 2 2 3 5 3 2" xfId="17792" xr:uid="{00000000-0005-0000-0000-0000CB440000}"/>
    <cellStyle name="20% - Accent1 3 2 2 3 5 3 2 2" xfId="17793" xr:uid="{00000000-0005-0000-0000-0000CC440000}"/>
    <cellStyle name="20% - Accent1 3 2 2 3 5 3 2 2 2" xfId="17794" xr:uid="{00000000-0005-0000-0000-0000CD440000}"/>
    <cellStyle name="20% - Accent1 3 2 2 3 5 3 2 3" xfId="17795" xr:uid="{00000000-0005-0000-0000-0000CE440000}"/>
    <cellStyle name="20% - Accent1 3 2 2 3 5 3 3" xfId="17796" xr:uid="{00000000-0005-0000-0000-0000CF440000}"/>
    <cellStyle name="20% - Accent1 3 2 2 3 5 3 3 2" xfId="17797" xr:uid="{00000000-0005-0000-0000-0000D0440000}"/>
    <cellStyle name="20% - Accent1 3 2 2 3 5 3 4" xfId="17798" xr:uid="{00000000-0005-0000-0000-0000D1440000}"/>
    <cellStyle name="20% - Accent1 3 2 2 3 5 4" xfId="17799" xr:uid="{00000000-0005-0000-0000-0000D2440000}"/>
    <cellStyle name="20% - Accent1 3 2 2 3 5 4 2" xfId="17800" xr:uid="{00000000-0005-0000-0000-0000D3440000}"/>
    <cellStyle name="20% - Accent1 3 2 2 3 5 4 2 2" xfId="17801" xr:uid="{00000000-0005-0000-0000-0000D4440000}"/>
    <cellStyle name="20% - Accent1 3 2 2 3 5 4 2 2 2" xfId="17802" xr:uid="{00000000-0005-0000-0000-0000D5440000}"/>
    <cellStyle name="20% - Accent1 3 2 2 3 5 4 2 3" xfId="17803" xr:uid="{00000000-0005-0000-0000-0000D6440000}"/>
    <cellStyle name="20% - Accent1 3 2 2 3 5 4 3" xfId="17804" xr:uid="{00000000-0005-0000-0000-0000D7440000}"/>
    <cellStyle name="20% - Accent1 3 2 2 3 5 4 3 2" xfId="17805" xr:uid="{00000000-0005-0000-0000-0000D8440000}"/>
    <cellStyle name="20% - Accent1 3 2 2 3 5 4 4" xfId="17806" xr:uid="{00000000-0005-0000-0000-0000D9440000}"/>
    <cellStyle name="20% - Accent1 3 2 2 3 5 5" xfId="17807" xr:uid="{00000000-0005-0000-0000-0000DA440000}"/>
    <cellStyle name="20% - Accent1 3 2 2 3 5 5 2" xfId="17808" xr:uid="{00000000-0005-0000-0000-0000DB440000}"/>
    <cellStyle name="20% - Accent1 3 2 2 3 5 5 2 2" xfId="17809" xr:uid="{00000000-0005-0000-0000-0000DC440000}"/>
    <cellStyle name="20% - Accent1 3 2 2 3 5 5 3" xfId="17810" xr:uid="{00000000-0005-0000-0000-0000DD440000}"/>
    <cellStyle name="20% - Accent1 3 2 2 3 5 6" xfId="17811" xr:uid="{00000000-0005-0000-0000-0000DE440000}"/>
    <cellStyle name="20% - Accent1 3 2 2 3 5 6 2" xfId="17812" xr:uid="{00000000-0005-0000-0000-0000DF440000}"/>
    <cellStyle name="20% - Accent1 3 2 2 3 5 6 2 2" xfId="17813" xr:uid="{00000000-0005-0000-0000-0000E0440000}"/>
    <cellStyle name="20% - Accent1 3 2 2 3 5 6 3" xfId="17814" xr:uid="{00000000-0005-0000-0000-0000E1440000}"/>
    <cellStyle name="20% - Accent1 3 2 2 3 5 7" xfId="17815" xr:uid="{00000000-0005-0000-0000-0000E2440000}"/>
    <cellStyle name="20% - Accent1 3 2 2 3 5 7 2" xfId="17816" xr:uid="{00000000-0005-0000-0000-0000E3440000}"/>
    <cellStyle name="20% - Accent1 3 2 2 3 5 8" xfId="17817" xr:uid="{00000000-0005-0000-0000-0000E4440000}"/>
    <cellStyle name="20% - Accent1 3 2 2 3 5 8 2" xfId="17818" xr:uid="{00000000-0005-0000-0000-0000E5440000}"/>
    <cellStyle name="20% - Accent1 3 2 2 3 5 9" xfId="17819" xr:uid="{00000000-0005-0000-0000-0000E6440000}"/>
    <cellStyle name="20% - Accent1 3 2 2 3 6" xfId="17820" xr:uid="{00000000-0005-0000-0000-0000E7440000}"/>
    <cellStyle name="20% - Accent1 3 2 2 3 6 2" xfId="17821" xr:uid="{00000000-0005-0000-0000-0000E8440000}"/>
    <cellStyle name="20% - Accent1 3 2 2 3 6 2 2" xfId="17822" xr:uid="{00000000-0005-0000-0000-0000E9440000}"/>
    <cellStyle name="20% - Accent1 3 2 2 3 6 2 2 2" xfId="17823" xr:uid="{00000000-0005-0000-0000-0000EA440000}"/>
    <cellStyle name="20% - Accent1 3 2 2 3 6 2 2 2 2" xfId="17824" xr:uid="{00000000-0005-0000-0000-0000EB440000}"/>
    <cellStyle name="20% - Accent1 3 2 2 3 6 2 2 3" xfId="17825" xr:uid="{00000000-0005-0000-0000-0000EC440000}"/>
    <cellStyle name="20% - Accent1 3 2 2 3 6 2 3" xfId="17826" xr:uid="{00000000-0005-0000-0000-0000ED440000}"/>
    <cellStyle name="20% - Accent1 3 2 2 3 6 2 3 2" xfId="17827" xr:uid="{00000000-0005-0000-0000-0000EE440000}"/>
    <cellStyle name="20% - Accent1 3 2 2 3 6 2 4" xfId="17828" xr:uid="{00000000-0005-0000-0000-0000EF440000}"/>
    <cellStyle name="20% - Accent1 3 2 2 3 6 3" xfId="17829" xr:uid="{00000000-0005-0000-0000-0000F0440000}"/>
    <cellStyle name="20% - Accent1 3 2 2 3 6 3 2" xfId="17830" xr:uid="{00000000-0005-0000-0000-0000F1440000}"/>
    <cellStyle name="20% - Accent1 3 2 2 3 6 3 2 2" xfId="17831" xr:uid="{00000000-0005-0000-0000-0000F2440000}"/>
    <cellStyle name="20% - Accent1 3 2 2 3 6 3 2 2 2" xfId="17832" xr:uid="{00000000-0005-0000-0000-0000F3440000}"/>
    <cellStyle name="20% - Accent1 3 2 2 3 6 3 2 3" xfId="17833" xr:uid="{00000000-0005-0000-0000-0000F4440000}"/>
    <cellStyle name="20% - Accent1 3 2 2 3 6 3 3" xfId="17834" xr:uid="{00000000-0005-0000-0000-0000F5440000}"/>
    <cellStyle name="20% - Accent1 3 2 2 3 6 3 3 2" xfId="17835" xr:uid="{00000000-0005-0000-0000-0000F6440000}"/>
    <cellStyle name="20% - Accent1 3 2 2 3 6 3 4" xfId="17836" xr:uid="{00000000-0005-0000-0000-0000F7440000}"/>
    <cellStyle name="20% - Accent1 3 2 2 3 6 4" xfId="17837" xr:uid="{00000000-0005-0000-0000-0000F8440000}"/>
    <cellStyle name="20% - Accent1 3 2 2 3 6 4 2" xfId="17838" xr:uid="{00000000-0005-0000-0000-0000F9440000}"/>
    <cellStyle name="20% - Accent1 3 2 2 3 6 4 2 2" xfId="17839" xr:uid="{00000000-0005-0000-0000-0000FA440000}"/>
    <cellStyle name="20% - Accent1 3 2 2 3 6 4 2 2 2" xfId="17840" xr:uid="{00000000-0005-0000-0000-0000FB440000}"/>
    <cellStyle name="20% - Accent1 3 2 2 3 6 4 2 3" xfId="17841" xr:uid="{00000000-0005-0000-0000-0000FC440000}"/>
    <cellStyle name="20% - Accent1 3 2 2 3 6 4 3" xfId="17842" xr:uid="{00000000-0005-0000-0000-0000FD440000}"/>
    <cellStyle name="20% - Accent1 3 2 2 3 6 4 3 2" xfId="17843" xr:uid="{00000000-0005-0000-0000-0000FE440000}"/>
    <cellStyle name="20% - Accent1 3 2 2 3 6 4 4" xfId="17844" xr:uid="{00000000-0005-0000-0000-0000FF440000}"/>
    <cellStyle name="20% - Accent1 3 2 2 3 6 5" xfId="17845" xr:uid="{00000000-0005-0000-0000-000000450000}"/>
    <cellStyle name="20% - Accent1 3 2 2 3 6 5 2" xfId="17846" xr:uid="{00000000-0005-0000-0000-000001450000}"/>
    <cellStyle name="20% - Accent1 3 2 2 3 6 5 2 2" xfId="17847" xr:uid="{00000000-0005-0000-0000-000002450000}"/>
    <cellStyle name="20% - Accent1 3 2 2 3 6 5 3" xfId="17848" xr:uid="{00000000-0005-0000-0000-000003450000}"/>
    <cellStyle name="20% - Accent1 3 2 2 3 6 6" xfId="17849" xr:uid="{00000000-0005-0000-0000-000004450000}"/>
    <cellStyle name="20% - Accent1 3 2 2 3 6 6 2" xfId="17850" xr:uid="{00000000-0005-0000-0000-000005450000}"/>
    <cellStyle name="20% - Accent1 3 2 2 3 6 6 2 2" xfId="17851" xr:uid="{00000000-0005-0000-0000-000006450000}"/>
    <cellStyle name="20% - Accent1 3 2 2 3 6 6 3" xfId="17852" xr:uid="{00000000-0005-0000-0000-000007450000}"/>
    <cellStyle name="20% - Accent1 3 2 2 3 6 7" xfId="17853" xr:uid="{00000000-0005-0000-0000-000008450000}"/>
    <cellStyle name="20% - Accent1 3 2 2 3 6 7 2" xfId="17854" xr:uid="{00000000-0005-0000-0000-000009450000}"/>
    <cellStyle name="20% - Accent1 3 2 2 3 6 8" xfId="17855" xr:uid="{00000000-0005-0000-0000-00000A450000}"/>
    <cellStyle name="20% - Accent1 3 2 2 3 6 8 2" xfId="17856" xr:uid="{00000000-0005-0000-0000-00000B450000}"/>
    <cellStyle name="20% - Accent1 3 2 2 3 6 9" xfId="17857" xr:uid="{00000000-0005-0000-0000-00000C450000}"/>
    <cellStyle name="20% - Accent1 3 2 2 3 7" xfId="17858" xr:uid="{00000000-0005-0000-0000-00000D450000}"/>
    <cellStyle name="20% - Accent1 3 2 2 3 7 2" xfId="17859" xr:uid="{00000000-0005-0000-0000-00000E450000}"/>
    <cellStyle name="20% - Accent1 3 2 2 3 7 2 2" xfId="17860" xr:uid="{00000000-0005-0000-0000-00000F450000}"/>
    <cellStyle name="20% - Accent1 3 2 2 3 7 2 2 2" xfId="17861" xr:uid="{00000000-0005-0000-0000-000010450000}"/>
    <cellStyle name="20% - Accent1 3 2 2 3 7 2 3" xfId="17862" xr:uid="{00000000-0005-0000-0000-000011450000}"/>
    <cellStyle name="20% - Accent1 3 2 2 3 7 3" xfId="17863" xr:uid="{00000000-0005-0000-0000-000012450000}"/>
    <cellStyle name="20% - Accent1 3 2 2 3 7 3 2" xfId="17864" xr:uid="{00000000-0005-0000-0000-000013450000}"/>
    <cellStyle name="20% - Accent1 3 2 2 3 7 4" xfId="17865" xr:uid="{00000000-0005-0000-0000-000014450000}"/>
    <cellStyle name="20% - Accent1 3 2 2 3 8" xfId="17866" xr:uid="{00000000-0005-0000-0000-000015450000}"/>
    <cellStyle name="20% - Accent1 3 2 2 3 8 2" xfId="17867" xr:uid="{00000000-0005-0000-0000-000016450000}"/>
    <cellStyle name="20% - Accent1 3 2 2 3 8 2 2" xfId="17868" xr:uid="{00000000-0005-0000-0000-000017450000}"/>
    <cellStyle name="20% - Accent1 3 2 2 3 8 2 2 2" xfId="17869" xr:uid="{00000000-0005-0000-0000-000018450000}"/>
    <cellStyle name="20% - Accent1 3 2 2 3 8 2 3" xfId="17870" xr:uid="{00000000-0005-0000-0000-000019450000}"/>
    <cellStyle name="20% - Accent1 3 2 2 3 8 3" xfId="17871" xr:uid="{00000000-0005-0000-0000-00001A450000}"/>
    <cellStyle name="20% - Accent1 3 2 2 3 8 3 2" xfId="17872" xr:uid="{00000000-0005-0000-0000-00001B450000}"/>
    <cellStyle name="20% - Accent1 3 2 2 3 8 4" xfId="17873" xr:uid="{00000000-0005-0000-0000-00001C450000}"/>
    <cellStyle name="20% - Accent1 3 2 2 3 9" xfId="17874" xr:uid="{00000000-0005-0000-0000-00001D450000}"/>
    <cellStyle name="20% - Accent1 3 2 2 3 9 2" xfId="17875" xr:uid="{00000000-0005-0000-0000-00001E450000}"/>
    <cellStyle name="20% - Accent1 3 2 2 3 9 2 2" xfId="17876" xr:uid="{00000000-0005-0000-0000-00001F450000}"/>
    <cellStyle name="20% - Accent1 3 2 2 3 9 2 2 2" xfId="17877" xr:uid="{00000000-0005-0000-0000-000020450000}"/>
    <cellStyle name="20% - Accent1 3 2 2 3 9 2 3" xfId="17878" xr:uid="{00000000-0005-0000-0000-000021450000}"/>
    <cellStyle name="20% - Accent1 3 2 2 3 9 3" xfId="17879" xr:uid="{00000000-0005-0000-0000-000022450000}"/>
    <cellStyle name="20% - Accent1 3 2 2 3 9 3 2" xfId="17880" xr:uid="{00000000-0005-0000-0000-000023450000}"/>
    <cellStyle name="20% - Accent1 3 2 2 3 9 4" xfId="17881" xr:uid="{00000000-0005-0000-0000-000024450000}"/>
    <cellStyle name="20% - Accent1 3 2 2 4" xfId="17882" xr:uid="{00000000-0005-0000-0000-000025450000}"/>
    <cellStyle name="20% - Accent1 3 2 2 4 10" xfId="17883" xr:uid="{00000000-0005-0000-0000-000026450000}"/>
    <cellStyle name="20% - Accent1 3 2 2 4 10 2" xfId="17884" xr:uid="{00000000-0005-0000-0000-000027450000}"/>
    <cellStyle name="20% - Accent1 3 2 2 4 11" xfId="17885" xr:uid="{00000000-0005-0000-0000-000028450000}"/>
    <cellStyle name="20% - Accent1 3 2 2 4 2" xfId="17886" xr:uid="{00000000-0005-0000-0000-000029450000}"/>
    <cellStyle name="20% - Accent1 3 2 2 4 2 2" xfId="17887" xr:uid="{00000000-0005-0000-0000-00002A450000}"/>
    <cellStyle name="20% - Accent1 3 2 2 4 2 2 2" xfId="17888" xr:uid="{00000000-0005-0000-0000-00002B450000}"/>
    <cellStyle name="20% - Accent1 3 2 2 4 2 2 2 2" xfId="17889" xr:uid="{00000000-0005-0000-0000-00002C450000}"/>
    <cellStyle name="20% - Accent1 3 2 2 4 2 2 2 2 2" xfId="17890" xr:uid="{00000000-0005-0000-0000-00002D450000}"/>
    <cellStyle name="20% - Accent1 3 2 2 4 2 2 2 3" xfId="17891" xr:uid="{00000000-0005-0000-0000-00002E450000}"/>
    <cellStyle name="20% - Accent1 3 2 2 4 2 2 3" xfId="17892" xr:uid="{00000000-0005-0000-0000-00002F450000}"/>
    <cellStyle name="20% - Accent1 3 2 2 4 2 2 3 2" xfId="17893" xr:uid="{00000000-0005-0000-0000-000030450000}"/>
    <cellStyle name="20% - Accent1 3 2 2 4 2 2 4" xfId="17894" xr:uid="{00000000-0005-0000-0000-000031450000}"/>
    <cellStyle name="20% - Accent1 3 2 2 4 2 3" xfId="17895" xr:uid="{00000000-0005-0000-0000-000032450000}"/>
    <cellStyle name="20% - Accent1 3 2 2 4 2 3 2" xfId="17896" xr:uid="{00000000-0005-0000-0000-000033450000}"/>
    <cellStyle name="20% - Accent1 3 2 2 4 2 3 2 2" xfId="17897" xr:uid="{00000000-0005-0000-0000-000034450000}"/>
    <cellStyle name="20% - Accent1 3 2 2 4 2 3 2 2 2" xfId="17898" xr:uid="{00000000-0005-0000-0000-000035450000}"/>
    <cellStyle name="20% - Accent1 3 2 2 4 2 3 2 3" xfId="17899" xr:uid="{00000000-0005-0000-0000-000036450000}"/>
    <cellStyle name="20% - Accent1 3 2 2 4 2 3 3" xfId="17900" xr:uid="{00000000-0005-0000-0000-000037450000}"/>
    <cellStyle name="20% - Accent1 3 2 2 4 2 3 3 2" xfId="17901" xr:uid="{00000000-0005-0000-0000-000038450000}"/>
    <cellStyle name="20% - Accent1 3 2 2 4 2 3 4" xfId="17902" xr:uid="{00000000-0005-0000-0000-000039450000}"/>
    <cellStyle name="20% - Accent1 3 2 2 4 2 4" xfId="17903" xr:uid="{00000000-0005-0000-0000-00003A450000}"/>
    <cellStyle name="20% - Accent1 3 2 2 4 2 4 2" xfId="17904" xr:uid="{00000000-0005-0000-0000-00003B450000}"/>
    <cellStyle name="20% - Accent1 3 2 2 4 2 4 2 2" xfId="17905" xr:uid="{00000000-0005-0000-0000-00003C450000}"/>
    <cellStyle name="20% - Accent1 3 2 2 4 2 4 2 2 2" xfId="17906" xr:uid="{00000000-0005-0000-0000-00003D450000}"/>
    <cellStyle name="20% - Accent1 3 2 2 4 2 4 2 3" xfId="17907" xr:uid="{00000000-0005-0000-0000-00003E450000}"/>
    <cellStyle name="20% - Accent1 3 2 2 4 2 4 3" xfId="17908" xr:uid="{00000000-0005-0000-0000-00003F450000}"/>
    <cellStyle name="20% - Accent1 3 2 2 4 2 4 3 2" xfId="17909" xr:uid="{00000000-0005-0000-0000-000040450000}"/>
    <cellStyle name="20% - Accent1 3 2 2 4 2 4 4" xfId="17910" xr:uid="{00000000-0005-0000-0000-000041450000}"/>
    <cellStyle name="20% - Accent1 3 2 2 4 2 5" xfId="17911" xr:uid="{00000000-0005-0000-0000-000042450000}"/>
    <cellStyle name="20% - Accent1 3 2 2 4 2 5 2" xfId="17912" xr:uid="{00000000-0005-0000-0000-000043450000}"/>
    <cellStyle name="20% - Accent1 3 2 2 4 2 5 2 2" xfId="17913" xr:uid="{00000000-0005-0000-0000-000044450000}"/>
    <cellStyle name="20% - Accent1 3 2 2 4 2 5 3" xfId="17914" xr:uid="{00000000-0005-0000-0000-000045450000}"/>
    <cellStyle name="20% - Accent1 3 2 2 4 2 6" xfId="17915" xr:uid="{00000000-0005-0000-0000-000046450000}"/>
    <cellStyle name="20% - Accent1 3 2 2 4 2 6 2" xfId="17916" xr:uid="{00000000-0005-0000-0000-000047450000}"/>
    <cellStyle name="20% - Accent1 3 2 2 4 2 6 2 2" xfId="17917" xr:uid="{00000000-0005-0000-0000-000048450000}"/>
    <cellStyle name="20% - Accent1 3 2 2 4 2 6 3" xfId="17918" xr:uid="{00000000-0005-0000-0000-000049450000}"/>
    <cellStyle name="20% - Accent1 3 2 2 4 2 7" xfId="17919" xr:uid="{00000000-0005-0000-0000-00004A450000}"/>
    <cellStyle name="20% - Accent1 3 2 2 4 2 7 2" xfId="17920" xr:uid="{00000000-0005-0000-0000-00004B450000}"/>
    <cellStyle name="20% - Accent1 3 2 2 4 2 8" xfId="17921" xr:uid="{00000000-0005-0000-0000-00004C450000}"/>
    <cellStyle name="20% - Accent1 3 2 2 4 2 8 2" xfId="17922" xr:uid="{00000000-0005-0000-0000-00004D450000}"/>
    <cellStyle name="20% - Accent1 3 2 2 4 2 9" xfId="17923" xr:uid="{00000000-0005-0000-0000-00004E450000}"/>
    <cellStyle name="20% - Accent1 3 2 2 4 3" xfId="17924" xr:uid="{00000000-0005-0000-0000-00004F450000}"/>
    <cellStyle name="20% - Accent1 3 2 2 4 3 2" xfId="17925" xr:uid="{00000000-0005-0000-0000-000050450000}"/>
    <cellStyle name="20% - Accent1 3 2 2 4 3 2 2" xfId="17926" xr:uid="{00000000-0005-0000-0000-000051450000}"/>
    <cellStyle name="20% - Accent1 3 2 2 4 3 2 2 2" xfId="17927" xr:uid="{00000000-0005-0000-0000-000052450000}"/>
    <cellStyle name="20% - Accent1 3 2 2 4 3 2 2 2 2" xfId="17928" xr:uid="{00000000-0005-0000-0000-000053450000}"/>
    <cellStyle name="20% - Accent1 3 2 2 4 3 2 2 3" xfId="17929" xr:uid="{00000000-0005-0000-0000-000054450000}"/>
    <cellStyle name="20% - Accent1 3 2 2 4 3 2 3" xfId="17930" xr:uid="{00000000-0005-0000-0000-000055450000}"/>
    <cellStyle name="20% - Accent1 3 2 2 4 3 2 3 2" xfId="17931" xr:uid="{00000000-0005-0000-0000-000056450000}"/>
    <cellStyle name="20% - Accent1 3 2 2 4 3 2 4" xfId="17932" xr:uid="{00000000-0005-0000-0000-000057450000}"/>
    <cellStyle name="20% - Accent1 3 2 2 4 3 3" xfId="17933" xr:uid="{00000000-0005-0000-0000-000058450000}"/>
    <cellStyle name="20% - Accent1 3 2 2 4 3 3 2" xfId="17934" xr:uid="{00000000-0005-0000-0000-000059450000}"/>
    <cellStyle name="20% - Accent1 3 2 2 4 3 3 2 2" xfId="17935" xr:uid="{00000000-0005-0000-0000-00005A450000}"/>
    <cellStyle name="20% - Accent1 3 2 2 4 3 3 2 2 2" xfId="17936" xr:uid="{00000000-0005-0000-0000-00005B450000}"/>
    <cellStyle name="20% - Accent1 3 2 2 4 3 3 2 3" xfId="17937" xr:uid="{00000000-0005-0000-0000-00005C450000}"/>
    <cellStyle name="20% - Accent1 3 2 2 4 3 3 3" xfId="17938" xr:uid="{00000000-0005-0000-0000-00005D450000}"/>
    <cellStyle name="20% - Accent1 3 2 2 4 3 3 3 2" xfId="17939" xr:uid="{00000000-0005-0000-0000-00005E450000}"/>
    <cellStyle name="20% - Accent1 3 2 2 4 3 3 4" xfId="17940" xr:uid="{00000000-0005-0000-0000-00005F450000}"/>
    <cellStyle name="20% - Accent1 3 2 2 4 3 4" xfId="17941" xr:uid="{00000000-0005-0000-0000-000060450000}"/>
    <cellStyle name="20% - Accent1 3 2 2 4 3 4 2" xfId="17942" xr:uid="{00000000-0005-0000-0000-000061450000}"/>
    <cellStyle name="20% - Accent1 3 2 2 4 3 4 2 2" xfId="17943" xr:uid="{00000000-0005-0000-0000-000062450000}"/>
    <cellStyle name="20% - Accent1 3 2 2 4 3 4 2 2 2" xfId="17944" xr:uid="{00000000-0005-0000-0000-000063450000}"/>
    <cellStyle name="20% - Accent1 3 2 2 4 3 4 2 3" xfId="17945" xr:uid="{00000000-0005-0000-0000-000064450000}"/>
    <cellStyle name="20% - Accent1 3 2 2 4 3 4 3" xfId="17946" xr:uid="{00000000-0005-0000-0000-000065450000}"/>
    <cellStyle name="20% - Accent1 3 2 2 4 3 4 3 2" xfId="17947" xr:uid="{00000000-0005-0000-0000-000066450000}"/>
    <cellStyle name="20% - Accent1 3 2 2 4 3 4 4" xfId="17948" xr:uid="{00000000-0005-0000-0000-000067450000}"/>
    <cellStyle name="20% - Accent1 3 2 2 4 3 5" xfId="17949" xr:uid="{00000000-0005-0000-0000-000068450000}"/>
    <cellStyle name="20% - Accent1 3 2 2 4 3 5 2" xfId="17950" xr:uid="{00000000-0005-0000-0000-000069450000}"/>
    <cellStyle name="20% - Accent1 3 2 2 4 3 5 2 2" xfId="17951" xr:uid="{00000000-0005-0000-0000-00006A450000}"/>
    <cellStyle name="20% - Accent1 3 2 2 4 3 5 3" xfId="17952" xr:uid="{00000000-0005-0000-0000-00006B450000}"/>
    <cellStyle name="20% - Accent1 3 2 2 4 3 6" xfId="17953" xr:uid="{00000000-0005-0000-0000-00006C450000}"/>
    <cellStyle name="20% - Accent1 3 2 2 4 3 6 2" xfId="17954" xr:uid="{00000000-0005-0000-0000-00006D450000}"/>
    <cellStyle name="20% - Accent1 3 2 2 4 3 6 2 2" xfId="17955" xr:uid="{00000000-0005-0000-0000-00006E450000}"/>
    <cellStyle name="20% - Accent1 3 2 2 4 3 6 3" xfId="17956" xr:uid="{00000000-0005-0000-0000-00006F450000}"/>
    <cellStyle name="20% - Accent1 3 2 2 4 3 7" xfId="17957" xr:uid="{00000000-0005-0000-0000-000070450000}"/>
    <cellStyle name="20% - Accent1 3 2 2 4 3 7 2" xfId="17958" xr:uid="{00000000-0005-0000-0000-000071450000}"/>
    <cellStyle name="20% - Accent1 3 2 2 4 3 8" xfId="17959" xr:uid="{00000000-0005-0000-0000-000072450000}"/>
    <cellStyle name="20% - Accent1 3 2 2 4 3 8 2" xfId="17960" xr:uid="{00000000-0005-0000-0000-000073450000}"/>
    <cellStyle name="20% - Accent1 3 2 2 4 3 9" xfId="17961" xr:uid="{00000000-0005-0000-0000-000074450000}"/>
    <cellStyle name="20% - Accent1 3 2 2 4 4" xfId="17962" xr:uid="{00000000-0005-0000-0000-000075450000}"/>
    <cellStyle name="20% - Accent1 3 2 2 4 4 2" xfId="17963" xr:uid="{00000000-0005-0000-0000-000076450000}"/>
    <cellStyle name="20% - Accent1 3 2 2 4 4 2 2" xfId="17964" xr:uid="{00000000-0005-0000-0000-000077450000}"/>
    <cellStyle name="20% - Accent1 3 2 2 4 4 2 2 2" xfId="17965" xr:uid="{00000000-0005-0000-0000-000078450000}"/>
    <cellStyle name="20% - Accent1 3 2 2 4 4 2 3" xfId="17966" xr:uid="{00000000-0005-0000-0000-000079450000}"/>
    <cellStyle name="20% - Accent1 3 2 2 4 4 3" xfId="17967" xr:uid="{00000000-0005-0000-0000-00007A450000}"/>
    <cellStyle name="20% - Accent1 3 2 2 4 4 3 2" xfId="17968" xr:uid="{00000000-0005-0000-0000-00007B450000}"/>
    <cellStyle name="20% - Accent1 3 2 2 4 4 4" xfId="17969" xr:uid="{00000000-0005-0000-0000-00007C450000}"/>
    <cellStyle name="20% - Accent1 3 2 2 4 5" xfId="17970" xr:uid="{00000000-0005-0000-0000-00007D450000}"/>
    <cellStyle name="20% - Accent1 3 2 2 4 5 2" xfId="17971" xr:uid="{00000000-0005-0000-0000-00007E450000}"/>
    <cellStyle name="20% - Accent1 3 2 2 4 5 2 2" xfId="17972" xr:uid="{00000000-0005-0000-0000-00007F450000}"/>
    <cellStyle name="20% - Accent1 3 2 2 4 5 2 2 2" xfId="17973" xr:uid="{00000000-0005-0000-0000-000080450000}"/>
    <cellStyle name="20% - Accent1 3 2 2 4 5 2 3" xfId="17974" xr:uid="{00000000-0005-0000-0000-000081450000}"/>
    <cellStyle name="20% - Accent1 3 2 2 4 5 3" xfId="17975" xr:uid="{00000000-0005-0000-0000-000082450000}"/>
    <cellStyle name="20% - Accent1 3 2 2 4 5 3 2" xfId="17976" xr:uid="{00000000-0005-0000-0000-000083450000}"/>
    <cellStyle name="20% - Accent1 3 2 2 4 5 4" xfId="17977" xr:uid="{00000000-0005-0000-0000-000084450000}"/>
    <cellStyle name="20% - Accent1 3 2 2 4 6" xfId="17978" xr:uid="{00000000-0005-0000-0000-000085450000}"/>
    <cellStyle name="20% - Accent1 3 2 2 4 6 2" xfId="17979" xr:uid="{00000000-0005-0000-0000-000086450000}"/>
    <cellStyle name="20% - Accent1 3 2 2 4 6 2 2" xfId="17980" xr:uid="{00000000-0005-0000-0000-000087450000}"/>
    <cellStyle name="20% - Accent1 3 2 2 4 6 2 2 2" xfId="17981" xr:uid="{00000000-0005-0000-0000-000088450000}"/>
    <cellStyle name="20% - Accent1 3 2 2 4 6 2 3" xfId="17982" xr:uid="{00000000-0005-0000-0000-000089450000}"/>
    <cellStyle name="20% - Accent1 3 2 2 4 6 3" xfId="17983" xr:uid="{00000000-0005-0000-0000-00008A450000}"/>
    <cellStyle name="20% - Accent1 3 2 2 4 6 3 2" xfId="17984" xr:uid="{00000000-0005-0000-0000-00008B450000}"/>
    <cellStyle name="20% - Accent1 3 2 2 4 6 4" xfId="17985" xr:uid="{00000000-0005-0000-0000-00008C450000}"/>
    <cellStyle name="20% - Accent1 3 2 2 4 7" xfId="17986" xr:uid="{00000000-0005-0000-0000-00008D450000}"/>
    <cellStyle name="20% - Accent1 3 2 2 4 7 2" xfId="17987" xr:uid="{00000000-0005-0000-0000-00008E450000}"/>
    <cellStyle name="20% - Accent1 3 2 2 4 7 2 2" xfId="17988" xr:uid="{00000000-0005-0000-0000-00008F450000}"/>
    <cellStyle name="20% - Accent1 3 2 2 4 7 3" xfId="17989" xr:uid="{00000000-0005-0000-0000-000090450000}"/>
    <cellStyle name="20% - Accent1 3 2 2 4 8" xfId="17990" xr:uid="{00000000-0005-0000-0000-000091450000}"/>
    <cellStyle name="20% - Accent1 3 2 2 4 8 2" xfId="17991" xr:uid="{00000000-0005-0000-0000-000092450000}"/>
    <cellStyle name="20% - Accent1 3 2 2 4 8 2 2" xfId="17992" xr:uid="{00000000-0005-0000-0000-000093450000}"/>
    <cellStyle name="20% - Accent1 3 2 2 4 8 3" xfId="17993" xr:uid="{00000000-0005-0000-0000-000094450000}"/>
    <cellStyle name="20% - Accent1 3 2 2 4 9" xfId="17994" xr:uid="{00000000-0005-0000-0000-000095450000}"/>
    <cellStyle name="20% - Accent1 3 2 2 4 9 2" xfId="17995" xr:uid="{00000000-0005-0000-0000-000096450000}"/>
    <cellStyle name="20% - Accent1 3 2 2 5" xfId="17996" xr:uid="{00000000-0005-0000-0000-000097450000}"/>
    <cellStyle name="20% - Accent1 3 2 2 5 10" xfId="17997" xr:uid="{00000000-0005-0000-0000-000098450000}"/>
    <cellStyle name="20% - Accent1 3 2 2 5 10 2" xfId="17998" xr:uid="{00000000-0005-0000-0000-000099450000}"/>
    <cellStyle name="20% - Accent1 3 2 2 5 11" xfId="17999" xr:uid="{00000000-0005-0000-0000-00009A450000}"/>
    <cellStyle name="20% - Accent1 3 2 2 5 2" xfId="18000" xr:uid="{00000000-0005-0000-0000-00009B450000}"/>
    <cellStyle name="20% - Accent1 3 2 2 5 2 2" xfId="18001" xr:uid="{00000000-0005-0000-0000-00009C450000}"/>
    <cellStyle name="20% - Accent1 3 2 2 5 2 2 2" xfId="18002" xr:uid="{00000000-0005-0000-0000-00009D450000}"/>
    <cellStyle name="20% - Accent1 3 2 2 5 2 2 2 2" xfId="18003" xr:uid="{00000000-0005-0000-0000-00009E450000}"/>
    <cellStyle name="20% - Accent1 3 2 2 5 2 2 2 2 2" xfId="18004" xr:uid="{00000000-0005-0000-0000-00009F450000}"/>
    <cellStyle name="20% - Accent1 3 2 2 5 2 2 2 3" xfId="18005" xr:uid="{00000000-0005-0000-0000-0000A0450000}"/>
    <cellStyle name="20% - Accent1 3 2 2 5 2 2 3" xfId="18006" xr:uid="{00000000-0005-0000-0000-0000A1450000}"/>
    <cellStyle name="20% - Accent1 3 2 2 5 2 2 3 2" xfId="18007" xr:uid="{00000000-0005-0000-0000-0000A2450000}"/>
    <cellStyle name="20% - Accent1 3 2 2 5 2 2 4" xfId="18008" xr:uid="{00000000-0005-0000-0000-0000A3450000}"/>
    <cellStyle name="20% - Accent1 3 2 2 5 2 3" xfId="18009" xr:uid="{00000000-0005-0000-0000-0000A4450000}"/>
    <cellStyle name="20% - Accent1 3 2 2 5 2 3 2" xfId="18010" xr:uid="{00000000-0005-0000-0000-0000A5450000}"/>
    <cellStyle name="20% - Accent1 3 2 2 5 2 3 2 2" xfId="18011" xr:uid="{00000000-0005-0000-0000-0000A6450000}"/>
    <cellStyle name="20% - Accent1 3 2 2 5 2 3 2 2 2" xfId="18012" xr:uid="{00000000-0005-0000-0000-0000A7450000}"/>
    <cellStyle name="20% - Accent1 3 2 2 5 2 3 2 3" xfId="18013" xr:uid="{00000000-0005-0000-0000-0000A8450000}"/>
    <cellStyle name="20% - Accent1 3 2 2 5 2 3 3" xfId="18014" xr:uid="{00000000-0005-0000-0000-0000A9450000}"/>
    <cellStyle name="20% - Accent1 3 2 2 5 2 3 3 2" xfId="18015" xr:uid="{00000000-0005-0000-0000-0000AA450000}"/>
    <cellStyle name="20% - Accent1 3 2 2 5 2 3 4" xfId="18016" xr:uid="{00000000-0005-0000-0000-0000AB450000}"/>
    <cellStyle name="20% - Accent1 3 2 2 5 2 4" xfId="18017" xr:uid="{00000000-0005-0000-0000-0000AC450000}"/>
    <cellStyle name="20% - Accent1 3 2 2 5 2 4 2" xfId="18018" xr:uid="{00000000-0005-0000-0000-0000AD450000}"/>
    <cellStyle name="20% - Accent1 3 2 2 5 2 4 2 2" xfId="18019" xr:uid="{00000000-0005-0000-0000-0000AE450000}"/>
    <cellStyle name="20% - Accent1 3 2 2 5 2 4 2 2 2" xfId="18020" xr:uid="{00000000-0005-0000-0000-0000AF450000}"/>
    <cellStyle name="20% - Accent1 3 2 2 5 2 4 2 3" xfId="18021" xr:uid="{00000000-0005-0000-0000-0000B0450000}"/>
    <cellStyle name="20% - Accent1 3 2 2 5 2 4 3" xfId="18022" xr:uid="{00000000-0005-0000-0000-0000B1450000}"/>
    <cellStyle name="20% - Accent1 3 2 2 5 2 4 3 2" xfId="18023" xr:uid="{00000000-0005-0000-0000-0000B2450000}"/>
    <cellStyle name="20% - Accent1 3 2 2 5 2 4 4" xfId="18024" xr:uid="{00000000-0005-0000-0000-0000B3450000}"/>
    <cellStyle name="20% - Accent1 3 2 2 5 2 5" xfId="18025" xr:uid="{00000000-0005-0000-0000-0000B4450000}"/>
    <cellStyle name="20% - Accent1 3 2 2 5 2 5 2" xfId="18026" xr:uid="{00000000-0005-0000-0000-0000B5450000}"/>
    <cellStyle name="20% - Accent1 3 2 2 5 2 5 2 2" xfId="18027" xr:uid="{00000000-0005-0000-0000-0000B6450000}"/>
    <cellStyle name="20% - Accent1 3 2 2 5 2 5 3" xfId="18028" xr:uid="{00000000-0005-0000-0000-0000B7450000}"/>
    <cellStyle name="20% - Accent1 3 2 2 5 2 6" xfId="18029" xr:uid="{00000000-0005-0000-0000-0000B8450000}"/>
    <cellStyle name="20% - Accent1 3 2 2 5 2 6 2" xfId="18030" xr:uid="{00000000-0005-0000-0000-0000B9450000}"/>
    <cellStyle name="20% - Accent1 3 2 2 5 2 6 2 2" xfId="18031" xr:uid="{00000000-0005-0000-0000-0000BA450000}"/>
    <cellStyle name="20% - Accent1 3 2 2 5 2 6 3" xfId="18032" xr:uid="{00000000-0005-0000-0000-0000BB450000}"/>
    <cellStyle name="20% - Accent1 3 2 2 5 2 7" xfId="18033" xr:uid="{00000000-0005-0000-0000-0000BC450000}"/>
    <cellStyle name="20% - Accent1 3 2 2 5 2 7 2" xfId="18034" xr:uid="{00000000-0005-0000-0000-0000BD450000}"/>
    <cellStyle name="20% - Accent1 3 2 2 5 2 8" xfId="18035" xr:uid="{00000000-0005-0000-0000-0000BE450000}"/>
    <cellStyle name="20% - Accent1 3 2 2 5 2 8 2" xfId="18036" xr:uid="{00000000-0005-0000-0000-0000BF450000}"/>
    <cellStyle name="20% - Accent1 3 2 2 5 2 9" xfId="18037" xr:uid="{00000000-0005-0000-0000-0000C0450000}"/>
    <cellStyle name="20% - Accent1 3 2 2 5 3" xfId="18038" xr:uid="{00000000-0005-0000-0000-0000C1450000}"/>
    <cellStyle name="20% - Accent1 3 2 2 5 3 2" xfId="18039" xr:uid="{00000000-0005-0000-0000-0000C2450000}"/>
    <cellStyle name="20% - Accent1 3 2 2 5 3 2 2" xfId="18040" xr:uid="{00000000-0005-0000-0000-0000C3450000}"/>
    <cellStyle name="20% - Accent1 3 2 2 5 3 2 2 2" xfId="18041" xr:uid="{00000000-0005-0000-0000-0000C4450000}"/>
    <cellStyle name="20% - Accent1 3 2 2 5 3 2 2 2 2" xfId="18042" xr:uid="{00000000-0005-0000-0000-0000C5450000}"/>
    <cellStyle name="20% - Accent1 3 2 2 5 3 2 2 3" xfId="18043" xr:uid="{00000000-0005-0000-0000-0000C6450000}"/>
    <cellStyle name="20% - Accent1 3 2 2 5 3 2 3" xfId="18044" xr:uid="{00000000-0005-0000-0000-0000C7450000}"/>
    <cellStyle name="20% - Accent1 3 2 2 5 3 2 3 2" xfId="18045" xr:uid="{00000000-0005-0000-0000-0000C8450000}"/>
    <cellStyle name="20% - Accent1 3 2 2 5 3 2 4" xfId="18046" xr:uid="{00000000-0005-0000-0000-0000C9450000}"/>
    <cellStyle name="20% - Accent1 3 2 2 5 3 3" xfId="18047" xr:uid="{00000000-0005-0000-0000-0000CA450000}"/>
    <cellStyle name="20% - Accent1 3 2 2 5 3 3 2" xfId="18048" xr:uid="{00000000-0005-0000-0000-0000CB450000}"/>
    <cellStyle name="20% - Accent1 3 2 2 5 3 3 2 2" xfId="18049" xr:uid="{00000000-0005-0000-0000-0000CC450000}"/>
    <cellStyle name="20% - Accent1 3 2 2 5 3 3 2 2 2" xfId="18050" xr:uid="{00000000-0005-0000-0000-0000CD450000}"/>
    <cellStyle name="20% - Accent1 3 2 2 5 3 3 2 3" xfId="18051" xr:uid="{00000000-0005-0000-0000-0000CE450000}"/>
    <cellStyle name="20% - Accent1 3 2 2 5 3 3 3" xfId="18052" xr:uid="{00000000-0005-0000-0000-0000CF450000}"/>
    <cellStyle name="20% - Accent1 3 2 2 5 3 3 3 2" xfId="18053" xr:uid="{00000000-0005-0000-0000-0000D0450000}"/>
    <cellStyle name="20% - Accent1 3 2 2 5 3 3 4" xfId="18054" xr:uid="{00000000-0005-0000-0000-0000D1450000}"/>
    <cellStyle name="20% - Accent1 3 2 2 5 3 4" xfId="18055" xr:uid="{00000000-0005-0000-0000-0000D2450000}"/>
    <cellStyle name="20% - Accent1 3 2 2 5 3 4 2" xfId="18056" xr:uid="{00000000-0005-0000-0000-0000D3450000}"/>
    <cellStyle name="20% - Accent1 3 2 2 5 3 4 2 2" xfId="18057" xr:uid="{00000000-0005-0000-0000-0000D4450000}"/>
    <cellStyle name="20% - Accent1 3 2 2 5 3 4 2 2 2" xfId="18058" xr:uid="{00000000-0005-0000-0000-0000D5450000}"/>
    <cellStyle name="20% - Accent1 3 2 2 5 3 4 2 3" xfId="18059" xr:uid="{00000000-0005-0000-0000-0000D6450000}"/>
    <cellStyle name="20% - Accent1 3 2 2 5 3 4 3" xfId="18060" xr:uid="{00000000-0005-0000-0000-0000D7450000}"/>
    <cellStyle name="20% - Accent1 3 2 2 5 3 4 3 2" xfId="18061" xr:uid="{00000000-0005-0000-0000-0000D8450000}"/>
    <cellStyle name="20% - Accent1 3 2 2 5 3 4 4" xfId="18062" xr:uid="{00000000-0005-0000-0000-0000D9450000}"/>
    <cellStyle name="20% - Accent1 3 2 2 5 3 5" xfId="18063" xr:uid="{00000000-0005-0000-0000-0000DA450000}"/>
    <cellStyle name="20% - Accent1 3 2 2 5 3 5 2" xfId="18064" xr:uid="{00000000-0005-0000-0000-0000DB450000}"/>
    <cellStyle name="20% - Accent1 3 2 2 5 3 5 2 2" xfId="18065" xr:uid="{00000000-0005-0000-0000-0000DC450000}"/>
    <cellStyle name="20% - Accent1 3 2 2 5 3 5 3" xfId="18066" xr:uid="{00000000-0005-0000-0000-0000DD450000}"/>
    <cellStyle name="20% - Accent1 3 2 2 5 3 6" xfId="18067" xr:uid="{00000000-0005-0000-0000-0000DE450000}"/>
    <cellStyle name="20% - Accent1 3 2 2 5 3 6 2" xfId="18068" xr:uid="{00000000-0005-0000-0000-0000DF450000}"/>
    <cellStyle name="20% - Accent1 3 2 2 5 3 6 2 2" xfId="18069" xr:uid="{00000000-0005-0000-0000-0000E0450000}"/>
    <cellStyle name="20% - Accent1 3 2 2 5 3 6 3" xfId="18070" xr:uid="{00000000-0005-0000-0000-0000E1450000}"/>
    <cellStyle name="20% - Accent1 3 2 2 5 3 7" xfId="18071" xr:uid="{00000000-0005-0000-0000-0000E2450000}"/>
    <cellStyle name="20% - Accent1 3 2 2 5 3 7 2" xfId="18072" xr:uid="{00000000-0005-0000-0000-0000E3450000}"/>
    <cellStyle name="20% - Accent1 3 2 2 5 3 8" xfId="18073" xr:uid="{00000000-0005-0000-0000-0000E4450000}"/>
    <cellStyle name="20% - Accent1 3 2 2 5 3 8 2" xfId="18074" xr:uid="{00000000-0005-0000-0000-0000E5450000}"/>
    <cellStyle name="20% - Accent1 3 2 2 5 3 9" xfId="18075" xr:uid="{00000000-0005-0000-0000-0000E6450000}"/>
    <cellStyle name="20% - Accent1 3 2 2 5 4" xfId="18076" xr:uid="{00000000-0005-0000-0000-0000E7450000}"/>
    <cellStyle name="20% - Accent1 3 2 2 5 4 2" xfId="18077" xr:uid="{00000000-0005-0000-0000-0000E8450000}"/>
    <cellStyle name="20% - Accent1 3 2 2 5 4 2 2" xfId="18078" xr:uid="{00000000-0005-0000-0000-0000E9450000}"/>
    <cellStyle name="20% - Accent1 3 2 2 5 4 2 2 2" xfId="18079" xr:uid="{00000000-0005-0000-0000-0000EA450000}"/>
    <cellStyle name="20% - Accent1 3 2 2 5 4 2 3" xfId="18080" xr:uid="{00000000-0005-0000-0000-0000EB450000}"/>
    <cellStyle name="20% - Accent1 3 2 2 5 4 3" xfId="18081" xr:uid="{00000000-0005-0000-0000-0000EC450000}"/>
    <cellStyle name="20% - Accent1 3 2 2 5 4 3 2" xfId="18082" xr:uid="{00000000-0005-0000-0000-0000ED450000}"/>
    <cellStyle name="20% - Accent1 3 2 2 5 4 4" xfId="18083" xr:uid="{00000000-0005-0000-0000-0000EE450000}"/>
    <cellStyle name="20% - Accent1 3 2 2 5 5" xfId="18084" xr:uid="{00000000-0005-0000-0000-0000EF450000}"/>
    <cellStyle name="20% - Accent1 3 2 2 5 5 2" xfId="18085" xr:uid="{00000000-0005-0000-0000-0000F0450000}"/>
    <cellStyle name="20% - Accent1 3 2 2 5 5 2 2" xfId="18086" xr:uid="{00000000-0005-0000-0000-0000F1450000}"/>
    <cellStyle name="20% - Accent1 3 2 2 5 5 2 2 2" xfId="18087" xr:uid="{00000000-0005-0000-0000-0000F2450000}"/>
    <cellStyle name="20% - Accent1 3 2 2 5 5 2 3" xfId="18088" xr:uid="{00000000-0005-0000-0000-0000F3450000}"/>
    <cellStyle name="20% - Accent1 3 2 2 5 5 3" xfId="18089" xr:uid="{00000000-0005-0000-0000-0000F4450000}"/>
    <cellStyle name="20% - Accent1 3 2 2 5 5 3 2" xfId="18090" xr:uid="{00000000-0005-0000-0000-0000F5450000}"/>
    <cellStyle name="20% - Accent1 3 2 2 5 5 4" xfId="18091" xr:uid="{00000000-0005-0000-0000-0000F6450000}"/>
    <cellStyle name="20% - Accent1 3 2 2 5 6" xfId="18092" xr:uid="{00000000-0005-0000-0000-0000F7450000}"/>
    <cellStyle name="20% - Accent1 3 2 2 5 6 2" xfId="18093" xr:uid="{00000000-0005-0000-0000-0000F8450000}"/>
    <cellStyle name="20% - Accent1 3 2 2 5 6 2 2" xfId="18094" xr:uid="{00000000-0005-0000-0000-0000F9450000}"/>
    <cellStyle name="20% - Accent1 3 2 2 5 6 2 2 2" xfId="18095" xr:uid="{00000000-0005-0000-0000-0000FA450000}"/>
    <cellStyle name="20% - Accent1 3 2 2 5 6 2 3" xfId="18096" xr:uid="{00000000-0005-0000-0000-0000FB450000}"/>
    <cellStyle name="20% - Accent1 3 2 2 5 6 3" xfId="18097" xr:uid="{00000000-0005-0000-0000-0000FC450000}"/>
    <cellStyle name="20% - Accent1 3 2 2 5 6 3 2" xfId="18098" xr:uid="{00000000-0005-0000-0000-0000FD450000}"/>
    <cellStyle name="20% - Accent1 3 2 2 5 6 4" xfId="18099" xr:uid="{00000000-0005-0000-0000-0000FE450000}"/>
    <cellStyle name="20% - Accent1 3 2 2 5 7" xfId="18100" xr:uid="{00000000-0005-0000-0000-0000FF450000}"/>
    <cellStyle name="20% - Accent1 3 2 2 5 7 2" xfId="18101" xr:uid="{00000000-0005-0000-0000-000000460000}"/>
    <cellStyle name="20% - Accent1 3 2 2 5 7 2 2" xfId="18102" xr:uid="{00000000-0005-0000-0000-000001460000}"/>
    <cellStyle name="20% - Accent1 3 2 2 5 7 3" xfId="18103" xr:uid="{00000000-0005-0000-0000-000002460000}"/>
    <cellStyle name="20% - Accent1 3 2 2 5 8" xfId="18104" xr:uid="{00000000-0005-0000-0000-000003460000}"/>
    <cellStyle name="20% - Accent1 3 2 2 5 8 2" xfId="18105" xr:uid="{00000000-0005-0000-0000-000004460000}"/>
    <cellStyle name="20% - Accent1 3 2 2 5 8 2 2" xfId="18106" xr:uid="{00000000-0005-0000-0000-000005460000}"/>
    <cellStyle name="20% - Accent1 3 2 2 5 8 3" xfId="18107" xr:uid="{00000000-0005-0000-0000-000006460000}"/>
    <cellStyle name="20% - Accent1 3 2 2 5 9" xfId="18108" xr:uid="{00000000-0005-0000-0000-000007460000}"/>
    <cellStyle name="20% - Accent1 3 2 2 5 9 2" xfId="18109" xr:uid="{00000000-0005-0000-0000-000008460000}"/>
    <cellStyle name="20% - Accent1 3 2 2 6" xfId="18110" xr:uid="{00000000-0005-0000-0000-000009460000}"/>
    <cellStyle name="20% - Accent1 3 2 2 6 10" xfId="18111" xr:uid="{00000000-0005-0000-0000-00000A460000}"/>
    <cellStyle name="20% - Accent1 3 2 2 6 10 2" xfId="18112" xr:uid="{00000000-0005-0000-0000-00000B460000}"/>
    <cellStyle name="20% - Accent1 3 2 2 6 11" xfId="18113" xr:uid="{00000000-0005-0000-0000-00000C460000}"/>
    <cellStyle name="20% - Accent1 3 2 2 6 2" xfId="18114" xr:uid="{00000000-0005-0000-0000-00000D460000}"/>
    <cellStyle name="20% - Accent1 3 2 2 6 2 2" xfId="18115" xr:uid="{00000000-0005-0000-0000-00000E460000}"/>
    <cellStyle name="20% - Accent1 3 2 2 6 2 2 2" xfId="18116" xr:uid="{00000000-0005-0000-0000-00000F460000}"/>
    <cellStyle name="20% - Accent1 3 2 2 6 2 2 2 2" xfId="18117" xr:uid="{00000000-0005-0000-0000-000010460000}"/>
    <cellStyle name="20% - Accent1 3 2 2 6 2 2 2 2 2" xfId="18118" xr:uid="{00000000-0005-0000-0000-000011460000}"/>
    <cellStyle name="20% - Accent1 3 2 2 6 2 2 2 3" xfId="18119" xr:uid="{00000000-0005-0000-0000-000012460000}"/>
    <cellStyle name="20% - Accent1 3 2 2 6 2 2 3" xfId="18120" xr:uid="{00000000-0005-0000-0000-000013460000}"/>
    <cellStyle name="20% - Accent1 3 2 2 6 2 2 3 2" xfId="18121" xr:uid="{00000000-0005-0000-0000-000014460000}"/>
    <cellStyle name="20% - Accent1 3 2 2 6 2 2 4" xfId="18122" xr:uid="{00000000-0005-0000-0000-000015460000}"/>
    <cellStyle name="20% - Accent1 3 2 2 6 2 3" xfId="18123" xr:uid="{00000000-0005-0000-0000-000016460000}"/>
    <cellStyle name="20% - Accent1 3 2 2 6 2 3 2" xfId="18124" xr:uid="{00000000-0005-0000-0000-000017460000}"/>
    <cellStyle name="20% - Accent1 3 2 2 6 2 3 2 2" xfId="18125" xr:uid="{00000000-0005-0000-0000-000018460000}"/>
    <cellStyle name="20% - Accent1 3 2 2 6 2 3 2 2 2" xfId="18126" xr:uid="{00000000-0005-0000-0000-000019460000}"/>
    <cellStyle name="20% - Accent1 3 2 2 6 2 3 2 3" xfId="18127" xr:uid="{00000000-0005-0000-0000-00001A460000}"/>
    <cellStyle name="20% - Accent1 3 2 2 6 2 3 3" xfId="18128" xr:uid="{00000000-0005-0000-0000-00001B460000}"/>
    <cellStyle name="20% - Accent1 3 2 2 6 2 3 3 2" xfId="18129" xr:uid="{00000000-0005-0000-0000-00001C460000}"/>
    <cellStyle name="20% - Accent1 3 2 2 6 2 3 4" xfId="18130" xr:uid="{00000000-0005-0000-0000-00001D460000}"/>
    <cellStyle name="20% - Accent1 3 2 2 6 2 4" xfId="18131" xr:uid="{00000000-0005-0000-0000-00001E460000}"/>
    <cellStyle name="20% - Accent1 3 2 2 6 2 4 2" xfId="18132" xr:uid="{00000000-0005-0000-0000-00001F460000}"/>
    <cellStyle name="20% - Accent1 3 2 2 6 2 4 2 2" xfId="18133" xr:uid="{00000000-0005-0000-0000-000020460000}"/>
    <cellStyle name="20% - Accent1 3 2 2 6 2 4 2 2 2" xfId="18134" xr:uid="{00000000-0005-0000-0000-000021460000}"/>
    <cellStyle name="20% - Accent1 3 2 2 6 2 4 2 3" xfId="18135" xr:uid="{00000000-0005-0000-0000-000022460000}"/>
    <cellStyle name="20% - Accent1 3 2 2 6 2 4 3" xfId="18136" xr:uid="{00000000-0005-0000-0000-000023460000}"/>
    <cellStyle name="20% - Accent1 3 2 2 6 2 4 3 2" xfId="18137" xr:uid="{00000000-0005-0000-0000-000024460000}"/>
    <cellStyle name="20% - Accent1 3 2 2 6 2 4 4" xfId="18138" xr:uid="{00000000-0005-0000-0000-000025460000}"/>
    <cellStyle name="20% - Accent1 3 2 2 6 2 5" xfId="18139" xr:uid="{00000000-0005-0000-0000-000026460000}"/>
    <cellStyle name="20% - Accent1 3 2 2 6 2 5 2" xfId="18140" xr:uid="{00000000-0005-0000-0000-000027460000}"/>
    <cellStyle name="20% - Accent1 3 2 2 6 2 5 2 2" xfId="18141" xr:uid="{00000000-0005-0000-0000-000028460000}"/>
    <cellStyle name="20% - Accent1 3 2 2 6 2 5 3" xfId="18142" xr:uid="{00000000-0005-0000-0000-000029460000}"/>
    <cellStyle name="20% - Accent1 3 2 2 6 2 6" xfId="18143" xr:uid="{00000000-0005-0000-0000-00002A460000}"/>
    <cellStyle name="20% - Accent1 3 2 2 6 2 6 2" xfId="18144" xr:uid="{00000000-0005-0000-0000-00002B460000}"/>
    <cellStyle name="20% - Accent1 3 2 2 6 2 6 2 2" xfId="18145" xr:uid="{00000000-0005-0000-0000-00002C460000}"/>
    <cellStyle name="20% - Accent1 3 2 2 6 2 6 3" xfId="18146" xr:uid="{00000000-0005-0000-0000-00002D460000}"/>
    <cellStyle name="20% - Accent1 3 2 2 6 2 7" xfId="18147" xr:uid="{00000000-0005-0000-0000-00002E460000}"/>
    <cellStyle name="20% - Accent1 3 2 2 6 2 7 2" xfId="18148" xr:uid="{00000000-0005-0000-0000-00002F460000}"/>
    <cellStyle name="20% - Accent1 3 2 2 6 2 8" xfId="18149" xr:uid="{00000000-0005-0000-0000-000030460000}"/>
    <cellStyle name="20% - Accent1 3 2 2 6 2 8 2" xfId="18150" xr:uid="{00000000-0005-0000-0000-000031460000}"/>
    <cellStyle name="20% - Accent1 3 2 2 6 2 9" xfId="18151" xr:uid="{00000000-0005-0000-0000-000032460000}"/>
    <cellStyle name="20% - Accent1 3 2 2 6 3" xfId="18152" xr:uid="{00000000-0005-0000-0000-000033460000}"/>
    <cellStyle name="20% - Accent1 3 2 2 6 3 2" xfId="18153" xr:uid="{00000000-0005-0000-0000-000034460000}"/>
    <cellStyle name="20% - Accent1 3 2 2 6 3 2 2" xfId="18154" xr:uid="{00000000-0005-0000-0000-000035460000}"/>
    <cellStyle name="20% - Accent1 3 2 2 6 3 2 2 2" xfId="18155" xr:uid="{00000000-0005-0000-0000-000036460000}"/>
    <cellStyle name="20% - Accent1 3 2 2 6 3 2 2 2 2" xfId="18156" xr:uid="{00000000-0005-0000-0000-000037460000}"/>
    <cellStyle name="20% - Accent1 3 2 2 6 3 2 2 3" xfId="18157" xr:uid="{00000000-0005-0000-0000-000038460000}"/>
    <cellStyle name="20% - Accent1 3 2 2 6 3 2 3" xfId="18158" xr:uid="{00000000-0005-0000-0000-000039460000}"/>
    <cellStyle name="20% - Accent1 3 2 2 6 3 2 3 2" xfId="18159" xr:uid="{00000000-0005-0000-0000-00003A460000}"/>
    <cellStyle name="20% - Accent1 3 2 2 6 3 2 4" xfId="18160" xr:uid="{00000000-0005-0000-0000-00003B460000}"/>
    <cellStyle name="20% - Accent1 3 2 2 6 3 3" xfId="18161" xr:uid="{00000000-0005-0000-0000-00003C460000}"/>
    <cellStyle name="20% - Accent1 3 2 2 6 3 3 2" xfId="18162" xr:uid="{00000000-0005-0000-0000-00003D460000}"/>
    <cellStyle name="20% - Accent1 3 2 2 6 3 3 2 2" xfId="18163" xr:uid="{00000000-0005-0000-0000-00003E460000}"/>
    <cellStyle name="20% - Accent1 3 2 2 6 3 3 2 2 2" xfId="18164" xr:uid="{00000000-0005-0000-0000-00003F460000}"/>
    <cellStyle name="20% - Accent1 3 2 2 6 3 3 2 3" xfId="18165" xr:uid="{00000000-0005-0000-0000-000040460000}"/>
    <cellStyle name="20% - Accent1 3 2 2 6 3 3 3" xfId="18166" xr:uid="{00000000-0005-0000-0000-000041460000}"/>
    <cellStyle name="20% - Accent1 3 2 2 6 3 3 3 2" xfId="18167" xr:uid="{00000000-0005-0000-0000-000042460000}"/>
    <cellStyle name="20% - Accent1 3 2 2 6 3 3 4" xfId="18168" xr:uid="{00000000-0005-0000-0000-000043460000}"/>
    <cellStyle name="20% - Accent1 3 2 2 6 3 4" xfId="18169" xr:uid="{00000000-0005-0000-0000-000044460000}"/>
    <cellStyle name="20% - Accent1 3 2 2 6 3 4 2" xfId="18170" xr:uid="{00000000-0005-0000-0000-000045460000}"/>
    <cellStyle name="20% - Accent1 3 2 2 6 3 4 2 2" xfId="18171" xr:uid="{00000000-0005-0000-0000-000046460000}"/>
    <cellStyle name="20% - Accent1 3 2 2 6 3 4 2 2 2" xfId="18172" xr:uid="{00000000-0005-0000-0000-000047460000}"/>
    <cellStyle name="20% - Accent1 3 2 2 6 3 4 2 3" xfId="18173" xr:uid="{00000000-0005-0000-0000-000048460000}"/>
    <cellStyle name="20% - Accent1 3 2 2 6 3 4 3" xfId="18174" xr:uid="{00000000-0005-0000-0000-000049460000}"/>
    <cellStyle name="20% - Accent1 3 2 2 6 3 4 3 2" xfId="18175" xr:uid="{00000000-0005-0000-0000-00004A460000}"/>
    <cellStyle name="20% - Accent1 3 2 2 6 3 4 4" xfId="18176" xr:uid="{00000000-0005-0000-0000-00004B460000}"/>
    <cellStyle name="20% - Accent1 3 2 2 6 3 5" xfId="18177" xr:uid="{00000000-0005-0000-0000-00004C460000}"/>
    <cellStyle name="20% - Accent1 3 2 2 6 3 5 2" xfId="18178" xr:uid="{00000000-0005-0000-0000-00004D460000}"/>
    <cellStyle name="20% - Accent1 3 2 2 6 3 5 2 2" xfId="18179" xr:uid="{00000000-0005-0000-0000-00004E460000}"/>
    <cellStyle name="20% - Accent1 3 2 2 6 3 5 3" xfId="18180" xr:uid="{00000000-0005-0000-0000-00004F460000}"/>
    <cellStyle name="20% - Accent1 3 2 2 6 3 6" xfId="18181" xr:uid="{00000000-0005-0000-0000-000050460000}"/>
    <cellStyle name="20% - Accent1 3 2 2 6 3 6 2" xfId="18182" xr:uid="{00000000-0005-0000-0000-000051460000}"/>
    <cellStyle name="20% - Accent1 3 2 2 6 3 6 2 2" xfId="18183" xr:uid="{00000000-0005-0000-0000-000052460000}"/>
    <cellStyle name="20% - Accent1 3 2 2 6 3 6 3" xfId="18184" xr:uid="{00000000-0005-0000-0000-000053460000}"/>
    <cellStyle name="20% - Accent1 3 2 2 6 3 7" xfId="18185" xr:uid="{00000000-0005-0000-0000-000054460000}"/>
    <cellStyle name="20% - Accent1 3 2 2 6 3 7 2" xfId="18186" xr:uid="{00000000-0005-0000-0000-000055460000}"/>
    <cellStyle name="20% - Accent1 3 2 2 6 3 8" xfId="18187" xr:uid="{00000000-0005-0000-0000-000056460000}"/>
    <cellStyle name="20% - Accent1 3 2 2 6 3 8 2" xfId="18188" xr:uid="{00000000-0005-0000-0000-000057460000}"/>
    <cellStyle name="20% - Accent1 3 2 2 6 3 9" xfId="18189" xr:uid="{00000000-0005-0000-0000-000058460000}"/>
    <cellStyle name="20% - Accent1 3 2 2 6 4" xfId="18190" xr:uid="{00000000-0005-0000-0000-000059460000}"/>
    <cellStyle name="20% - Accent1 3 2 2 6 4 2" xfId="18191" xr:uid="{00000000-0005-0000-0000-00005A460000}"/>
    <cellStyle name="20% - Accent1 3 2 2 6 4 2 2" xfId="18192" xr:uid="{00000000-0005-0000-0000-00005B460000}"/>
    <cellStyle name="20% - Accent1 3 2 2 6 4 2 2 2" xfId="18193" xr:uid="{00000000-0005-0000-0000-00005C460000}"/>
    <cellStyle name="20% - Accent1 3 2 2 6 4 2 3" xfId="18194" xr:uid="{00000000-0005-0000-0000-00005D460000}"/>
    <cellStyle name="20% - Accent1 3 2 2 6 4 3" xfId="18195" xr:uid="{00000000-0005-0000-0000-00005E460000}"/>
    <cellStyle name="20% - Accent1 3 2 2 6 4 3 2" xfId="18196" xr:uid="{00000000-0005-0000-0000-00005F460000}"/>
    <cellStyle name="20% - Accent1 3 2 2 6 4 4" xfId="18197" xr:uid="{00000000-0005-0000-0000-000060460000}"/>
    <cellStyle name="20% - Accent1 3 2 2 6 5" xfId="18198" xr:uid="{00000000-0005-0000-0000-000061460000}"/>
    <cellStyle name="20% - Accent1 3 2 2 6 5 2" xfId="18199" xr:uid="{00000000-0005-0000-0000-000062460000}"/>
    <cellStyle name="20% - Accent1 3 2 2 6 5 2 2" xfId="18200" xr:uid="{00000000-0005-0000-0000-000063460000}"/>
    <cellStyle name="20% - Accent1 3 2 2 6 5 2 2 2" xfId="18201" xr:uid="{00000000-0005-0000-0000-000064460000}"/>
    <cellStyle name="20% - Accent1 3 2 2 6 5 2 3" xfId="18202" xr:uid="{00000000-0005-0000-0000-000065460000}"/>
    <cellStyle name="20% - Accent1 3 2 2 6 5 3" xfId="18203" xr:uid="{00000000-0005-0000-0000-000066460000}"/>
    <cellStyle name="20% - Accent1 3 2 2 6 5 3 2" xfId="18204" xr:uid="{00000000-0005-0000-0000-000067460000}"/>
    <cellStyle name="20% - Accent1 3 2 2 6 5 4" xfId="18205" xr:uid="{00000000-0005-0000-0000-000068460000}"/>
    <cellStyle name="20% - Accent1 3 2 2 6 6" xfId="18206" xr:uid="{00000000-0005-0000-0000-000069460000}"/>
    <cellStyle name="20% - Accent1 3 2 2 6 6 2" xfId="18207" xr:uid="{00000000-0005-0000-0000-00006A460000}"/>
    <cellStyle name="20% - Accent1 3 2 2 6 6 2 2" xfId="18208" xr:uid="{00000000-0005-0000-0000-00006B460000}"/>
    <cellStyle name="20% - Accent1 3 2 2 6 6 2 2 2" xfId="18209" xr:uid="{00000000-0005-0000-0000-00006C460000}"/>
    <cellStyle name="20% - Accent1 3 2 2 6 6 2 3" xfId="18210" xr:uid="{00000000-0005-0000-0000-00006D460000}"/>
    <cellStyle name="20% - Accent1 3 2 2 6 6 3" xfId="18211" xr:uid="{00000000-0005-0000-0000-00006E460000}"/>
    <cellStyle name="20% - Accent1 3 2 2 6 6 3 2" xfId="18212" xr:uid="{00000000-0005-0000-0000-00006F460000}"/>
    <cellStyle name="20% - Accent1 3 2 2 6 6 4" xfId="18213" xr:uid="{00000000-0005-0000-0000-000070460000}"/>
    <cellStyle name="20% - Accent1 3 2 2 6 7" xfId="18214" xr:uid="{00000000-0005-0000-0000-000071460000}"/>
    <cellStyle name="20% - Accent1 3 2 2 6 7 2" xfId="18215" xr:uid="{00000000-0005-0000-0000-000072460000}"/>
    <cellStyle name="20% - Accent1 3 2 2 6 7 2 2" xfId="18216" xr:uid="{00000000-0005-0000-0000-000073460000}"/>
    <cellStyle name="20% - Accent1 3 2 2 6 7 3" xfId="18217" xr:uid="{00000000-0005-0000-0000-000074460000}"/>
    <cellStyle name="20% - Accent1 3 2 2 6 8" xfId="18218" xr:uid="{00000000-0005-0000-0000-000075460000}"/>
    <cellStyle name="20% - Accent1 3 2 2 6 8 2" xfId="18219" xr:uid="{00000000-0005-0000-0000-000076460000}"/>
    <cellStyle name="20% - Accent1 3 2 2 6 8 2 2" xfId="18220" xr:uid="{00000000-0005-0000-0000-000077460000}"/>
    <cellStyle name="20% - Accent1 3 2 2 6 8 3" xfId="18221" xr:uid="{00000000-0005-0000-0000-000078460000}"/>
    <cellStyle name="20% - Accent1 3 2 2 6 9" xfId="18222" xr:uid="{00000000-0005-0000-0000-000079460000}"/>
    <cellStyle name="20% - Accent1 3 2 2 6 9 2" xfId="18223" xr:uid="{00000000-0005-0000-0000-00007A460000}"/>
    <cellStyle name="20% - Accent1 3 2 2 7" xfId="18224" xr:uid="{00000000-0005-0000-0000-00007B460000}"/>
    <cellStyle name="20% - Accent1 3 2 2 7 2" xfId="18225" xr:uid="{00000000-0005-0000-0000-00007C460000}"/>
    <cellStyle name="20% - Accent1 3 2 2 7 2 2" xfId="18226" xr:uid="{00000000-0005-0000-0000-00007D460000}"/>
    <cellStyle name="20% - Accent1 3 2 2 7 2 2 2" xfId="18227" xr:uid="{00000000-0005-0000-0000-00007E460000}"/>
    <cellStyle name="20% - Accent1 3 2 2 7 2 2 2 2" xfId="18228" xr:uid="{00000000-0005-0000-0000-00007F460000}"/>
    <cellStyle name="20% - Accent1 3 2 2 7 2 2 3" xfId="18229" xr:uid="{00000000-0005-0000-0000-000080460000}"/>
    <cellStyle name="20% - Accent1 3 2 2 7 2 3" xfId="18230" xr:uid="{00000000-0005-0000-0000-000081460000}"/>
    <cellStyle name="20% - Accent1 3 2 2 7 2 3 2" xfId="18231" xr:uid="{00000000-0005-0000-0000-000082460000}"/>
    <cellStyle name="20% - Accent1 3 2 2 7 2 4" xfId="18232" xr:uid="{00000000-0005-0000-0000-000083460000}"/>
    <cellStyle name="20% - Accent1 3 2 2 7 3" xfId="18233" xr:uid="{00000000-0005-0000-0000-000084460000}"/>
    <cellStyle name="20% - Accent1 3 2 2 7 3 2" xfId="18234" xr:uid="{00000000-0005-0000-0000-000085460000}"/>
    <cellStyle name="20% - Accent1 3 2 2 7 3 2 2" xfId="18235" xr:uid="{00000000-0005-0000-0000-000086460000}"/>
    <cellStyle name="20% - Accent1 3 2 2 7 3 2 2 2" xfId="18236" xr:uid="{00000000-0005-0000-0000-000087460000}"/>
    <cellStyle name="20% - Accent1 3 2 2 7 3 2 3" xfId="18237" xr:uid="{00000000-0005-0000-0000-000088460000}"/>
    <cellStyle name="20% - Accent1 3 2 2 7 3 3" xfId="18238" xr:uid="{00000000-0005-0000-0000-000089460000}"/>
    <cellStyle name="20% - Accent1 3 2 2 7 3 3 2" xfId="18239" xr:uid="{00000000-0005-0000-0000-00008A460000}"/>
    <cellStyle name="20% - Accent1 3 2 2 7 3 4" xfId="18240" xr:uid="{00000000-0005-0000-0000-00008B460000}"/>
    <cellStyle name="20% - Accent1 3 2 2 7 4" xfId="18241" xr:uid="{00000000-0005-0000-0000-00008C460000}"/>
    <cellStyle name="20% - Accent1 3 2 2 7 4 2" xfId="18242" xr:uid="{00000000-0005-0000-0000-00008D460000}"/>
    <cellStyle name="20% - Accent1 3 2 2 7 4 2 2" xfId="18243" xr:uid="{00000000-0005-0000-0000-00008E460000}"/>
    <cellStyle name="20% - Accent1 3 2 2 7 4 2 2 2" xfId="18244" xr:uid="{00000000-0005-0000-0000-00008F460000}"/>
    <cellStyle name="20% - Accent1 3 2 2 7 4 2 3" xfId="18245" xr:uid="{00000000-0005-0000-0000-000090460000}"/>
    <cellStyle name="20% - Accent1 3 2 2 7 4 3" xfId="18246" xr:uid="{00000000-0005-0000-0000-000091460000}"/>
    <cellStyle name="20% - Accent1 3 2 2 7 4 3 2" xfId="18247" xr:uid="{00000000-0005-0000-0000-000092460000}"/>
    <cellStyle name="20% - Accent1 3 2 2 7 4 4" xfId="18248" xr:uid="{00000000-0005-0000-0000-000093460000}"/>
    <cellStyle name="20% - Accent1 3 2 2 7 5" xfId="18249" xr:uid="{00000000-0005-0000-0000-000094460000}"/>
    <cellStyle name="20% - Accent1 3 2 2 7 5 2" xfId="18250" xr:uid="{00000000-0005-0000-0000-000095460000}"/>
    <cellStyle name="20% - Accent1 3 2 2 7 5 2 2" xfId="18251" xr:uid="{00000000-0005-0000-0000-000096460000}"/>
    <cellStyle name="20% - Accent1 3 2 2 7 5 3" xfId="18252" xr:uid="{00000000-0005-0000-0000-000097460000}"/>
    <cellStyle name="20% - Accent1 3 2 2 7 6" xfId="18253" xr:uid="{00000000-0005-0000-0000-000098460000}"/>
    <cellStyle name="20% - Accent1 3 2 2 7 6 2" xfId="18254" xr:uid="{00000000-0005-0000-0000-000099460000}"/>
    <cellStyle name="20% - Accent1 3 2 2 7 6 2 2" xfId="18255" xr:uid="{00000000-0005-0000-0000-00009A460000}"/>
    <cellStyle name="20% - Accent1 3 2 2 7 6 3" xfId="18256" xr:uid="{00000000-0005-0000-0000-00009B460000}"/>
    <cellStyle name="20% - Accent1 3 2 2 7 7" xfId="18257" xr:uid="{00000000-0005-0000-0000-00009C460000}"/>
    <cellStyle name="20% - Accent1 3 2 2 7 7 2" xfId="18258" xr:uid="{00000000-0005-0000-0000-00009D460000}"/>
    <cellStyle name="20% - Accent1 3 2 2 7 8" xfId="18259" xr:uid="{00000000-0005-0000-0000-00009E460000}"/>
    <cellStyle name="20% - Accent1 3 2 2 7 8 2" xfId="18260" xr:uid="{00000000-0005-0000-0000-00009F460000}"/>
    <cellStyle name="20% - Accent1 3 2 2 7 9" xfId="18261" xr:uid="{00000000-0005-0000-0000-0000A0460000}"/>
    <cellStyle name="20% - Accent1 3 2 2 8" xfId="18262" xr:uid="{00000000-0005-0000-0000-0000A1460000}"/>
    <cellStyle name="20% - Accent1 3 2 2 8 2" xfId="18263" xr:uid="{00000000-0005-0000-0000-0000A2460000}"/>
    <cellStyle name="20% - Accent1 3 2 2 8 2 2" xfId="18264" xr:uid="{00000000-0005-0000-0000-0000A3460000}"/>
    <cellStyle name="20% - Accent1 3 2 2 8 2 2 2" xfId="18265" xr:uid="{00000000-0005-0000-0000-0000A4460000}"/>
    <cellStyle name="20% - Accent1 3 2 2 8 2 2 2 2" xfId="18266" xr:uid="{00000000-0005-0000-0000-0000A5460000}"/>
    <cellStyle name="20% - Accent1 3 2 2 8 2 2 3" xfId="18267" xr:uid="{00000000-0005-0000-0000-0000A6460000}"/>
    <cellStyle name="20% - Accent1 3 2 2 8 2 3" xfId="18268" xr:uid="{00000000-0005-0000-0000-0000A7460000}"/>
    <cellStyle name="20% - Accent1 3 2 2 8 2 3 2" xfId="18269" xr:uid="{00000000-0005-0000-0000-0000A8460000}"/>
    <cellStyle name="20% - Accent1 3 2 2 8 2 4" xfId="18270" xr:uid="{00000000-0005-0000-0000-0000A9460000}"/>
    <cellStyle name="20% - Accent1 3 2 2 8 3" xfId="18271" xr:uid="{00000000-0005-0000-0000-0000AA460000}"/>
    <cellStyle name="20% - Accent1 3 2 2 8 3 2" xfId="18272" xr:uid="{00000000-0005-0000-0000-0000AB460000}"/>
    <cellStyle name="20% - Accent1 3 2 2 8 3 2 2" xfId="18273" xr:uid="{00000000-0005-0000-0000-0000AC460000}"/>
    <cellStyle name="20% - Accent1 3 2 2 8 3 2 2 2" xfId="18274" xr:uid="{00000000-0005-0000-0000-0000AD460000}"/>
    <cellStyle name="20% - Accent1 3 2 2 8 3 2 3" xfId="18275" xr:uid="{00000000-0005-0000-0000-0000AE460000}"/>
    <cellStyle name="20% - Accent1 3 2 2 8 3 3" xfId="18276" xr:uid="{00000000-0005-0000-0000-0000AF460000}"/>
    <cellStyle name="20% - Accent1 3 2 2 8 3 3 2" xfId="18277" xr:uid="{00000000-0005-0000-0000-0000B0460000}"/>
    <cellStyle name="20% - Accent1 3 2 2 8 3 4" xfId="18278" xr:uid="{00000000-0005-0000-0000-0000B1460000}"/>
    <cellStyle name="20% - Accent1 3 2 2 8 4" xfId="18279" xr:uid="{00000000-0005-0000-0000-0000B2460000}"/>
    <cellStyle name="20% - Accent1 3 2 2 8 4 2" xfId="18280" xr:uid="{00000000-0005-0000-0000-0000B3460000}"/>
    <cellStyle name="20% - Accent1 3 2 2 8 4 2 2" xfId="18281" xr:uid="{00000000-0005-0000-0000-0000B4460000}"/>
    <cellStyle name="20% - Accent1 3 2 2 8 4 2 2 2" xfId="18282" xr:uid="{00000000-0005-0000-0000-0000B5460000}"/>
    <cellStyle name="20% - Accent1 3 2 2 8 4 2 3" xfId="18283" xr:uid="{00000000-0005-0000-0000-0000B6460000}"/>
    <cellStyle name="20% - Accent1 3 2 2 8 4 3" xfId="18284" xr:uid="{00000000-0005-0000-0000-0000B7460000}"/>
    <cellStyle name="20% - Accent1 3 2 2 8 4 3 2" xfId="18285" xr:uid="{00000000-0005-0000-0000-0000B8460000}"/>
    <cellStyle name="20% - Accent1 3 2 2 8 4 4" xfId="18286" xr:uid="{00000000-0005-0000-0000-0000B9460000}"/>
    <cellStyle name="20% - Accent1 3 2 2 8 5" xfId="18287" xr:uid="{00000000-0005-0000-0000-0000BA460000}"/>
    <cellStyle name="20% - Accent1 3 2 2 8 5 2" xfId="18288" xr:uid="{00000000-0005-0000-0000-0000BB460000}"/>
    <cellStyle name="20% - Accent1 3 2 2 8 5 2 2" xfId="18289" xr:uid="{00000000-0005-0000-0000-0000BC460000}"/>
    <cellStyle name="20% - Accent1 3 2 2 8 5 3" xfId="18290" xr:uid="{00000000-0005-0000-0000-0000BD460000}"/>
    <cellStyle name="20% - Accent1 3 2 2 8 6" xfId="18291" xr:uid="{00000000-0005-0000-0000-0000BE460000}"/>
    <cellStyle name="20% - Accent1 3 2 2 8 6 2" xfId="18292" xr:uid="{00000000-0005-0000-0000-0000BF460000}"/>
    <cellStyle name="20% - Accent1 3 2 2 8 6 2 2" xfId="18293" xr:uid="{00000000-0005-0000-0000-0000C0460000}"/>
    <cellStyle name="20% - Accent1 3 2 2 8 6 3" xfId="18294" xr:uid="{00000000-0005-0000-0000-0000C1460000}"/>
    <cellStyle name="20% - Accent1 3 2 2 8 7" xfId="18295" xr:uid="{00000000-0005-0000-0000-0000C2460000}"/>
    <cellStyle name="20% - Accent1 3 2 2 8 7 2" xfId="18296" xr:uid="{00000000-0005-0000-0000-0000C3460000}"/>
    <cellStyle name="20% - Accent1 3 2 2 8 8" xfId="18297" xr:uid="{00000000-0005-0000-0000-0000C4460000}"/>
    <cellStyle name="20% - Accent1 3 2 2 8 8 2" xfId="18298" xr:uid="{00000000-0005-0000-0000-0000C5460000}"/>
    <cellStyle name="20% - Accent1 3 2 2 8 9" xfId="18299" xr:uid="{00000000-0005-0000-0000-0000C6460000}"/>
    <cellStyle name="20% - Accent1 3 2 2 9" xfId="18300" xr:uid="{00000000-0005-0000-0000-0000C7460000}"/>
    <cellStyle name="20% - Accent1 3 2 2 9 2" xfId="18301" xr:uid="{00000000-0005-0000-0000-0000C8460000}"/>
    <cellStyle name="20% - Accent1 3 2 2 9 2 2" xfId="18302" xr:uid="{00000000-0005-0000-0000-0000C9460000}"/>
    <cellStyle name="20% - Accent1 3 2 2 9 2 2 2" xfId="18303" xr:uid="{00000000-0005-0000-0000-0000CA460000}"/>
    <cellStyle name="20% - Accent1 3 2 2 9 2 3" xfId="18304" xr:uid="{00000000-0005-0000-0000-0000CB460000}"/>
    <cellStyle name="20% - Accent1 3 2 2 9 3" xfId="18305" xr:uid="{00000000-0005-0000-0000-0000CC460000}"/>
    <cellStyle name="20% - Accent1 3 2 2 9 3 2" xfId="18306" xr:uid="{00000000-0005-0000-0000-0000CD460000}"/>
    <cellStyle name="20% - Accent1 3 2 2 9 4" xfId="18307" xr:uid="{00000000-0005-0000-0000-0000CE460000}"/>
    <cellStyle name="20% - Accent1 3 2 20" xfId="18308" xr:uid="{00000000-0005-0000-0000-0000CF460000}"/>
    <cellStyle name="20% - Accent1 3 2 3" xfId="18309" xr:uid="{00000000-0005-0000-0000-0000D0460000}"/>
    <cellStyle name="20% - Accent1 3 2 3 10" xfId="18310" xr:uid="{00000000-0005-0000-0000-0000D1460000}"/>
    <cellStyle name="20% - Accent1 3 2 3 10 2" xfId="18311" xr:uid="{00000000-0005-0000-0000-0000D2460000}"/>
    <cellStyle name="20% - Accent1 3 2 3 10 2 2" xfId="18312" xr:uid="{00000000-0005-0000-0000-0000D3460000}"/>
    <cellStyle name="20% - Accent1 3 2 3 10 2 2 2" xfId="18313" xr:uid="{00000000-0005-0000-0000-0000D4460000}"/>
    <cellStyle name="20% - Accent1 3 2 3 10 2 3" xfId="18314" xr:uid="{00000000-0005-0000-0000-0000D5460000}"/>
    <cellStyle name="20% - Accent1 3 2 3 10 3" xfId="18315" xr:uid="{00000000-0005-0000-0000-0000D6460000}"/>
    <cellStyle name="20% - Accent1 3 2 3 10 3 2" xfId="18316" xr:uid="{00000000-0005-0000-0000-0000D7460000}"/>
    <cellStyle name="20% - Accent1 3 2 3 10 4" xfId="18317" xr:uid="{00000000-0005-0000-0000-0000D8460000}"/>
    <cellStyle name="20% - Accent1 3 2 3 11" xfId="18318" xr:uid="{00000000-0005-0000-0000-0000D9460000}"/>
    <cellStyle name="20% - Accent1 3 2 3 11 2" xfId="18319" xr:uid="{00000000-0005-0000-0000-0000DA460000}"/>
    <cellStyle name="20% - Accent1 3 2 3 11 2 2" xfId="18320" xr:uid="{00000000-0005-0000-0000-0000DB460000}"/>
    <cellStyle name="20% - Accent1 3 2 3 11 2 2 2" xfId="18321" xr:uid="{00000000-0005-0000-0000-0000DC460000}"/>
    <cellStyle name="20% - Accent1 3 2 3 11 2 3" xfId="18322" xr:uid="{00000000-0005-0000-0000-0000DD460000}"/>
    <cellStyle name="20% - Accent1 3 2 3 11 3" xfId="18323" xr:uid="{00000000-0005-0000-0000-0000DE460000}"/>
    <cellStyle name="20% - Accent1 3 2 3 11 3 2" xfId="18324" xr:uid="{00000000-0005-0000-0000-0000DF460000}"/>
    <cellStyle name="20% - Accent1 3 2 3 11 4" xfId="18325" xr:uid="{00000000-0005-0000-0000-0000E0460000}"/>
    <cellStyle name="20% - Accent1 3 2 3 12" xfId="18326" xr:uid="{00000000-0005-0000-0000-0000E1460000}"/>
    <cellStyle name="20% - Accent1 3 2 3 12 2" xfId="18327" xr:uid="{00000000-0005-0000-0000-0000E2460000}"/>
    <cellStyle name="20% - Accent1 3 2 3 12 2 2" xfId="18328" xr:uid="{00000000-0005-0000-0000-0000E3460000}"/>
    <cellStyle name="20% - Accent1 3 2 3 12 3" xfId="18329" xr:uid="{00000000-0005-0000-0000-0000E4460000}"/>
    <cellStyle name="20% - Accent1 3 2 3 13" xfId="18330" xr:uid="{00000000-0005-0000-0000-0000E5460000}"/>
    <cellStyle name="20% - Accent1 3 2 3 13 2" xfId="18331" xr:uid="{00000000-0005-0000-0000-0000E6460000}"/>
    <cellStyle name="20% - Accent1 3 2 3 13 2 2" xfId="18332" xr:uid="{00000000-0005-0000-0000-0000E7460000}"/>
    <cellStyle name="20% - Accent1 3 2 3 13 3" xfId="18333" xr:uid="{00000000-0005-0000-0000-0000E8460000}"/>
    <cellStyle name="20% - Accent1 3 2 3 14" xfId="18334" xr:uid="{00000000-0005-0000-0000-0000E9460000}"/>
    <cellStyle name="20% - Accent1 3 2 3 14 2" xfId="18335" xr:uid="{00000000-0005-0000-0000-0000EA460000}"/>
    <cellStyle name="20% - Accent1 3 2 3 15" xfId="18336" xr:uid="{00000000-0005-0000-0000-0000EB460000}"/>
    <cellStyle name="20% - Accent1 3 2 3 15 2" xfId="18337" xr:uid="{00000000-0005-0000-0000-0000EC460000}"/>
    <cellStyle name="20% - Accent1 3 2 3 16" xfId="18338" xr:uid="{00000000-0005-0000-0000-0000ED460000}"/>
    <cellStyle name="20% - Accent1 3 2 3 2" xfId="18339" xr:uid="{00000000-0005-0000-0000-0000EE460000}"/>
    <cellStyle name="20% - Accent1 3 2 3 2 10" xfId="18340" xr:uid="{00000000-0005-0000-0000-0000EF460000}"/>
    <cellStyle name="20% - Accent1 3 2 3 2 10 2" xfId="18341" xr:uid="{00000000-0005-0000-0000-0000F0460000}"/>
    <cellStyle name="20% - Accent1 3 2 3 2 10 2 2" xfId="18342" xr:uid="{00000000-0005-0000-0000-0000F1460000}"/>
    <cellStyle name="20% - Accent1 3 2 3 2 10 2 2 2" xfId="18343" xr:uid="{00000000-0005-0000-0000-0000F2460000}"/>
    <cellStyle name="20% - Accent1 3 2 3 2 10 2 3" xfId="18344" xr:uid="{00000000-0005-0000-0000-0000F3460000}"/>
    <cellStyle name="20% - Accent1 3 2 3 2 10 3" xfId="18345" xr:uid="{00000000-0005-0000-0000-0000F4460000}"/>
    <cellStyle name="20% - Accent1 3 2 3 2 10 3 2" xfId="18346" xr:uid="{00000000-0005-0000-0000-0000F5460000}"/>
    <cellStyle name="20% - Accent1 3 2 3 2 10 4" xfId="18347" xr:uid="{00000000-0005-0000-0000-0000F6460000}"/>
    <cellStyle name="20% - Accent1 3 2 3 2 11" xfId="18348" xr:uid="{00000000-0005-0000-0000-0000F7460000}"/>
    <cellStyle name="20% - Accent1 3 2 3 2 11 2" xfId="18349" xr:uid="{00000000-0005-0000-0000-0000F8460000}"/>
    <cellStyle name="20% - Accent1 3 2 3 2 11 2 2" xfId="18350" xr:uid="{00000000-0005-0000-0000-0000F9460000}"/>
    <cellStyle name="20% - Accent1 3 2 3 2 11 3" xfId="18351" xr:uid="{00000000-0005-0000-0000-0000FA460000}"/>
    <cellStyle name="20% - Accent1 3 2 3 2 12" xfId="18352" xr:uid="{00000000-0005-0000-0000-0000FB460000}"/>
    <cellStyle name="20% - Accent1 3 2 3 2 12 2" xfId="18353" xr:uid="{00000000-0005-0000-0000-0000FC460000}"/>
    <cellStyle name="20% - Accent1 3 2 3 2 12 2 2" xfId="18354" xr:uid="{00000000-0005-0000-0000-0000FD460000}"/>
    <cellStyle name="20% - Accent1 3 2 3 2 12 3" xfId="18355" xr:uid="{00000000-0005-0000-0000-0000FE460000}"/>
    <cellStyle name="20% - Accent1 3 2 3 2 13" xfId="18356" xr:uid="{00000000-0005-0000-0000-0000FF460000}"/>
    <cellStyle name="20% - Accent1 3 2 3 2 13 2" xfId="18357" xr:uid="{00000000-0005-0000-0000-000000470000}"/>
    <cellStyle name="20% - Accent1 3 2 3 2 14" xfId="18358" xr:uid="{00000000-0005-0000-0000-000001470000}"/>
    <cellStyle name="20% - Accent1 3 2 3 2 14 2" xfId="18359" xr:uid="{00000000-0005-0000-0000-000002470000}"/>
    <cellStyle name="20% - Accent1 3 2 3 2 15" xfId="18360" xr:uid="{00000000-0005-0000-0000-000003470000}"/>
    <cellStyle name="20% - Accent1 3 2 3 2 2" xfId="18361" xr:uid="{00000000-0005-0000-0000-000004470000}"/>
    <cellStyle name="20% - Accent1 3 2 3 2 2 10" xfId="18362" xr:uid="{00000000-0005-0000-0000-000005470000}"/>
    <cellStyle name="20% - Accent1 3 2 3 2 2 10 2" xfId="18363" xr:uid="{00000000-0005-0000-0000-000006470000}"/>
    <cellStyle name="20% - Accent1 3 2 3 2 2 10 2 2" xfId="18364" xr:uid="{00000000-0005-0000-0000-000007470000}"/>
    <cellStyle name="20% - Accent1 3 2 3 2 2 10 3" xfId="18365" xr:uid="{00000000-0005-0000-0000-000008470000}"/>
    <cellStyle name="20% - Accent1 3 2 3 2 2 11" xfId="18366" xr:uid="{00000000-0005-0000-0000-000009470000}"/>
    <cellStyle name="20% - Accent1 3 2 3 2 2 11 2" xfId="18367" xr:uid="{00000000-0005-0000-0000-00000A470000}"/>
    <cellStyle name="20% - Accent1 3 2 3 2 2 11 2 2" xfId="18368" xr:uid="{00000000-0005-0000-0000-00000B470000}"/>
    <cellStyle name="20% - Accent1 3 2 3 2 2 11 3" xfId="18369" xr:uid="{00000000-0005-0000-0000-00000C470000}"/>
    <cellStyle name="20% - Accent1 3 2 3 2 2 12" xfId="18370" xr:uid="{00000000-0005-0000-0000-00000D470000}"/>
    <cellStyle name="20% - Accent1 3 2 3 2 2 12 2" xfId="18371" xr:uid="{00000000-0005-0000-0000-00000E470000}"/>
    <cellStyle name="20% - Accent1 3 2 3 2 2 13" xfId="18372" xr:uid="{00000000-0005-0000-0000-00000F470000}"/>
    <cellStyle name="20% - Accent1 3 2 3 2 2 13 2" xfId="18373" xr:uid="{00000000-0005-0000-0000-000010470000}"/>
    <cellStyle name="20% - Accent1 3 2 3 2 2 14" xfId="18374" xr:uid="{00000000-0005-0000-0000-000011470000}"/>
    <cellStyle name="20% - Accent1 3 2 3 2 2 2" xfId="18375" xr:uid="{00000000-0005-0000-0000-000012470000}"/>
    <cellStyle name="20% - Accent1 3 2 3 2 2 2 10" xfId="18376" xr:uid="{00000000-0005-0000-0000-000013470000}"/>
    <cellStyle name="20% - Accent1 3 2 3 2 2 2 10 2" xfId="18377" xr:uid="{00000000-0005-0000-0000-000014470000}"/>
    <cellStyle name="20% - Accent1 3 2 3 2 2 2 11" xfId="18378" xr:uid="{00000000-0005-0000-0000-000015470000}"/>
    <cellStyle name="20% - Accent1 3 2 3 2 2 2 2" xfId="18379" xr:uid="{00000000-0005-0000-0000-000016470000}"/>
    <cellStyle name="20% - Accent1 3 2 3 2 2 2 2 2" xfId="18380" xr:uid="{00000000-0005-0000-0000-000017470000}"/>
    <cellStyle name="20% - Accent1 3 2 3 2 2 2 2 2 2" xfId="18381" xr:uid="{00000000-0005-0000-0000-000018470000}"/>
    <cellStyle name="20% - Accent1 3 2 3 2 2 2 2 2 2 2" xfId="18382" xr:uid="{00000000-0005-0000-0000-000019470000}"/>
    <cellStyle name="20% - Accent1 3 2 3 2 2 2 2 2 2 2 2" xfId="18383" xr:uid="{00000000-0005-0000-0000-00001A470000}"/>
    <cellStyle name="20% - Accent1 3 2 3 2 2 2 2 2 2 3" xfId="18384" xr:uid="{00000000-0005-0000-0000-00001B470000}"/>
    <cellStyle name="20% - Accent1 3 2 3 2 2 2 2 2 3" xfId="18385" xr:uid="{00000000-0005-0000-0000-00001C470000}"/>
    <cellStyle name="20% - Accent1 3 2 3 2 2 2 2 2 3 2" xfId="18386" xr:uid="{00000000-0005-0000-0000-00001D470000}"/>
    <cellStyle name="20% - Accent1 3 2 3 2 2 2 2 2 4" xfId="18387" xr:uid="{00000000-0005-0000-0000-00001E470000}"/>
    <cellStyle name="20% - Accent1 3 2 3 2 2 2 2 3" xfId="18388" xr:uid="{00000000-0005-0000-0000-00001F470000}"/>
    <cellStyle name="20% - Accent1 3 2 3 2 2 2 2 3 2" xfId="18389" xr:uid="{00000000-0005-0000-0000-000020470000}"/>
    <cellStyle name="20% - Accent1 3 2 3 2 2 2 2 3 2 2" xfId="18390" xr:uid="{00000000-0005-0000-0000-000021470000}"/>
    <cellStyle name="20% - Accent1 3 2 3 2 2 2 2 3 2 2 2" xfId="18391" xr:uid="{00000000-0005-0000-0000-000022470000}"/>
    <cellStyle name="20% - Accent1 3 2 3 2 2 2 2 3 2 3" xfId="18392" xr:uid="{00000000-0005-0000-0000-000023470000}"/>
    <cellStyle name="20% - Accent1 3 2 3 2 2 2 2 3 3" xfId="18393" xr:uid="{00000000-0005-0000-0000-000024470000}"/>
    <cellStyle name="20% - Accent1 3 2 3 2 2 2 2 3 3 2" xfId="18394" xr:uid="{00000000-0005-0000-0000-000025470000}"/>
    <cellStyle name="20% - Accent1 3 2 3 2 2 2 2 3 4" xfId="18395" xr:uid="{00000000-0005-0000-0000-000026470000}"/>
    <cellStyle name="20% - Accent1 3 2 3 2 2 2 2 4" xfId="18396" xr:uid="{00000000-0005-0000-0000-000027470000}"/>
    <cellStyle name="20% - Accent1 3 2 3 2 2 2 2 4 2" xfId="18397" xr:uid="{00000000-0005-0000-0000-000028470000}"/>
    <cellStyle name="20% - Accent1 3 2 3 2 2 2 2 4 2 2" xfId="18398" xr:uid="{00000000-0005-0000-0000-000029470000}"/>
    <cellStyle name="20% - Accent1 3 2 3 2 2 2 2 4 2 2 2" xfId="18399" xr:uid="{00000000-0005-0000-0000-00002A470000}"/>
    <cellStyle name="20% - Accent1 3 2 3 2 2 2 2 4 2 3" xfId="18400" xr:uid="{00000000-0005-0000-0000-00002B470000}"/>
    <cellStyle name="20% - Accent1 3 2 3 2 2 2 2 4 3" xfId="18401" xr:uid="{00000000-0005-0000-0000-00002C470000}"/>
    <cellStyle name="20% - Accent1 3 2 3 2 2 2 2 4 3 2" xfId="18402" xr:uid="{00000000-0005-0000-0000-00002D470000}"/>
    <cellStyle name="20% - Accent1 3 2 3 2 2 2 2 4 4" xfId="18403" xr:uid="{00000000-0005-0000-0000-00002E470000}"/>
    <cellStyle name="20% - Accent1 3 2 3 2 2 2 2 5" xfId="18404" xr:uid="{00000000-0005-0000-0000-00002F470000}"/>
    <cellStyle name="20% - Accent1 3 2 3 2 2 2 2 5 2" xfId="18405" xr:uid="{00000000-0005-0000-0000-000030470000}"/>
    <cellStyle name="20% - Accent1 3 2 3 2 2 2 2 5 2 2" xfId="18406" xr:uid="{00000000-0005-0000-0000-000031470000}"/>
    <cellStyle name="20% - Accent1 3 2 3 2 2 2 2 5 3" xfId="18407" xr:uid="{00000000-0005-0000-0000-000032470000}"/>
    <cellStyle name="20% - Accent1 3 2 3 2 2 2 2 6" xfId="18408" xr:uid="{00000000-0005-0000-0000-000033470000}"/>
    <cellStyle name="20% - Accent1 3 2 3 2 2 2 2 6 2" xfId="18409" xr:uid="{00000000-0005-0000-0000-000034470000}"/>
    <cellStyle name="20% - Accent1 3 2 3 2 2 2 2 6 2 2" xfId="18410" xr:uid="{00000000-0005-0000-0000-000035470000}"/>
    <cellStyle name="20% - Accent1 3 2 3 2 2 2 2 6 3" xfId="18411" xr:uid="{00000000-0005-0000-0000-000036470000}"/>
    <cellStyle name="20% - Accent1 3 2 3 2 2 2 2 7" xfId="18412" xr:uid="{00000000-0005-0000-0000-000037470000}"/>
    <cellStyle name="20% - Accent1 3 2 3 2 2 2 2 7 2" xfId="18413" xr:uid="{00000000-0005-0000-0000-000038470000}"/>
    <cellStyle name="20% - Accent1 3 2 3 2 2 2 2 8" xfId="18414" xr:uid="{00000000-0005-0000-0000-000039470000}"/>
    <cellStyle name="20% - Accent1 3 2 3 2 2 2 2 8 2" xfId="18415" xr:uid="{00000000-0005-0000-0000-00003A470000}"/>
    <cellStyle name="20% - Accent1 3 2 3 2 2 2 2 9" xfId="18416" xr:uid="{00000000-0005-0000-0000-00003B470000}"/>
    <cellStyle name="20% - Accent1 3 2 3 2 2 2 3" xfId="18417" xr:uid="{00000000-0005-0000-0000-00003C470000}"/>
    <cellStyle name="20% - Accent1 3 2 3 2 2 2 3 2" xfId="18418" xr:uid="{00000000-0005-0000-0000-00003D470000}"/>
    <cellStyle name="20% - Accent1 3 2 3 2 2 2 3 2 2" xfId="18419" xr:uid="{00000000-0005-0000-0000-00003E470000}"/>
    <cellStyle name="20% - Accent1 3 2 3 2 2 2 3 2 2 2" xfId="18420" xr:uid="{00000000-0005-0000-0000-00003F470000}"/>
    <cellStyle name="20% - Accent1 3 2 3 2 2 2 3 2 2 2 2" xfId="18421" xr:uid="{00000000-0005-0000-0000-000040470000}"/>
    <cellStyle name="20% - Accent1 3 2 3 2 2 2 3 2 2 3" xfId="18422" xr:uid="{00000000-0005-0000-0000-000041470000}"/>
    <cellStyle name="20% - Accent1 3 2 3 2 2 2 3 2 3" xfId="18423" xr:uid="{00000000-0005-0000-0000-000042470000}"/>
    <cellStyle name="20% - Accent1 3 2 3 2 2 2 3 2 3 2" xfId="18424" xr:uid="{00000000-0005-0000-0000-000043470000}"/>
    <cellStyle name="20% - Accent1 3 2 3 2 2 2 3 2 4" xfId="18425" xr:uid="{00000000-0005-0000-0000-000044470000}"/>
    <cellStyle name="20% - Accent1 3 2 3 2 2 2 3 3" xfId="18426" xr:uid="{00000000-0005-0000-0000-000045470000}"/>
    <cellStyle name="20% - Accent1 3 2 3 2 2 2 3 3 2" xfId="18427" xr:uid="{00000000-0005-0000-0000-000046470000}"/>
    <cellStyle name="20% - Accent1 3 2 3 2 2 2 3 3 2 2" xfId="18428" xr:uid="{00000000-0005-0000-0000-000047470000}"/>
    <cellStyle name="20% - Accent1 3 2 3 2 2 2 3 3 2 2 2" xfId="18429" xr:uid="{00000000-0005-0000-0000-000048470000}"/>
    <cellStyle name="20% - Accent1 3 2 3 2 2 2 3 3 2 3" xfId="18430" xr:uid="{00000000-0005-0000-0000-000049470000}"/>
    <cellStyle name="20% - Accent1 3 2 3 2 2 2 3 3 3" xfId="18431" xr:uid="{00000000-0005-0000-0000-00004A470000}"/>
    <cellStyle name="20% - Accent1 3 2 3 2 2 2 3 3 3 2" xfId="18432" xr:uid="{00000000-0005-0000-0000-00004B470000}"/>
    <cellStyle name="20% - Accent1 3 2 3 2 2 2 3 3 4" xfId="18433" xr:uid="{00000000-0005-0000-0000-00004C470000}"/>
    <cellStyle name="20% - Accent1 3 2 3 2 2 2 3 4" xfId="18434" xr:uid="{00000000-0005-0000-0000-00004D470000}"/>
    <cellStyle name="20% - Accent1 3 2 3 2 2 2 3 4 2" xfId="18435" xr:uid="{00000000-0005-0000-0000-00004E470000}"/>
    <cellStyle name="20% - Accent1 3 2 3 2 2 2 3 4 2 2" xfId="18436" xr:uid="{00000000-0005-0000-0000-00004F470000}"/>
    <cellStyle name="20% - Accent1 3 2 3 2 2 2 3 4 2 2 2" xfId="18437" xr:uid="{00000000-0005-0000-0000-000050470000}"/>
    <cellStyle name="20% - Accent1 3 2 3 2 2 2 3 4 2 3" xfId="18438" xr:uid="{00000000-0005-0000-0000-000051470000}"/>
    <cellStyle name="20% - Accent1 3 2 3 2 2 2 3 4 3" xfId="18439" xr:uid="{00000000-0005-0000-0000-000052470000}"/>
    <cellStyle name="20% - Accent1 3 2 3 2 2 2 3 4 3 2" xfId="18440" xr:uid="{00000000-0005-0000-0000-000053470000}"/>
    <cellStyle name="20% - Accent1 3 2 3 2 2 2 3 4 4" xfId="18441" xr:uid="{00000000-0005-0000-0000-000054470000}"/>
    <cellStyle name="20% - Accent1 3 2 3 2 2 2 3 5" xfId="18442" xr:uid="{00000000-0005-0000-0000-000055470000}"/>
    <cellStyle name="20% - Accent1 3 2 3 2 2 2 3 5 2" xfId="18443" xr:uid="{00000000-0005-0000-0000-000056470000}"/>
    <cellStyle name="20% - Accent1 3 2 3 2 2 2 3 5 2 2" xfId="18444" xr:uid="{00000000-0005-0000-0000-000057470000}"/>
    <cellStyle name="20% - Accent1 3 2 3 2 2 2 3 5 3" xfId="18445" xr:uid="{00000000-0005-0000-0000-000058470000}"/>
    <cellStyle name="20% - Accent1 3 2 3 2 2 2 3 6" xfId="18446" xr:uid="{00000000-0005-0000-0000-000059470000}"/>
    <cellStyle name="20% - Accent1 3 2 3 2 2 2 3 6 2" xfId="18447" xr:uid="{00000000-0005-0000-0000-00005A470000}"/>
    <cellStyle name="20% - Accent1 3 2 3 2 2 2 3 6 2 2" xfId="18448" xr:uid="{00000000-0005-0000-0000-00005B470000}"/>
    <cellStyle name="20% - Accent1 3 2 3 2 2 2 3 6 3" xfId="18449" xr:uid="{00000000-0005-0000-0000-00005C470000}"/>
    <cellStyle name="20% - Accent1 3 2 3 2 2 2 3 7" xfId="18450" xr:uid="{00000000-0005-0000-0000-00005D470000}"/>
    <cellStyle name="20% - Accent1 3 2 3 2 2 2 3 7 2" xfId="18451" xr:uid="{00000000-0005-0000-0000-00005E470000}"/>
    <cellStyle name="20% - Accent1 3 2 3 2 2 2 3 8" xfId="18452" xr:uid="{00000000-0005-0000-0000-00005F470000}"/>
    <cellStyle name="20% - Accent1 3 2 3 2 2 2 3 8 2" xfId="18453" xr:uid="{00000000-0005-0000-0000-000060470000}"/>
    <cellStyle name="20% - Accent1 3 2 3 2 2 2 3 9" xfId="18454" xr:uid="{00000000-0005-0000-0000-000061470000}"/>
    <cellStyle name="20% - Accent1 3 2 3 2 2 2 4" xfId="18455" xr:uid="{00000000-0005-0000-0000-000062470000}"/>
    <cellStyle name="20% - Accent1 3 2 3 2 2 2 4 2" xfId="18456" xr:uid="{00000000-0005-0000-0000-000063470000}"/>
    <cellStyle name="20% - Accent1 3 2 3 2 2 2 4 2 2" xfId="18457" xr:uid="{00000000-0005-0000-0000-000064470000}"/>
    <cellStyle name="20% - Accent1 3 2 3 2 2 2 4 2 2 2" xfId="18458" xr:uid="{00000000-0005-0000-0000-000065470000}"/>
    <cellStyle name="20% - Accent1 3 2 3 2 2 2 4 2 3" xfId="18459" xr:uid="{00000000-0005-0000-0000-000066470000}"/>
    <cellStyle name="20% - Accent1 3 2 3 2 2 2 4 3" xfId="18460" xr:uid="{00000000-0005-0000-0000-000067470000}"/>
    <cellStyle name="20% - Accent1 3 2 3 2 2 2 4 3 2" xfId="18461" xr:uid="{00000000-0005-0000-0000-000068470000}"/>
    <cellStyle name="20% - Accent1 3 2 3 2 2 2 4 4" xfId="18462" xr:uid="{00000000-0005-0000-0000-000069470000}"/>
    <cellStyle name="20% - Accent1 3 2 3 2 2 2 5" xfId="18463" xr:uid="{00000000-0005-0000-0000-00006A470000}"/>
    <cellStyle name="20% - Accent1 3 2 3 2 2 2 5 2" xfId="18464" xr:uid="{00000000-0005-0000-0000-00006B470000}"/>
    <cellStyle name="20% - Accent1 3 2 3 2 2 2 5 2 2" xfId="18465" xr:uid="{00000000-0005-0000-0000-00006C470000}"/>
    <cellStyle name="20% - Accent1 3 2 3 2 2 2 5 2 2 2" xfId="18466" xr:uid="{00000000-0005-0000-0000-00006D470000}"/>
    <cellStyle name="20% - Accent1 3 2 3 2 2 2 5 2 3" xfId="18467" xr:uid="{00000000-0005-0000-0000-00006E470000}"/>
    <cellStyle name="20% - Accent1 3 2 3 2 2 2 5 3" xfId="18468" xr:uid="{00000000-0005-0000-0000-00006F470000}"/>
    <cellStyle name="20% - Accent1 3 2 3 2 2 2 5 3 2" xfId="18469" xr:uid="{00000000-0005-0000-0000-000070470000}"/>
    <cellStyle name="20% - Accent1 3 2 3 2 2 2 5 4" xfId="18470" xr:uid="{00000000-0005-0000-0000-000071470000}"/>
    <cellStyle name="20% - Accent1 3 2 3 2 2 2 6" xfId="18471" xr:uid="{00000000-0005-0000-0000-000072470000}"/>
    <cellStyle name="20% - Accent1 3 2 3 2 2 2 6 2" xfId="18472" xr:uid="{00000000-0005-0000-0000-000073470000}"/>
    <cellStyle name="20% - Accent1 3 2 3 2 2 2 6 2 2" xfId="18473" xr:uid="{00000000-0005-0000-0000-000074470000}"/>
    <cellStyle name="20% - Accent1 3 2 3 2 2 2 6 2 2 2" xfId="18474" xr:uid="{00000000-0005-0000-0000-000075470000}"/>
    <cellStyle name="20% - Accent1 3 2 3 2 2 2 6 2 3" xfId="18475" xr:uid="{00000000-0005-0000-0000-000076470000}"/>
    <cellStyle name="20% - Accent1 3 2 3 2 2 2 6 3" xfId="18476" xr:uid="{00000000-0005-0000-0000-000077470000}"/>
    <cellStyle name="20% - Accent1 3 2 3 2 2 2 6 3 2" xfId="18477" xr:uid="{00000000-0005-0000-0000-000078470000}"/>
    <cellStyle name="20% - Accent1 3 2 3 2 2 2 6 4" xfId="18478" xr:uid="{00000000-0005-0000-0000-000079470000}"/>
    <cellStyle name="20% - Accent1 3 2 3 2 2 2 7" xfId="18479" xr:uid="{00000000-0005-0000-0000-00007A470000}"/>
    <cellStyle name="20% - Accent1 3 2 3 2 2 2 7 2" xfId="18480" xr:uid="{00000000-0005-0000-0000-00007B470000}"/>
    <cellStyle name="20% - Accent1 3 2 3 2 2 2 7 2 2" xfId="18481" xr:uid="{00000000-0005-0000-0000-00007C470000}"/>
    <cellStyle name="20% - Accent1 3 2 3 2 2 2 7 3" xfId="18482" xr:uid="{00000000-0005-0000-0000-00007D470000}"/>
    <cellStyle name="20% - Accent1 3 2 3 2 2 2 8" xfId="18483" xr:uid="{00000000-0005-0000-0000-00007E470000}"/>
    <cellStyle name="20% - Accent1 3 2 3 2 2 2 8 2" xfId="18484" xr:uid="{00000000-0005-0000-0000-00007F470000}"/>
    <cellStyle name="20% - Accent1 3 2 3 2 2 2 8 2 2" xfId="18485" xr:uid="{00000000-0005-0000-0000-000080470000}"/>
    <cellStyle name="20% - Accent1 3 2 3 2 2 2 8 3" xfId="18486" xr:uid="{00000000-0005-0000-0000-000081470000}"/>
    <cellStyle name="20% - Accent1 3 2 3 2 2 2 9" xfId="18487" xr:uid="{00000000-0005-0000-0000-000082470000}"/>
    <cellStyle name="20% - Accent1 3 2 3 2 2 2 9 2" xfId="18488" xr:uid="{00000000-0005-0000-0000-000083470000}"/>
    <cellStyle name="20% - Accent1 3 2 3 2 2 3" xfId="18489" xr:uid="{00000000-0005-0000-0000-000084470000}"/>
    <cellStyle name="20% - Accent1 3 2 3 2 2 3 10" xfId="18490" xr:uid="{00000000-0005-0000-0000-000085470000}"/>
    <cellStyle name="20% - Accent1 3 2 3 2 2 3 10 2" xfId="18491" xr:uid="{00000000-0005-0000-0000-000086470000}"/>
    <cellStyle name="20% - Accent1 3 2 3 2 2 3 11" xfId="18492" xr:uid="{00000000-0005-0000-0000-000087470000}"/>
    <cellStyle name="20% - Accent1 3 2 3 2 2 3 2" xfId="18493" xr:uid="{00000000-0005-0000-0000-000088470000}"/>
    <cellStyle name="20% - Accent1 3 2 3 2 2 3 2 2" xfId="18494" xr:uid="{00000000-0005-0000-0000-000089470000}"/>
    <cellStyle name="20% - Accent1 3 2 3 2 2 3 2 2 2" xfId="18495" xr:uid="{00000000-0005-0000-0000-00008A470000}"/>
    <cellStyle name="20% - Accent1 3 2 3 2 2 3 2 2 2 2" xfId="18496" xr:uid="{00000000-0005-0000-0000-00008B470000}"/>
    <cellStyle name="20% - Accent1 3 2 3 2 2 3 2 2 2 2 2" xfId="18497" xr:uid="{00000000-0005-0000-0000-00008C470000}"/>
    <cellStyle name="20% - Accent1 3 2 3 2 2 3 2 2 2 3" xfId="18498" xr:uid="{00000000-0005-0000-0000-00008D470000}"/>
    <cellStyle name="20% - Accent1 3 2 3 2 2 3 2 2 3" xfId="18499" xr:uid="{00000000-0005-0000-0000-00008E470000}"/>
    <cellStyle name="20% - Accent1 3 2 3 2 2 3 2 2 3 2" xfId="18500" xr:uid="{00000000-0005-0000-0000-00008F470000}"/>
    <cellStyle name="20% - Accent1 3 2 3 2 2 3 2 2 4" xfId="18501" xr:uid="{00000000-0005-0000-0000-000090470000}"/>
    <cellStyle name="20% - Accent1 3 2 3 2 2 3 2 3" xfId="18502" xr:uid="{00000000-0005-0000-0000-000091470000}"/>
    <cellStyle name="20% - Accent1 3 2 3 2 2 3 2 3 2" xfId="18503" xr:uid="{00000000-0005-0000-0000-000092470000}"/>
    <cellStyle name="20% - Accent1 3 2 3 2 2 3 2 3 2 2" xfId="18504" xr:uid="{00000000-0005-0000-0000-000093470000}"/>
    <cellStyle name="20% - Accent1 3 2 3 2 2 3 2 3 2 2 2" xfId="18505" xr:uid="{00000000-0005-0000-0000-000094470000}"/>
    <cellStyle name="20% - Accent1 3 2 3 2 2 3 2 3 2 3" xfId="18506" xr:uid="{00000000-0005-0000-0000-000095470000}"/>
    <cellStyle name="20% - Accent1 3 2 3 2 2 3 2 3 3" xfId="18507" xr:uid="{00000000-0005-0000-0000-000096470000}"/>
    <cellStyle name="20% - Accent1 3 2 3 2 2 3 2 3 3 2" xfId="18508" xr:uid="{00000000-0005-0000-0000-000097470000}"/>
    <cellStyle name="20% - Accent1 3 2 3 2 2 3 2 3 4" xfId="18509" xr:uid="{00000000-0005-0000-0000-000098470000}"/>
    <cellStyle name="20% - Accent1 3 2 3 2 2 3 2 4" xfId="18510" xr:uid="{00000000-0005-0000-0000-000099470000}"/>
    <cellStyle name="20% - Accent1 3 2 3 2 2 3 2 4 2" xfId="18511" xr:uid="{00000000-0005-0000-0000-00009A470000}"/>
    <cellStyle name="20% - Accent1 3 2 3 2 2 3 2 4 2 2" xfId="18512" xr:uid="{00000000-0005-0000-0000-00009B470000}"/>
    <cellStyle name="20% - Accent1 3 2 3 2 2 3 2 4 2 2 2" xfId="18513" xr:uid="{00000000-0005-0000-0000-00009C470000}"/>
    <cellStyle name="20% - Accent1 3 2 3 2 2 3 2 4 2 3" xfId="18514" xr:uid="{00000000-0005-0000-0000-00009D470000}"/>
    <cellStyle name="20% - Accent1 3 2 3 2 2 3 2 4 3" xfId="18515" xr:uid="{00000000-0005-0000-0000-00009E470000}"/>
    <cellStyle name="20% - Accent1 3 2 3 2 2 3 2 4 3 2" xfId="18516" xr:uid="{00000000-0005-0000-0000-00009F470000}"/>
    <cellStyle name="20% - Accent1 3 2 3 2 2 3 2 4 4" xfId="18517" xr:uid="{00000000-0005-0000-0000-0000A0470000}"/>
    <cellStyle name="20% - Accent1 3 2 3 2 2 3 2 5" xfId="18518" xr:uid="{00000000-0005-0000-0000-0000A1470000}"/>
    <cellStyle name="20% - Accent1 3 2 3 2 2 3 2 5 2" xfId="18519" xr:uid="{00000000-0005-0000-0000-0000A2470000}"/>
    <cellStyle name="20% - Accent1 3 2 3 2 2 3 2 5 2 2" xfId="18520" xr:uid="{00000000-0005-0000-0000-0000A3470000}"/>
    <cellStyle name="20% - Accent1 3 2 3 2 2 3 2 5 3" xfId="18521" xr:uid="{00000000-0005-0000-0000-0000A4470000}"/>
    <cellStyle name="20% - Accent1 3 2 3 2 2 3 2 6" xfId="18522" xr:uid="{00000000-0005-0000-0000-0000A5470000}"/>
    <cellStyle name="20% - Accent1 3 2 3 2 2 3 2 6 2" xfId="18523" xr:uid="{00000000-0005-0000-0000-0000A6470000}"/>
    <cellStyle name="20% - Accent1 3 2 3 2 2 3 2 6 2 2" xfId="18524" xr:uid="{00000000-0005-0000-0000-0000A7470000}"/>
    <cellStyle name="20% - Accent1 3 2 3 2 2 3 2 6 3" xfId="18525" xr:uid="{00000000-0005-0000-0000-0000A8470000}"/>
    <cellStyle name="20% - Accent1 3 2 3 2 2 3 2 7" xfId="18526" xr:uid="{00000000-0005-0000-0000-0000A9470000}"/>
    <cellStyle name="20% - Accent1 3 2 3 2 2 3 2 7 2" xfId="18527" xr:uid="{00000000-0005-0000-0000-0000AA470000}"/>
    <cellStyle name="20% - Accent1 3 2 3 2 2 3 2 8" xfId="18528" xr:uid="{00000000-0005-0000-0000-0000AB470000}"/>
    <cellStyle name="20% - Accent1 3 2 3 2 2 3 2 8 2" xfId="18529" xr:uid="{00000000-0005-0000-0000-0000AC470000}"/>
    <cellStyle name="20% - Accent1 3 2 3 2 2 3 2 9" xfId="18530" xr:uid="{00000000-0005-0000-0000-0000AD470000}"/>
    <cellStyle name="20% - Accent1 3 2 3 2 2 3 3" xfId="18531" xr:uid="{00000000-0005-0000-0000-0000AE470000}"/>
    <cellStyle name="20% - Accent1 3 2 3 2 2 3 3 2" xfId="18532" xr:uid="{00000000-0005-0000-0000-0000AF470000}"/>
    <cellStyle name="20% - Accent1 3 2 3 2 2 3 3 2 2" xfId="18533" xr:uid="{00000000-0005-0000-0000-0000B0470000}"/>
    <cellStyle name="20% - Accent1 3 2 3 2 2 3 3 2 2 2" xfId="18534" xr:uid="{00000000-0005-0000-0000-0000B1470000}"/>
    <cellStyle name="20% - Accent1 3 2 3 2 2 3 3 2 2 2 2" xfId="18535" xr:uid="{00000000-0005-0000-0000-0000B2470000}"/>
    <cellStyle name="20% - Accent1 3 2 3 2 2 3 3 2 2 3" xfId="18536" xr:uid="{00000000-0005-0000-0000-0000B3470000}"/>
    <cellStyle name="20% - Accent1 3 2 3 2 2 3 3 2 3" xfId="18537" xr:uid="{00000000-0005-0000-0000-0000B4470000}"/>
    <cellStyle name="20% - Accent1 3 2 3 2 2 3 3 2 3 2" xfId="18538" xr:uid="{00000000-0005-0000-0000-0000B5470000}"/>
    <cellStyle name="20% - Accent1 3 2 3 2 2 3 3 2 4" xfId="18539" xr:uid="{00000000-0005-0000-0000-0000B6470000}"/>
    <cellStyle name="20% - Accent1 3 2 3 2 2 3 3 3" xfId="18540" xr:uid="{00000000-0005-0000-0000-0000B7470000}"/>
    <cellStyle name="20% - Accent1 3 2 3 2 2 3 3 3 2" xfId="18541" xr:uid="{00000000-0005-0000-0000-0000B8470000}"/>
    <cellStyle name="20% - Accent1 3 2 3 2 2 3 3 3 2 2" xfId="18542" xr:uid="{00000000-0005-0000-0000-0000B9470000}"/>
    <cellStyle name="20% - Accent1 3 2 3 2 2 3 3 3 2 2 2" xfId="18543" xr:uid="{00000000-0005-0000-0000-0000BA470000}"/>
    <cellStyle name="20% - Accent1 3 2 3 2 2 3 3 3 2 3" xfId="18544" xr:uid="{00000000-0005-0000-0000-0000BB470000}"/>
    <cellStyle name="20% - Accent1 3 2 3 2 2 3 3 3 3" xfId="18545" xr:uid="{00000000-0005-0000-0000-0000BC470000}"/>
    <cellStyle name="20% - Accent1 3 2 3 2 2 3 3 3 3 2" xfId="18546" xr:uid="{00000000-0005-0000-0000-0000BD470000}"/>
    <cellStyle name="20% - Accent1 3 2 3 2 2 3 3 3 4" xfId="18547" xr:uid="{00000000-0005-0000-0000-0000BE470000}"/>
    <cellStyle name="20% - Accent1 3 2 3 2 2 3 3 4" xfId="18548" xr:uid="{00000000-0005-0000-0000-0000BF470000}"/>
    <cellStyle name="20% - Accent1 3 2 3 2 2 3 3 4 2" xfId="18549" xr:uid="{00000000-0005-0000-0000-0000C0470000}"/>
    <cellStyle name="20% - Accent1 3 2 3 2 2 3 3 4 2 2" xfId="18550" xr:uid="{00000000-0005-0000-0000-0000C1470000}"/>
    <cellStyle name="20% - Accent1 3 2 3 2 2 3 3 4 2 2 2" xfId="18551" xr:uid="{00000000-0005-0000-0000-0000C2470000}"/>
    <cellStyle name="20% - Accent1 3 2 3 2 2 3 3 4 2 3" xfId="18552" xr:uid="{00000000-0005-0000-0000-0000C3470000}"/>
    <cellStyle name="20% - Accent1 3 2 3 2 2 3 3 4 3" xfId="18553" xr:uid="{00000000-0005-0000-0000-0000C4470000}"/>
    <cellStyle name="20% - Accent1 3 2 3 2 2 3 3 4 3 2" xfId="18554" xr:uid="{00000000-0005-0000-0000-0000C5470000}"/>
    <cellStyle name="20% - Accent1 3 2 3 2 2 3 3 4 4" xfId="18555" xr:uid="{00000000-0005-0000-0000-0000C6470000}"/>
    <cellStyle name="20% - Accent1 3 2 3 2 2 3 3 5" xfId="18556" xr:uid="{00000000-0005-0000-0000-0000C7470000}"/>
    <cellStyle name="20% - Accent1 3 2 3 2 2 3 3 5 2" xfId="18557" xr:uid="{00000000-0005-0000-0000-0000C8470000}"/>
    <cellStyle name="20% - Accent1 3 2 3 2 2 3 3 5 2 2" xfId="18558" xr:uid="{00000000-0005-0000-0000-0000C9470000}"/>
    <cellStyle name="20% - Accent1 3 2 3 2 2 3 3 5 3" xfId="18559" xr:uid="{00000000-0005-0000-0000-0000CA470000}"/>
    <cellStyle name="20% - Accent1 3 2 3 2 2 3 3 6" xfId="18560" xr:uid="{00000000-0005-0000-0000-0000CB470000}"/>
    <cellStyle name="20% - Accent1 3 2 3 2 2 3 3 6 2" xfId="18561" xr:uid="{00000000-0005-0000-0000-0000CC470000}"/>
    <cellStyle name="20% - Accent1 3 2 3 2 2 3 3 6 2 2" xfId="18562" xr:uid="{00000000-0005-0000-0000-0000CD470000}"/>
    <cellStyle name="20% - Accent1 3 2 3 2 2 3 3 6 3" xfId="18563" xr:uid="{00000000-0005-0000-0000-0000CE470000}"/>
    <cellStyle name="20% - Accent1 3 2 3 2 2 3 3 7" xfId="18564" xr:uid="{00000000-0005-0000-0000-0000CF470000}"/>
    <cellStyle name="20% - Accent1 3 2 3 2 2 3 3 7 2" xfId="18565" xr:uid="{00000000-0005-0000-0000-0000D0470000}"/>
    <cellStyle name="20% - Accent1 3 2 3 2 2 3 3 8" xfId="18566" xr:uid="{00000000-0005-0000-0000-0000D1470000}"/>
    <cellStyle name="20% - Accent1 3 2 3 2 2 3 3 8 2" xfId="18567" xr:uid="{00000000-0005-0000-0000-0000D2470000}"/>
    <cellStyle name="20% - Accent1 3 2 3 2 2 3 3 9" xfId="18568" xr:uid="{00000000-0005-0000-0000-0000D3470000}"/>
    <cellStyle name="20% - Accent1 3 2 3 2 2 3 4" xfId="18569" xr:uid="{00000000-0005-0000-0000-0000D4470000}"/>
    <cellStyle name="20% - Accent1 3 2 3 2 2 3 4 2" xfId="18570" xr:uid="{00000000-0005-0000-0000-0000D5470000}"/>
    <cellStyle name="20% - Accent1 3 2 3 2 2 3 4 2 2" xfId="18571" xr:uid="{00000000-0005-0000-0000-0000D6470000}"/>
    <cellStyle name="20% - Accent1 3 2 3 2 2 3 4 2 2 2" xfId="18572" xr:uid="{00000000-0005-0000-0000-0000D7470000}"/>
    <cellStyle name="20% - Accent1 3 2 3 2 2 3 4 2 3" xfId="18573" xr:uid="{00000000-0005-0000-0000-0000D8470000}"/>
    <cellStyle name="20% - Accent1 3 2 3 2 2 3 4 3" xfId="18574" xr:uid="{00000000-0005-0000-0000-0000D9470000}"/>
    <cellStyle name="20% - Accent1 3 2 3 2 2 3 4 3 2" xfId="18575" xr:uid="{00000000-0005-0000-0000-0000DA470000}"/>
    <cellStyle name="20% - Accent1 3 2 3 2 2 3 4 4" xfId="18576" xr:uid="{00000000-0005-0000-0000-0000DB470000}"/>
    <cellStyle name="20% - Accent1 3 2 3 2 2 3 5" xfId="18577" xr:uid="{00000000-0005-0000-0000-0000DC470000}"/>
    <cellStyle name="20% - Accent1 3 2 3 2 2 3 5 2" xfId="18578" xr:uid="{00000000-0005-0000-0000-0000DD470000}"/>
    <cellStyle name="20% - Accent1 3 2 3 2 2 3 5 2 2" xfId="18579" xr:uid="{00000000-0005-0000-0000-0000DE470000}"/>
    <cellStyle name="20% - Accent1 3 2 3 2 2 3 5 2 2 2" xfId="18580" xr:uid="{00000000-0005-0000-0000-0000DF470000}"/>
    <cellStyle name="20% - Accent1 3 2 3 2 2 3 5 2 3" xfId="18581" xr:uid="{00000000-0005-0000-0000-0000E0470000}"/>
    <cellStyle name="20% - Accent1 3 2 3 2 2 3 5 3" xfId="18582" xr:uid="{00000000-0005-0000-0000-0000E1470000}"/>
    <cellStyle name="20% - Accent1 3 2 3 2 2 3 5 3 2" xfId="18583" xr:uid="{00000000-0005-0000-0000-0000E2470000}"/>
    <cellStyle name="20% - Accent1 3 2 3 2 2 3 5 4" xfId="18584" xr:uid="{00000000-0005-0000-0000-0000E3470000}"/>
    <cellStyle name="20% - Accent1 3 2 3 2 2 3 6" xfId="18585" xr:uid="{00000000-0005-0000-0000-0000E4470000}"/>
    <cellStyle name="20% - Accent1 3 2 3 2 2 3 6 2" xfId="18586" xr:uid="{00000000-0005-0000-0000-0000E5470000}"/>
    <cellStyle name="20% - Accent1 3 2 3 2 2 3 6 2 2" xfId="18587" xr:uid="{00000000-0005-0000-0000-0000E6470000}"/>
    <cellStyle name="20% - Accent1 3 2 3 2 2 3 6 2 2 2" xfId="18588" xr:uid="{00000000-0005-0000-0000-0000E7470000}"/>
    <cellStyle name="20% - Accent1 3 2 3 2 2 3 6 2 3" xfId="18589" xr:uid="{00000000-0005-0000-0000-0000E8470000}"/>
    <cellStyle name="20% - Accent1 3 2 3 2 2 3 6 3" xfId="18590" xr:uid="{00000000-0005-0000-0000-0000E9470000}"/>
    <cellStyle name="20% - Accent1 3 2 3 2 2 3 6 3 2" xfId="18591" xr:uid="{00000000-0005-0000-0000-0000EA470000}"/>
    <cellStyle name="20% - Accent1 3 2 3 2 2 3 6 4" xfId="18592" xr:uid="{00000000-0005-0000-0000-0000EB470000}"/>
    <cellStyle name="20% - Accent1 3 2 3 2 2 3 7" xfId="18593" xr:uid="{00000000-0005-0000-0000-0000EC470000}"/>
    <cellStyle name="20% - Accent1 3 2 3 2 2 3 7 2" xfId="18594" xr:uid="{00000000-0005-0000-0000-0000ED470000}"/>
    <cellStyle name="20% - Accent1 3 2 3 2 2 3 7 2 2" xfId="18595" xr:uid="{00000000-0005-0000-0000-0000EE470000}"/>
    <cellStyle name="20% - Accent1 3 2 3 2 2 3 7 3" xfId="18596" xr:uid="{00000000-0005-0000-0000-0000EF470000}"/>
    <cellStyle name="20% - Accent1 3 2 3 2 2 3 8" xfId="18597" xr:uid="{00000000-0005-0000-0000-0000F0470000}"/>
    <cellStyle name="20% - Accent1 3 2 3 2 2 3 8 2" xfId="18598" xr:uid="{00000000-0005-0000-0000-0000F1470000}"/>
    <cellStyle name="20% - Accent1 3 2 3 2 2 3 8 2 2" xfId="18599" xr:uid="{00000000-0005-0000-0000-0000F2470000}"/>
    <cellStyle name="20% - Accent1 3 2 3 2 2 3 8 3" xfId="18600" xr:uid="{00000000-0005-0000-0000-0000F3470000}"/>
    <cellStyle name="20% - Accent1 3 2 3 2 2 3 9" xfId="18601" xr:uid="{00000000-0005-0000-0000-0000F4470000}"/>
    <cellStyle name="20% - Accent1 3 2 3 2 2 3 9 2" xfId="18602" xr:uid="{00000000-0005-0000-0000-0000F5470000}"/>
    <cellStyle name="20% - Accent1 3 2 3 2 2 4" xfId="18603" xr:uid="{00000000-0005-0000-0000-0000F6470000}"/>
    <cellStyle name="20% - Accent1 3 2 3 2 2 4 10" xfId="18604" xr:uid="{00000000-0005-0000-0000-0000F7470000}"/>
    <cellStyle name="20% - Accent1 3 2 3 2 2 4 10 2" xfId="18605" xr:uid="{00000000-0005-0000-0000-0000F8470000}"/>
    <cellStyle name="20% - Accent1 3 2 3 2 2 4 11" xfId="18606" xr:uid="{00000000-0005-0000-0000-0000F9470000}"/>
    <cellStyle name="20% - Accent1 3 2 3 2 2 4 2" xfId="18607" xr:uid="{00000000-0005-0000-0000-0000FA470000}"/>
    <cellStyle name="20% - Accent1 3 2 3 2 2 4 2 2" xfId="18608" xr:uid="{00000000-0005-0000-0000-0000FB470000}"/>
    <cellStyle name="20% - Accent1 3 2 3 2 2 4 2 2 2" xfId="18609" xr:uid="{00000000-0005-0000-0000-0000FC470000}"/>
    <cellStyle name="20% - Accent1 3 2 3 2 2 4 2 2 2 2" xfId="18610" xr:uid="{00000000-0005-0000-0000-0000FD470000}"/>
    <cellStyle name="20% - Accent1 3 2 3 2 2 4 2 2 2 2 2" xfId="18611" xr:uid="{00000000-0005-0000-0000-0000FE470000}"/>
    <cellStyle name="20% - Accent1 3 2 3 2 2 4 2 2 2 3" xfId="18612" xr:uid="{00000000-0005-0000-0000-0000FF470000}"/>
    <cellStyle name="20% - Accent1 3 2 3 2 2 4 2 2 3" xfId="18613" xr:uid="{00000000-0005-0000-0000-000000480000}"/>
    <cellStyle name="20% - Accent1 3 2 3 2 2 4 2 2 3 2" xfId="18614" xr:uid="{00000000-0005-0000-0000-000001480000}"/>
    <cellStyle name="20% - Accent1 3 2 3 2 2 4 2 2 4" xfId="18615" xr:uid="{00000000-0005-0000-0000-000002480000}"/>
    <cellStyle name="20% - Accent1 3 2 3 2 2 4 2 3" xfId="18616" xr:uid="{00000000-0005-0000-0000-000003480000}"/>
    <cellStyle name="20% - Accent1 3 2 3 2 2 4 2 3 2" xfId="18617" xr:uid="{00000000-0005-0000-0000-000004480000}"/>
    <cellStyle name="20% - Accent1 3 2 3 2 2 4 2 3 2 2" xfId="18618" xr:uid="{00000000-0005-0000-0000-000005480000}"/>
    <cellStyle name="20% - Accent1 3 2 3 2 2 4 2 3 2 2 2" xfId="18619" xr:uid="{00000000-0005-0000-0000-000006480000}"/>
    <cellStyle name="20% - Accent1 3 2 3 2 2 4 2 3 2 3" xfId="18620" xr:uid="{00000000-0005-0000-0000-000007480000}"/>
    <cellStyle name="20% - Accent1 3 2 3 2 2 4 2 3 3" xfId="18621" xr:uid="{00000000-0005-0000-0000-000008480000}"/>
    <cellStyle name="20% - Accent1 3 2 3 2 2 4 2 3 3 2" xfId="18622" xr:uid="{00000000-0005-0000-0000-000009480000}"/>
    <cellStyle name="20% - Accent1 3 2 3 2 2 4 2 3 4" xfId="18623" xr:uid="{00000000-0005-0000-0000-00000A480000}"/>
    <cellStyle name="20% - Accent1 3 2 3 2 2 4 2 4" xfId="18624" xr:uid="{00000000-0005-0000-0000-00000B480000}"/>
    <cellStyle name="20% - Accent1 3 2 3 2 2 4 2 4 2" xfId="18625" xr:uid="{00000000-0005-0000-0000-00000C480000}"/>
    <cellStyle name="20% - Accent1 3 2 3 2 2 4 2 4 2 2" xfId="18626" xr:uid="{00000000-0005-0000-0000-00000D480000}"/>
    <cellStyle name="20% - Accent1 3 2 3 2 2 4 2 4 2 2 2" xfId="18627" xr:uid="{00000000-0005-0000-0000-00000E480000}"/>
    <cellStyle name="20% - Accent1 3 2 3 2 2 4 2 4 2 3" xfId="18628" xr:uid="{00000000-0005-0000-0000-00000F480000}"/>
    <cellStyle name="20% - Accent1 3 2 3 2 2 4 2 4 3" xfId="18629" xr:uid="{00000000-0005-0000-0000-000010480000}"/>
    <cellStyle name="20% - Accent1 3 2 3 2 2 4 2 4 3 2" xfId="18630" xr:uid="{00000000-0005-0000-0000-000011480000}"/>
    <cellStyle name="20% - Accent1 3 2 3 2 2 4 2 4 4" xfId="18631" xr:uid="{00000000-0005-0000-0000-000012480000}"/>
    <cellStyle name="20% - Accent1 3 2 3 2 2 4 2 5" xfId="18632" xr:uid="{00000000-0005-0000-0000-000013480000}"/>
    <cellStyle name="20% - Accent1 3 2 3 2 2 4 2 5 2" xfId="18633" xr:uid="{00000000-0005-0000-0000-000014480000}"/>
    <cellStyle name="20% - Accent1 3 2 3 2 2 4 2 5 2 2" xfId="18634" xr:uid="{00000000-0005-0000-0000-000015480000}"/>
    <cellStyle name="20% - Accent1 3 2 3 2 2 4 2 5 3" xfId="18635" xr:uid="{00000000-0005-0000-0000-000016480000}"/>
    <cellStyle name="20% - Accent1 3 2 3 2 2 4 2 6" xfId="18636" xr:uid="{00000000-0005-0000-0000-000017480000}"/>
    <cellStyle name="20% - Accent1 3 2 3 2 2 4 2 6 2" xfId="18637" xr:uid="{00000000-0005-0000-0000-000018480000}"/>
    <cellStyle name="20% - Accent1 3 2 3 2 2 4 2 6 2 2" xfId="18638" xr:uid="{00000000-0005-0000-0000-000019480000}"/>
    <cellStyle name="20% - Accent1 3 2 3 2 2 4 2 6 3" xfId="18639" xr:uid="{00000000-0005-0000-0000-00001A480000}"/>
    <cellStyle name="20% - Accent1 3 2 3 2 2 4 2 7" xfId="18640" xr:uid="{00000000-0005-0000-0000-00001B480000}"/>
    <cellStyle name="20% - Accent1 3 2 3 2 2 4 2 7 2" xfId="18641" xr:uid="{00000000-0005-0000-0000-00001C480000}"/>
    <cellStyle name="20% - Accent1 3 2 3 2 2 4 2 8" xfId="18642" xr:uid="{00000000-0005-0000-0000-00001D480000}"/>
    <cellStyle name="20% - Accent1 3 2 3 2 2 4 2 8 2" xfId="18643" xr:uid="{00000000-0005-0000-0000-00001E480000}"/>
    <cellStyle name="20% - Accent1 3 2 3 2 2 4 2 9" xfId="18644" xr:uid="{00000000-0005-0000-0000-00001F480000}"/>
    <cellStyle name="20% - Accent1 3 2 3 2 2 4 3" xfId="18645" xr:uid="{00000000-0005-0000-0000-000020480000}"/>
    <cellStyle name="20% - Accent1 3 2 3 2 2 4 3 2" xfId="18646" xr:uid="{00000000-0005-0000-0000-000021480000}"/>
    <cellStyle name="20% - Accent1 3 2 3 2 2 4 3 2 2" xfId="18647" xr:uid="{00000000-0005-0000-0000-000022480000}"/>
    <cellStyle name="20% - Accent1 3 2 3 2 2 4 3 2 2 2" xfId="18648" xr:uid="{00000000-0005-0000-0000-000023480000}"/>
    <cellStyle name="20% - Accent1 3 2 3 2 2 4 3 2 2 2 2" xfId="18649" xr:uid="{00000000-0005-0000-0000-000024480000}"/>
    <cellStyle name="20% - Accent1 3 2 3 2 2 4 3 2 2 3" xfId="18650" xr:uid="{00000000-0005-0000-0000-000025480000}"/>
    <cellStyle name="20% - Accent1 3 2 3 2 2 4 3 2 3" xfId="18651" xr:uid="{00000000-0005-0000-0000-000026480000}"/>
    <cellStyle name="20% - Accent1 3 2 3 2 2 4 3 2 3 2" xfId="18652" xr:uid="{00000000-0005-0000-0000-000027480000}"/>
    <cellStyle name="20% - Accent1 3 2 3 2 2 4 3 2 4" xfId="18653" xr:uid="{00000000-0005-0000-0000-000028480000}"/>
    <cellStyle name="20% - Accent1 3 2 3 2 2 4 3 3" xfId="18654" xr:uid="{00000000-0005-0000-0000-000029480000}"/>
    <cellStyle name="20% - Accent1 3 2 3 2 2 4 3 3 2" xfId="18655" xr:uid="{00000000-0005-0000-0000-00002A480000}"/>
    <cellStyle name="20% - Accent1 3 2 3 2 2 4 3 3 2 2" xfId="18656" xr:uid="{00000000-0005-0000-0000-00002B480000}"/>
    <cellStyle name="20% - Accent1 3 2 3 2 2 4 3 3 2 2 2" xfId="18657" xr:uid="{00000000-0005-0000-0000-00002C480000}"/>
    <cellStyle name="20% - Accent1 3 2 3 2 2 4 3 3 2 3" xfId="18658" xr:uid="{00000000-0005-0000-0000-00002D480000}"/>
    <cellStyle name="20% - Accent1 3 2 3 2 2 4 3 3 3" xfId="18659" xr:uid="{00000000-0005-0000-0000-00002E480000}"/>
    <cellStyle name="20% - Accent1 3 2 3 2 2 4 3 3 3 2" xfId="18660" xr:uid="{00000000-0005-0000-0000-00002F480000}"/>
    <cellStyle name="20% - Accent1 3 2 3 2 2 4 3 3 4" xfId="18661" xr:uid="{00000000-0005-0000-0000-000030480000}"/>
    <cellStyle name="20% - Accent1 3 2 3 2 2 4 3 4" xfId="18662" xr:uid="{00000000-0005-0000-0000-000031480000}"/>
    <cellStyle name="20% - Accent1 3 2 3 2 2 4 3 4 2" xfId="18663" xr:uid="{00000000-0005-0000-0000-000032480000}"/>
    <cellStyle name="20% - Accent1 3 2 3 2 2 4 3 4 2 2" xfId="18664" xr:uid="{00000000-0005-0000-0000-000033480000}"/>
    <cellStyle name="20% - Accent1 3 2 3 2 2 4 3 4 2 2 2" xfId="18665" xr:uid="{00000000-0005-0000-0000-000034480000}"/>
    <cellStyle name="20% - Accent1 3 2 3 2 2 4 3 4 2 3" xfId="18666" xr:uid="{00000000-0005-0000-0000-000035480000}"/>
    <cellStyle name="20% - Accent1 3 2 3 2 2 4 3 4 3" xfId="18667" xr:uid="{00000000-0005-0000-0000-000036480000}"/>
    <cellStyle name="20% - Accent1 3 2 3 2 2 4 3 4 3 2" xfId="18668" xr:uid="{00000000-0005-0000-0000-000037480000}"/>
    <cellStyle name="20% - Accent1 3 2 3 2 2 4 3 4 4" xfId="18669" xr:uid="{00000000-0005-0000-0000-000038480000}"/>
    <cellStyle name="20% - Accent1 3 2 3 2 2 4 3 5" xfId="18670" xr:uid="{00000000-0005-0000-0000-000039480000}"/>
    <cellStyle name="20% - Accent1 3 2 3 2 2 4 3 5 2" xfId="18671" xr:uid="{00000000-0005-0000-0000-00003A480000}"/>
    <cellStyle name="20% - Accent1 3 2 3 2 2 4 3 5 2 2" xfId="18672" xr:uid="{00000000-0005-0000-0000-00003B480000}"/>
    <cellStyle name="20% - Accent1 3 2 3 2 2 4 3 5 3" xfId="18673" xr:uid="{00000000-0005-0000-0000-00003C480000}"/>
    <cellStyle name="20% - Accent1 3 2 3 2 2 4 3 6" xfId="18674" xr:uid="{00000000-0005-0000-0000-00003D480000}"/>
    <cellStyle name="20% - Accent1 3 2 3 2 2 4 3 6 2" xfId="18675" xr:uid="{00000000-0005-0000-0000-00003E480000}"/>
    <cellStyle name="20% - Accent1 3 2 3 2 2 4 3 6 2 2" xfId="18676" xr:uid="{00000000-0005-0000-0000-00003F480000}"/>
    <cellStyle name="20% - Accent1 3 2 3 2 2 4 3 6 3" xfId="18677" xr:uid="{00000000-0005-0000-0000-000040480000}"/>
    <cellStyle name="20% - Accent1 3 2 3 2 2 4 3 7" xfId="18678" xr:uid="{00000000-0005-0000-0000-000041480000}"/>
    <cellStyle name="20% - Accent1 3 2 3 2 2 4 3 7 2" xfId="18679" xr:uid="{00000000-0005-0000-0000-000042480000}"/>
    <cellStyle name="20% - Accent1 3 2 3 2 2 4 3 8" xfId="18680" xr:uid="{00000000-0005-0000-0000-000043480000}"/>
    <cellStyle name="20% - Accent1 3 2 3 2 2 4 3 8 2" xfId="18681" xr:uid="{00000000-0005-0000-0000-000044480000}"/>
    <cellStyle name="20% - Accent1 3 2 3 2 2 4 3 9" xfId="18682" xr:uid="{00000000-0005-0000-0000-000045480000}"/>
    <cellStyle name="20% - Accent1 3 2 3 2 2 4 4" xfId="18683" xr:uid="{00000000-0005-0000-0000-000046480000}"/>
    <cellStyle name="20% - Accent1 3 2 3 2 2 4 4 2" xfId="18684" xr:uid="{00000000-0005-0000-0000-000047480000}"/>
    <cellStyle name="20% - Accent1 3 2 3 2 2 4 4 2 2" xfId="18685" xr:uid="{00000000-0005-0000-0000-000048480000}"/>
    <cellStyle name="20% - Accent1 3 2 3 2 2 4 4 2 2 2" xfId="18686" xr:uid="{00000000-0005-0000-0000-000049480000}"/>
    <cellStyle name="20% - Accent1 3 2 3 2 2 4 4 2 3" xfId="18687" xr:uid="{00000000-0005-0000-0000-00004A480000}"/>
    <cellStyle name="20% - Accent1 3 2 3 2 2 4 4 3" xfId="18688" xr:uid="{00000000-0005-0000-0000-00004B480000}"/>
    <cellStyle name="20% - Accent1 3 2 3 2 2 4 4 3 2" xfId="18689" xr:uid="{00000000-0005-0000-0000-00004C480000}"/>
    <cellStyle name="20% - Accent1 3 2 3 2 2 4 4 4" xfId="18690" xr:uid="{00000000-0005-0000-0000-00004D480000}"/>
    <cellStyle name="20% - Accent1 3 2 3 2 2 4 5" xfId="18691" xr:uid="{00000000-0005-0000-0000-00004E480000}"/>
    <cellStyle name="20% - Accent1 3 2 3 2 2 4 5 2" xfId="18692" xr:uid="{00000000-0005-0000-0000-00004F480000}"/>
    <cellStyle name="20% - Accent1 3 2 3 2 2 4 5 2 2" xfId="18693" xr:uid="{00000000-0005-0000-0000-000050480000}"/>
    <cellStyle name="20% - Accent1 3 2 3 2 2 4 5 2 2 2" xfId="18694" xr:uid="{00000000-0005-0000-0000-000051480000}"/>
    <cellStyle name="20% - Accent1 3 2 3 2 2 4 5 2 3" xfId="18695" xr:uid="{00000000-0005-0000-0000-000052480000}"/>
    <cellStyle name="20% - Accent1 3 2 3 2 2 4 5 3" xfId="18696" xr:uid="{00000000-0005-0000-0000-000053480000}"/>
    <cellStyle name="20% - Accent1 3 2 3 2 2 4 5 3 2" xfId="18697" xr:uid="{00000000-0005-0000-0000-000054480000}"/>
    <cellStyle name="20% - Accent1 3 2 3 2 2 4 5 4" xfId="18698" xr:uid="{00000000-0005-0000-0000-000055480000}"/>
    <cellStyle name="20% - Accent1 3 2 3 2 2 4 6" xfId="18699" xr:uid="{00000000-0005-0000-0000-000056480000}"/>
    <cellStyle name="20% - Accent1 3 2 3 2 2 4 6 2" xfId="18700" xr:uid="{00000000-0005-0000-0000-000057480000}"/>
    <cellStyle name="20% - Accent1 3 2 3 2 2 4 6 2 2" xfId="18701" xr:uid="{00000000-0005-0000-0000-000058480000}"/>
    <cellStyle name="20% - Accent1 3 2 3 2 2 4 6 2 2 2" xfId="18702" xr:uid="{00000000-0005-0000-0000-000059480000}"/>
    <cellStyle name="20% - Accent1 3 2 3 2 2 4 6 2 3" xfId="18703" xr:uid="{00000000-0005-0000-0000-00005A480000}"/>
    <cellStyle name="20% - Accent1 3 2 3 2 2 4 6 3" xfId="18704" xr:uid="{00000000-0005-0000-0000-00005B480000}"/>
    <cellStyle name="20% - Accent1 3 2 3 2 2 4 6 3 2" xfId="18705" xr:uid="{00000000-0005-0000-0000-00005C480000}"/>
    <cellStyle name="20% - Accent1 3 2 3 2 2 4 6 4" xfId="18706" xr:uid="{00000000-0005-0000-0000-00005D480000}"/>
    <cellStyle name="20% - Accent1 3 2 3 2 2 4 7" xfId="18707" xr:uid="{00000000-0005-0000-0000-00005E480000}"/>
    <cellStyle name="20% - Accent1 3 2 3 2 2 4 7 2" xfId="18708" xr:uid="{00000000-0005-0000-0000-00005F480000}"/>
    <cellStyle name="20% - Accent1 3 2 3 2 2 4 7 2 2" xfId="18709" xr:uid="{00000000-0005-0000-0000-000060480000}"/>
    <cellStyle name="20% - Accent1 3 2 3 2 2 4 7 3" xfId="18710" xr:uid="{00000000-0005-0000-0000-000061480000}"/>
    <cellStyle name="20% - Accent1 3 2 3 2 2 4 8" xfId="18711" xr:uid="{00000000-0005-0000-0000-000062480000}"/>
    <cellStyle name="20% - Accent1 3 2 3 2 2 4 8 2" xfId="18712" xr:uid="{00000000-0005-0000-0000-000063480000}"/>
    <cellStyle name="20% - Accent1 3 2 3 2 2 4 8 2 2" xfId="18713" xr:uid="{00000000-0005-0000-0000-000064480000}"/>
    <cellStyle name="20% - Accent1 3 2 3 2 2 4 8 3" xfId="18714" xr:uid="{00000000-0005-0000-0000-000065480000}"/>
    <cellStyle name="20% - Accent1 3 2 3 2 2 4 9" xfId="18715" xr:uid="{00000000-0005-0000-0000-000066480000}"/>
    <cellStyle name="20% - Accent1 3 2 3 2 2 4 9 2" xfId="18716" xr:uid="{00000000-0005-0000-0000-000067480000}"/>
    <cellStyle name="20% - Accent1 3 2 3 2 2 5" xfId="18717" xr:uid="{00000000-0005-0000-0000-000068480000}"/>
    <cellStyle name="20% - Accent1 3 2 3 2 2 5 2" xfId="18718" xr:uid="{00000000-0005-0000-0000-000069480000}"/>
    <cellStyle name="20% - Accent1 3 2 3 2 2 5 2 2" xfId="18719" xr:uid="{00000000-0005-0000-0000-00006A480000}"/>
    <cellStyle name="20% - Accent1 3 2 3 2 2 5 2 2 2" xfId="18720" xr:uid="{00000000-0005-0000-0000-00006B480000}"/>
    <cellStyle name="20% - Accent1 3 2 3 2 2 5 2 2 2 2" xfId="18721" xr:uid="{00000000-0005-0000-0000-00006C480000}"/>
    <cellStyle name="20% - Accent1 3 2 3 2 2 5 2 2 3" xfId="18722" xr:uid="{00000000-0005-0000-0000-00006D480000}"/>
    <cellStyle name="20% - Accent1 3 2 3 2 2 5 2 3" xfId="18723" xr:uid="{00000000-0005-0000-0000-00006E480000}"/>
    <cellStyle name="20% - Accent1 3 2 3 2 2 5 2 3 2" xfId="18724" xr:uid="{00000000-0005-0000-0000-00006F480000}"/>
    <cellStyle name="20% - Accent1 3 2 3 2 2 5 2 4" xfId="18725" xr:uid="{00000000-0005-0000-0000-000070480000}"/>
    <cellStyle name="20% - Accent1 3 2 3 2 2 5 3" xfId="18726" xr:uid="{00000000-0005-0000-0000-000071480000}"/>
    <cellStyle name="20% - Accent1 3 2 3 2 2 5 3 2" xfId="18727" xr:uid="{00000000-0005-0000-0000-000072480000}"/>
    <cellStyle name="20% - Accent1 3 2 3 2 2 5 3 2 2" xfId="18728" xr:uid="{00000000-0005-0000-0000-000073480000}"/>
    <cellStyle name="20% - Accent1 3 2 3 2 2 5 3 2 2 2" xfId="18729" xr:uid="{00000000-0005-0000-0000-000074480000}"/>
    <cellStyle name="20% - Accent1 3 2 3 2 2 5 3 2 3" xfId="18730" xr:uid="{00000000-0005-0000-0000-000075480000}"/>
    <cellStyle name="20% - Accent1 3 2 3 2 2 5 3 3" xfId="18731" xr:uid="{00000000-0005-0000-0000-000076480000}"/>
    <cellStyle name="20% - Accent1 3 2 3 2 2 5 3 3 2" xfId="18732" xr:uid="{00000000-0005-0000-0000-000077480000}"/>
    <cellStyle name="20% - Accent1 3 2 3 2 2 5 3 4" xfId="18733" xr:uid="{00000000-0005-0000-0000-000078480000}"/>
    <cellStyle name="20% - Accent1 3 2 3 2 2 5 4" xfId="18734" xr:uid="{00000000-0005-0000-0000-000079480000}"/>
    <cellStyle name="20% - Accent1 3 2 3 2 2 5 4 2" xfId="18735" xr:uid="{00000000-0005-0000-0000-00007A480000}"/>
    <cellStyle name="20% - Accent1 3 2 3 2 2 5 4 2 2" xfId="18736" xr:uid="{00000000-0005-0000-0000-00007B480000}"/>
    <cellStyle name="20% - Accent1 3 2 3 2 2 5 4 2 2 2" xfId="18737" xr:uid="{00000000-0005-0000-0000-00007C480000}"/>
    <cellStyle name="20% - Accent1 3 2 3 2 2 5 4 2 3" xfId="18738" xr:uid="{00000000-0005-0000-0000-00007D480000}"/>
    <cellStyle name="20% - Accent1 3 2 3 2 2 5 4 3" xfId="18739" xr:uid="{00000000-0005-0000-0000-00007E480000}"/>
    <cellStyle name="20% - Accent1 3 2 3 2 2 5 4 3 2" xfId="18740" xr:uid="{00000000-0005-0000-0000-00007F480000}"/>
    <cellStyle name="20% - Accent1 3 2 3 2 2 5 4 4" xfId="18741" xr:uid="{00000000-0005-0000-0000-000080480000}"/>
    <cellStyle name="20% - Accent1 3 2 3 2 2 5 5" xfId="18742" xr:uid="{00000000-0005-0000-0000-000081480000}"/>
    <cellStyle name="20% - Accent1 3 2 3 2 2 5 5 2" xfId="18743" xr:uid="{00000000-0005-0000-0000-000082480000}"/>
    <cellStyle name="20% - Accent1 3 2 3 2 2 5 5 2 2" xfId="18744" xr:uid="{00000000-0005-0000-0000-000083480000}"/>
    <cellStyle name="20% - Accent1 3 2 3 2 2 5 5 3" xfId="18745" xr:uid="{00000000-0005-0000-0000-000084480000}"/>
    <cellStyle name="20% - Accent1 3 2 3 2 2 5 6" xfId="18746" xr:uid="{00000000-0005-0000-0000-000085480000}"/>
    <cellStyle name="20% - Accent1 3 2 3 2 2 5 6 2" xfId="18747" xr:uid="{00000000-0005-0000-0000-000086480000}"/>
    <cellStyle name="20% - Accent1 3 2 3 2 2 5 6 2 2" xfId="18748" xr:uid="{00000000-0005-0000-0000-000087480000}"/>
    <cellStyle name="20% - Accent1 3 2 3 2 2 5 6 3" xfId="18749" xr:uid="{00000000-0005-0000-0000-000088480000}"/>
    <cellStyle name="20% - Accent1 3 2 3 2 2 5 7" xfId="18750" xr:uid="{00000000-0005-0000-0000-000089480000}"/>
    <cellStyle name="20% - Accent1 3 2 3 2 2 5 7 2" xfId="18751" xr:uid="{00000000-0005-0000-0000-00008A480000}"/>
    <cellStyle name="20% - Accent1 3 2 3 2 2 5 8" xfId="18752" xr:uid="{00000000-0005-0000-0000-00008B480000}"/>
    <cellStyle name="20% - Accent1 3 2 3 2 2 5 8 2" xfId="18753" xr:uid="{00000000-0005-0000-0000-00008C480000}"/>
    <cellStyle name="20% - Accent1 3 2 3 2 2 5 9" xfId="18754" xr:uid="{00000000-0005-0000-0000-00008D480000}"/>
    <cellStyle name="20% - Accent1 3 2 3 2 2 6" xfId="18755" xr:uid="{00000000-0005-0000-0000-00008E480000}"/>
    <cellStyle name="20% - Accent1 3 2 3 2 2 6 2" xfId="18756" xr:uid="{00000000-0005-0000-0000-00008F480000}"/>
    <cellStyle name="20% - Accent1 3 2 3 2 2 6 2 2" xfId="18757" xr:uid="{00000000-0005-0000-0000-000090480000}"/>
    <cellStyle name="20% - Accent1 3 2 3 2 2 6 2 2 2" xfId="18758" xr:uid="{00000000-0005-0000-0000-000091480000}"/>
    <cellStyle name="20% - Accent1 3 2 3 2 2 6 2 2 2 2" xfId="18759" xr:uid="{00000000-0005-0000-0000-000092480000}"/>
    <cellStyle name="20% - Accent1 3 2 3 2 2 6 2 2 3" xfId="18760" xr:uid="{00000000-0005-0000-0000-000093480000}"/>
    <cellStyle name="20% - Accent1 3 2 3 2 2 6 2 3" xfId="18761" xr:uid="{00000000-0005-0000-0000-000094480000}"/>
    <cellStyle name="20% - Accent1 3 2 3 2 2 6 2 3 2" xfId="18762" xr:uid="{00000000-0005-0000-0000-000095480000}"/>
    <cellStyle name="20% - Accent1 3 2 3 2 2 6 2 4" xfId="18763" xr:uid="{00000000-0005-0000-0000-000096480000}"/>
    <cellStyle name="20% - Accent1 3 2 3 2 2 6 3" xfId="18764" xr:uid="{00000000-0005-0000-0000-000097480000}"/>
    <cellStyle name="20% - Accent1 3 2 3 2 2 6 3 2" xfId="18765" xr:uid="{00000000-0005-0000-0000-000098480000}"/>
    <cellStyle name="20% - Accent1 3 2 3 2 2 6 3 2 2" xfId="18766" xr:uid="{00000000-0005-0000-0000-000099480000}"/>
    <cellStyle name="20% - Accent1 3 2 3 2 2 6 3 2 2 2" xfId="18767" xr:uid="{00000000-0005-0000-0000-00009A480000}"/>
    <cellStyle name="20% - Accent1 3 2 3 2 2 6 3 2 3" xfId="18768" xr:uid="{00000000-0005-0000-0000-00009B480000}"/>
    <cellStyle name="20% - Accent1 3 2 3 2 2 6 3 3" xfId="18769" xr:uid="{00000000-0005-0000-0000-00009C480000}"/>
    <cellStyle name="20% - Accent1 3 2 3 2 2 6 3 3 2" xfId="18770" xr:uid="{00000000-0005-0000-0000-00009D480000}"/>
    <cellStyle name="20% - Accent1 3 2 3 2 2 6 3 4" xfId="18771" xr:uid="{00000000-0005-0000-0000-00009E480000}"/>
    <cellStyle name="20% - Accent1 3 2 3 2 2 6 4" xfId="18772" xr:uid="{00000000-0005-0000-0000-00009F480000}"/>
    <cellStyle name="20% - Accent1 3 2 3 2 2 6 4 2" xfId="18773" xr:uid="{00000000-0005-0000-0000-0000A0480000}"/>
    <cellStyle name="20% - Accent1 3 2 3 2 2 6 4 2 2" xfId="18774" xr:uid="{00000000-0005-0000-0000-0000A1480000}"/>
    <cellStyle name="20% - Accent1 3 2 3 2 2 6 4 2 2 2" xfId="18775" xr:uid="{00000000-0005-0000-0000-0000A2480000}"/>
    <cellStyle name="20% - Accent1 3 2 3 2 2 6 4 2 3" xfId="18776" xr:uid="{00000000-0005-0000-0000-0000A3480000}"/>
    <cellStyle name="20% - Accent1 3 2 3 2 2 6 4 3" xfId="18777" xr:uid="{00000000-0005-0000-0000-0000A4480000}"/>
    <cellStyle name="20% - Accent1 3 2 3 2 2 6 4 3 2" xfId="18778" xr:uid="{00000000-0005-0000-0000-0000A5480000}"/>
    <cellStyle name="20% - Accent1 3 2 3 2 2 6 4 4" xfId="18779" xr:uid="{00000000-0005-0000-0000-0000A6480000}"/>
    <cellStyle name="20% - Accent1 3 2 3 2 2 6 5" xfId="18780" xr:uid="{00000000-0005-0000-0000-0000A7480000}"/>
    <cellStyle name="20% - Accent1 3 2 3 2 2 6 5 2" xfId="18781" xr:uid="{00000000-0005-0000-0000-0000A8480000}"/>
    <cellStyle name="20% - Accent1 3 2 3 2 2 6 5 2 2" xfId="18782" xr:uid="{00000000-0005-0000-0000-0000A9480000}"/>
    <cellStyle name="20% - Accent1 3 2 3 2 2 6 5 3" xfId="18783" xr:uid="{00000000-0005-0000-0000-0000AA480000}"/>
    <cellStyle name="20% - Accent1 3 2 3 2 2 6 6" xfId="18784" xr:uid="{00000000-0005-0000-0000-0000AB480000}"/>
    <cellStyle name="20% - Accent1 3 2 3 2 2 6 6 2" xfId="18785" xr:uid="{00000000-0005-0000-0000-0000AC480000}"/>
    <cellStyle name="20% - Accent1 3 2 3 2 2 6 6 2 2" xfId="18786" xr:uid="{00000000-0005-0000-0000-0000AD480000}"/>
    <cellStyle name="20% - Accent1 3 2 3 2 2 6 6 3" xfId="18787" xr:uid="{00000000-0005-0000-0000-0000AE480000}"/>
    <cellStyle name="20% - Accent1 3 2 3 2 2 6 7" xfId="18788" xr:uid="{00000000-0005-0000-0000-0000AF480000}"/>
    <cellStyle name="20% - Accent1 3 2 3 2 2 6 7 2" xfId="18789" xr:uid="{00000000-0005-0000-0000-0000B0480000}"/>
    <cellStyle name="20% - Accent1 3 2 3 2 2 6 8" xfId="18790" xr:uid="{00000000-0005-0000-0000-0000B1480000}"/>
    <cellStyle name="20% - Accent1 3 2 3 2 2 6 8 2" xfId="18791" xr:uid="{00000000-0005-0000-0000-0000B2480000}"/>
    <cellStyle name="20% - Accent1 3 2 3 2 2 6 9" xfId="18792" xr:uid="{00000000-0005-0000-0000-0000B3480000}"/>
    <cellStyle name="20% - Accent1 3 2 3 2 2 7" xfId="18793" xr:uid="{00000000-0005-0000-0000-0000B4480000}"/>
    <cellStyle name="20% - Accent1 3 2 3 2 2 7 2" xfId="18794" xr:uid="{00000000-0005-0000-0000-0000B5480000}"/>
    <cellStyle name="20% - Accent1 3 2 3 2 2 7 2 2" xfId="18795" xr:uid="{00000000-0005-0000-0000-0000B6480000}"/>
    <cellStyle name="20% - Accent1 3 2 3 2 2 7 2 2 2" xfId="18796" xr:uid="{00000000-0005-0000-0000-0000B7480000}"/>
    <cellStyle name="20% - Accent1 3 2 3 2 2 7 2 3" xfId="18797" xr:uid="{00000000-0005-0000-0000-0000B8480000}"/>
    <cellStyle name="20% - Accent1 3 2 3 2 2 7 3" xfId="18798" xr:uid="{00000000-0005-0000-0000-0000B9480000}"/>
    <cellStyle name="20% - Accent1 3 2 3 2 2 7 3 2" xfId="18799" xr:uid="{00000000-0005-0000-0000-0000BA480000}"/>
    <cellStyle name="20% - Accent1 3 2 3 2 2 7 4" xfId="18800" xr:uid="{00000000-0005-0000-0000-0000BB480000}"/>
    <cellStyle name="20% - Accent1 3 2 3 2 2 8" xfId="18801" xr:uid="{00000000-0005-0000-0000-0000BC480000}"/>
    <cellStyle name="20% - Accent1 3 2 3 2 2 8 2" xfId="18802" xr:uid="{00000000-0005-0000-0000-0000BD480000}"/>
    <cellStyle name="20% - Accent1 3 2 3 2 2 8 2 2" xfId="18803" xr:uid="{00000000-0005-0000-0000-0000BE480000}"/>
    <cellStyle name="20% - Accent1 3 2 3 2 2 8 2 2 2" xfId="18804" xr:uid="{00000000-0005-0000-0000-0000BF480000}"/>
    <cellStyle name="20% - Accent1 3 2 3 2 2 8 2 3" xfId="18805" xr:uid="{00000000-0005-0000-0000-0000C0480000}"/>
    <cellStyle name="20% - Accent1 3 2 3 2 2 8 3" xfId="18806" xr:uid="{00000000-0005-0000-0000-0000C1480000}"/>
    <cellStyle name="20% - Accent1 3 2 3 2 2 8 3 2" xfId="18807" xr:uid="{00000000-0005-0000-0000-0000C2480000}"/>
    <cellStyle name="20% - Accent1 3 2 3 2 2 8 4" xfId="18808" xr:uid="{00000000-0005-0000-0000-0000C3480000}"/>
    <cellStyle name="20% - Accent1 3 2 3 2 2 9" xfId="18809" xr:uid="{00000000-0005-0000-0000-0000C4480000}"/>
    <cellStyle name="20% - Accent1 3 2 3 2 2 9 2" xfId="18810" xr:uid="{00000000-0005-0000-0000-0000C5480000}"/>
    <cellStyle name="20% - Accent1 3 2 3 2 2 9 2 2" xfId="18811" xr:uid="{00000000-0005-0000-0000-0000C6480000}"/>
    <cellStyle name="20% - Accent1 3 2 3 2 2 9 2 2 2" xfId="18812" xr:uid="{00000000-0005-0000-0000-0000C7480000}"/>
    <cellStyle name="20% - Accent1 3 2 3 2 2 9 2 3" xfId="18813" xr:uid="{00000000-0005-0000-0000-0000C8480000}"/>
    <cellStyle name="20% - Accent1 3 2 3 2 2 9 3" xfId="18814" xr:uid="{00000000-0005-0000-0000-0000C9480000}"/>
    <cellStyle name="20% - Accent1 3 2 3 2 2 9 3 2" xfId="18815" xr:uid="{00000000-0005-0000-0000-0000CA480000}"/>
    <cellStyle name="20% - Accent1 3 2 3 2 2 9 4" xfId="18816" xr:uid="{00000000-0005-0000-0000-0000CB480000}"/>
    <cellStyle name="20% - Accent1 3 2 3 2 3" xfId="18817" xr:uid="{00000000-0005-0000-0000-0000CC480000}"/>
    <cellStyle name="20% - Accent1 3 2 3 2 3 10" xfId="18818" xr:uid="{00000000-0005-0000-0000-0000CD480000}"/>
    <cellStyle name="20% - Accent1 3 2 3 2 3 10 2" xfId="18819" xr:uid="{00000000-0005-0000-0000-0000CE480000}"/>
    <cellStyle name="20% - Accent1 3 2 3 2 3 11" xfId="18820" xr:uid="{00000000-0005-0000-0000-0000CF480000}"/>
    <cellStyle name="20% - Accent1 3 2 3 2 3 2" xfId="18821" xr:uid="{00000000-0005-0000-0000-0000D0480000}"/>
    <cellStyle name="20% - Accent1 3 2 3 2 3 2 2" xfId="18822" xr:uid="{00000000-0005-0000-0000-0000D1480000}"/>
    <cellStyle name="20% - Accent1 3 2 3 2 3 2 2 2" xfId="18823" xr:uid="{00000000-0005-0000-0000-0000D2480000}"/>
    <cellStyle name="20% - Accent1 3 2 3 2 3 2 2 2 2" xfId="18824" xr:uid="{00000000-0005-0000-0000-0000D3480000}"/>
    <cellStyle name="20% - Accent1 3 2 3 2 3 2 2 2 2 2" xfId="18825" xr:uid="{00000000-0005-0000-0000-0000D4480000}"/>
    <cellStyle name="20% - Accent1 3 2 3 2 3 2 2 2 3" xfId="18826" xr:uid="{00000000-0005-0000-0000-0000D5480000}"/>
    <cellStyle name="20% - Accent1 3 2 3 2 3 2 2 3" xfId="18827" xr:uid="{00000000-0005-0000-0000-0000D6480000}"/>
    <cellStyle name="20% - Accent1 3 2 3 2 3 2 2 3 2" xfId="18828" xr:uid="{00000000-0005-0000-0000-0000D7480000}"/>
    <cellStyle name="20% - Accent1 3 2 3 2 3 2 2 4" xfId="18829" xr:uid="{00000000-0005-0000-0000-0000D8480000}"/>
    <cellStyle name="20% - Accent1 3 2 3 2 3 2 3" xfId="18830" xr:uid="{00000000-0005-0000-0000-0000D9480000}"/>
    <cellStyle name="20% - Accent1 3 2 3 2 3 2 3 2" xfId="18831" xr:uid="{00000000-0005-0000-0000-0000DA480000}"/>
    <cellStyle name="20% - Accent1 3 2 3 2 3 2 3 2 2" xfId="18832" xr:uid="{00000000-0005-0000-0000-0000DB480000}"/>
    <cellStyle name="20% - Accent1 3 2 3 2 3 2 3 2 2 2" xfId="18833" xr:uid="{00000000-0005-0000-0000-0000DC480000}"/>
    <cellStyle name="20% - Accent1 3 2 3 2 3 2 3 2 3" xfId="18834" xr:uid="{00000000-0005-0000-0000-0000DD480000}"/>
    <cellStyle name="20% - Accent1 3 2 3 2 3 2 3 3" xfId="18835" xr:uid="{00000000-0005-0000-0000-0000DE480000}"/>
    <cellStyle name="20% - Accent1 3 2 3 2 3 2 3 3 2" xfId="18836" xr:uid="{00000000-0005-0000-0000-0000DF480000}"/>
    <cellStyle name="20% - Accent1 3 2 3 2 3 2 3 4" xfId="18837" xr:uid="{00000000-0005-0000-0000-0000E0480000}"/>
    <cellStyle name="20% - Accent1 3 2 3 2 3 2 4" xfId="18838" xr:uid="{00000000-0005-0000-0000-0000E1480000}"/>
    <cellStyle name="20% - Accent1 3 2 3 2 3 2 4 2" xfId="18839" xr:uid="{00000000-0005-0000-0000-0000E2480000}"/>
    <cellStyle name="20% - Accent1 3 2 3 2 3 2 4 2 2" xfId="18840" xr:uid="{00000000-0005-0000-0000-0000E3480000}"/>
    <cellStyle name="20% - Accent1 3 2 3 2 3 2 4 2 2 2" xfId="18841" xr:uid="{00000000-0005-0000-0000-0000E4480000}"/>
    <cellStyle name="20% - Accent1 3 2 3 2 3 2 4 2 3" xfId="18842" xr:uid="{00000000-0005-0000-0000-0000E5480000}"/>
    <cellStyle name="20% - Accent1 3 2 3 2 3 2 4 3" xfId="18843" xr:uid="{00000000-0005-0000-0000-0000E6480000}"/>
    <cellStyle name="20% - Accent1 3 2 3 2 3 2 4 3 2" xfId="18844" xr:uid="{00000000-0005-0000-0000-0000E7480000}"/>
    <cellStyle name="20% - Accent1 3 2 3 2 3 2 4 4" xfId="18845" xr:uid="{00000000-0005-0000-0000-0000E8480000}"/>
    <cellStyle name="20% - Accent1 3 2 3 2 3 2 5" xfId="18846" xr:uid="{00000000-0005-0000-0000-0000E9480000}"/>
    <cellStyle name="20% - Accent1 3 2 3 2 3 2 5 2" xfId="18847" xr:uid="{00000000-0005-0000-0000-0000EA480000}"/>
    <cellStyle name="20% - Accent1 3 2 3 2 3 2 5 2 2" xfId="18848" xr:uid="{00000000-0005-0000-0000-0000EB480000}"/>
    <cellStyle name="20% - Accent1 3 2 3 2 3 2 5 3" xfId="18849" xr:uid="{00000000-0005-0000-0000-0000EC480000}"/>
    <cellStyle name="20% - Accent1 3 2 3 2 3 2 6" xfId="18850" xr:uid="{00000000-0005-0000-0000-0000ED480000}"/>
    <cellStyle name="20% - Accent1 3 2 3 2 3 2 6 2" xfId="18851" xr:uid="{00000000-0005-0000-0000-0000EE480000}"/>
    <cellStyle name="20% - Accent1 3 2 3 2 3 2 6 2 2" xfId="18852" xr:uid="{00000000-0005-0000-0000-0000EF480000}"/>
    <cellStyle name="20% - Accent1 3 2 3 2 3 2 6 3" xfId="18853" xr:uid="{00000000-0005-0000-0000-0000F0480000}"/>
    <cellStyle name="20% - Accent1 3 2 3 2 3 2 7" xfId="18854" xr:uid="{00000000-0005-0000-0000-0000F1480000}"/>
    <cellStyle name="20% - Accent1 3 2 3 2 3 2 7 2" xfId="18855" xr:uid="{00000000-0005-0000-0000-0000F2480000}"/>
    <cellStyle name="20% - Accent1 3 2 3 2 3 2 8" xfId="18856" xr:uid="{00000000-0005-0000-0000-0000F3480000}"/>
    <cellStyle name="20% - Accent1 3 2 3 2 3 2 8 2" xfId="18857" xr:uid="{00000000-0005-0000-0000-0000F4480000}"/>
    <cellStyle name="20% - Accent1 3 2 3 2 3 2 9" xfId="18858" xr:uid="{00000000-0005-0000-0000-0000F5480000}"/>
    <cellStyle name="20% - Accent1 3 2 3 2 3 3" xfId="18859" xr:uid="{00000000-0005-0000-0000-0000F6480000}"/>
    <cellStyle name="20% - Accent1 3 2 3 2 3 3 2" xfId="18860" xr:uid="{00000000-0005-0000-0000-0000F7480000}"/>
    <cellStyle name="20% - Accent1 3 2 3 2 3 3 2 2" xfId="18861" xr:uid="{00000000-0005-0000-0000-0000F8480000}"/>
    <cellStyle name="20% - Accent1 3 2 3 2 3 3 2 2 2" xfId="18862" xr:uid="{00000000-0005-0000-0000-0000F9480000}"/>
    <cellStyle name="20% - Accent1 3 2 3 2 3 3 2 2 2 2" xfId="18863" xr:uid="{00000000-0005-0000-0000-0000FA480000}"/>
    <cellStyle name="20% - Accent1 3 2 3 2 3 3 2 2 3" xfId="18864" xr:uid="{00000000-0005-0000-0000-0000FB480000}"/>
    <cellStyle name="20% - Accent1 3 2 3 2 3 3 2 3" xfId="18865" xr:uid="{00000000-0005-0000-0000-0000FC480000}"/>
    <cellStyle name="20% - Accent1 3 2 3 2 3 3 2 3 2" xfId="18866" xr:uid="{00000000-0005-0000-0000-0000FD480000}"/>
    <cellStyle name="20% - Accent1 3 2 3 2 3 3 2 4" xfId="18867" xr:uid="{00000000-0005-0000-0000-0000FE480000}"/>
    <cellStyle name="20% - Accent1 3 2 3 2 3 3 3" xfId="18868" xr:uid="{00000000-0005-0000-0000-0000FF480000}"/>
    <cellStyle name="20% - Accent1 3 2 3 2 3 3 3 2" xfId="18869" xr:uid="{00000000-0005-0000-0000-000000490000}"/>
    <cellStyle name="20% - Accent1 3 2 3 2 3 3 3 2 2" xfId="18870" xr:uid="{00000000-0005-0000-0000-000001490000}"/>
    <cellStyle name="20% - Accent1 3 2 3 2 3 3 3 2 2 2" xfId="18871" xr:uid="{00000000-0005-0000-0000-000002490000}"/>
    <cellStyle name="20% - Accent1 3 2 3 2 3 3 3 2 3" xfId="18872" xr:uid="{00000000-0005-0000-0000-000003490000}"/>
    <cellStyle name="20% - Accent1 3 2 3 2 3 3 3 3" xfId="18873" xr:uid="{00000000-0005-0000-0000-000004490000}"/>
    <cellStyle name="20% - Accent1 3 2 3 2 3 3 3 3 2" xfId="18874" xr:uid="{00000000-0005-0000-0000-000005490000}"/>
    <cellStyle name="20% - Accent1 3 2 3 2 3 3 3 4" xfId="18875" xr:uid="{00000000-0005-0000-0000-000006490000}"/>
    <cellStyle name="20% - Accent1 3 2 3 2 3 3 4" xfId="18876" xr:uid="{00000000-0005-0000-0000-000007490000}"/>
    <cellStyle name="20% - Accent1 3 2 3 2 3 3 4 2" xfId="18877" xr:uid="{00000000-0005-0000-0000-000008490000}"/>
    <cellStyle name="20% - Accent1 3 2 3 2 3 3 4 2 2" xfId="18878" xr:uid="{00000000-0005-0000-0000-000009490000}"/>
    <cellStyle name="20% - Accent1 3 2 3 2 3 3 4 2 2 2" xfId="18879" xr:uid="{00000000-0005-0000-0000-00000A490000}"/>
    <cellStyle name="20% - Accent1 3 2 3 2 3 3 4 2 3" xfId="18880" xr:uid="{00000000-0005-0000-0000-00000B490000}"/>
    <cellStyle name="20% - Accent1 3 2 3 2 3 3 4 3" xfId="18881" xr:uid="{00000000-0005-0000-0000-00000C490000}"/>
    <cellStyle name="20% - Accent1 3 2 3 2 3 3 4 3 2" xfId="18882" xr:uid="{00000000-0005-0000-0000-00000D490000}"/>
    <cellStyle name="20% - Accent1 3 2 3 2 3 3 4 4" xfId="18883" xr:uid="{00000000-0005-0000-0000-00000E490000}"/>
    <cellStyle name="20% - Accent1 3 2 3 2 3 3 5" xfId="18884" xr:uid="{00000000-0005-0000-0000-00000F490000}"/>
    <cellStyle name="20% - Accent1 3 2 3 2 3 3 5 2" xfId="18885" xr:uid="{00000000-0005-0000-0000-000010490000}"/>
    <cellStyle name="20% - Accent1 3 2 3 2 3 3 5 2 2" xfId="18886" xr:uid="{00000000-0005-0000-0000-000011490000}"/>
    <cellStyle name="20% - Accent1 3 2 3 2 3 3 5 3" xfId="18887" xr:uid="{00000000-0005-0000-0000-000012490000}"/>
    <cellStyle name="20% - Accent1 3 2 3 2 3 3 6" xfId="18888" xr:uid="{00000000-0005-0000-0000-000013490000}"/>
    <cellStyle name="20% - Accent1 3 2 3 2 3 3 6 2" xfId="18889" xr:uid="{00000000-0005-0000-0000-000014490000}"/>
    <cellStyle name="20% - Accent1 3 2 3 2 3 3 6 2 2" xfId="18890" xr:uid="{00000000-0005-0000-0000-000015490000}"/>
    <cellStyle name="20% - Accent1 3 2 3 2 3 3 6 3" xfId="18891" xr:uid="{00000000-0005-0000-0000-000016490000}"/>
    <cellStyle name="20% - Accent1 3 2 3 2 3 3 7" xfId="18892" xr:uid="{00000000-0005-0000-0000-000017490000}"/>
    <cellStyle name="20% - Accent1 3 2 3 2 3 3 7 2" xfId="18893" xr:uid="{00000000-0005-0000-0000-000018490000}"/>
    <cellStyle name="20% - Accent1 3 2 3 2 3 3 8" xfId="18894" xr:uid="{00000000-0005-0000-0000-000019490000}"/>
    <cellStyle name="20% - Accent1 3 2 3 2 3 3 8 2" xfId="18895" xr:uid="{00000000-0005-0000-0000-00001A490000}"/>
    <cellStyle name="20% - Accent1 3 2 3 2 3 3 9" xfId="18896" xr:uid="{00000000-0005-0000-0000-00001B490000}"/>
    <cellStyle name="20% - Accent1 3 2 3 2 3 4" xfId="18897" xr:uid="{00000000-0005-0000-0000-00001C490000}"/>
    <cellStyle name="20% - Accent1 3 2 3 2 3 4 2" xfId="18898" xr:uid="{00000000-0005-0000-0000-00001D490000}"/>
    <cellStyle name="20% - Accent1 3 2 3 2 3 4 2 2" xfId="18899" xr:uid="{00000000-0005-0000-0000-00001E490000}"/>
    <cellStyle name="20% - Accent1 3 2 3 2 3 4 2 2 2" xfId="18900" xr:uid="{00000000-0005-0000-0000-00001F490000}"/>
    <cellStyle name="20% - Accent1 3 2 3 2 3 4 2 3" xfId="18901" xr:uid="{00000000-0005-0000-0000-000020490000}"/>
    <cellStyle name="20% - Accent1 3 2 3 2 3 4 3" xfId="18902" xr:uid="{00000000-0005-0000-0000-000021490000}"/>
    <cellStyle name="20% - Accent1 3 2 3 2 3 4 3 2" xfId="18903" xr:uid="{00000000-0005-0000-0000-000022490000}"/>
    <cellStyle name="20% - Accent1 3 2 3 2 3 4 4" xfId="18904" xr:uid="{00000000-0005-0000-0000-000023490000}"/>
    <cellStyle name="20% - Accent1 3 2 3 2 3 5" xfId="18905" xr:uid="{00000000-0005-0000-0000-000024490000}"/>
    <cellStyle name="20% - Accent1 3 2 3 2 3 5 2" xfId="18906" xr:uid="{00000000-0005-0000-0000-000025490000}"/>
    <cellStyle name="20% - Accent1 3 2 3 2 3 5 2 2" xfId="18907" xr:uid="{00000000-0005-0000-0000-000026490000}"/>
    <cellStyle name="20% - Accent1 3 2 3 2 3 5 2 2 2" xfId="18908" xr:uid="{00000000-0005-0000-0000-000027490000}"/>
    <cellStyle name="20% - Accent1 3 2 3 2 3 5 2 3" xfId="18909" xr:uid="{00000000-0005-0000-0000-000028490000}"/>
    <cellStyle name="20% - Accent1 3 2 3 2 3 5 3" xfId="18910" xr:uid="{00000000-0005-0000-0000-000029490000}"/>
    <cellStyle name="20% - Accent1 3 2 3 2 3 5 3 2" xfId="18911" xr:uid="{00000000-0005-0000-0000-00002A490000}"/>
    <cellStyle name="20% - Accent1 3 2 3 2 3 5 4" xfId="18912" xr:uid="{00000000-0005-0000-0000-00002B490000}"/>
    <cellStyle name="20% - Accent1 3 2 3 2 3 6" xfId="18913" xr:uid="{00000000-0005-0000-0000-00002C490000}"/>
    <cellStyle name="20% - Accent1 3 2 3 2 3 6 2" xfId="18914" xr:uid="{00000000-0005-0000-0000-00002D490000}"/>
    <cellStyle name="20% - Accent1 3 2 3 2 3 6 2 2" xfId="18915" xr:uid="{00000000-0005-0000-0000-00002E490000}"/>
    <cellStyle name="20% - Accent1 3 2 3 2 3 6 2 2 2" xfId="18916" xr:uid="{00000000-0005-0000-0000-00002F490000}"/>
    <cellStyle name="20% - Accent1 3 2 3 2 3 6 2 3" xfId="18917" xr:uid="{00000000-0005-0000-0000-000030490000}"/>
    <cellStyle name="20% - Accent1 3 2 3 2 3 6 3" xfId="18918" xr:uid="{00000000-0005-0000-0000-000031490000}"/>
    <cellStyle name="20% - Accent1 3 2 3 2 3 6 3 2" xfId="18919" xr:uid="{00000000-0005-0000-0000-000032490000}"/>
    <cellStyle name="20% - Accent1 3 2 3 2 3 6 4" xfId="18920" xr:uid="{00000000-0005-0000-0000-000033490000}"/>
    <cellStyle name="20% - Accent1 3 2 3 2 3 7" xfId="18921" xr:uid="{00000000-0005-0000-0000-000034490000}"/>
    <cellStyle name="20% - Accent1 3 2 3 2 3 7 2" xfId="18922" xr:uid="{00000000-0005-0000-0000-000035490000}"/>
    <cellStyle name="20% - Accent1 3 2 3 2 3 7 2 2" xfId="18923" xr:uid="{00000000-0005-0000-0000-000036490000}"/>
    <cellStyle name="20% - Accent1 3 2 3 2 3 7 3" xfId="18924" xr:uid="{00000000-0005-0000-0000-000037490000}"/>
    <cellStyle name="20% - Accent1 3 2 3 2 3 8" xfId="18925" xr:uid="{00000000-0005-0000-0000-000038490000}"/>
    <cellStyle name="20% - Accent1 3 2 3 2 3 8 2" xfId="18926" xr:uid="{00000000-0005-0000-0000-000039490000}"/>
    <cellStyle name="20% - Accent1 3 2 3 2 3 8 2 2" xfId="18927" xr:uid="{00000000-0005-0000-0000-00003A490000}"/>
    <cellStyle name="20% - Accent1 3 2 3 2 3 8 3" xfId="18928" xr:uid="{00000000-0005-0000-0000-00003B490000}"/>
    <cellStyle name="20% - Accent1 3 2 3 2 3 9" xfId="18929" xr:uid="{00000000-0005-0000-0000-00003C490000}"/>
    <cellStyle name="20% - Accent1 3 2 3 2 3 9 2" xfId="18930" xr:uid="{00000000-0005-0000-0000-00003D490000}"/>
    <cellStyle name="20% - Accent1 3 2 3 2 4" xfId="18931" xr:uid="{00000000-0005-0000-0000-00003E490000}"/>
    <cellStyle name="20% - Accent1 3 2 3 2 4 10" xfId="18932" xr:uid="{00000000-0005-0000-0000-00003F490000}"/>
    <cellStyle name="20% - Accent1 3 2 3 2 4 10 2" xfId="18933" xr:uid="{00000000-0005-0000-0000-000040490000}"/>
    <cellStyle name="20% - Accent1 3 2 3 2 4 11" xfId="18934" xr:uid="{00000000-0005-0000-0000-000041490000}"/>
    <cellStyle name="20% - Accent1 3 2 3 2 4 2" xfId="18935" xr:uid="{00000000-0005-0000-0000-000042490000}"/>
    <cellStyle name="20% - Accent1 3 2 3 2 4 2 2" xfId="18936" xr:uid="{00000000-0005-0000-0000-000043490000}"/>
    <cellStyle name="20% - Accent1 3 2 3 2 4 2 2 2" xfId="18937" xr:uid="{00000000-0005-0000-0000-000044490000}"/>
    <cellStyle name="20% - Accent1 3 2 3 2 4 2 2 2 2" xfId="18938" xr:uid="{00000000-0005-0000-0000-000045490000}"/>
    <cellStyle name="20% - Accent1 3 2 3 2 4 2 2 2 2 2" xfId="18939" xr:uid="{00000000-0005-0000-0000-000046490000}"/>
    <cellStyle name="20% - Accent1 3 2 3 2 4 2 2 2 3" xfId="18940" xr:uid="{00000000-0005-0000-0000-000047490000}"/>
    <cellStyle name="20% - Accent1 3 2 3 2 4 2 2 3" xfId="18941" xr:uid="{00000000-0005-0000-0000-000048490000}"/>
    <cellStyle name="20% - Accent1 3 2 3 2 4 2 2 3 2" xfId="18942" xr:uid="{00000000-0005-0000-0000-000049490000}"/>
    <cellStyle name="20% - Accent1 3 2 3 2 4 2 2 4" xfId="18943" xr:uid="{00000000-0005-0000-0000-00004A490000}"/>
    <cellStyle name="20% - Accent1 3 2 3 2 4 2 3" xfId="18944" xr:uid="{00000000-0005-0000-0000-00004B490000}"/>
    <cellStyle name="20% - Accent1 3 2 3 2 4 2 3 2" xfId="18945" xr:uid="{00000000-0005-0000-0000-00004C490000}"/>
    <cellStyle name="20% - Accent1 3 2 3 2 4 2 3 2 2" xfId="18946" xr:uid="{00000000-0005-0000-0000-00004D490000}"/>
    <cellStyle name="20% - Accent1 3 2 3 2 4 2 3 2 2 2" xfId="18947" xr:uid="{00000000-0005-0000-0000-00004E490000}"/>
    <cellStyle name="20% - Accent1 3 2 3 2 4 2 3 2 3" xfId="18948" xr:uid="{00000000-0005-0000-0000-00004F490000}"/>
    <cellStyle name="20% - Accent1 3 2 3 2 4 2 3 3" xfId="18949" xr:uid="{00000000-0005-0000-0000-000050490000}"/>
    <cellStyle name="20% - Accent1 3 2 3 2 4 2 3 3 2" xfId="18950" xr:uid="{00000000-0005-0000-0000-000051490000}"/>
    <cellStyle name="20% - Accent1 3 2 3 2 4 2 3 4" xfId="18951" xr:uid="{00000000-0005-0000-0000-000052490000}"/>
    <cellStyle name="20% - Accent1 3 2 3 2 4 2 4" xfId="18952" xr:uid="{00000000-0005-0000-0000-000053490000}"/>
    <cellStyle name="20% - Accent1 3 2 3 2 4 2 4 2" xfId="18953" xr:uid="{00000000-0005-0000-0000-000054490000}"/>
    <cellStyle name="20% - Accent1 3 2 3 2 4 2 4 2 2" xfId="18954" xr:uid="{00000000-0005-0000-0000-000055490000}"/>
    <cellStyle name="20% - Accent1 3 2 3 2 4 2 4 2 2 2" xfId="18955" xr:uid="{00000000-0005-0000-0000-000056490000}"/>
    <cellStyle name="20% - Accent1 3 2 3 2 4 2 4 2 3" xfId="18956" xr:uid="{00000000-0005-0000-0000-000057490000}"/>
    <cellStyle name="20% - Accent1 3 2 3 2 4 2 4 3" xfId="18957" xr:uid="{00000000-0005-0000-0000-000058490000}"/>
    <cellStyle name="20% - Accent1 3 2 3 2 4 2 4 3 2" xfId="18958" xr:uid="{00000000-0005-0000-0000-000059490000}"/>
    <cellStyle name="20% - Accent1 3 2 3 2 4 2 4 4" xfId="18959" xr:uid="{00000000-0005-0000-0000-00005A490000}"/>
    <cellStyle name="20% - Accent1 3 2 3 2 4 2 5" xfId="18960" xr:uid="{00000000-0005-0000-0000-00005B490000}"/>
    <cellStyle name="20% - Accent1 3 2 3 2 4 2 5 2" xfId="18961" xr:uid="{00000000-0005-0000-0000-00005C490000}"/>
    <cellStyle name="20% - Accent1 3 2 3 2 4 2 5 2 2" xfId="18962" xr:uid="{00000000-0005-0000-0000-00005D490000}"/>
    <cellStyle name="20% - Accent1 3 2 3 2 4 2 5 3" xfId="18963" xr:uid="{00000000-0005-0000-0000-00005E490000}"/>
    <cellStyle name="20% - Accent1 3 2 3 2 4 2 6" xfId="18964" xr:uid="{00000000-0005-0000-0000-00005F490000}"/>
    <cellStyle name="20% - Accent1 3 2 3 2 4 2 6 2" xfId="18965" xr:uid="{00000000-0005-0000-0000-000060490000}"/>
    <cellStyle name="20% - Accent1 3 2 3 2 4 2 6 2 2" xfId="18966" xr:uid="{00000000-0005-0000-0000-000061490000}"/>
    <cellStyle name="20% - Accent1 3 2 3 2 4 2 6 3" xfId="18967" xr:uid="{00000000-0005-0000-0000-000062490000}"/>
    <cellStyle name="20% - Accent1 3 2 3 2 4 2 7" xfId="18968" xr:uid="{00000000-0005-0000-0000-000063490000}"/>
    <cellStyle name="20% - Accent1 3 2 3 2 4 2 7 2" xfId="18969" xr:uid="{00000000-0005-0000-0000-000064490000}"/>
    <cellStyle name="20% - Accent1 3 2 3 2 4 2 8" xfId="18970" xr:uid="{00000000-0005-0000-0000-000065490000}"/>
    <cellStyle name="20% - Accent1 3 2 3 2 4 2 8 2" xfId="18971" xr:uid="{00000000-0005-0000-0000-000066490000}"/>
    <cellStyle name="20% - Accent1 3 2 3 2 4 2 9" xfId="18972" xr:uid="{00000000-0005-0000-0000-000067490000}"/>
    <cellStyle name="20% - Accent1 3 2 3 2 4 3" xfId="18973" xr:uid="{00000000-0005-0000-0000-000068490000}"/>
    <cellStyle name="20% - Accent1 3 2 3 2 4 3 2" xfId="18974" xr:uid="{00000000-0005-0000-0000-000069490000}"/>
    <cellStyle name="20% - Accent1 3 2 3 2 4 3 2 2" xfId="18975" xr:uid="{00000000-0005-0000-0000-00006A490000}"/>
    <cellStyle name="20% - Accent1 3 2 3 2 4 3 2 2 2" xfId="18976" xr:uid="{00000000-0005-0000-0000-00006B490000}"/>
    <cellStyle name="20% - Accent1 3 2 3 2 4 3 2 2 2 2" xfId="18977" xr:uid="{00000000-0005-0000-0000-00006C490000}"/>
    <cellStyle name="20% - Accent1 3 2 3 2 4 3 2 2 3" xfId="18978" xr:uid="{00000000-0005-0000-0000-00006D490000}"/>
    <cellStyle name="20% - Accent1 3 2 3 2 4 3 2 3" xfId="18979" xr:uid="{00000000-0005-0000-0000-00006E490000}"/>
    <cellStyle name="20% - Accent1 3 2 3 2 4 3 2 3 2" xfId="18980" xr:uid="{00000000-0005-0000-0000-00006F490000}"/>
    <cellStyle name="20% - Accent1 3 2 3 2 4 3 2 4" xfId="18981" xr:uid="{00000000-0005-0000-0000-000070490000}"/>
    <cellStyle name="20% - Accent1 3 2 3 2 4 3 3" xfId="18982" xr:uid="{00000000-0005-0000-0000-000071490000}"/>
    <cellStyle name="20% - Accent1 3 2 3 2 4 3 3 2" xfId="18983" xr:uid="{00000000-0005-0000-0000-000072490000}"/>
    <cellStyle name="20% - Accent1 3 2 3 2 4 3 3 2 2" xfId="18984" xr:uid="{00000000-0005-0000-0000-000073490000}"/>
    <cellStyle name="20% - Accent1 3 2 3 2 4 3 3 2 2 2" xfId="18985" xr:uid="{00000000-0005-0000-0000-000074490000}"/>
    <cellStyle name="20% - Accent1 3 2 3 2 4 3 3 2 3" xfId="18986" xr:uid="{00000000-0005-0000-0000-000075490000}"/>
    <cellStyle name="20% - Accent1 3 2 3 2 4 3 3 3" xfId="18987" xr:uid="{00000000-0005-0000-0000-000076490000}"/>
    <cellStyle name="20% - Accent1 3 2 3 2 4 3 3 3 2" xfId="18988" xr:uid="{00000000-0005-0000-0000-000077490000}"/>
    <cellStyle name="20% - Accent1 3 2 3 2 4 3 3 4" xfId="18989" xr:uid="{00000000-0005-0000-0000-000078490000}"/>
    <cellStyle name="20% - Accent1 3 2 3 2 4 3 4" xfId="18990" xr:uid="{00000000-0005-0000-0000-000079490000}"/>
    <cellStyle name="20% - Accent1 3 2 3 2 4 3 4 2" xfId="18991" xr:uid="{00000000-0005-0000-0000-00007A490000}"/>
    <cellStyle name="20% - Accent1 3 2 3 2 4 3 4 2 2" xfId="18992" xr:uid="{00000000-0005-0000-0000-00007B490000}"/>
    <cellStyle name="20% - Accent1 3 2 3 2 4 3 4 2 2 2" xfId="18993" xr:uid="{00000000-0005-0000-0000-00007C490000}"/>
    <cellStyle name="20% - Accent1 3 2 3 2 4 3 4 2 3" xfId="18994" xr:uid="{00000000-0005-0000-0000-00007D490000}"/>
    <cellStyle name="20% - Accent1 3 2 3 2 4 3 4 3" xfId="18995" xr:uid="{00000000-0005-0000-0000-00007E490000}"/>
    <cellStyle name="20% - Accent1 3 2 3 2 4 3 4 3 2" xfId="18996" xr:uid="{00000000-0005-0000-0000-00007F490000}"/>
    <cellStyle name="20% - Accent1 3 2 3 2 4 3 4 4" xfId="18997" xr:uid="{00000000-0005-0000-0000-000080490000}"/>
    <cellStyle name="20% - Accent1 3 2 3 2 4 3 5" xfId="18998" xr:uid="{00000000-0005-0000-0000-000081490000}"/>
    <cellStyle name="20% - Accent1 3 2 3 2 4 3 5 2" xfId="18999" xr:uid="{00000000-0005-0000-0000-000082490000}"/>
    <cellStyle name="20% - Accent1 3 2 3 2 4 3 5 2 2" xfId="19000" xr:uid="{00000000-0005-0000-0000-000083490000}"/>
    <cellStyle name="20% - Accent1 3 2 3 2 4 3 5 3" xfId="19001" xr:uid="{00000000-0005-0000-0000-000084490000}"/>
    <cellStyle name="20% - Accent1 3 2 3 2 4 3 6" xfId="19002" xr:uid="{00000000-0005-0000-0000-000085490000}"/>
    <cellStyle name="20% - Accent1 3 2 3 2 4 3 6 2" xfId="19003" xr:uid="{00000000-0005-0000-0000-000086490000}"/>
    <cellStyle name="20% - Accent1 3 2 3 2 4 3 6 2 2" xfId="19004" xr:uid="{00000000-0005-0000-0000-000087490000}"/>
    <cellStyle name="20% - Accent1 3 2 3 2 4 3 6 3" xfId="19005" xr:uid="{00000000-0005-0000-0000-000088490000}"/>
    <cellStyle name="20% - Accent1 3 2 3 2 4 3 7" xfId="19006" xr:uid="{00000000-0005-0000-0000-000089490000}"/>
    <cellStyle name="20% - Accent1 3 2 3 2 4 3 7 2" xfId="19007" xr:uid="{00000000-0005-0000-0000-00008A490000}"/>
    <cellStyle name="20% - Accent1 3 2 3 2 4 3 8" xfId="19008" xr:uid="{00000000-0005-0000-0000-00008B490000}"/>
    <cellStyle name="20% - Accent1 3 2 3 2 4 3 8 2" xfId="19009" xr:uid="{00000000-0005-0000-0000-00008C490000}"/>
    <cellStyle name="20% - Accent1 3 2 3 2 4 3 9" xfId="19010" xr:uid="{00000000-0005-0000-0000-00008D490000}"/>
    <cellStyle name="20% - Accent1 3 2 3 2 4 4" xfId="19011" xr:uid="{00000000-0005-0000-0000-00008E490000}"/>
    <cellStyle name="20% - Accent1 3 2 3 2 4 4 2" xfId="19012" xr:uid="{00000000-0005-0000-0000-00008F490000}"/>
    <cellStyle name="20% - Accent1 3 2 3 2 4 4 2 2" xfId="19013" xr:uid="{00000000-0005-0000-0000-000090490000}"/>
    <cellStyle name="20% - Accent1 3 2 3 2 4 4 2 2 2" xfId="19014" xr:uid="{00000000-0005-0000-0000-000091490000}"/>
    <cellStyle name="20% - Accent1 3 2 3 2 4 4 2 3" xfId="19015" xr:uid="{00000000-0005-0000-0000-000092490000}"/>
    <cellStyle name="20% - Accent1 3 2 3 2 4 4 3" xfId="19016" xr:uid="{00000000-0005-0000-0000-000093490000}"/>
    <cellStyle name="20% - Accent1 3 2 3 2 4 4 3 2" xfId="19017" xr:uid="{00000000-0005-0000-0000-000094490000}"/>
    <cellStyle name="20% - Accent1 3 2 3 2 4 4 4" xfId="19018" xr:uid="{00000000-0005-0000-0000-000095490000}"/>
    <cellStyle name="20% - Accent1 3 2 3 2 4 5" xfId="19019" xr:uid="{00000000-0005-0000-0000-000096490000}"/>
    <cellStyle name="20% - Accent1 3 2 3 2 4 5 2" xfId="19020" xr:uid="{00000000-0005-0000-0000-000097490000}"/>
    <cellStyle name="20% - Accent1 3 2 3 2 4 5 2 2" xfId="19021" xr:uid="{00000000-0005-0000-0000-000098490000}"/>
    <cellStyle name="20% - Accent1 3 2 3 2 4 5 2 2 2" xfId="19022" xr:uid="{00000000-0005-0000-0000-000099490000}"/>
    <cellStyle name="20% - Accent1 3 2 3 2 4 5 2 3" xfId="19023" xr:uid="{00000000-0005-0000-0000-00009A490000}"/>
    <cellStyle name="20% - Accent1 3 2 3 2 4 5 3" xfId="19024" xr:uid="{00000000-0005-0000-0000-00009B490000}"/>
    <cellStyle name="20% - Accent1 3 2 3 2 4 5 3 2" xfId="19025" xr:uid="{00000000-0005-0000-0000-00009C490000}"/>
    <cellStyle name="20% - Accent1 3 2 3 2 4 5 4" xfId="19026" xr:uid="{00000000-0005-0000-0000-00009D490000}"/>
    <cellStyle name="20% - Accent1 3 2 3 2 4 6" xfId="19027" xr:uid="{00000000-0005-0000-0000-00009E490000}"/>
    <cellStyle name="20% - Accent1 3 2 3 2 4 6 2" xfId="19028" xr:uid="{00000000-0005-0000-0000-00009F490000}"/>
    <cellStyle name="20% - Accent1 3 2 3 2 4 6 2 2" xfId="19029" xr:uid="{00000000-0005-0000-0000-0000A0490000}"/>
    <cellStyle name="20% - Accent1 3 2 3 2 4 6 2 2 2" xfId="19030" xr:uid="{00000000-0005-0000-0000-0000A1490000}"/>
    <cellStyle name="20% - Accent1 3 2 3 2 4 6 2 3" xfId="19031" xr:uid="{00000000-0005-0000-0000-0000A2490000}"/>
    <cellStyle name="20% - Accent1 3 2 3 2 4 6 3" xfId="19032" xr:uid="{00000000-0005-0000-0000-0000A3490000}"/>
    <cellStyle name="20% - Accent1 3 2 3 2 4 6 3 2" xfId="19033" xr:uid="{00000000-0005-0000-0000-0000A4490000}"/>
    <cellStyle name="20% - Accent1 3 2 3 2 4 6 4" xfId="19034" xr:uid="{00000000-0005-0000-0000-0000A5490000}"/>
    <cellStyle name="20% - Accent1 3 2 3 2 4 7" xfId="19035" xr:uid="{00000000-0005-0000-0000-0000A6490000}"/>
    <cellStyle name="20% - Accent1 3 2 3 2 4 7 2" xfId="19036" xr:uid="{00000000-0005-0000-0000-0000A7490000}"/>
    <cellStyle name="20% - Accent1 3 2 3 2 4 7 2 2" xfId="19037" xr:uid="{00000000-0005-0000-0000-0000A8490000}"/>
    <cellStyle name="20% - Accent1 3 2 3 2 4 7 3" xfId="19038" xr:uid="{00000000-0005-0000-0000-0000A9490000}"/>
    <cellStyle name="20% - Accent1 3 2 3 2 4 8" xfId="19039" xr:uid="{00000000-0005-0000-0000-0000AA490000}"/>
    <cellStyle name="20% - Accent1 3 2 3 2 4 8 2" xfId="19040" xr:uid="{00000000-0005-0000-0000-0000AB490000}"/>
    <cellStyle name="20% - Accent1 3 2 3 2 4 8 2 2" xfId="19041" xr:uid="{00000000-0005-0000-0000-0000AC490000}"/>
    <cellStyle name="20% - Accent1 3 2 3 2 4 8 3" xfId="19042" xr:uid="{00000000-0005-0000-0000-0000AD490000}"/>
    <cellStyle name="20% - Accent1 3 2 3 2 4 9" xfId="19043" xr:uid="{00000000-0005-0000-0000-0000AE490000}"/>
    <cellStyle name="20% - Accent1 3 2 3 2 4 9 2" xfId="19044" xr:uid="{00000000-0005-0000-0000-0000AF490000}"/>
    <cellStyle name="20% - Accent1 3 2 3 2 5" xfId="19045" xr:uid="{00000000-0005-0000-0000-0000B0490000}"/>
    <cellStyle name="20% - Accent1 3 2 3 2 5 10" xfId="19046" xr:uid="{00000000-0005-0000-0000-0000B1490000}"/>
    <cellStyle name="20% - Accent1 3 2 3 2 5 10 2" xfId="19047" xr:uid="{00000000-0005-0000-0000-0000B2490000}"/>
    <cellStyle name="20% - Accent1 3 2 3 2 5 11" xfId="19048" xr:uid="{00000000-0005-0000-0000-0000B3490000}"/>
    <cellStyle name="20% - Accent1 3 2 3 2 5 2" xfId="19049" xr:uid="{00000000-0005-0000-0000-0000B4490000}"/>
    <cellStyle name="20% - Accent1 3 2 3 2 5 2 2" xfId="19050" xr:uid="{00000000-0005-0000-0000-0000B5490000}"/>
    <cellStyle name="20% - Accent1 3 2 3 2 5 2 2 2" xfId="19051" xr:uid="{00000000-0005-0000-0000-0000B6490000}"/>
    <cellStyle name="20% - Accent1 3 2 3 2 5 2 2 2 2" xfId="19052" xr:uid="{00000000-0005-0000-0000-0000B7490000}"/>
    <cellStyle name="20% - Accent1 3 2 3 2 5 2 2 2 2 2" xfId="19053" xr:uid="{00000000-0005-0000-0000-0000B8490000}"/>
    <cellStyle name="20% - Accent1 3 2 3 2 5 2 2 2 3" xfId="19054" xr:uid="{00000000-0005-0000-0000-0000B9490000}"/>
    <cellStyle name="20% - Accent1 3 2 3 2 5 2 2 3" xfId="19055" xr:uid="{00000000-0005-0000-0000-0000BA490000}"/>
    <cellStyle name="20% - Accent1 3 2 3 2 5 2 2 3 2" xfId="19056" xr:uid="{00000000-0005-0000-0000-0000BB490000}"/>
    <cellStyle name="20% - Accent1 3 2 3 2 5 2 2 4" xfId="19057" xr:uid="{00000000-0005-0000-0000-0000BC490000}"/>
    <cellStyle name="20% - Accent1 3 2 3 2 5 2 3" xfId="19058" xr:uid="{00000000-0005-0000-0000-0000BD490000}"/>
    <cellStyle name="20% - Accent1 3 2 3 2 5 2 3 2" xfId="19059" xr:uid="{00000000-0005-0000-0000-0000BE490000}"/>
    <cellStyle name="20% - Accent1 3 2 3 2 5 2 3 2 2" xfId="19060" xr:uid="{00000000-0005-0000-0000-0000BF490000}"/>
    <cellStyle name="20% - Accent1 3 2 3 2 5 2 3 2 2 2" xfId="19061" xr:uid="{00000000-0005-0000-0000-0000C0490000}"/>
    <cellStyle name="20% - Accent1 3 2 3 2 5 2 3 2 3" xfId="19062" xr:uid="{00000000-0005-0000-0000-0000C1490000}"/>
    <cellStyle name="20% - Accent1 3 2 3 2 5 2 3 3" xfId="19063" xr:uid="{00000000-0005-0000-0000-0000C2490000}"/>
    <cellStyle name="20% - Accent1 3 2 3 2 5 2 3 3 2" xfId="19064" xr:uid="{00000000-0005-0000-0000-0000C3490000}"/>
    <cellStyle name="20% - Accent1 3 2 3 2 5 2 3 4" xfId="19065" xr:uid="{00000000-0005-0000-0000-0000C4490000}"/>
    <cellStyle name="20% - Accent1 3 2 3 2 5 2 4" xfId="19066" xr:uid="{00000000-0005-0000-0000-0000C5490000}"/>
    <cellStyle name="20% - Accent1 3 2 3 2 5 2 4 2" xfId="19067" xr:uid="{00000000-0005-0000-0000-0000C6490000}"/>
    <cellStyle name="20% - Accent1 3 2 3 2 5 2 4 2 2" xfId="19068" xr:uid="{00000000-0005-0000-0000-0000C7490000}"/>
    <cellStyle name="20% - Accent1 3 2 3 2 5 2 4 2 2 2" xfId="19069" xr:uid="{00000000-0005-0000-0000-0000C8490000}"/>
    <cellStyle name="20% - Accent1 3 2 3 2 5 2 4 2 3" xfId="19070" xr:uid="{00000000-0005-0000-0000-0000C9490000}"/>
    <cellStyle name="20% - Accent1 3 2 3 2 5 2 4 3" xfId="19071" xr:uid="{00000000-0005-0000-0000-0000CA490000}"/>
    <cellStyle name="20% - Accent1 3 2 3 2 5 2 4 3 2" xfId="19072" xr:uid="{00000000-0005-0000-0000-0000CB490000}"/>
    <cellStyle name="20% - Accent1 3 2 3 2 5 2 4 4" xfId="19073" xr:uid="{00000000-0005-0000-0000-0000CC490000}"/>
    <cellStyle name="20% - Accent1 3 2 3 2 5 2 5" xfId="19074" xr:uid="{00000000-0005-0000-0000-0000CD490000}"/>
    <cellStyle name="20% - Accent1 3 2 3 2 5 2 5 2" xfId="19075" xr:uid="{00000000-0005-0000-0000-0000CE490000}"/>
    <cellStyle name="20% - Accent1 3 2 3 2 5 2 5 2 2" xfId="19076" xr:uid="{00000000-0005-0000-0000-0000CF490000}"/>
    <cellStyle name="20% - Accent1 3 2 3 2 5 2 5 3" xfId="19077" xr:uid="{00000000-0005-0000-0000-0000D0490000}"/>
    <cellStyle name="20% - Accent1 3 2 3 2 5 2 6" xfId="19078" xr:uid="{00000000-0005-0000-0000-0000D1490000}"/>
    <cellStyle name="20% - Accent1 3 2 3 2 5 2 6 2" xfId="19079" xr:uid="{00000000-0005-0000-0000-0000D2490000}"/>
    <cellStyle name="20% - Accent1 3 2 3 2 5 2 6 2 2" xfId="19080" xr:uid="{00000000-0005-0000-0000-0000D3490000}"/>
    <cellStyle name="20% - Accent1 3 2 3 2 5 2 6 3" xfId="19081" xr:uid="{00000000-0005-0000-0000-0000D4490000}"/>
    <cellStyle name="20% - Accent1 3 2 3 2 5 2 7" xfId="19082" xr:uid="{00000000-0005-0000-0000-0000D5490000}"/>
    <cellStyle name="20% - Accent1 3 2 3 2 5 2 7 2" xfId="19083" xr:uid="{00000000-0005-0000-0000-0000D6490000}"/>
    <cellStyle name="20% - Accent1 3 2 3 2 5 2 8" xfId="19084" xr:uid="{00000000-0005-0000-0000-0000D7490000}"/>
    <cellStyle name="20% - Accent1 3 2 3 2 5 2 8 2" xfId="19085" xr:uid="{00000000-0005-0000-0000-0000D8490000}"/>
    <cellStyle name="20% - Accent1 3 2 3 2 5 2 9" xfId="19086" xr:uid="{00000000-0005-0000-0000-0000D9490000}"/>
    <cellStyle name="20% - Accent1 3 2 3 2 5 3" xfId="19087" xr:uid="{00000000-0005-0000-0000-0000DA490000}"/>
    <cellStyle name="20% - Accent1 3 2 3 2 5 3 2" xfId="19088" xr:uid="{00000000-0005-0000-0000-0000DB490000}"/>
    <cellStyle name="20% - Accent1 3 2 3 2 5 3 2 2" xfId="19089" xr:uid="{00000000-0005-0000-0000-0000DC490000}"/>
    <cellStyle name="20% - Accent1 3 2 3 2 5 3 2 2 2" xfId="19090" xr:uid="{00000000-0005-0000-0000-0000DD490000}"/>
    <cellStyle name="20% - Accent1 3 2 3 2 5 3 2 2 2 2" xfId="19091" xr:uid="{00000000-0005-0000-0000-0000DE490000}"/>
    <cellStyle name="20% - Accent1 3 2 3 2 5 3 2 2 3" xfId="19092" xr:uid="{00000000-0005-0000-0000-0000DF490000}"/>
    <cellStyle name="20% - Accent1 3 2 3 2 5 3 2 3" xfId="19093" xr:uid="{00000000-0005-0000-0000-0000E0490000}"/>
    <cellStyle name="20% - Accent1 3 2 3 2 5 3 2 3 2" xfId="19094" xr:uid="{00000000-0005-0000-0000-0000E1490000}"/>
    <cellStyle name="20% - Accent1 3 2 3 2 5 3 2 4" xfId="19095" xr:uid="{00000000-0005-0000-0000-0000E2490000}"/>
    <cellStyle name="20% - Accent1 3 2 3 2 5 3 3" xfId="19096" xr:uid="{00000000-0005-0000-0000-0000E3490000}"/>
    <cellStyle name="20% - Accent1 3 2 3 2 5 3 3 2" xfId="19097" xr:uid="{00000000-0005-0000-0000-0000E4490000}"/>
    <cellStyle name="20% - Accent1 3 2 3 2 5 3 3 2 2" xfId="19098" xr:uid="{00000000-0005-0000-0000-0000E5490000}"/>
    <cellStyle name="20% - Accent1 3 2 3 2 5 3 3 2 2 2" xfId="19099" xr:uid="{00000000-0005-0000-0000-0000E6490000}"/>
    <cellStyle name="20% - Accent1 3 2 3 2 5 3 3 2 3" xfId="19100" xr:uid="{00000000-0005-0000-0000-0000E7490000}"/>
    <cellStyle name="20% - Accent1 3 2 3 2 5 3 3 3" xfId="19101" xr:uid="{00000000-0005-0000-0000-0000E8490000}"/>
    <cellStyle name="20% - Accent1 3 2 3 2 5 3 3 3 2" xfId="19102" xr:uid="{00000000-0005-0000-0000-0000E9490000}"/>
    <cellStyle name="20% - Accent1 3 2 3 2 5 3 3 4" xfId="19103" xr:uid="{00000000-0005-0000-0000-0000EA490000}"/>
    <cellStyle name="20% - Accent1 3 2 3 2 5 3 4" xfId="19104" xr:uid="{00000000-0005-0000-0000-0000EB490000}"/>
    <cellStyle name="20% - Accent1 3 2 3 2 5 3 4 2" xfId="19105" xr:uid="{00000000-0005-0000-0000-0000EC490000}"/>
    <cellStyle name="20% - Accent1 3 2 3 2 5 3 4 2 2" xfId="19106" xr:uid="{00000000-0005-0000-0000-0000ED490000}"/>
    <cellStyle name="20% - Accent1 3 2 3 2 5 3 4 2 2 2" xfId="19107" xr:uid="{00000000-0005-0000-0000-0000EE490000}"/>
    <cellStyle name="20% - Accent1 3 2 3 2 5 3 4 2 3" xfId="19108" xr:uid="{00000000-0005-0000-0000-0000EF490000}"/>
    <cellStyle name="20% - Accent1 3 2 3 2 5 3 4 3" xfId="19109" xr:uid="{00000000-0005-0000-0000-0000F0490000}"/>
    <cellStyle name="20% - Accent1 3 2 3 2 5 3 4 3 2" xfId="19110" xr:uid="{00000000-0005-0000-0000-0000F1490000}"/>
    <cellStyle name="20% - Accent1 3 2 3 2 5 3 4 4" xfId="19111" xr:uid="{00000000-0005-0000-0000-0000F2490000}"/>
    <cellStyle name="20% - Accent1 3 2 3 2 5 3 5" xfId="19112" xr:uid="{00000000-0005-0000-0000-0000F3490000}"/>
    <cellStyle name="20% - Accent1 3 2 3 2 5 3 5 2" xfId="19113" xr:uid="{00000000-0005-0000-0000-0000F4490000}"/>
    <cellStyle name="20% - Accent1 3 2 3 2 5 3 5 2 2" xfId="19114" xr:uid="{00000000-0005-0000-0000-0000F5490000}"/>
    <cellStyle name="20% - Accent1 3 2 3 2 5 3 5 3" xfId="19115" xr:uid="{00000000-0005-0000-0000-0000F6490000}"/>
    <cellStyle name="20% - Accent1 3 2 3 2 5 3 6" xfId="19116" xr:uid="{00000000-0005-0000-0000-0000F7490000}"/>
    <cellStyle name="20% - Accent1 3 2 3 2 5 3 6 2" xfId="19117" xr:uid="{00000000-0005-0000-0000-0000F8490000}"/>
    <cellStyle name="20% - Accent1 3 2 3 2 5 3 6 2 2" xfId="19118" xr:uid="{00000000-0005-0000-0000-0000F9490000}"/>
    <cellStyle name="20% - Accent1 3 2 3 2 5 3 6 3" xfId="19119" xr:uid="{00000000-0005-0000-0000-0000FA490000}"/>
    <cellStyle name="20% - Accent1 3 2 3 2 5 3 7" xfId="19120" xr:uid="{00000000-0005-0000-0000-0000FB490000}"/>
    <cellStyle name="20% - Accent1 3 2 3 2 5 3 7 2" xfId="19121" xr:uid="{00000000-0005-0000-0000-0000FC490000}"/>
    <cellStyle name="20% - Accent1 3 2 3 2 5 3 8" xfId="19122" xr:uid="{00000000-0005-0000-0000-0000FD490000}"/>
    <cellStyle name="20% - Accent1 3 2 3 2 5 3 8 2" xfId="19123" xr:uid="{00000000-0005-0000-0000-0000FE490000}"/>
    <cellStyle name="20% - Accent1 3 2 3 2 5 3 9" xfId="19124" xr:uid="{00000000-0005-0000-0000-0000FF490000}"/>
    <cellStyle name="20% - Accent1 3 2 3 2 5 4" xfId="19125" xr:uid="{00000000-0005-0000-0000-0000004A0000}"/>
    <cellStyle name="20% - Accent1 3 2 3 2 5 4 2" xfId="19126" xr:uid="{00000000-0005-0000-0000-0000014A0000}"/>
    <cellStyle name="20% - Accent1 3 2 3 2 5 4 2 2" xfId="19127" xr:uid="{00000000-0005-0000-0000-0000024A0000}"/>
    <cellStyle name="20% - Accent1 3 2 3 2 5 4 2 2 2" xfId="19128" xr:uid="{00000000-0005-0000-0000-0000034A0000}"/>
    <cellStyle name="20% - Accent1 3 2 3 2 5 4 2 3" xfId="19129" xr:uid="{00000000-0005-0000-0000-0000044A0000}"/>
    <cellStyle name="20% - Accent1 3 2 3 2 5 4 3" xfId="19130" xr:uid="{00000000-0005-0000-0000-0000054A0000}"/>
    <cellStyle name="20% - Accent1 3 2 3 2 5 4 3 2" xfId="19131" xr:uid="{00000000-0005-0000-0000-0000064A0000}"/>
    <cellStyle name="20% - Accent1 3 2 3 2 5 4 4" xfId="19132" xr:uid="{00000000-0005-0000-0000-0000074A0000}"/>
    <cellStyle name="20% - Accent1 3 2 3 2 5 5" xfId="19133" xr:uid="{00000000-0005-0000-0000-0000084A0000}"/>
    <cellStyle name="20% - Accent1 3 2 3 2 5 5 2" xfId="19134" xr:uid="{00000000-0005-0000-0000-0000094A0000}"/>
    <cellStyle name="20% - Accent1 3 2 3 2 5 5 2 2" xfId="19135" xr:uid="{00000000-0005-0000-0000-00000A4A0000}"/>
    <cellStyle name="20% - Accent1 3 2 3 2 5 5 2 2 2" xfId="19136" xr:uid="{00000000-0005-0000-0000-00000B4A0000}"/>
    <cellStyle name="20% - Accent1 3 2 3 2 5 5 2 3" xfId="19137" xr:uid="{00000000-0005-0000-0000-00000C4A0000}"/>
    <cellStyle name="20% - Accent1 3 2 3 2 5 5 3" xfId="19138" xr:uid="{00000000-0005-0000-0000-00000D4A0000}"/>
    <cellStyle name="20% - Accent1 3 2 3 2 5 5 3 2" xfId="19139" xr:uid="{00000000-0005-0000-0000-00000E4A0000}"/>
    <cellStyle name="20% - Accent1 3 2 3 2 5 5 4" xfId="19140" xr:uid="{00000000-0005-0000-0000-00000F4A0000}"/>
    <cellStyle name="20% - Accent1 3 2 3 2 5 6" xfId="19141" xr:uid="{00000000-0005-0000-0000-0000104A0000}"/>
    <cellStyle name="20% - Accent1 3 2 3 2 5 6 2" xfId="19142" xr:uid="{00000000-0005-0000-0000-0000114A0000}"/>
    <cellStyle name="20% - Accent1 3 2 3 2 5 6 2 2" xfId="19143" xr:uid="{00000000-0005-0000-0000-0000124A0000}"/>
    <cellStyle name="20% - Accent1 3 2 3 2 5 6 2 2 2" xfId="19144" xr:uid="{00000000-0005-0000-0000-0000134A0000}"/>
    <cellStyle name="20% - Accent1 3 2 3 2 5 6 2 3" xfId="19145" xr:uid="{00000000-0005-0000-0000-0000144A0000}"/>
    <cellStyle name="20% - Accent1 3 2 3 2 5 6 3" xfId="19146" xr:uid="{00000000-0005-0000-0000-0000154A0000}"/>
    <cellStyle name="20% - Accent1 3 2 3 2 5 6 3 2" xfId="19147" xr:uid="{00000000-0005-0000-0000-0000164A0000}"/>
    <cellStyle name="20% - Accent1 3 2 3 2 5 6 4" xfId="19148" xr:uid="{00000000-0005-0000-0000-0000174A0000}"/>
    <cellStyle name="20% - Accent1 3 2 3 2 5 7" xfId="19149" xr:uid="{00000000-0005-0000-0000-0000184A0000}"/>
    <cellStyle name="20% - Accent1 3 2 3 2 5 7 2" xfId="19150" xr:uid="{00000000-0005-0000-0000-0000194A0000}"/>
    <cellStyle name="20% - Accent1 3 2 3 2 5 7 2 2" xfId="19151" xr:uid="{00000000-0005-0000-0000-00001A4A0000}"/>
    <cellStyle name="20% - Accent1 3 2 3 2 5 7 3" xfId="19152" xr:uid="{00000000-0005-0000-0000-00001B4A0000}"/>
    <cellStyle name="20% - Accent1 3 2 3 2 5 8" xfId="19153" xr:uid="{00000000-0005-0000-0000-00001C4A0000}"/>
    <cellStyle name="20% - Accent1 3 2 3 2 5 8 2" xfId="19154" xr:uid="{00000000-0005-0000-0000-00001D4A0000}"/>
    <cellStyle name="20% - Accent1 3 2 3 2 5 8 2 2" xfId="19155" xr:uid="{00000000-0005-0000-0000-00001E4A0000}"/>
    <cellStyle name="20% - Accent1 3 2 3 2 5 8 3" xfId="19156" xr:uid="{00000000-0005-0000-0000-00001F4A0000}"/>
    <cellStyle name="20% - Accent1 3 2 3 2 5 9" xfId="19157" xr:uid="{00000000-0005-0000-0000-0000204A0000}"/>
    <cellStyle name="20% - Accent1 3 2 3 2 5 9 2" xfId="19158" xr:uid="{00000000-0005-0000-0000-0000214A0000}"/>
    <cellStyle name="20% - Accent1 3 2 3 2 6" xfId="19159" xr:uid="{00000000-0005-0000-0000-0000224A0000}"/>
    <cellStyle name="20% - Accent1 3 2 3 2 6 2" xfId="19160" xr:uid="{00000000-0005-0000-0000-0000234A0000}"/>
    <cellStyle name="20% - Accent1 3 2 3 2 6 2 2" xfId="19161" xr:uid="{00000000-0005-0000-0000-0000244A0000}"/>
    <cellStyle name="20% - Accent1 3 2 3 2 6 2 2 2" xfId="19162" xr:uid="{00000000-0005-0000-0000-0000254A0000}"/>
    <cellStyle name="20% - Accent1 3 2 3 2 6 2 2 2 2" xfId="19163" xr:uid="{00000000-0005-0000-0000-0000264A0000}"/>
    <cellStyle name="20% - Accent1 3 2 3 2 6 2 2 3" xfId="19164" xr:uid="{00000000-0005-0000-0000-0000274A0000}"/>
    <cellStyle name="20% - Accent1 3 2 3 2 6 2 3" xfId="19165" xr:uid="{00000000-0005-0000-0000-0000284A0000}"/>
    <cellStyle name="20% - Accent1 3 2 3 2 6 2 3 2" xfId="19166" xr:uid="{00000000-0005-0000-0000-0000294A0000}"/>
    <cellStyle name="20% - Accent1 3 2 3 2 6 2 4" xfId="19167" xr:uid="{00000000-0005-0000-0000-00002A4A0000}"/>
    <cellStyle name="20% - Accent1 3 2 3 2 6 3" xfId="19168" xr:uid="{00000000-0005-0000-0000-00002B4A0000}"/>
    <cellStyle name="20% - Accent1 3 2 3 2 6 3 2" xfId="19169" xr:uid="{00000000-0005-0000-0000-00002C4A0000}"/>
    <cellStyle name="20% - Accent1 3 2 3 2 6 3 2 2" xfId="19170" xr:uid="{00000000-0005-0000-0000-00002D4A0000}"/>
    <cellStyle name="20% - Accent1 3 2 3 2 6 3 2 2 2" xfId="19171" xr:uid="{00000000-0005-0000-0000-00002E4A0000}"/>
    <cellStyle name="20% - Accent1 3 2 3 2 6 3 2 3" xfId="19172" xr:uid="{00000000-0005-0000-0000-00002F4A0000}"/>
    <cellStyle name="20% - Accent1 3 2 3 2 6 3 3" xfId="19173" xr:uid="{00000000-0005-0000-0000-0000304A0000}"/>
    <cellStyle name="20% - Accent1 3 2 3 2 6 3 3 2" xfId="19174" xr:uid="{00000000-0005-0000-0000-0000314A0000}"/>
    <cellStyle name="20% - Accent1 3 2 3 2 6 3 4" xfId="19175" xr:uid="{00000000-0005-0000-0000-0000324A0000}"/>
    <cellStyle name="20% - Accent1 3 2 3 2 6 4" xfId="19176" xr:uid="{00000000-0005-0000-0000-0000334A0000}"/>
    <cellStyle name="20% - Accent1 3 2 3 2 6 4 2" xfId="19177" xr:uid="{00000000-0005-0000-0000-0000344A0000}"/>
    <cellStyle name="20% - Accent1 3 2 3 2 6 4 2 2" xfId="19178" xr:uid="{00000000-0005-0000-0000-0000354A0000}"/>
    <cellStyle name="20% - Accent1 3 2 3 2 6 4 2 2 2" xfId="19179" xr:uid="{00000000-0005-0000-0000-0000364A0000}"/>
    <cellStyle name="20% - Accent1 3 2 3 2 6 4 2 3" xfId="19180" xr:uid="{00000000-0005-0000-0000-0000374A0000}"/>
    <cellStyle name="20% - Accent1 3 2 3 2 6 4 3" xfId="19181" xr:uid="{00000000-0005-0000-0000-0000384A0000}"/>
    <cellStyle name="20% - Accent1 3 2 3 2 6 4 3 2" xfId="19182" xr:uid="{00000000-0005-0000-0000-0000394A0000}"/>
    <cellStyle name="20% - Accent1 3 2 3 2 6 4 4" xfId="19183" xr:uid="{00000000-0005-0000-0000-00003A4A0000}"/>
    <cellStyle name="20% - Accent1 3 2 3 2 6 5" xfId="19184" xr:uid="{00000000-0005-0000-0000-00003B4A0000}"/>
    <cellStyle name="20% - Accent1 3 2 3 2 6 5 2" xfId="19185" xr:uid="{00000000-0005-0000-0000-00003C4A0000}"/>
    <cellStyle name="20% - Accent1 3 2 3 2 6 5 2 2" xfId="19186" xr:uid="{00000000-0005-0000-0000-00003D4A0000}"/>
    <cellStyle name="20% - Accent1 3 2 3 2 6 5 3" xfId="19187" xr:uid="{00000000-0005-0000-0000-00003E4A0000}"/>
    <cellStyle name="20% - Accent1 3 2 3 2 6 6" xfId="19188" xr:uid="{00000000-0005-0000-0000-00003F4A0000}"/>
    <cellStyle name="20% - Accent1 3 2 3 2 6 6 2" xfId="19189" xr:uid="{00000000-0005-0000-0000-0000404A0000}"/>
    <cellStyle name="20% - Accent1 3 2 3 2 6 6 2 2" xfId="19190" xr:uid="{00000000-0005-0000-0000-0000414A0000}"/>
    <cellStyle name="20% - Accent1 3 2 3 2 6 6 3" xfId="19191" xr:uid="{00000000-0005-0000-0000-0000424A0000}"/>
    <cellStyle name="20% - Accent1 3 2 3 2 6 7" xfId="19192" xr:uid="{00000000-0005-0000-0000-0000434A0000}"/>
    <cellStyle name="20% - Accent1 3 2 3 2 6 7 2" xfId="19193" xr:uid="{00000000-0005-0000-0000-0000444A0000}"/>
    <cellStyle name="20% - Accent1 3 2 3 2 6 8" xfId="19194" xr:uid="{00000000-0005-0000-0000-0000454A0000}"/>
    <cellStyle name="20% - Accent1 3 2 3 2 6 8 2" xfId="19195" xr:uid="{00000000-0005-0000-0000-0000464A0000}"/>
    <cellStyle name="20% - Accent1 3 2 3 2 6 9" xfId="19196" xr:uid="{00000000-0005-0000-0000-0000474A0000}"/>
    <cellStyle name="20% - Accent1 3 2 3 2 7" xfId="19197" xr:uid="{00000000-0005-0000-0000-0000484A0000}"/>
    <cellStyle name="20% - Accent1 3 2 3 2 7 2" xfId="19198" xr:uid="{00000000-0005-0000-0000-0000494A0000}"/>
    <cellStyle name="20% - Accent1 3 2 3 2 7 2 2" xfId="19199" xr:uid="{00000000-0005-0000-0000-00004A4A0000}"/>
    <cellStyle name="20% - Accent1 3 2 3 2 7 2 2 2" xfId="19200" xr:uid="{00000000-0005-0000-0000-00004B4A0000}"/>
    <cellStyle name="20% - Accent1 3 2 3 2 7 2 2 2 2" xfId="19201" xr:uid="{00000000-0005-0000-0000-00004C4A0000}"/>
    <cellStyle name="20% - Accent1 3 2 3 2 7 2 2 3" xfId="19202" xr:uid="{00000000-0005-0000-0000-00004D4A0000}"/>
    <cellStyle name="20% - Accent1 3 2 3 2 7 2 3" xfId="19203" xr:uid="{00000000-0005-0000-0000-00004E4A0000}"/>
    <cellStyle name="20% - Accent1 3 2 3 2 7 2 3 2" xfId="19204" xr:uid="{00000000-0005-0000-0000-00004F4A0000}"/>
    <cellStyle name="20% - Accent1 3 2 3 2 7 2 4" xfId="19205" xr:uid="{00000000-0005-0000-0000-0000504A0000}"/>
    <cellStyle name="20% - Accent1 3 2 3 2 7 3" xfId="19206" xr:uid="{00000000-0005-0000-0000-0000514A0000}"/>
    <cellStyle name="20% - Accent1 3 2 3 2 7 3 2" xfId="19207" xr:uid="{00000000-0005-0000-0000-0000524A0000}"/>
    <cellStyle name="20% - Accent1 3 2 3 2 7 3 2 2" xfId="19208" xr:uid="{00000000-0005-0000-0000-0000534A0000}"/>
    <cellStyle name="20% - Accent1 3 2 3 2 7 3 2 2 2" xfId="19209" xr:uid="{00000000-0005-0000-0000-0000544A0000}"/>
    <cellStyle name="20% - Accent1 3 2 3 2 7 3 2 3" xfId="19210" xr:uid="{00000000-0005-0000-0000-0000554A0000}"/>
    <cellStyle name="20% - Accent1 3 2 3 2 7 3 3" xfId="19211" xr:uid="{00000000-0005-0000-0000-0000564A0000}"/>
    <cellStyle name="20% - Accent1 3 2 3 2 7 3 3 2" xfId="19212" xr:uid="{00000000-0005-0000-0000-0000574A0000}"/>
    <cellStyle name="20% - Accent1 3 2 3 2 7 3 4" xfId="19213" xr:uid="{00000000-0005-0000-0000-0000584A0000}"/>
    <cellStyle name="20% - Accent1 3 2 3 2 7 4" xfId="19214" xr:uid="{00000000-0005-0000-0000-0000594A0000}"/>
    <cellStyle name="20% - Accent1 3 2 3 2 7 4 2" xfId="19215" xr:uid="{00000000-0005-0000-0000-00005A4A0000}"/>
    <cellStyle name="20% - Accent1 3 2 3 2 7 4 2 2" xfId="19216" xr:uid="{00000000-0005-0000-0000-00005B4A0000}"/>
    <cellStyle name="20% - Accent1 3 2 3 2 7 4 2 2 2" xfId="19217" xr:uid="{00000000-0005-0000-0000-00005C4A0000}"/>
    <cellStyle name="20% - Accent1 3 2 3 2 7 4 2 3" xfId="19218" xr:uid="{00000000-0005-0000-0000-00005D4A0000}"/>
    <cellStyle name="20% - Accent1 3 2 3 2 7 4 3" xfId="19219" xr:uid="{00000000-0005-0000-0000-00005E4A0000}"/>
    <cellStyle name="20% - Accent1 3 2 3 2 7 4 3 2" xfId="19220" xr:uid="{00000000-0005-0000-0000-00005F4A0000}"/>
    <cellStyle name="20% - Accent1 3 2 3 2 7 4 4" xfId="19221" xr:uid="{00000000-0005-0000-0000-0000604A0000}"/>
    <cellStyle name="20% - Accent1 3 2 3 2 7 5" xfId="19222" xr:uid="{00000000-0005-0000-0000-0000614A0000}"/>
    <cellStyle name="20% - Accent1 3 2 3 2 7 5 2" xfId="19223" xr:uid="{00000000-0005-0000-0000-0000624A0000}"/>
    <cellStyle name="20% - Accent1 3 2 3 2 7 5 2 2" xfId="19224" xr:uid="{00000000-0005-0000-0000-0000634A0000}"/>
    <cellStyle name="20% - Accent1 3 2 3 2 7 5 3" xfId="19225" xr:uid="{00000000-0005-0000-0000-0000644A0000}"/>
    <cellStyle name="20% - Accent1 3 2 3 2 7 6" xfId="19226" xr:uid="{00000000-0005-0000-0000-0000654A0000}"/>
    <cellStyle name="20% - Accent1 3 2 3 2 7 6 2" xfId="19227" xr:uid="{00000000-0005-0000-0000-0000664A0000}"/>
    <cellStyle name="20% - Accent1 3 2 3 2 7 6 2 2" xfId="19228" xr:uid="{00000000-0005-0000-0000-0000674A0000}"/>
    <cellStyle name="20% - Accent1 3 2 3 2 7 6 3" xfId="19229" xr:uid="{00000000-0005-0000-0000-0000684A0000}"/>
    <cellStyle name="20% - Accent1 3 2 3 2 7 7" xfId="19230" xr:uid="{00000000-0005-0000-0000-0000694A0000}"/>
    <cellStyle name="20% - Accent1 3 2 3 2 7 7 2" xfId="19231" xr:uid="{00000000-0005-0000-0000-00006A4A0000}"/>
    <cellStyle name="20% - Accent1 3 2 3 2 7 8" xfId="19232" xr:uid="{00000000-0005-0000-0000-00006B4A0000}"/>
    <cellStyle name="20% - Accent1 3 2 3 2 7 8 2" xfId="19233" xr:uid="{00000000-0005-0000-0000-00006C4A0000}"/>
    <cellStyle name="20% - Accent1 3 2 3 2 7 9" xfId="19234" xr:uid="{00000000-0005-0000-0000-00006D4A0000}"/>
    <cellStyle name="20% - Accent1 3 2 3 2 8" xfId="19235" xr:uid="{00000000-0005-0000-0000-00006E4A0000}"/>
    <cellStyle name="20% - Accent1 3 2 3 2 8 2" xfId="19236" xr:uid="{00000000-0005-0000-0000-00006F4A0000}"/>
    <cellStyle name="20% - Accent1 3 2 3 2 8 2 2" xfId="19237" xr:uid="{00000000-0005-0000-0000-0000704A0000}"/>
    <cellStyle name="20% - Accent1 3 2 3 2 8 2 2 2" xfId="19238" xr:uid="{00000000-0005-0000-0000-0000714A0000}"/>
    <cellStyle name="20% - Accent1 3 2 3 2 8 2 3" xfId="19239" xr:uid="{00000000-0005-0000-0000-0000724A0000}"/>
    <cellStyle name="20% - Accent1 3 2 3 2 8 3" xfId="19240" xr:uid="{00000000-0005-0000-0000-0000734A0000}"/>
    <cellStyle name="20% - Accent1 3 2 3 2 8 3 2" xfId="19241" xr:uid="{00000000-0005-0000-0000-0000744A0000}"/>
    <cellStyle name="20% - Accent1 3 2 3 2 8 4" xfId="19242" xr:uid="{00000000-0005-0000-0000-0000754A0000}"/>
    <cellStyle name="20% - Accent1 3 2 3 2 9" xfId="19243" xr:uid="{00000000-0005-0000-0000-0000764A0000}"/>
    <cellStyle name="20% - Accent1 3 2 3 2 9 2" xfId="19244" xr:uid="{00000000-0005-0000-0000-0000774A0000}"/>
    <cellStyle name="20% - Accent1 3 2 3 2 9 2 2" xfId="19245" xr:uid="{00000000-0005-0000-0000-0000784A0000}"/>
    <cellStyle name="20% - Accent1 3 2 3 2 9 2 2 2" xfId="19246" xr:uid="{00000000-0005-0000-0000-0000794A0000}"/>
    <cellStyle name="20% - Accent1 3 2 3 2 9 2 3" xfId="19247" xr:uid="{00000000-0005-0000-0000-00007A4A0000}"/>
    <cellStyle name="20% - Accent1 3 2 3 2 9 3" xfId="19248" xr:uid="{00000000-0005-0000-0000-00007B4A0000}"/>
    <cellStyle name="20% - Accent1 3 2 3 2 9 3 2" xfId="19249" xr:uid="{00000000-0005-0000-0000-00007C4A0000}"/>
    <cellStyle name="20% - Accent1 3 2 3 2 9 4" xfId="19250" xr:uid="{00000000-0005-0000-0000-00007D4A0000}"/>
    <cellStyle name="20% - Accent1 3 2 3 3" xfId="19251" xr:uid="{00000000-0005-0000-0000-00007E4A0000}"/>
    <cellStyle name="20% - Accent1 3 2 3 3 10" xfId="19252" xr:uid="{00000000-0005-0000-0000-00007F4A0000}"/>
    <cellStyle name="20% - Accent1 3 2 3 3 10 2" xfId="19253" xr:uid="{00000000-0005-0000-0000-0000804A0000}"/>
    <cellStyle name="20% - Accent1 3 2 3 3 10 2 2" xfId="19254" xr:uid="{00000000-0005-0000-0000-0000814A0000}"/>
    <cellStyle name="20% - Accent1 3 2 3 3 10 3" xfId="19255" xr:uid="{00000000-0005-0000-0000-0000824A0000}"/>
    <cellStyle name="20% - Accent1 3 2 3 3 11" xfId="19256" xr:uid="{00000000-0005-0000-0000-0000834A0000}"/>
    <cellStyle name="20% - Accent1 3 2 3 3 11 2" xfId="19257" xr:uid="{00000000-0005-0000-0000-0000844A0000}"/>
    <cellStyle name="20% - Accent1 3 2 3 3 11 2 2" xfId="19258" xr:uid="{00000000-0005-0000-0000-0000854A0000}"/>
    <cellStyle name="20% - Accent1 3 2 3 3 11 3" xfId="19259" xr:uid="{00000000-0005-0000-0000-0000864A0000}"/>
    <cellStyle name="20% - Accent1 3 2 3 3 12" xfId="19260" xr:uid="{00000000-0005-0000-0000-0000874A0000}"/>
    <cellStyle name="20% - Accent1 3 2 3 3 12 2" xfId="19261" xr:uid="{00000000-0005-0000-0000-0000884A0000}"/>
    <cellStyle name="20% - Accent1 3 2 3 3 13" xfId="19262" xr:uid="{00000000-0005-0000-0000-0000894A0000}"/>
    <cellStyle name="20% - Accent1 3 2 3 3 13 2" xfId="19263" xr:uid="{00000000-0005-0000-0000-00008A4A0000}"/>
    <cellStyle name="20% - Accent1 3 2 3 3 14" xfId="19264" xr:uid="{00000000-0005-0000-0000-00008B4A0000}"/>
    <cellStyle name="20% - Accent1 3 2 3 3 2" xfId="19265" xr:uid="{00000000-0005-0000-0000-00008C4A0000}"/>
    <cellStyle name="20% - Accent1 3 2 3 3 2 10" xfId="19266" xr:uid="{00000000-0005-0000-0000-00008D4A0000}"/>
    <cellStyle name="20% - Accent1 3 2 3 3 2 10 2" xfId="19267" xr:uid="{00000000-0005-0000-0000-00008E4A0000}"/>
    <cellStyle name="20% - Accent1 3 2 3 3 2 11" xfId="19268" xr:uid="{00000000-0005-0000-0000-00008F4A0000}"/>
    <cellStyle name="20% - Accent1 3 2 3 3 2 2" xfId="19269" xr:uid="{00000000-0005-0000-0000-0000904A0000}"/>
    <cellStyle name="20% - Accent1 3 2 3 3 2 2 2" xfId="19270" xr:uid="{00000000-0005-0000-0000-0000914A0000}"/>
    <cellStyle name="20% - Accent1 3 2 3 3 2 2 2 2" xfId="19271" xr:uid="{00000000-0005-0000-0000-0000924A0000}"/>
    <cellStyle name="20% - Accent1 3 2 3 3 2 2 2 2 2" xfId="19272" xr:uid="{00000000-0005-0000-0000-0000934A0000}"/>
    <cellStyle name="20% - Accent1 3 2 3 3 2 2 2 2 2 2" xfId="19273" xr:uid="{00000000-0005-0000-0000-0000944A0000}"/>
    <cellStyle name="20% - Accent1 3 2 3 3 2 2 2 2 3" xfId="19274" xr:uid="{00000000-0005-0000-0000-0000954A0000}"/>
    <cellStyle name="20% - Accent1 3 2 3 3 2 2 2 3" xfId="19275" xr:uid="{00000000-0005-0000-0000-0000964A0000}"/>
    <cellStyle name="20% - Accent1 3 2 3 3 2 2 2 3 2" xfId="19276" xr:uid="{00000000-0005-0000-0000-0000974A0000}"/>
    <cellStyle name="20% - Accent1 3 2 3 3 2 2 2 4" xfId="19277" xr:uid="{00000000-0005-0000-0000-0000984A0000}"/>
    <cellStyle name="20% - Accent1 3 2 3 3 2 2 3" xfId="19278" xr:uid="{00000000-0005-0000-0000-0000994A0000}"/>
    <cellStyle name="20% - Accent1 3 2 3 3 2 2 3 2" xfId="19279" xr:uid="{00000000-0005-0000-0000-00009A4A0000}"/>
    <cellStyle name="20% - Accent1 3 2 3 3 2 2 3 2 2" xfId="19280" xr:uid="{00000000-0005-0000-0000-00009B4A0000}"/>
    <cellStyle name="20% - Accent1 3 2 3 3 2 2 3 2 2 2" xfId="19281" xr:uid="{00000000-0005-0000-0000-00009C4A0000}"/>
    <cellStyle name="20% - Accent1 3 2 3 3 2 2 3 2 3" xfId="19282" xr:uid="{00000000-0005-0000-0000-00009D4A0000}"/>
    <cellStyle name="20% - Accent1 3 2 3 3 2 2 3 3" xfId="19283" xr:uid="{00000000-0005-0000-0000-00009E4A0000}"/>
    <cellStyle name="20% - Accent1 3 2 3 3 2 2 3 3 2" xfId="19284" xr:uid="{00000000-0005-0000-0000-00009F4A0000}"/>
    <cellStyle name="20% - Accent1 3 2 3 3 2 2 3 4" xfId="19285" xr:uid="{00000000-0005-0000-0000-0000A04A0000}"/>
    <cellStyle name="20% - Accent1 3 2 3 3 2 2 4" xfId="19286" xr:uid="{00000000-0005-0000-0000-0000A14A0000}"/>
    <cellStyle name="20% - Accent1 3 2 3 3 2 2 4 2" xfId="19287" xr:uid="{00000000-0005-0000-0000-0000A24A0000}"/>
    <cellStyle name="20% - Accent1 3 2 3 3 2 2 4 2 2" xfId="19288" xr:uid="{00000000-0005-0000-0000-0000A34A0000}"/>
    <cellStyle name="20% - Accent1 3 2 3 3 2 2 4 2 2 2" xfId="19289" xr:uid="{00000000-0005-0000-0000-0000A44A0000}"/>
    <cellStyle name="20% - Accent1 3 2 3 3 2 2 4 2 3" xfId="19290" xr:uid="{00000000-0005-0000-0000-0000A54A0000}"/>
    <cellStyle name="20% - Accent1 3 2 3 3 2 2 4 3" xfId="19291" xr:uid="{00000000-0005-0000-0000-0000A64A0000}"/>
    <cellStyle name="20% - Accent1 3 2 3 3 2 2 4 3 2" xfId="19292" xr:uid="{00000000-0005-0000-0000-0000A74A0000}"/>
    <cellStyle name="20% - Accent1 3 2 3 3 2 2 4 4" xfId="19293" xr:uid="{00000000-0005-0000-0000-0000A84A0000}"/>
    <cellStyle name="20% - Accent1 3 2 3 3 2 2 5" xfId="19294" xr:uid="{00000000-0005-0000-0000-0000A94A0000}"/>
    <cellStyle name="20% - Accent1 3 2 3 3 2 2 5 2" xfId="19295" xr:uid="{00000000-0005-0000-0000-0000AA4A0000}"/>
    <cellStyle name="20% - Accent1 3 2 3 3 2 2 5 2 2" xfId="19296" xr:uid="{00000000-0005-0000-0000-0000AB4A0000}"/>
    <cellStyle name="20% - Accent1 3 2 3 3 2 2 5 3" xfId="19297" xr:uid="{00000000-0005-0000-0000-0000AC4A0000}"/>
    <cellStyle name="20% - Accent1 3 2 3 3 2 2 6" xfId="19298" xr:uid="{00000000-0005-0000-0000-0000AD4A0000}"/>
    <cellStyle name="20% - Accent1 3 2 3 3 2 2 6 2" xfId="19299" xr:uid="{00000000-0005-0000-0000-0000AE4A0000}"/>
    <cellStyle name="20% - Accent1 3 2 3 3 2 2 6 2 2" xfId="19300" xr:uid="{00000000-0005-0000-0000-0000AF4A0000}"/>
    <cellStyle name="20% - Accent1 3 2 3 3 2 2 6 3" xfId="19301" xr:uid="{00000000-0005-0000-0000-0000B04A0000}"/>
    <cellStyle name="20% - Accent1 3 2 3 3 2 2 7" xfId="19302" xr:uid="{00000000-0005-0000-0000-0000B14A0000}"/>
    <cellStyle name="20% - Accent1 3 2 3 3 2 2 7 2" xfId="19303" xr:uid="{00000000-0005-0000-0000-0000B24A0000}"/>
    <cellStyle name="20% - Accent1 3 2 3 3 2 2 8" xfId="19304" xr:uid="{00000000-0005-0000-0000-0000B34A0000}"/>
    <cellStyle name="20% - Accent1 3 2 3 3 2 2 8 2" xfId="19305" xr:uid="{00000000-0005-0000-0000-0000B44A0000}"/>
    <cellStyle name="20% - Accent1 3 2 3 3 2 2 9" xfId="19306" xr:uid="{00000000-0005-0000-0000-0000B54A0000}"/>
    <cellStyle name="20% - Accent1 3 2 3 3 2 3" xfId="19307" xr:uid="{00000000-0005-0000-0000-0000B64A0000}"/>
    <cellStyle name="20% - Accent1 3 2 3 3 2 3 2" xfId="19308" xr:uid="{00000000-0005-0000-0000-0000B74A0000}"/>
    <cellStyle name="20% - Accent1 3 2 3 3 2 3 2 2" xfId="19309" xr:uid="{00000000-0005-0000-0000-0000B84A0000}"/>
    <cellStyle name="20% - Accent1 3 2 3 3 2 3 2 2 2" xfId="19310" xr:uid="{00000000-0005-0000-0000-0000B94A0000}"/>
    <cellStyle name="20% - Accent1 3 2 3 3 2 3 2 2 2 2" xfId="19311" xr:uid="{00000000-0005-0000-0000-0000BA4A0000}"/>
    <cellStyle name="20% - Accent1 3 2 3 3 2 3 2 2 3" xfId="19312" xr:uid="{00000000-0005-0000-0000-0000BB4A0000}"/>
    <cellStyle name="20% - Accent1 3 2 3 3 2 3 2 3" xfId="19313" xr:uid="{00000000-0005-0000-0000-0000BC4A0000}"/>
    <cellStyle name="20% - Accent1 3 2 3 3 2 3 2 3 2" xfId="19314" xr:uid="{00000000-0005-0000-0000-0000BD4A0000}"/>
    <cellStyle name="20% - Accent1 3 2 3 3 2 3 2 4" xfId="19315" xr:uid="{00000000-0005-0000-0000-0000BE4A0000}"/>
    <cellStyle name="20% - Accent1 3 2 3 3 2 3 3" xfId="19316" xr:uid="{00000000-0005-0000-0000-0000BF4A0000}"/>
    <cellStyle name="20% - Accent1 3 2 3 3 2 3 3 2" xfId="19317" xr:uid="{00000000-0005-0000-0000-0000C04A0000}"/>
    <cellStyle name="20% - Accent1 3 2 3 3 2 3 3 2 2" xfId="19318" xr:uid="{00000000-0005-0000-0000-0000C14A0000}"/>
    <cellStyle name="20% - Accent1 3 2 3 3 2 3 3 2 2 2" xfId="19319" xr:uid="{00000000-0005-0000-0000-0000C24A0000}"/>
    <cellStyle name="20% - Accent1 3 2 3 3 2 3 3 2 3" xfId="19320" xr:uid="{00000000-0005-0000-0000-0000C34A0000}"/>
    <cellStyle name="20% - Accent1 3 2 3 3 2 3 3 3" xfId="19321" xr:uid="{00000000-0005-0000-0000-0000C44A0000}"/>
    <cellStyle name="20% - Accent1 3 2 3 3 2 3 3 3 2" xfId="19322" xr:uid="{00000000-0005-0000-0000-0000C54A0000}"/>
    <cellStyle name="20% - Accent1 3 2 3 3 2 3 3 4" xfId="19323" xr:uid="{00000000-0005-0000-0000-0000C64A0000}"/>
    <cellStyle name="20% - Accent1 3 2 3 3 2 3 4" xfId="19324" xr:uid="{00000000-0005-0000-0000-0000C74A0000}"/>
    <cellStyle name="20% - Accent1 3 2 3 3 2 3 4 2" xfId="19325" xr:uid="{00000000-0005-0000-0000-0000C84A0000}"/>
    <cellStyle name="20% - Accent1 3 2 3 3 2 3 4 2 2" xfId="19326" xr:uid="{00000000-0005-0000-0000-0000C94A0000}"/>
    <cellStyle name="20% - Accent1 3 2 3 3 2 3 4 2 2 2" xfId="19327" xr:uid="{00000000-0005-0000-0000-0000CA4A0000}"/>
    <cellStyle name="20% - Accent1 3 2 3 3 2 3 4 2 3" xfId="19328" xr:uid="{00000000-0005-0000-0000-0000CB4A0000}"/>
    <cellStyle name="20% - Accent1 3 2 3 3 2 3 4 3" xfId="19329" xr:uid="{00000000-0005-0000-0000-0000CC4A0000}"/>
    <cellStyle name="20% - Accent1 3 2 3 3 2 3 4 3 2" xfId="19330" xr:uid="{00000000-0005-0000-0000-0000CD4A0000}"/>
    <cellStyle name="20% - Accent1 3 2 3 3 2 3 4 4" xfId="19331" xr:uid="{00000000-0005-0000-0000-0000CE4A0000}"/>
    <cellStyle name="20% - Accent1 3 2 3 3 2 3 5" xfId="19332" xr:uid="{00000000-0005-0000-0000-0000CF4A0000}"/>
    <cellStyle name="20% - Accent1 3 2 3 3 2 3 5 2" xfId="19333" xr:uid="{00000000-0005-0000-0000-0000D04A0000}"/>
    <cellStyle name="20% - Accent1 3 2 3 3 2 3 5 2 2" xfId="19334" xr:uid="{00000000-0005-0000-0000-0000D14A0000}"/>
    <cellStyle name="20% - Accent1 3 2 3 3 2 3 5 3" xfId="19335" xr:uid="{00000000-0005-0000-0000-0000D24A0000}"/>
    <cellStyle name="20% - Accent1 3 2 3 3 2 3 6" xfId="19336" xr:uid="{00000000-0005-0000-0000-0000D34A0000}"/>
    <cellStyle name="20% - Accent1 3 2 3 3 2 3 6 2" xfId="19337" xr:uid="{00000000-0005-0000-0000-0000D44A0000}"/>
    <cellStyle name="20% - Accent1 3 2 3 3 2 3 6 2 2" xfId="19338" xr:uid="{00000000-0005-0000-0000-0000D54A0000}"/>
    <cellStyle name="20% - Accent1 3 2 3 3 2 3 6 3" xfId="19339" xr:uid="{00000000-0005-0000-0000-0000D64A0000}"/>
    <cellStyle name="20% - Accent1 3 2 3 3 2 3 7" xfId="19340" xr:uid="{00000000-0005-0000-0000-0000D74A0000}"/>
    <cellStyle name="20% - Accent1 3 2 3 3 2 3 7 2" xfId="19341" xr:uid="{00000000-0005-0000-0000-0000D84A0000}"/>
    <cellStyle name="20% - Accent1 3 2 3 3 2 3 8" xfId="19342" xr:uid="{00000000-0005-0000-0000-0000D94A0000}"/>
    <cellStyle name="20% - Accent1 3 2 3 3 2 3 8 2" xfId="19343" xr:uid="{00000000-0005-0000-0000-0000DA4A0000}"/>
    <cellStyle name="20% - Accent1 3 2 3 3 2 3 9" xfId="19344" xr:uid="{00000000-0005-0000-0000-0000DB4A0000}"/>
    <cellStyle name="20% - Accent1 3 2 3 3 2 4" xfId="19345" xr:uid="{00000000-0005-0000-0000-0000DC4A0000}"/>
    <cellStyle name="20% - Accent1 3 2 3 3 2 4 2" xfId="19346" xr:uid="{00000000-0005-0000-0000-0000DD4A0000}"/>
    <cellStyle name="20% - Accent1 3 2 3 3 2 4 2 2" xfId="19347" xr:uid="{00000000-0005-0000-0000-0000DE4A0000}"/>
    <cellStyle name="20% - Accent1 3 2 3 3 2 4 2 2 2" xfId="19348" xr:uid="{00000000-0005-0000-0000-0000DF4A0000}"/>
    <cellStyle name="20% - Accent1 3 2 3 3 2 4 2 3" xfId="19349" xr:uid="{00000000-0005-0000-0000-0000E04A0000}"/>
    <cellStyle name="20% - Accent1 3 2 3 3 2 4 3" xfId="19350" xr:uid="{00000000-0005-0000-0000-0000E14A0000}"/>
    <cellStyle name="20% - Accent1 3 2 3 3 2 4 3 2" xfId="19351" xr:uid="{00000000-0005-0000-0000-0000E24A0000}"/>
    <cellStyle name="20% - Accent1 3 2 3 3 2 4 4" xfId="19352" xr:uid="{00000000-0005-0000-0000-0000E34A0000}"/>
    <cellStyle name="20% - Accent1 3 2 3 3 2 5" xfId="19353" xr:uid="{00000000-0005-0000-0000-0000E44A0000}"/>
    <cellStyle name="20% - Accent1 3 2 3 3 2 5 2" xfId="19354" xr:uid="{00000000-0005-0000-0000-0000E54A0000}"/>
    <cellStyle name="20% - Accent1 3 2 3 3 2 5 2 2" xfId="19355" xr:uid="{00000000-0005-0000-0000-0000E64A0000}"/>
    <cellStyle name="20% - Accent1 3 2 3 3 2 5 2 2 2" xfId="19356" xr:uid="{00000000-0005-0000-0000-0000E74A0000}"/>
    <cellStyle name="20% - Accent1 3 2 3 3 2 5 2 3" xfId="19357" xr:uid="{00000000-0005-0000-0000-0000E84A0000}"/>
    <cellStyle name="20% - Accent1 3 2 3 3 2 5 3" xfId="19358" xr:uid="{00000000-0005-0000-0000-0000E94A0000}"/>
    <cellStyle name="20% - Accent1 3 2 3 3 2 5 3 2" xfId="19359" xr:uid="{00000000-0005-0000-0000-0000EA4A0000}"/>
    <cellStyle name="20% - Accent1 3 2 3 3 2 5 4" xfId="19360" xr:uid="{00000000-0005-0000-0000-0000EB4A0000}"/>
    <cellStyle name="20% - Accent1 3 2 3 3 2 6" xfId="19361" xr:uid="{00000000-0005-0000-0000-0000EC4A0000}"/>
    <cellStyle name="20% - Accent1 3 2 3 3 2 6 2" xfId="19362" xr:uid="{00000000-0005-0000-0000-0000ED4A0000}"/>
    <cellStyle name="20% - Accent1 3 2 3 3 2 6 2 2" xfId="19363" xr:uid="{00000000-0005-0000-0000-0000EE4A0000}"/>
    <cellStyle name="20% - Accent1 3 2 3 3 2 6 2 2 2" xfId="19364" xr:uid="{00000000-0005-0000-0000-0000EF4A0000}"/>
    <cellStyle name="20% - Accent1 3 2 3 3 2 6 2 3" xfId="19365" xr:uid="{00000000-0005-0000-0000-0000F04A0000}"/>
    <cellStyle name="20% - Accent1 3 2 3 3 2 6 3" xfId="19366" xr:uid="{00000000-0005-0000-0000-0000F14A0000}"/>
    <cellStyle name="20% - Accent1 3 2 3 3 2 6 3 2" xfId="19367" xr:uid="{00000000-0005-0000-0000-0000F24A0000}"/>
    <cellStyle name="20% - Accent1 3 2 3 3 2 6 4" xfId="19368" xr:uid="{00000000-0005-0000-0000-0000F34A0000}"/>
    <cellStyle name="20% - Accent1 3 2 3 3 2 7" xfId="19369" xr:uid="{00000000-0005-0000-0000-0000F44A0000}"/>
    <cellStyle name="20% - Accent1 3 2 3 3 2 7 2" xfId="19370" xr:uid="{00000000-0005-0000-0000-0000F54A0000}"/>
    <cellStyle name="20% - Accent1 3 2 3 3 2 7 2 2" xfId="19371" xr:uid="{00000000-0005-0000-0000-0000F64A0000}"/>
    <cellStyle name="20% - Accent1 3 2 3 3 2 7 3" xfId="19372" xr:uid="{00000000-0005-0000-0000-0000F74A0000}"/>
    <cellStyle name="20% - Accent1 3 2 3 3 2 8" xfId="19373" xr:uid="{00000000-0005-0000-0000-0000F84A0000}"/>
    <cellStyle name="20% - Accent1 3 2 3 3 2 8 2" xfId="19374" xr:uid="{00000000-0005-0000-0000-0000F94A0000}"/>
    <cellStyle name="20% - Accent1 3 2 3 3 2 8 2 2" xfId="19375" xr:uid="{00000000-0005-0000-0000-0000FA4A0000}"/>
    <cellStyle name="20% - Accent1 3 2 3 3 2 8 3" xfId="19376" xr:uid="{00000000-0005-0000-0000-0000FB4A0000}"/>
    <cellStyle name="20% - Accent1 3 2 3 3 2 9" xfId="19377" xr:uid="{00000000-0005-0000-0000-0000FC4A0000}"/>
    <cellStyle name="20% - Accent1 3 2 3 3 2 9 2" xfId="19378" xr:uid="{00000000-0005-0000-0000-0000FD4A0000}"/>
    <cellStyle name="20% - Accent1 3 2 3 3 3" xfId="19379" xr:uid="{00000000-0005-0000-0000-0000FE4A0000}"/>
    <cellStyle name="20% - Accent1 3 2 3 3 3 10" xfId="19380" xr:uid="{00000000-0005-0000-0000-0000FF4A0000}"/>
    <cellStyle name="20% - Accent1 3 2 3 3 3 10 2" xfId="19381" xr:uid="{00000000-0005-0000-0000-0000004B0000}"/>
    <cellStyle name="20% - Accent1 3 2 3 3 3 11" xfId="19382" xr:uid="{00000000-0005-0000-0000-0000014B0000}"/>
    <cellStyle name="20% - Accent1 3 2 3 3 3 2" xfId="19383" xr:uid="{00000000-0005-0000-0000-0000024B0000}"/>
    <cellStyle name="20% - Accent1 3 2 3 3 3 2 2" xfId="19384" xr:uid="{00000000-0005-0000-0000-0000034B0000}"/>
    <cellStyle name="20% - Accent1 3 2 3 3 3 2 2 2" xfId="19385" xr:uid="{00000000-0005-0000-0000-0000044B0000}"/>
    <cellStyle name="20% - Accent1 3 2 3 3 3 2 2 2 2" xfId="19386" xr:uid="{00000000-0005-0000-0000-0000054B0000}"/>
    <cellStyle name="20% - Accent1 3 2 3 3 3 2 2 2 2 2" xfId="19387" xr:uid="{00000000-0005-0000-0000-0000064B0000}"/>
    <cellStyle name="20% - Accent1 3 2 3 3 3 2 2 2 3" xfId="19388" xr:uid="{00000000-0005-0000-0000-0000074B0000}"/>
    <cellStyle name="20% - Accent1 3 2 3 3 3 2 2 3" xfId="19389" xr:uid="{00000000-0005-0000-0000-0000084B0000}"/>
    <cellStyle name="20% - Accent1 3 2 3 3 3 2 2 3 2" xfId="19390" xr:uid="{00000000-0005-0000-0000-0000094B0000}"/>
    <cellStyle name="20% - Accent1 3 2 3 3 3 2 2 4" xfId="19391" xr:uid="{00000000-0005-0000-0000-00000A4B0000}"/>
    <cellStyle name="20% - Accent1 3 2 3 3 3 2 3" xfId="19392" xr:uid="{00000000-0005-0000-0000-00000B4B0000}"/>
    <cellStyle name="20% - Accent1 3 2 3 3 3 2 3 2" xfId="19393" xr:uid="{00000000-0005-0000-0000-00000C4B0000}"/>
    <cellStyle name="20% - Accent1 3 2 3 3 3 2 3 2 2" xfId="19394" xr:uid="{00000000-0005-0000-0000-00000D4B0000}"/>
    <cellStyle name="20% - Accent1 3 2 3 3 3 2 3 2 2 2" xfId="19395" xr:uid="{00000000-0005-0000-0000-00000E4B0000}"/>
    <cellStyle name="20% - Accent1 3 2 3 3 3 2 3 2 3" xfId="19396" xr:uid="{00000000-0005-0000-0000-00000F4B0000}"/>
    <cellStyle name="20% - Accent1 3 2 3 3 3 2 3 3" xfId="19397" xr:uid="{00000000-0005-0000-0000-0000104B0000}"/>
    <cellStyle name="20% - Accent1 3 2 3 3 3 2 3 3 2" xfId="19398" xr:uid="{00000000-0005-0000-0000-0000114B0000}"/>
    <cellStyle name="20% - Accent1 3 2 3 3 3 2 3 4" xfId="19399" xr:uid="{00000000-0005-0000-0000-0000124B0000}"/>
    <cellStyle name="20% - Accent1 3 2 3 3 3 2 4" xfId="19400" xr:uid="{00000000-0005-0000-0000-0000134B0000}"/>
    <cellStyle name="20% - Accent1 3 2 3 3 3 2 4 2" xfId="19401" xr:uid="{00000000-0005-0000-0000-0000144B0000}"/>
    <cellStyle name="20% - Accent1 3 2 3 3 3 2 4 2 2" xfId="19402" xr:uid="{00000000-0005-0000-0000-0000154B0000}"/>
    <cellStyle name="20% - Accent1 3 2 3 3 3 2 4 2 2 2" xfId="19403" xr:uid="{00000000-0005-0000-0000-0000164B0000}"/>
    <cellStyle name="20% - Accent1 3 2 3 3 3 2 4 2 3" xfId="19404" xr:uid="{00000000-0005-0000-0000-0000174B0000}"/>
    <cellStyle name="20% - Accent1 3 2 3 3 3 2 4 3" xfId="19405" xr:uid="{00000000-0005-0000-0000-0000184B0000}"/>
    <cellStyle name="20% - Accent1 3 2 3 3 3 2 4 3 2" xfId="19406" xr:uid="{00000000-0005-0000-0000-0000194B0000}"/>
    <cellStyle name="20% - Accent1 3 2 3 3 3 2 4 4" xfId="19407" xr:uid="{00000000-0005-0000-0000-00001A4B0000}"/>
    <cellStyle name="20% - Accent1 3 2 3 3 3 2 5" xfId="19408" xr:uid="{00000000-0005-0000-0000-00001B4B0000}"/>
    <cellStyle name="20% - Accent1 3 2 3 3 3 2 5 2" xfId="19409" xr:uid="{00000000-0005-0000-0000-00001C4B0000}"/>
    <cellStyle name="20% - Accent1 3 2 3 3 3 2 5 2 2" xfId="19410" xr:uid="{00000000-0005-0000-0000-00001D4B0000}"/>
    <cellStyle name="20% - Accent1 3 2 3 3 3 2 5 3" xfId="19411" xr:uid="{00000000-0005-0000-0000-00001E4B0000}"/>
    <cellStyle name="20% - Accent1 3 2 3 3 3 2 6" xfId="19412" xr:uid="{00000000-0005-0000-0000-00001F4B0000}"/>
    <cellStyle name="20% - Accent1 3 2 3 3 3 2 6 2" xfId="19413" xr:uid="{00000000-0005-0000-0000-0000204B0000}"/>
    <cellStyle name="20% - Accent1 3 2 3 3 3 2 6 2 2" xfId="19414" xr:uid="{00000000-0005-0000-0000-0000214B0000}"/>
    <cellStyle name="20% - Accent1 3 2 3 3 3 2 6 3" xfId="19415" xr:uid="{00000000-0005-0000-0000-0000224B0000}"/>
    <cellStyle name="20% - Accent1 3 2 3 3 3 2 7" xfId="19416" xr:uid="{00000000-0005-0000-0000-0000234B0000}"/>
    <cellStyle name="20% - Accent1 3 2 3 3 3 2 7 2" xfId="19417" xr:uid="{00000000-0005-0000-0000-0000244B0000}"/>
    <cellStyle name="20% - Accent1 3 2 3 3 3 2 8" xfId="19418" xr:uid="{00000000-0005-0000-0000-0000254B0000}"/>
    <cellStyle name="20% - Accent1 3 2 3 3 3 2 8 2" xfId="19419" xr:uid="{00000000-0005-0000-0000-0000264B0000}"/>
    <cellStyle name="20% - Accent1 3 2 3 3 3 2 9" xfId="19420" xr:uid="{00000000-0005-0000-0000-0000274B0000}"/>
    <cellStyle name="20% - Accent1 3 2 3 3 3 3" xfId="19421" xr:uid="{00000000-0005-0000-0000-0000284B0000}"/>
    <cellStyle name="20% - Accent1 3 2 3 3 3 3 2" xfId="19422" xr:uid="{00000000-0005-0000-0000-0000294B0000}"/>
    <cellStyle name="20% - Accent1 3 2 3 3 3 3 2 2" xfId="19423" xr:uid="{00000000-0005-0000-0000-00002A4B0000}"/>
    <cellStyle name="20% - Accent1 3 2 3 3 3 3 2 2 2" xfId="19424" xr:uid="{00000000-0005-0000-0000-00002B4B0000}"/>
    <cellStyle name="20% - Accent1 3 2 3 3 3 3 2 2 2 2" xfId="19425" xr:uid="{00000000-0005-0000-0000-00002C4B0000}"/>
    <cellStyle name="20% - Accent1 3 2 3 3 3 3 2 2 3" xfId="19426" xr:uid="{00000000-0005-0000-0000-00002D4B0000}"/>
    <cellStyle name="20% - Accent1 3 2 3 3 3 3 2 3" xfId="19427" xr:uid="{00000000-0005-0000-0000-00002E4B0000}"/>
    <cellStyle name="20% - Accent1 3 2 3 3 3 3 2 3 2" xfId="19428" xr:uid="{00000000-0005-0000-0000-00002F4B0000}"/>
    <cellStyle name="20% - Accent1 3 2 3 3 3 3 2 4" xfId="19429" xr:uid="{00000000-0005-0000-0000-0000304B0000}"/>
    <cellStyle name="20% - Accent1 3 2 3 3 3 3 3" xfId="19430" xr:uid="{00000000-0005-0000-0000-0000314B0000}"/>
    <cellStyle name="20% - Accent1 3 2 3 3 3 3 3 2" xfId="19431" xr:uid="{00000000-0005-0000-0000-0000324B0000}"/>
    <cellStyle name="20% - Accent1 3 2 3 3 3 3 3 2 2" xfId="19432" xr:uid="{00000000-0005-0000-0000-0000334B0000}"/>
    <cellStyle name="20% - Accent1 3 2 3 3 3 3 3 2 2 2" xfId="19433" xr:uid="{00000000-0005-0000-0000-0000344B0000}"/>
    <cellStyle name="20% - Accent1 3 2 3 3 3 3 3 2 3" xfId="19434" xr:uid="{00000000-0005-0000-0000-0000354B0000}"/>
    <cellStyle name="20% - Accent1 3 2 3 3 3 3 3 3" xfId="19435" xr:uid="{00000000-0005-0000-0000-0000364B0000}"/>
    <cellStyle name="20% - Accent1 3 2 3 3 3 3 3 3 2" xfId="19436" xr:uid="{00000000-0005-0000-0000-0000374B0000}"/>
    <cellStyle name="20% - Accent1 3 2 3 3 3 3 3 4" xfId="19437" xr:uid="{00000000-0005-0000-0000-0000384B0000}"/>
    <cellStyle name="20% - Accent1 3 2 3 3 3 3 4" xfId="19438" xr:uid="{00000000-0005-0000-0000-0000394B0000}"/>
    <cellStyle name="20% - Accent1 3 2 3 3 3 3 4 2" xfId="19439" xr:uid="{00000000-0005-0000-0000-00003A4B0000}"/>
    <cellStyle name="20% - Accent1 3 2 3 3 3 3 4 2 2" xfId="19440" xr:uid="{00000000-0005-0000-0000-00003B4B0000}"/>
    <cellStyle name="20% - Accent1 3 2 3 3 3 3 4 2 2 2" xfId="19441" xr:uid="{00000000-0005-0000-0000-00003C4B0000}"/>
    <cellStyle name="20% - Accent1 3 2 3 3 3 3 4 2 3" xfId="19442" xr:uid="{00000000-0005-0000-0000-00003D4B0000}"/>
    <cellStyle name="20% - Accent1 3 2 3 3 3 3 4 3" xfId="19443" xr:uid="{00000000-0005-0000-0000-00003E4B0000}"/>
    <cellStyle name="20% - Accent1 3 2 3 3 3 3 4 3 2" xfId="19444" xr:uid="{00000000-0005-0000-0000-00003F4B0000}"/>
    <cellStyle name="20% - Accent1 3 2 3 3 3 3 4 4" xfId="19445" xr:uid="{00000000-0005-0000-0000-0000404B0000}"/>
    <cellStyle name="20% - Accent1 3 2 3 3 3 3 5" xfId="19446" xr:uid="{00000000-0005-0000-0000-0000414B0000}"/>
    <cellStyle name="20% - Accent1 3 2 3 3 3 3 5 2" xfId="19447" xr:uid="{00000000-0005-0000-0000-0000424B0000}"/>
    <cellStyle name="20% - Accent1 3 2 3 3 3 3 5 2 2" xfId="19448" xr:uid="{00000000-0005-0000-0000-0000434B0000}"/>
    <cellStyle name="20% - Accent1 3 2 3 3 3 3 5 3" xfId="19449" xr:uid="{00000000-0005-0000-0000-0000444B0000}"/>
    <cellStyle name="20% - Accent1 3 2 3 3 3 3 6" xfId="19450" xr:uid="{00000000-0005-0000-0000-0000454B0000}"/>
    <cellStyle name="20% - Accent1 3 2 3 3 3 3 6 2" xfId="19451" xr:uid="{00000000-0005-0000-0000-0000464B0000}"/>
    <cellStyle name="20% - Accent1 3 2 3 3 3 3 6 2 2" xfId="19452" xr:uid="{00000000-0005-0000-0000-0000474B0000}"/>
    <cellStyle name="20% - Accent1 3 2 3 3 3 3 6 3" xfId="19453" xr:uid="{00000000-0005-0000-0000-0000484B0000}"/>
    <cellStyle name="20% - Accent1 3 2 3 3 3 3 7" xfId="19454" xr:uid="{00000000-0005-0000-0000-0000494B0000}"/>
    <cellStyle name="20% - Accent1 3 2 3 3 3 3 7 2" xfId="19455" xr:uid="{00000000-0005-0000-0000-00004A4B0000}"/>
    <cellStyle name="20% - Accent1 3 2 3 3 3 3 8" xfId="19456" xr:uid="{00000000-0005-0000-0000-00004B4B0000}"/>
    <cellStyle name="20% - Accent1 3 2 3 3 3 3 8 2" xfId="19457" xr:uid="{00000000-0005-0000-0000-00004C4B0000}"/>
    <cellStyle name="20% - Accent1 3 2 3 3 3 3 9" xfId="19458" xr:uid="{00000000-0005-0000-0000-00004D4B0000}"/>
    <cellStyle name="20% - Accent1 3 2 3 3 3 4" xfId="19459" xr:uid="{00000000-0005-0000-0000-00004E4B0000}"/>
    <cellStyle name="20% - Accent1 3 2 3 3 3 4 2" xfId="19460" xr:uid="{00000000-0005-0000-0000-00004F4B0000}"/>
    <cellStyle name="20% - Accent1 3 2 3 3 3 4 2 2" xfId="19461" xr:uid="{00000000-0005-0000-0000-0000504B0000}"/>
    <cellStyle name="20% - Accent1 3 2 3 3 3 4 2 2 2" xfId="19462" xr:uid="{00000000-0005-0000-0000-0000514B0000}"/>
    <cellStyle name="20% - Accent1 3 2 3 3 3 4 2 3" xfId="19463" xr:uid="{00000000-0005-0000-0000-0000524B0000}"/>
    <cellStyle name="20% - Accent1 3 2 3 3 3 4 3" xfId="19464" xr:uid="{00000000-0005-0000-0000-0000534B0000}"/>
    <cellStyle name="20% - Accent1 3 2 3 3 3 4 3 2" xfId="19465" xr:uid="{00000000-0005-0000-0000-0000544B0000}"/>
    <cellStyle name="20% - Accent1 3 2 3 3 3 4 4" xfId="19466" xr:uid="{00000000-0005-0000-0000-0000554B0000}"/>
    <cellStyle name="20% - Accent1 3 2 3 3 3 5" xfId="19467" xr:uid="{00000000-0005-0000-0000-0000564B0000}"/>
    <cellStyle name="20% - Accent1 3 2 3 3 3 5 2" xfId="19468" xr:uid="{00000000-0005-0000-0000-0000574B0000}"/>
    <cellStyle name="20% - Accent1 3 2 3 3 3 5 2 2" xfId="19469" xr:uid="{00000000-0005-0000-0000-0000584B0000}"/>
    <cellStyle name="20% - Accent1 3 2 3 3 3 5 2 2 2" xfId="19470" xr:uid="{00000000-0005-0000-0000-0000594B0000}"/>
    <cellStyle name="20% - Accent1 3 2 3 3 3 5 2 3" xfId="19471" xr:uid="{00000000-0005-0000-0000-00005A4B0000}"/>
    <cellStyle name="20% - Accent1 3 2 3 3 3 5 3" xfId="19472" xr:uid="{00000000-0005-0000-0000-00005B4B0000}"/>
    <cellStyle name="20% - Accent1 3 2 3 3 3 5 3 2" xfId="19473" xr:uid="{00000000-0005-0000-0000-00005C4B0000}"/>
    <cellStyle name="20% - Accent1 3 2 3 3 3 5 4" xfId="19474" xr:uid="{00000000-0005-0000-0000-00005D4B0000}"/>
    <cellStyle name="20% - Accent1 3 2 3 3 3 6" xfId="19475" xr:uid="{00000000-0005-0000-0000-00005E4B0000}"/>
    <cellStyle name="20% - Accent1 3 2 3 3 3 6 2" xfId="19476" xr:uid="{00000000-0005-0000-0000-00005F4B0000}"/>
    <cellStyle name="20% - Accent1 3 2 3 3 3 6 2 2" xfId="19477" xr:uid="{00000000-0005-0000-0000-0000604B0000}"/>
    <cellStyle name="20% - Accent1 3 2 3 3 3 6 2 2 2" xfId="19478" xr:uid="{00000000-0005-0000-0000-0000614B0000}"/>
    <cellStyle name="20% - Accent1 3 2 3 3 3 6 2 3" xfId="19479" xr:uid="{00000000-0005-0000-0000-0000624B0000}"/>
    <cellStyle name="20% - Accent1 3 2 3 3 3 6 3" xfId="19480" xr:uid="{00000000-0005-0000-0000-0000634B0000}"/>
    <cellStyle name="20% - Accent1 3 2 3 3 3 6 3 2" xfId="19481" xr:uid="{00000000-0005-0000-0000-0000644B0000}"/>
    <cellStyle name="20% - Accent1 3 2 3 3 3 6 4" xfId="19482" xr:uid="{00000000-0005-0000-0000-0000654B0000}"/>
    <cellStyle name="20% - Accent1 3 2 3 3 3 7" xfId="19483" xr:uid="{00000000-0005-0000-0000-0000664B0000}"/>
    <cellStyle name="20% - Accent1 3 2 3 3 3 7 2" xfId="19484" xr:uid="{00000000-0005-0000-0000-0000674B0000}"/>
    <cellStyle name="20% - Accent1 3 2 3 3 3 7 2 2" xfId="19485" xr:uid="{00000000-0005-0000-0000-0000684B0000}"/>
    <cellStyle name="20% - Accent1 3 2 3 3 3 7 3" xfId="19486" xr:uid="{00000000-0005-0000-0000-0000694B0000}"/>
    <cellStyle name="20% - Accent1 3 2 3 3 3 8" xfId="19487" xr:uid="{00000000-0005-0000-0000-00006A4B0000}"/>
    <cellStyle name="20% - Accent1 3 2 3 3 3 8 2" xfId="19488" xr:uid="{00000000-0005-0000-0000-00006B4B0000}"/>
    <cellStyle name="20% - Accent1 3 2 3 3 3 8 2 2" xfId="19489" xr:uid="{00000000-0005-0000-0000-00006C4B0000}"/>
    <cellStyle name="20% - Accent1 3 2 3 3 3 8 3" xfId="19490" xr:uid="{00000000-0005-0000-0000-00006D4B0000}"/>
    <cellStyle name="20% - Accent1 3 2 3 3 3 9" xfId="19491" xr:uid="{00000000-0005-0000-0000-00006E4B0000}"/>
    <cellStyle name="20% - Accent1 3 2 3 3 3 9 2" xfId="19492" xr:uid="{00000000-0005-0000-0000-00006F4B0000}"/>
    <cellStyle name="20% - Accent1 3 2 3 3 4" xfId="19493" xr:uid="{00000000-0005-0000-0000-0000704B0000}"/>
    <cellStyle name="20% - Accent1 3 2 3 3 4 10" xfId="19494" xr:uid="{00000000-0005-0000-0000-0000714B0000}"/>
    <cellStyle name="20% - Accent1 3 2 3 3 4 10 2" xfId="19495" xr:uid="{00000000-0005-0000-0000-0000724B0000}"/>
    <cellStyle name="20% - Accent1 3 2 3 3 4 11" xfId="19496" xr:uid="{00000000-0005-0000-0000-0000734B0000}"/>
    <cellStyle name="20% - Accent1 3 2 3 3 4 2" xfId="19497" xr:uid="{00000000-0005-0000-0000-0000744B0000}"/>
    <cellStyle name="20% - Accent1 3 2 3 3 4 2 2" xfId="19498" xr:uid="{00000000-0005-0000-0000-0000754B0000}"/>
    <cellStyle name="20% - Accent1 3 2 3 3 4 2 2 2" xfId="19499" xr:uid="{00000000-0005-0000-0000-0000764B0000}"/>
    <cellStyle name="20% - Accent1 3 2 3 3 4 2 2 2 2" xfId="19500" xr:uid="{00000000-0005-0000-0000-0000774B0000}"/>
    <cellStyle name="20% - Accent1 3 2 3 3 4 2 2 2 2 2" xfId="19501" xr:uid="{00000000-0005-0000-0000-0000784B0000}"/>
    <cellStyle name="20% - Accent1 3 2 3 3 4 2 2 2 3" xfId="19502" xr:uid="{00000000-0005-0000-0000-0000794B0000}"/>
    <cellStyle name="20% - Accent1 3 2 3 3 4 2 2 3" xfId="19503" xr:uid="{00000000-0005-0000-0000-00007A4B0000}"/>
    <cellStyle name="20% - Accent1 3 2 3 3 4 2 2 3 2" xfId="19504" xr:uid="{00000000-0005-0000-0000-00007B4B0000}"/>
    <cellStyle name="20% - Accent1 3 2 3 3 4 2 2 4" xfId="19505" xr:uid="{00000000-0005-0000-0000-00007C4B0000}"/>
    <cellStyle name="20% - Accent1 3 2 3 3 4 2 3" xfId="19506" xr:uid="{00000000-0005-0000-0000-00007D4B0000}"/>
    <cellStyle name="20% - Accent1 3 2 3 3 4 2 3 2" xfId="19507" xr:uid="{00000000-0005-0000-0000-00007E4B0000}"/>
    <cellStyle name="20% - Accent1 3 2 3 3 4 2 3 2 2" xfId="19508" xr:uid="{00000000-0005-0000-0000-00007F4B0000}"/>
    <cellStyle name="20% - Accent1 3 2 3 3 4 2 3 2 2 2" xfId="19509" xr:uid="{00000000-0005-0000-0000-0000804B0000}"/>
    <cellStyle name="20% - Accent1 3 2 3 3 4 2 3 2 3" xfId="19510" xr:uid="{00000000-0005-0000-0000-0000814B0000}"/>
    <cellStyle name="20% - Accent1 3 2 3 3 4 2 3 3" xfId="19511" xr:uid="{00000000-0005-0000-0000-0000824B0000}"/>
    <cellStyle name="20% - Accent1 3 2 3 3 4 2 3 3 2" xfId="19512" xr:uid="{00000000-0005-0000-0000-0000834B0000}"/>
    <cellStyle name="20% - Accent1 3 2 3 3 4 2 3 4" xfId="19513" xr:uid="{00000000-0005-0000-0000-0000844B0000}"/>
    <cellStyle name="20% - Accent1 3 2 3 3 4 2 4" xfId="19514" xr:uid="{00000000-0005-0000-0000-0000854B0000}"/>
    <cellStyle name="20% - Accent1 3 2 3 3 4 2 4 2" xfId="19515" xr:uid="{00000000-0005-0000-0000-0000864B0000}"/>
    <cellStyle name="20% - Accent1 3 2 3 3 4 2 4 2 2" xfId="19516" xr:uid="{00000000-0005-0000-0000-0000874B0000}"/>
    <cellStyle name="20% - Accent1 3 2 3 3 4 2 4 2 2 2" xfId="19517" xr:uid="{00000000-0005-0000-0000-0000884B0000}"/>
    <cellStyle name="20% - Accent1 3 2 3 3 4 2 4 2 3" xfId="19518" xr:uid="{00000000-0005-0000-0000-0000894B0000}"/>
    <cellStyle name="20% - Accent1 3 2 3 3 4 2 4 3" xfId="19519" xr:uid="{00000000-0005-0000-0000-00008A4B0000}"/>
    <cellStyle name="20% - Accent1 3 2 3 3 4 2 4 3 2" xfId="19520" xr:uid="{00000000-0005-0000-0000-00008B4B0000}"/>
    <cellStyle name="20% - Accent1 3 2 3 3 4 2 4 4" xfId="19521" xr:uid="{00000000-0005-0000-0000-00008C4B0000}"/>
    <cellStyle name="20% - Accent1 3 2 3 3 4 2 5" xfId="19522" xr:uid="{00000000-0005-0000-0000-00008D4B0000}"/>
    <cellStyle name="20% - Accent1 3 2 3 3 4 2 5 2" xfId="19523" xr:uid="{00000000-0005-0000-0000-00008E4B0000}"/>
    <cellStyle name="20% - Accent1 3 2 3 3 4 2 5 2 2" xfId="19524" xr:uid="{00000000-0005-0000-0000-00008F4B0000}"/>
    <cellStyle name="20% - Accent1 3 2 3 3 4 2 5 3" xfId="19525" xr:uid="{00000000-0005-0000-0000-0000904B0000}"/>
    <cellStyle name="20% - Accent1 3 2 3 3 4 2 6" xfId="19526" xr:uid="{00000000-0005-0000-0000-0000914B0000}"/>
    <cellStyle name="20% - Accent1 3 2 3 3 4 2 6 2" xfId="19527" xr:uid="{00000000-0005-0000-0000-0000924B0000}"/>
    <cellStyle name="20% - Accent1 3 2 3 3 4 2 6 2 2" xfId="19528" xr:uid="{00000000-0005-0000-0000-0000934B0000}"/>
    <cellStyle name="20% - Accent1 3 2 3 3 4 2 6 3" xfId="19529" xr:uid="{00000000-0005-0000-0000-0000944B0000}"/>
    <cellStyle name="20% - Accent1 3 2 3 3 4 2 7" xfId="19530" xr:uid="{00000000-0005-0000-0000-0000954B0000}"/>
    <cellStyle name="20% - Accent1 3 2 3 3 4 2 7 2" xfId="19531" xr:uid="{00000000-0005-0000-0000-0000964B0000}"/>
    <cellStyle name="20% - Accent1 3 2 3 3 4 2 8" xfId="19532" xr:uid="{00000000-0005-0000-0000-0000974B0000}"/>
    <cellStyle name="20% - Accent1 3 2 3 3 4 2 8 2" xfId="19533" xr:uid="{00000000-0005-0000-0000-0000984B0000}"/>
    <cellStyle name="20% - Accent1 3 2 3 3 4 2 9" xfId="19534" xr:uid="{00000000-0005-0000-0000-0000994B0000}"/>
    <cellStyle name="20% - Accent1 3 2 3 3 4 3" xfId="19535" xr:uid="{00000000-0005-0000-0000-00009A4B0000}"/>
    <cellStyle name="20% - Accent1 3 2 3 3 4 3 2" xfId="19536" xr:uid="{00000000-0005-0000-0000-00009B4B0000}"/>
    <cellStyle name="20% - Accent1 3 2 3 3 4 3 2 2" xfId="19537" xr:uid="{00000000-0005-0000-0000-00009C4B0000}"/>
    <cellStyle name="20% - Accent1 3 2 3 3 4 3 2 2 2" xfId="19538" xr:uid="{00000000-0005-0000-0000-00009D4B0000}"/>
    <cellStyle name="20% - Accent1 3 2 3 3 4 3 2 2 2 2" xfId="19539" xr:uid="{00000000-0005-0000-0000-00009E4B0000}"/>
    <cellStyle name="20% - Accent1 3 2 3 3 4 3 2 2 3" xfId="19540" xr:uid="{00000000-0005-0000-0000-00009F4B0000}"/>
    <cellStyle name="20% - Accent1 3 2 3 3 4 3 2 3" xfId="19541" xr:uid="{00000000-0005-0000-0000-0000A04B0000}"/>
    <cellStyle name="20% - Accent1 3 2 3 3 4 3 2 3 2" xfId="19542" xr:uid="{00000000-0005-0000-0000-0000A14B0000}"/>
    <cellStyle name="20% - Accent1 3 2 3 3 4 3 2 4" xfId="19543" xr:uid="{00000000-0005-0000-0000-0000A24B0000}"/>
    <cellStyle name="20% - Accent1 3 2 3 3 4 3 3" xfId="19544" xr:uid="{00000000-0005-0000-0000-0000A34B0000}"/>
    <cellStyle name="20% - Accent1 3 2 3 3 4 3 3 2" xfId="19545" xr:uid="{00000000-0005-0000-0000-0000A44B0000}"/>
    <cellStyle name="20% - Accent1 3 2 3 3 4 3 3 2 2" xfId="19546" xr:uid="{00000000-0005-0000-0000-0000A54B0000}"/>
    <cellStyle name="20% - Accent1 3 2 3 3 4 3 3 2 2 2" xfId="19547" xr:uid="{00000000-0005-0000-0000-0000A64B0000}"/>
    <cellStyle name="20% - Accent1 3 2 3 3 4 3 3 2 3" xfId="19548" xr:uid="{00000000-0005-0000-0000-0000A74B0000}"/>
    <cellStyle name="20% - Accent1 3 2 3 3 4 3 3 3" xfId="19549" xr:uid="{00000000-0005-0000-0000-0000A84B0000}"/>
    <cellStyle name="20% - Accent1 3 2 3 3 4 3 3 3 2" xfId="19550" xr:uid="{00000000-0005-0000-0000-0000A94B0000}"/>
    <cellStyle name="20% - Accent1 3 2 3 3 4 3 3 4" xfId="19551" xr:uid="{00000000-0005-0000-0000-0000AA4B0000}"/>
    <cellStyle name="20% - Accent1 3 2 3 3 4 3 4" xfId="19552" xr:uid="{00000000-0005-0000-0000-0000AB4B0000}"/>
    <cellStyle name="20% - Accent1 3 2 3 3 4 3 4 2" xfId="19553" xr:uid="{00000000-0005-0000-0000-0000AC4B0000}"/>
    <cellStyle name="20% - Accent1 3 2 3 3 4 3 4 2 2" xfId="19554" xr:uid="{00000000-0005-0000-0000-0000AD4B0000}"/>
    <cellStyle name="20% - Accent1 3 2 3 3 4 3 4 2 2 2" xfId="19555" xr:uid="{00000000-0005-0000-0000-0000AE4B0000}"/>
    <cellStyle name="20% - Accent1 3 2 3 3 4 3 4 2 3" xfId="19556" xr:uid="{00000000-0005-0000-0000-0000AF4B0000}"/>
    <cellStyle name="20% - Accent1 3 2 3 3 4 3 4 3" xfId="19557" xr:uid="{00000000-0005-0000-0000-0000B04B0000}"/>
    <cellStyle name="20% - Accent1 3 2 3 3 4 3 4 3 2" xfId="19558" xr:uid="{00000000-0005-0000-0000-0000B14B0000}"/>
    <cellStyle name="20% - Accent1 3 2 3 3 4 3 4 4" xfId="19559" xr:uid="{00000000-0005-0000-0000-0000B24B0000}"/>
    <cellStyle name="20% - Accent1 3 2 3 3 4 3 5" xfId="19560" xr:uid="{00000000-0005-0000-0000-0000B34B0000}"/>
    <cellStyle name="20% - Accent1 3 2 3 3 4 3 5 2" xfId="19561" xr:uid="{00000000-0005-0000-0000-0000B44B0000}"/>
    <cellStyle name="20% - Accent1 3 2 3 3 4 3 5 2 2" xfId="19562" xr:uid="{00000000-0005-0000-0000-0000B54B0000}"/>
    <cellStyle name="20% - Accent1 3 2 3 3 4 3 5 3" xfId="19563" xr:uid="{00000000-0005-0000-0000-0000B64B0000}"/>
    <cellStyle name="20% - Accent1 3 2 3 3 4 3 6" xfId="19564" xr:uid="{00000000-0005-0000-0000-0000B74B0000}"/>
    <cellStyle name="20% - Accent1 3 2 3 3 4 3 6 2" xfId="19565" xr:uid="{00000000-0005-0000-0000-0000B84B0000}"/>
    <cellStyle name="20% - Accent1 3 2 3 3 4 3 6 2 2" xfId="19566" xr:uid="{00000000-0005-0000-0000-0000B94B0000}"/>
    <cellStyle name="20% - Accent1 3 2 3 3 4 3 6 3" xfId="19567" xr:uid="{00000000-0005-0000-0000-0000BA4B0000}"/>
    <cellStyle name="20% - Accent1 3 2 3 3 4 3 7" xfId="19568" xr:uid="{00000000-0005-0000-0000-0000BB4B0000}"/>
    <cellStyle name="20% - Accent1 3 2 3 3 4 3 7 2" xfId="19569" xr:uid="{00000000-0005-0000-0000-0000BC4B0000}"/>
    <cellStyle name="20% - Accent1 3 2 3 3 4 3 8" xfId="19570" xr:uid="{00000000-0005-0000-0000-0000BD4B0000}"/>
    <cellStyle name="20% - Accent1 3 2 3 3 4 3 8 2" xfId="19571" xr:uid="{00000000-0005-0000-0000-0000BE4B0000}"/>
    <cellStyle name="20% - Accent1 3 2 3 3 4 3 9" xfId="19572" xr:uid="{00000000-0005-0000-0000-0000BF4B0000}"/>
    <cellStyle name="20% - Accent1 3 2 3 3 4 4" xfId="19573" xr:uid="{00000000-0005-0000-0000-0000C04B0000}"/>
    <cellStyle name="20% - Accent1 3 2 3 3 4 4 2" xfId="19574" xr:uid="{00000000-0005-0000-0000-0000C14B0000}"/>
    <cellStyle name="20% - Accent1 3 2 3 3 4 4 2 2" xfId="19575" xr:uid="{00000000-0005-0000-0000-0000C24B0000}"/>
    <cellStyle name="20% - Accent1 3 2 3 3 4 4 2 2 2" xfId="19576" xr:uid="{00000000-0005-0000-0000-0000C34B0000}"/>
    <cellStyle name="20% - Accent1 3 2 3 3 4 4 2 3" xfId="19577" xr:uid="{00000000-0005-0000-0000-0000C44B0000}"/>
    <cellStyle name="20% - Accent1 3 2 3 3 4 4 3" xfId="19578" xr:uid="{00000000-0005-0000-0000-0000C54B0000}"/>
    <cellStyle name="20% - Accent1 3 2 3 3 4 4 3 2" xfId="19579" xr:uid="{00000000-0005-0000-0000-0000C64B0000}"/>
    <cellStyle name="20% - Accent1 3 2 3 3 4 4 4" xfId="19580" xr:uid="{00000000-0005-0000-0000-0000C74B0000}"/>
    <cellStyle name="20% - Accent1 3 2 3 3 4 5" xfId="19581" xr:uid="{00000000-0005-0000-0000-0000C84B0000}"/>
    <cellStyle name="20% - Accent1 3 2 3 3 4 5 2" xfId="19582" xr:uid="{00000000-0005-0000-0000-0000C94B0000}"/>
    <cellStyle name="20% - Accent1 3 2 3 3 4 5 2 2" xfId="19583" xr:uid="{00000000-0005-0000-0000-0000CA4B0000}"/>
    <cellStyle name="20% - Accent1 3 2 3 3 4 5 2 2 2" xfId="19584" xr:uid="{00000000-0005-0000-0000-0000CB4B0000}"/>
    <cellStyle name="20% - Accent1 3 2 3 3 4 5 2 3" xfId="19585" xr:uid="{00000000-0005-0000-0000-0000CC4B0000}"/>
    <cellStyle name="20% - Accent1 3 2 3 3 4 5 3" xfId="19586" xr:uid="{00000000-0005-0000-0000-0000CD4B0000}"/>
    <cellStyle name="20% - Accent1 3 2 3 3 4 5 3 2" xfId="19587" xr:uid="{00000000-0005-0000-0000-0000CE4B0000}"/>
    <cellStyle name="20% - Accent1 3 2 3 3 4 5 4" xfId="19588" xr:uid="{00000000-0005-0000-0000-0000CF4B0000}"/>
    <cellStyle name="20% - Accent1 3 2 3 3 4 6" xfId="19589" xr:uid="{00000000-0005-0000-0000-0000D04B0000}"/>
    <cellStyle name="20% - Accent1 3 2 3 3 4 6 2" xfId="19590" xr:uid="{00000000-0005-0000-0000-0000D14B0000}"/>
    <cellStyle name="20% - Accent1 3 2 3 3 4 6 2 2" xfId="19591" xr:uid="{00000000-0005-0000-0000-0000D24B0000}"/>
    <cellStyle name="20% - Accent1 3 2 3 3 4 6 2 2 2" xfId="19592" xr:uid="{00000000-0005-0000-0000-0000D34B0000}"/>
    <cellStyle name="20% - Accent1 3 2 3 3 4 6 2 3" xfId="19593" xr:uid="{00000000-0005-0000-0000-0000D44B0000}"/>
    <cellStyle name="20% - Accent1 3 2 3 3 4 6 3" xfId="19594" xr:uid="{00000000-0005-0000-0000-0000D54B0000}"/>
    <cellStyle name="20% - Accent1 3 2 3 3 4 6 3 2" xfId="19595" xr:uid="{00000000-0005-0000-0000-0000D64B0000}"/>
    <cellStyle name="20% - Accent1 3 2 3 3 4 6 4" xfId="19596" xr:uid="{00000000-0005-0000-0000-0000D74B0000}"/>
    <cellStyle name="20% - Accent1 3 2 3 3 4 7" xfId="19597" xr:uid="{00000000-0005-0000-0000-0000D84B0000}"/>
    <cellStyle name="20% - Accent1 3 2 3 3 4 7 2" xfId="19598" xr:uid="{00000000-0005-0000-0000-0000D94B0000}"/>
    <cellStyle name="20% - Accent1 3 2 3 3 4 7 2 2" xfId="19599" xr:uid="{00000000-0005-0000-0000-0000DA4B0000}"/>
    <cellStyle name="20% - Accent1 3 2 3 3 4 7 3" xfId="19600" xr:uid="{00000000-0005-0000-0000-0000DB4B0000}"/>
    <cellStyle name="20% - Accent1 3 2 3 3 4 8" xfId="19601" xr:uid="{00000000-0005-0000-0000-0000DC4B0000}"/>
    <cellStyle name="20% - Accent1 3 2 3 3 4 8 2" xfId="19602" xr:uid="{00000000-0005-0000-0000-0000DD4B0000}"/>
    <cellStyle name="20% - Accent1 3 2 3 3 4 8 2 2" xfId="19603" xr:uid="{00000000-0005-0000-0000-0000DE4B0000}"/>
    <cellStyle name="20% - Accent1 3 2 3 3 4 8 3" xfId="19604" xr:uid="{00000000-0005-0000-0000-0000DF4B0000}"/>
    <cellStyle name="20% - Accent1 3 2 3 3 4 9" xfId="19605" xr:uid="{00000000-0005-0000-0000-0000E04B0000}"/>
    <cellStyle name="20% - Accent1 3 2 3 3 4 9 2" xfId="19606" xr:uid="{00000000-0005-0000-0000-0000E14B0000}"/>
    <cellStyle name="20% - Accent1 3 2 3 3 5" xfId="19607" xr:uid="{00000000-0005-0000-0000-0000E24B0000}"/>
    <cellStyle name="20% - Accent1 3 2 3 3 5 2" xfId="19608" xr:uid="{00000000-0005-0000-0000-0000E34B0000}"/>
    <cellStyle name="20% - Accent1 3 2 3 3 5 2 2" xfId="19609" xr:uid="{00000000-0005-0000-0000-0000E44B0000}"/>
    <cellStyle name="20% - Accent1 3 2 3 3 5 2 2 2" xfId="19610" xr:uid="{00000000-0005-0000-0000-0000E54B0000}"/>
    <cellStyle name="20% - Accent1 3 2 3 3 5 2 2 2 2" xfId="19611" xr:uid="{00000000-0005-0000-0000-0000E64B0000}"/>
    <cellStyle name="20% - Accent1 3 2 3 3 5 2 2 3" xfId="19612" xr:uid="{00000000-0005-0000-0000-0000E74B0000}"/>
    <cellStyle name="20% - Accent1 3 2 3 3 5 2 3" xfId="19613" xr:uid="{00000000-0005-0000-0000-0000E84B0000}"/>
    <cellStyle name="20% - Accent1 3 2 3 3 5 2 3 2" xfId="19614" xr:uid="{00000000-0005-0000-0000-0000E94B0000}"/>
    <cellStyle name="20% - Accent1 3 2 3 3 5 2 4" xfId="19615" xr:uid="{00000000-0005-0000-0000-0000EA4B0000}"/>
    <cellStyle name="20% - Accent1 3 2 3 3 5 3" xfId="19616" xr:uid="{00000000-0005-0000-0000-0000EB4B0000}"/>
    <cellStyle name="20% - Accent1 3 2 3 3 5 3 2" xfId="19617" xr:uid="{00000000-0005-0000-0000-0000EC4B0000}"/>
    <cellStyle name="20% - Accent1 3 2 3 3 5 3 2 2" xfId="19618" xr:uid="{00000000-0005-0000-0000-0000ED4B0000}"/>
    <cellStyle name="20% - Accent1 3 2 3 3 5 3 2 2 2" xfId="19619" xr:uid="{00000000-0005-0000-0000-0000EE4B0000}"/>
    <cellStyle name="20% - Accent1 3 2 3 3 5 3 2 3" xfId="19620" xr:uid="{00000000-0005-0000-0000-0000EF4B0000}"/>
    <cellStyle name="20% - Accent1 3 2 3 3 5 3 3" xfId="19621" xr:uid="{00000000-0005-0000-0000-0000F04B0000}"/>
    <cellStyle name="20% - Accent1 3 2 3 3 5 3 3 2" xfId="19622" xr:uid="{00000000-0005-0000-0000-0000F14B0000}"/>
    <cellStyle name="20% - Accent1 3 2 3 3 5 3 4" xfId="19623" xr:uid="{00000000-0005-0000-0000-0000F24B0000}"/>
    <cellStyle name="20% - Accent1 3 2 3 3 5 4" xfId="19624" xr:uid="{00000000-0005-0000-0000-0000F34B0000}"/>
    <cellStyle name="20% - Accent1 3 2 3 3 5 4 2" xfId="19625" xr:uid="{00000000-0005-0000-0000-0000F44B0000}"/>
    <cellStyle name="20% - Accent1 3 2 3 3 5 4 2 2" xfId="19626" xr:uid="{00000000-0005-0000-0000-0000F54B0000}"/>
    <cellStyle name="20% - Accent1 3 2 3 3 5 4 2 2 2" xfId="19627" xr:uid="{00000000-0005-0000-0000-0000F64B0000}"/>
    <cellStyle name="20% - Accent1 3 2 3 3 5 4 2 3" xfId="19628" xr:uid="{00000000-0005-0000-0000-0000F74B0000}"/>
    <cellStyle name="20% - Accent1 3 2 3 3 5 4 3" xfId="19629" xr:uid="{00000000-0005-0000-0000-0000F84B0000}"/>
    <cellStyle name="20% - Accent1 3 2 3 3 5 4 3 2" xfId="19630" xr:uid="{00000000-0005-0000-0000-0000F94B0000}"/>
    <cellStyle name="20% - Accent1 3 2 3 3 5 4 4" xfId="19631" xr:uid="{00000000-0005-0000-0000-0000FA4B0000}"/>
    <cellStyle name="20% - Accent1 3 2 3 3 5 5" xfId="19632" xr:uid="{00000000-0005-0000-0000-0000FB4B0000}"/>
    <cellStyle name="20% - Accent1 3 2 3 3 5 5 2" xfId="19633" xr:uid="{00000000-0005-0000-0000-0000FC4B0000}"/>
    <cellStyle name="20% - Accent1 3 2 3 3 5 5 2 2" xfId="19634" xr:uid="{00000000-0005-0000-0000-0000FD4B0000}"/>
    <cellStyle name="20% - Accent1 3 2 3 3 5 5 3" xfId="19635" xr:uid="{00000000-0005-0000-0000-0000FE4B0000}"/>
    <cellStyle name="20% - Accent1 3 2 3 3 5 6" xfId="19636" xr:uid="{00000000-0005-0000-0000-0000FF4B0000}"/>
    <cellStyle name="20% - Accent1 3 2 3 3 5 6 2" xfId="19637" xr:uid="{00000000-0005-0000-0000-0000004C0000}"/>
    <cellStyle name="20% - Accent1 3 2 3 3 5 6 2 2" xfId="19638" xr:uid="{00000000-0005-0000-0000-0000014C0000}"/>
    <cellStyle name="20% - Accent1 3 2 3 3 5 6 3" xfId="19639" xr:uid="{00000000-0005-0000-0000-0000024C0000}"/>
    <cellStyle name="20% - Accent1 3 2 3 3 5 7" xfId="19640" xr:uid="{00000000-0005-0000-0000-0000034C0000}"/>
    <cellStyle name="20% - Accent1 3 2 3 3 5 7 2" xfId="19641" xr:uid="{00000000-0005-0000-0000-0000044C0000}"/>
    <cellStyle name="20% - Accent1 3 2 3 3 5 8" xfId="19642" xr:uid="{00000000-0005-0000-0000-0000054C0000}"/>
    <cellStyle name="20% - Accent1 3 2 3 3 5 8 2" xfId="19643" xr:uid="{00000000-0005-0000-0000-0000064C0000}"/>
    <cellStyle name="20% - Accent1 3 2 3 3 5 9" xfId="19644" xr:uid="{00000000-0005-0000-0000-0000074C0000}"/>
    <cellStyle name="20% - Accent1 3 2 3 3 6" xfId="19645" xr:uid="{00000000-0005-0000-0000-0000084C0000}"/>
    <cellStyle name="20% - Accent1 3 2 3 3 6 2" xfId="19646" xr:uid="{00000000-0005-0000-0000-0000094C0000}"/>
    <cellStyle name="20% - Accent1 3 2 3 3 6 2 2" xfId="19647" xr:uid="{00000000-0005-0000-0000-00000A4C0000}"/>
    <cellStyle name="20% - Accent1 3 2 3 3 6 2 2 2" xfId="19648" xr:uid="{00000000-0005-0000-0000-00000B4C0000}"/>
    <cellStyle name="20% - Accent1 3 2 3 3 6 2 2 2 2" xfId="19649" xr:uid="{00000000-0005-0000-0000-00000C4C0000}"/>
    <cellStyle name="20% - Accent1 3 2 3 3 6 2 2 3" xfId="19650" xr:uid="{00000000-0005-0000-0000-00000D4C0000}"/>
    <cellStyle name="20% - Accent1 3 2 3 3 6 2 3" xfId="19651" xr:uid="{00000000-0005-0000-0000-00000E4C0000}"/>
    <cellStyle name="20% - Accent1 3 2 3 3 6 2 3 2" xfId="19652" xr:uid="{00000000-0005-0000-0000-00000F4C0000}"/>
    <cellStyle name="20% - Accent1 3 2 3 3 6 2 4" xfId="19653" xr:uid="{00000000-0005-0000-0000-0000104C0000}"/>
    <cellStyle name="20% - Accent1 3 2 3 3 6 3" xfId="19654" xr:uid="{00000000-0005-0000-0000-0000114C0000}"/>
    <cellStyle name="20% - Accent1 3 2 3 3 6 3 2" xfId="19655" xr:uid="{00000000-0005-0000-0000-0000124C0000}"/>
    <cellStyle name="20% - Accent1 3 2 3 3 6 3 2 2" xfId="19656" xr:uid="{00000000-0005-0000-0000-0000134C0000}"/>
    <cellStyle name="20% - Accent1 3 2 3 3 6 3 2 2 2" xfId="19657" xr:uid="{00000000-0005-0000-0000-0000144C0000}"/>
    <cellStyle name="20% - Accent1 3 2 3 3 6 3 2 3" xfId="19658" xr:uid="{00000000-0005-0000-0000-0000154C0000}"/>
    <cellStyle name="20% - Accent1 3 2 3 3 6 3 3" xfId="19659" xr:uid="{00000000-0005-0000-0000-0000164C0000}"/>
    <cellStyle name="20% - Accent1 3 2 3 3 6 3 3 2" xfId="19660" xr:uid="{00000000-0005-0000-0000-0000174C0000}"/>
    <cellStyle name="20% - Accent1 3 2 3 3 6 3 4" xfId="19661" xr:uid="{00000000-0005-0000-0000-0000184C0000}"/>
    <cellStyle name="20% - Accent1 3 2 3 3 6 4" xfId="19662" xr:uid="{00000000-0005-0000-0000-0000194C0000}"/>
    <cellStyle name="20% - Accent1 3 2 3 3 6 4 2" xfId="19663" xr:uid="{00000000-0005-0000-0000-00001A4C0000}"/>
    <cellStyle name="20% - Accent1 3 2 3 3 6 4 2 2" xfId="19664" xr:uid="{00000000-0005-0000-0000-00001B4C0000}"/>
    <cellStyle name="20% - Accent1 3 2 3 3 6 4 2 2 2" xfId="19665" xr:uid="{00000000-0005-0000-0000-00001C4C0000}"/>
    <cellStyle name="20% - Accent1 3 2 3 3 6 4 2 3" xfId="19666" xr:uid="{00000000-0005-0000-0000-00001D4C0000}"/>
    <cellStyle name="20% - Accent1 3 2 3 3 6 4 3" xfId="19667" xr:uid="{00000000-0005-0000-0000-00001E4C0000}"/>
    <cellStyle name="20% - Accent1 3 2 3 3 6 4 3 2" xfId="19668" xr:uid="{00000000-0005-0000-0000-00001F4C0000}"/>
    <cellStyle name="20% - Accent1 3 2 3 3 6 4 4" xfId="19669" xr:uid="{00000000-0005-0000-0000-0000204C0000}"/>
    <cellStyle name="20% - Accent1 3 2 3 3 6 5" xfId="19670" xr:uid="{00000000-0005-0000-0000-0000214C0000}"/>
    <cellStyle name="20% - Accent1 3 2 3 3 6 5 2" xfId="19671" xr:uid="{00000000-0005-0000-0000-0000224C0000}"/>
    <cellStyle name="20% - Accent1 3 2 3 3 6 5 2 2" xfId="19672" xr:uid="{00000000-0005-0000-0000-0000234C0000}"/>
    <cellStyle name="20% - Accent1 3 2 3 3 6 5 3" xfId="19673" xr:uid="{00000000-0005-0000-0000-0000244C0000}"/>
    <cellStyle name="20% - Accent1 3 2 3 3 6 6" xfId="19674" xr:uid="{00000000-0005-0000-0000-0000254C0000}"/>
    <cellStyle name="20% - Accent1 3 2 3 3 6 6 2" xfId="19675" xr:uid="{00000000-0005-0000-0000-0000264C0000}"/>
    <cellStyle name="20% - Accent1 3 2 3 3 6 6 2 2" xfId="19676" xr:uid="{00000000-0005-0000-0000-0000274C0000}"/>
    <cellStyle name="20% - Accent1 3 2 3 3 6 6 3" xfId="19677" xr:uid="{00000000-0005-0000-0000-0000284C0000}"/>
    <cellStyle name="20% - Accent1 3 2 3 3 6 7" xfId="19678" xr:uid="{00000000-0005-0000-0000-0000294C0000}"/>
    <cellStyle name="20% - Accent1 3 2 3 3 6 7 2" xfId="19679" xr:uid="{00000000-0005-0000-0000-00002A4C0000}"/>
    <cellStyle name="20% - Accent1 3 2 3 3 6 8" xfId="19680" xr:uid="{00000000-0005-0000-0000-00002B4C0000}"/>
    <cellStyle name="20% - Accent1 3 2 3 3 6 8 2" xfId="19681" xr:uid="{00000000-0005-0000-0000-00002C4C0000}"/>
    <cellStyle name="20% - Accent1 3 2 3 3 6 9" xfId="19682" xr:uid="{00000000-0005-0000-0000-00002D4C0000}"/>
    <cellStyle name="20% - Accent1 3 2 3 3 7" xfId="19683" xr:uid="{00000000-0005-0000-0000-00002E4C0000}"/>
    <cellStyle name="20% - Accent1 3 2 3 3 7 2" xfId="19684" xr:uid="{00000000-0005-0000-0000-00002F4C0000}"/>
    <cellStyle name="20% - Accent1 3 2 3 3 7 2 2" xfId="19685" xr:uid="{00000000-0005-0000-0000-0000304C0000}"/>
    <cellStyle name="20% - Accent1 3 2 3 3 7 2 2 2" xfId="19686" xr:uid="{00000000-0005-0000-0000-0000314C0000}"/>
    <cellStyle name="20% - Accent1 3 2 3 3 7 2 3" xfId="19687" xr:uid="{00000000-0005-0000-0000-0000324C0000}"/>
    <cellStyle name="20% - Accent1 3 2 3 3 7 3" xfId="19688" xr:uid="{00000000-0005-0000-0000-0000334C0000}"/>
    <cellStyle name="20% - Accent1 3 2 3 3 7 3 2" xfId="19689" xr:uid="{00000000-0005-0000-0000-0000344C0000}"/>
    <cellStyle name="20% - Accent1 3 2 3 3 7 4" xfId="19690" xr:uid="{00000000-0005-0000-0000-0000354C0000}"/>
    <cellStyle name="20% - Accent1 3 2 3 3 8" xfId="19691" xr:uid="{00000000-0005-0000-0000-0000364C0000}"/>
    <cellStyle name="20% - Accent1 3 2 3 3 8 2" xfId="19692" xr:uid="{00000000-0005-0000-0000-0000374C0000}"/>
    <cellStyle name="20% - Accent1 3 2 3 3 8 2 2" xfId="19693" xr:uid="{00000000-0005-0000-0000-0000384C0000}"/>
    <cellStyle name="20% - Accent1 3 2 3 3 8 2 2 2" xfId="19694" xr:uid="{00000000-0005-0000-0000-0000394C0000}"/>
    <cellStyle name="20% - Accent1 3 2 3 3 8 2 3" xfId="19695" xr:uid="{00000000-0005-0000-0000-00003A4C0000}"/>
    <cellStyle name="20% - Accent1 3 2 3 3 8 3" xfId="19696" xr:uid="{00000000-0005-0000-0000-00003B4C0000}"/>
    <cellStyle name="20% - Accent1 3 2 3 3 8 3 2" xfId="19697" xr:uid="{00000000-0005-0000-0000-00003C4C0000}"/>
    <cellStyle name="20% - Accent1 3 2 3 3 8 4" xfId="19698" xr:uid="{00000000-0005-0000-0000-00003D4C0000}"/>
    <cellStyle name="20% - Accent1 3 2 3 3 9" xfId="19699" xr:uid="{00000000-0005-0000-0000-00003E4C0000}"/>
    <cellStyle name="20% - Accent1 3 2 3 3 9 2" xfId="19700" xr:uid="{00000000-0005-0000-0000-00003F4C0000}"/>
    <cellStyle name="20% - Accent1 3 2 3 3 9 2 2" xfId="19701" xr:uid="{00000000-0005-0000-0000-0000404C0000}"/>
    <cellStyle name="20% - Accent1 3 2 3 3 9 2 2 2" xfId="19702" xr:uid="{00000000-0005-0000-0000-0000414C0000}"/>
    <cellStyle name="20% - Accent1 3 2 3 3 9 2 3" xfId="19703" xr:uid="{00000000-0005-0000-0000-0000424C0000}"/>
    <cellStyle name="20% - Accent1 3 2 3 3 9 3" xfId="19704" xr:uid="{00000000-0005-0000-0000-0000434C0000}"/>
    <cellStyle name="20% - Accent1 3 2 3 3 9 3 2" xfId="19705" xr:uid="{00000000-0005-0000-0000-0000444C0000}"/>
    <cellStyle name="20% - Accent1 3 2 3 3 9 4" xfId="19706" xr:uid="{00000000-0005-0000-0000-0000454C0000}"/>
    <cellStyle name="20% - Accent1 3 2 3 4" xfId="19707" xr:uid="{00000000-0005-0000-0000-0000464C0000}"/>
    <cellStyle name="20% - Accent1 3 2 3 4 10" xfId="19708" xr:uid="{00000000-0005-0000-0000-0000474C0000}"/>
    <cellStyle name="20% - Accent1 3 2 3 4 10 2" xfId="19709" xr:uid="{00000000-0005-0000-0000-0000484C0000}"/>
    <cellStyle name="20% - Accent1 3 2 3 4 11" xfId="19710" xr:uid="{00000000-0005-0000-0000-0000494C0000}"/>
    <cellStyle name="20% - Accent1 3 2 3 4 2" xfId="19711" xr:uid="{00000000-0005-0000-0000-00004A4C0000}"/>
    <cellStyle name="20% - Accent1 3 2 3 4 2 2" xfId="19712" xr:uid="{00000000-0005-0000-0000-00004B4C0000}"/>
    <cellStyle name="20% - Accent1 3 2 3 4 2 2 2" xfId="19713" xr:uid="{00000000-0005-0000-0000-00004C4C0000}"/>
    <cellStyle name="20% - Accent1 3 2 3 4 2 2 2 2" xfId="19714" xr:uid="{00000000-0005-0000-0000-00004D4C0000}"/>
    <cellStyle name="20% - Accent1 3 2 3 4 2 2 2 2 2" xfId="19715" xr:uid="{00000000-0005-0000-0000-00004E4C0000}"/>
    <cellStyle name="20% - Accent1 3 2 3 4 2 2 2 3" xfId="19716" xr:uid="{00000000-0005-0000-0000-00004F4C0000}"/>
    <cellStyle name="20% - Accent1 3 2 3 4 2 2 3" xfId="19717" xr:uid="{00000000-0005-0000-0000-0000504C0000}"/>
    <cellStyle name="20% - Accent1 3 2 3 4 2 2 3 2" xfId="19718" xr:uid="{00000000-0005-0000-0000-0000514C0000}"/>
    <cellStyle name="20% - Accent1 3 2 3 4 2 2 4" xfId="19719" xr:uid="{00000000-0005-0000-0000-0000524C0000}"/>
    <cellStyle name="20% - Accent1 3 2 3 4 2 3" xfId="19720" xr:uid="{00000000-0005-0000-0000-0000534C0000}"/>
    <cellStyle name="20% - Accent1 3 2 3 4 2 3 2" xfId="19721" xr:uid="{00000000-0005-0000-0000-0000544C0000}"/>
    <cellStyle name="20% - Accent1 3 2 3 4 2 3 2 2" xfId="19722" xr:uid="{00000000-0005-0000-0000-0000554C0000}"/>
    <cellStyle name="20% - Accent1 3 2 3 4 2 3 2 2 2" xfId="19723" xr:uid="{00000000-0005-0000-0000-0000564C0000}"/>
    <cellStyle name="20% - Accent1 3 2 3 4 2 3 2 3" xfId="19724" xr:uid="{00000000-0005-0000-0000-0000574C0000}"/>
    <cellStyle name="20% - Accent1 3 2 3 4 2 3 3" xfId="19725" xr:uid="{00000000-0005-0000-0000-0000584C0000}"/>
    <cellStyle name="20% - Accent1 3 2 3 4 2 3 3 2" xfId="19726" xr:uid="{00000000-0005-0000-0000-0000594C0000}"/>
    <cellStyle name="20% - Accent1 3 2 3 4 2 3 4" xfId="19727" xr:uid="{00000000-0005-0000-0000-00005A4C0000}"/>
    <cellStyle name="20% - Accent1 3 2 3 4 2 4" xfId="19728" xr:uid="{00000000-0005-0000-0000-00005B4C0000}"/>
    <cellStyle name="20% - Accent1 3 2 3 4 2 4 2" xfId="19729" xr:uid="{00000000-0005-0000-0000-00005C4C0000}"/>
    <cellStyle name="20% - Accent1 3 2 3 4 2 4 2 2" xfId="19730" xr:uid="{00000000-0005-0000-0000-00005D4C0000}"/>
    <cellStyle name="20% - Accent1 3 2 3 4 2 4 2 2 2" xfId="19731" xr:uid="{00000000-0005-0000-0000-00005E4C0000}"/>
    <cellStyle name="20% - Accent1 3 2 3 4 2 4 2 3" xfId="19732" xr:uid="{00000000-0005-0000-0000-00005F4C0000}"/>
    <cellStyle name="20% - Accent1 3 2 3 4 2 4 3" xfId="19733" xr:uid="{00000000-0005-0000-0000-0000604C0000}"/>
    <cellStyle name="20% - Accent1 3 2 3 4 2 4 3 2" xfId="19734" xr:uid="{00000000-0005-0000-0000-0000614C0000}"/>
    <cellStyle name="20% - Accent1 3 2 3 4 2 4 4" xfId="19735" xr:uid="{00000000-0005-0000-0000-0000624C0000}"/>
    <cellStyle name="20% - Accent1 3 2 3 4 2 5" xfId="19736" xr:uid="{00000000-0005-0000-0000-0000634C0000}"/>
    <cellStyle name="20% - Accent1 3 2 3 4 2 5 2" xfId="19737" xr:uid="{00000000-0005-0000-0000-0000644C0000}"/>
    <cellStyle name="20% - Accent1 3 2 3 4 2 5 2 2" xfId="19738" xr:uid="{00000000-0005-0000-0000-0000654C0000}"/>
    <cellStyle name="20% - Accent1 3 2 3 4 2 5 3" xfId="19739" xr:uid="{00000000-0005-0000-0000-0000664C0000}"/>
    <cellStyle name="20% - Accent1 3 2 3 4 2 6" xfId="19740" xr:uid="{00000000-0005-0000-0000-0000674C0000}"/>
    <cellStyle name="20% - Accent1 3 2 3 4 2 6 2" xfId="19741" xr:uid="{00000000-0005-0000-0000-0000684C0000}"/>
    <cellStyle name="20% - Accent1 3 2 3 4 2 6 2 2" xfId="19742" xr:uid="{00000000-0005-0000-0000-0000694C0000}"/>
    <cellStyle name="20% - Accent1 3 2 3 4 2 6 3" xfId="19743" xr:uid="{00000000-0005-0000-0000-00006A4C0000}"/>
    <cellStyle name="20% - Accent1 3 2 3 4 2 7" xfId="19744" xr:uid="{00000000-0005-0000-0000-00006B4C0000}"/>
    <cellStyle name="20% - Accent1 3 2 3 4 2 7 2" xfId="19745" xr:uid="{00000000-0005-0000-0000-00006C4C0000}"/>
    <cellStyle name="20% - Accent1 3 2 3 4 2 8" xfId="19746" xr:uid="{00000000-0005-0000-0000-00006D4C0000}"/>
    <cellStyle name="20% - Accent1 3 2 3 4 2 8 2" xfId="19747" xr:uid="{00000000-0005-0000-0000-00006E4C0000}"/>
    <cellStyle name="20% - Accent1 3 2 3 4 2 9" xfId="19748" xr:uid="{00000000-0005-0000-0000-00006F4C0000}"/>
    <cellStyle name="20% - Accent1 3 2 3 4 3" xfId="19749" xr:uid="{00000000-0005-0000-0000-0000704C0000}"/>
    <cellStyle name="20% - Accent1 3 2 3 4 3 2" xfId="19750" xr:uid="{00000000-0005-0000-0000-0000714C0000}"/>
    <cellStyle name="20% - Accent1 3 2 3 4 3 2 2" xfId="19751" xr:uid="{00000000-0005-0000-0000-0000724C0000}"/>
    <cellStyle name="20% - Accent1 3 2 3 4 3 2 2 2" xfId="19752" xr:uid="{00000000-0005-0000-0000-0000734C0000}"/>
    <cellStyle name="20% - Accent1 3 2 3 4 3 2 2 2 2" xfId="19753" xr:uid="{00000000-0005-0000-0000-0000744C0000}"/>
    <cellStyle name="20% - Accent1 3 2 3 4 3 2 2 3" xfId="19754" xr:uid="{00000000-0005-0000-0000-0000754C0000}"/>
    <cellStyle name="20% - Accent1 3 2 3 4 3 2 3" xfId="19755" xr:uid="{00000000-0005-0000-0000-0000764C0000}"/>
    <cellStyle name="20% - Accent1 3 2 3 4 3 2 3 2" xfId="19756" xr:uid="{00000000-0005-0000-0000-0000774C0000}"/>
    <cellStyle name="20% - Accent1 3 2 3 4 3 2 4" xfId="19757" xr:uid="{00000000-0005-0000-0000-0000784C0000}"/>
    <cellStyle name="20% - Accent1 3 2 3 4 3 3" xfId="19758" xr:uid="{00000000-0005-0000-0000-0000794C0000}"/>
    <cellStyle name="20% - Accent1 3 2 3 4 3 3 2" xfId="19759" xr:uid="{00000000-0005-0000-0000-00007A4C0000}"/>
    <cellStyle name="20% - Accent1 3 2 3 4 3 3 2 2" xfId="19760" xr:uid="{00000000-0005-0000-0000-00007B4C0000}"/>
    <cellStyle name="20% - Accent1 3 2 3 4 3 3 2 2 2" xfId="19761" xr:uid="{00000000-0005-0000-0000-00007C4C0000}"/>
    <cellStyle name="20% - Accent1 3 2 3 4 3 3 2 3" xfId="19762" xr:uid="{00000000-0005-0000-0000-00007D4C0000}"/>
    <cellStyle name="20% - Accent1 3 2 3 4 3 3 3" xfId="19763" xr:uid="{00000000-0005-0000-0000-00007E4C0000}"/>
    <cellStyle name="20% - Accent1 3 2 3 4 3 3 3 2" xfId="19764" xr:uid="{00000000-0005-0000-0000-00007F4C0000}"/>
    <cellStyle name="20% - Accent1 3 2 3 4 3 3 4" xfId="19765" xr:uid="{00000000-0005-0000-0000-0000804C0000}"/>
    <cellStyle name="20% - Accent1 3 2 3 4 3 4" xfId="19766" xr:uid="{00000000-0005-0000-0000-0000814C0000}"/>
    <cellStyle name="20% - Accent1 3 2 3 4 3 4 2" xfId="19767" xr:uid="{00000000-0005-0000-0000-0000824C0000}"/>
    <cellStyle name="20% - Accent1 3 2 3 4 3 4 2 2" xfId="19768" xr:uid="{00000000-0005-0000-0000-0000834C0000}"/>
    <cellStyle name="20% - Accent1 3 2 3 4 3 4 2 2 2" xfId="19769" xr:uid="{00000000-0005-0000-0000-0000844C0000}"/>
    <cellStyle name="20% - Accent1 3 2 3 4 3 4 2 3" xfId="19770" xr:uid="{00000000-0005-0000-0000-0000854C0000}"/>
    <cellStyle name="20% - Accent1 3 2 3 4 3 4 3" xfId="19771" xr:uid="{00000000-0005-0000-0000-0000864C0000}"/>
    <cellStyle name="20% - Accent1 3 2 3 4 3 4 3 2" xfId="19772" xr:uid="{00000000-0005-0000-0000-0000874C0000}"/>
    <cellStyle name="20% - Accent1 3 2 3 4 3 4 4" xfId="19773" xr:uid="{00000000-0005-0000-0000-0000884C0000}"/>
    <cellStyle name="20% - Accent1 3 2 3 4 3 5" xfId="19774" xr:uid="{00000000-0005-0000-0000-0000894C0000}"/>
    <cellStyle name="20% - Accent1 3 2 3 4 3 5 2" xfId="19775" xr:uid="{00000000-0005-0000-0000-00008A4C0000}"/>
    <cellStyle name="20% - Accent1 3 2 3 4 3 5 2 2" xfId="19776" xr:uid="{00000000-0005-0000-0000-00008B4C0000}"/>
    <cellStyle name="20% - Accent1 3 2 3 4 3 5 3" xfId="19777" xr:uid="{00000000-0005-0000-0000-00008C4C0000}"/>
    <cellStyle name="20% - Accent1 3 2 3 4 3 6" xfId="19778" xr:uid="{00000000-0005-0000-0000-00008D4C0000}"/>
    <cellStyle name="20% - Accent1 3 2 3 4 3 6 2" xfId="19779" xr:uid="{00000000-0005-0000-0000-00008E4C0000}"/>
    <cellStyle name="20% - Accent1 3 2 3 4 3 6 2 2" xfId="19780" xr:uid="{00000000-0005-0000-0000-00008F4C0000}"/>
    <cellStyle name="20% - Accent1 3 2 3 4 3 6 3" xfId="19781" xr:uid="{00000000-0005-0000-0000-0000904C0000}"/>
    <cellStyle name="20% - Accent1 3 2 3 4 3 7" xfId="19782" xr:uid="{00000000-0005-0000-0000-0000914C0000}"/>
    <cellStyle name="20% - Accent1 3 2 3 4 3 7 2" xfId="19783" xr:uid="{00000000-0005-0000-0000-0000924C0000}"/>
    <cellStyle name="20% - Accent1 3 2 3 4 3 8" xfId="19784" xr:uid="{00000000-0005-0000-0000-0000934C0000}"/>
    <cellStyle name="20% - Accent1 3 2 3 4 3 8 2" xfId="19785" xr:uid="{00000000-0005-0000-0000-0000944C0000}"/>
    <cellStyle name="20% - Accent1 3 2 3 4 3 9" xfId="19786" xr:uid="{00000000-0005-0000-0000-0000954C0000}"/>
    <cellStyle name="20% - Accent1 3 2 3 4 4" xfId="19787" xr:uid="{00000000-0005-0000-0000-0000964C0000}"/>
    <cellStyle name="20% - Accent1 3 2 3 4 4 2" xfId="19788" xr:uid="{00000000-0005-0000-0000-0000974C0000}"/>
    <cellStyle name="20% - Accent1 3 2 3 4 4 2 2" xfId="19789" xr:uid="{00000000-0005-0000-0000-0000984C0000}"/>
    <cellStyle name="20% - Accent1 3 2 3 4 4 2 2 2" xfId="19790" xr:uid="{00000000-0005-0000-0000-0000994C0000}"/>
    <cellStyle name="20% - Accent1 3 2 3 4 4 2 3" xfId="19791" xr:uid="{00000000-0005-0000-0000-00009A4C0000}"/>
    <cellStyle name="20% - Accent1 3 2 3 4 4 3" xfId="19792" xr:uid="{00000000-0005-0000-0000-00009B4C0000}"/>
    <cellStyle name="20% - Accent1 3 2 3 4 4 3 2" xfId="19793" xr:uid="{00000000-0005-0000-0000-00009C4C0000}"/>
    <cellStyle name="20% - Accent1 3 2 3 4 4 4" xfId="19794" xr:uid="{00000000-0005-0000-0000-00009D4C0000}"/>
    <cellStyle name="20% - Accent1 3 2 3 4 5" xfId="19795" xr:uid="{00000000-0005-0000-0000-00009E4C0000}"/>
    <cellStyle name="20% - Accent1 3 2 3 4 5 2" xfId="19796" xr:uid="{00000000-0005-0000-0000-00009F4C0000}"/>
    <cellStyle name="20% - Accent1 3 2 3 4 5 2 2" xfId="19797" xr:uid="{00000000-0005-0000-0000-0000A04C0000}"/>
    <cellStyle name="20% - Accent1 3 2 3 4 5 2 2 2" xfId="19798" xr:uid="{00000000-0005-0000-0000-0000A14C0000}"/>
    <cellStyle name="20% - Accent1 3 2 3 4 5 2 3" xfId="19799" xr:uid="{00000000-0005-0000-0000-0000A24C0000}"/>
    <cellStyle name="20% - Accent1 3 2 3 4 5 3" xfId="19800" xr:uid="{00000000-0005-0000-0000-0000A34C0000}"/>
    <cellStyle name="20% - Accent1 3 2 3 4 5 3 2" xfId="19801" xr:uid="{00000000-0005-0000-0000-0000A44C0000}"/>
    <cellStyle name="20% - Accent1 3 2 3 4 5 4" xfId="19802" xr:uid="{00000000-0005-0000-0000-0000A54C0000}"/>
    <cellStyle name="20% - Accent1 3 2 3 4 6" xfId="19803" xr:uid="{00000000-0005-0000-0000-0000A64C0000}"/>
    <cellStyle name="20% - Accent1 3 2 3 4 6 2" xfId="19804" xr:uid="{00000000-0005-0000-0000-0000A74C0000}"/>
    <cellStyle name="20% - Accent1 3 2 3 4 6 2 2" xfId="19805" xr:uid="{00000000-0005-0000-0000-0000A84C0000}"/>
    <cellStyle name="20% - Accent1 3 2 3 4 6 2 2 2" xfId="19806" xr:uid="{00000000-0005-0000-0000-0000A94C0000}"/>
    <cellStyle name="20% - Accent1 3 2 3 4 6 2 3" xfId="19807" xr:uid="{00000000-0005-0000-0000-0000AA4C0000}"/>
    <cellStyle name="20% - Accent1 3 2 3 4 6 3" xfId="19808" xr:uid="{00000000-0005-0000-0000-0000AB4C0000}"/>
    <cellStyle name="20% - Accent1 3 2 3 4 6 3 2" xfId="19809" xr:uid="{00000000-0005-0000-0000-0000AC4C0000}"/>
    <cellStyle name="20% - Accent1 3 2 3 4 6 4" xfId="19810" xr:uid="{00000000-0005-0000-0000-0000AD4C0000}"/>
    <cellStyle name="20% - Accent1 3 2 3 4 7" xfId="19811" xr:uid="{00000000-0005-0000-0000-0000AE4C0000}"/>
    <cellStyle name="20% - Accent1 3 2 3 4 7 2" xfId="19812" xr:uid="{00000000-0005-0000-0000-0000AF4C0000}"/>
    <cellStyle name="20% - Accent1 3 2 3 4 7 2 2" xfId="19813" xr:uid="{00000000-0005-0000-0000-0000B04C0000}"/>
    <cellStyle name="20% - Accent1 3 2 3 4 7 3" xfId="19814" xr:uid="{00000000-0005-0000-0000-0000B14C0000}"/>
    <cellStyle name="20% - Accent1 3 2 3 4 8" xfId="19815" xr:uid="{00000000-0005-0000-0000-0000B24C0000}"/>
    <cellStyle name="20% - Accent1 3 2 3 4 8 2" xfId="19816" xr:uid="{00000000-0005-0000-0000-0000B34C0000}"/>
    <cellStyle name="20% - Accent1 3 2 3 4 8 2 2" xfId="19817" xr:uid="{00000000-0005-0000-0000-0000B44C0000}"/>
    <cellStyle name="20% - Accent1 3 2 3 4 8 3" xfId="19818" xr:uid="{00000000-0005-0000-0000-0000B54C0000}"/>
    <cellStyle name="20% - Accent1 3 2 3 4 9" xfId="19819" xr:uid="{00000000-0005-0000-0000-0000B64C0000}"/>
    <cellStyle name="20% - Accent1 3 2 3 4 9 2" xfId="19820" xr:uid="{00000000-0005-0000-0000-0000B74C0000}"/>
    <cellStyle name="20% - Accent1 3 2 3 5" xfId="19821" xr:uid="{00000000-0005-0000-0000-0000B84C0000}"/>
    <cellStyle name="20% - Accent1 3 2 3 5 10" xfId="19822" xr:uid="{00000000-0005-0000-0000-0000B94C0000}"/>
    <cellStyle name="20% - Accent1 3 2 3 5 10 2" xfId="19823" xr:uid="{00000000-0005-0000-0000-0000BA4C0000}"/>
    <cellStyle name="20% - Accent1 3 2 3 5 11" xfId="19824" xr:uid="{00000000-0005-0000-0000-0000BB4C0000}"/>
    <cellStyle name="20% - Accent1 3 2 3 5 2" xfId="19825" xr:uid="{00000000-0005-0000-0000-0000BC4C0000}"/>
    <cellStyle name="20% - Accent1 3 2 3 5 2 2" xfId="19826" xr:uid="{00000000-0005-0000-0000-0000BD4C0000}"/>
    <cellStyle name="20% - Accent1 3 2 3 5 2 2 2" xfId="19827" xr:uid="{00000000-0005-0000-0000-0000BE4C0000}"/>
    <cellStyle name="20% - Accent1 3 2 3 5 2 2 2 2" xfId="19828" xr:uid="{00000000-0005-0000-0000-0000BF4C0000}"/>
    <cellStyle name="20% - Accent1 3 2 3 5 2 2 2 2 2" xfId="19829" xr:uid="{00000000-0005-0000-0000-0000C04C0000}"/>
    <cellStyle name="20% - Accent1 3 2 3 5 2 2 2 3" xfId="19830" xr:uid="{00000000-0005-0000-0000-0000C14C0000}"/>
    <cellStyle name="20% - Accent1 3 2 3 5 2 2 3" xfId="19831" xr:uid="{00000000-0005-0000-0000-0000C24C0000}"/>
    <cellStyle name="20% - Accent1 3 2 3 5 2 2 3 2" xfId="19832" xr:uid="{00000000-0005-0000-0000-0000C34C0000}"/>
    <cellStyle name="20% - Accent1 3 2 3 5 2 2 4" xfId="19833" xr:uid="{00000000-0005-0000-0000-0000C44C0000}"/>
    <cellStyle name="20% - Accent1 3 2 3 5 2 3" xfId="19834" xr:uid="{00000000-0005-0000-0000-0000C54C0000}"/>
    <cellStyle name="20% - Accent1 3 2 3 5 2 3 2" xfId="19835" xr:uid="{00000000-0005-0000-0000-0000C64C0000}"/>
    <cellStyle name="20% - Accent1 3 2 3 5 2 3 2 2" xfId="19836" xr:uid="{00000000-0005-0000-0000-0000C74C0000}"/>
    <cellStyle name="20% - Accent1 3 2 3 5 2 3 2 2 2" xfId="19837" xr:uid="{00000000-0005-0000-0000-0000C84C0000}"/>
    <cellStyle name="20% - Accent1 3 2 3 5 2 3 2 3" xfId="19838" xr:uid="{00000000-0005-0000-0000-0000C94C0000}"/>
    <cellStyle name="20% - Accent1 3 2 3 5 2 3 3" xfId="19839" xr:uid="{00000000-0005-0000-0000-0000CA4C0000}"/>
    <cellStyle name="20% - Accent1 3 2 3 5 2 3 3 2" xfId="19840" xr:uid="{00000000-0005-0000-0000-0000CB4C0000}"/>
    <cellStyle name="20% - Accent1 3 2 3 5 2 3 4" xfId="19841" xr:uid="{00000000-0005-0000-0000-0000CC4C0000}"/>
    <cellStyle name="20% - Accent1 3 2 3 5 2 4" xfId="19842" xr:uid="{00000000-0005-0000-0000-0000CD4C0000}"/>
    <cellStyle name="20% - Accent1 3 2 3 5 2 4 2" xfId="19843" xr:uid="{00000000-0005-0000-0000-0000CE4C0000}"/>
    <cellStyle name="20% - Accent1 3 2 3 5 2 4 2 2" xfId="19844" xr:uid="{00000000-0005-0000-0000-0000CF4C0000}"/>
    <cellStyle name="20% - Accent1 3 2 3 5 2 4 2 2 2" xfId="19845" xr:uid="{00000000-0005-0000-0000-0000D04C0000}"/>
    <cellStyle name="20% - Accent1 3 2 3 5 2 4 2 3" xfId="19846" xr:uid="{00000000-0005-0000-0000-0000D14C0000}"/>
    <cellStyle name="20% - Accent1 3 2 3 5 2 4 3" xfId="19847" xr:uid="{00000000-0005-0000-0000-0000D24C0000}"/>
    <cellStyle name="20% - Accent1 3 2 3 5 2 4 3 2" xfId="19848" xr:uid="{00000000-0005-0000-0000-0000D34C0000}"/>
    <cellStyle name="20% - Accent1 3 2 3 5 2 4 4" xfId="19849" xr:uid="{00000000-0005-0000-0000-0000D44C0000}"/>
    <cellStyle name="20% - Accent1 3 2 3 5 2 5" xfId="19850" xr:uid="{00000000-0005-0000-0000-0000D54C0000}"/>
    <cellStyle name="20% - Accent1 3 2 3 5 2 5 2" xfId="19851" xr:uid="{00000000-0005-0000-0000-0000D64C0000}"/>
    <cellStyle name="20% - Accent1 3 2 3 5 2 5 2 2" xfId="19852" xr:uid="{00000000-0005-0000-0000-0000D74C0000}"/>
    <cellStyle name="20% - Accent1 3 2 3 5 2 5 3" xfId="19853" xr:uid="{00000000-0005-0000-0000-0000D84C0000}"/>
    <cellStyle name="20% - Accent1 3 2 3 5 2 6" xfId="19854" xr:uid="{00000000-0005-0000-0000-0000D94C0000}"/>
    <cellStyle name="20% - Accent1 3 2 3 5 2 6 2" xfId="19855" xr:uid="{00000000-0005-0000-0000-0000DA4C0000}"/>
    <cellStyle name="20% - Accent1 3 2 3 5 2 6 2 2" xfId="19856" xr:uid="{00000000-0005-0000-0000-0000DB4C0000}"/>
    <cellStyle name="20% - Accent1 3 2 3 5 2 6 3" xfId="19857" xr:uid="{00000000-0005-0000-0000-0000DC4C0000}"/>
    <cellStyle name="20% - Accent1 3 2 3 5 2 7" xfId="19858" xr:uid="{00000000-0005-0000-0000-0000DD4C0000}"/>
    <cellStyle name="20% - Accent1 3 2 3 5 2 7 2" xfId="19859" xr:uid="{00000000-0005-0000-0000-0000DE4C0000}"/>
    <cellStyle name="20% - Accent1 3 2 3 5 2 8" xfId="19860" xr:uid="{00000000-0005-0000-0000-0000DF4C0000}"/>
    <cellStyle name="20% - Accent1 3 2 3 5 2 8 2" xfId="19861" xr:uid="{00000000-0005-0000-0000-0000E04C0000}"/>
    <cellStyle name="20% - Accent1 3 2 3 5 2 9" xfId="19862" xr:uid="{00000000-0005-0000-0000-0000E14C0000}"/>
    <cellStyle name="20% - Accent1 3 2 3 5 3" xfId="19863" xr:uid="{00000000-0005-0000-0000-0000E24C0000}"/>
    <cellStyle name="20% - Accent1 3 2 3 5 3 2" xfId="19864" xr:uid="{00000000-0005-0000-0000-0000E34C0000}"/>
    <cellStyle name="20% - Accent1 3 2 3 5 3 2 2" xfId="19865" xr:uid="{00000000-0005-0000-0000-0000E44C0000}"/>
    <cellStyle name="20% - Accent1 3 2 3 5 3 2 2 2" xfId="19866" xr:uid="{00000000-0005-0000-0000-0000E54C0000}"/>
    <cellStyle name="20% - Accent1 3 2 3 5 3 2 2 2 2" xfId="19867" xr:uid="{00000000-0005-0000-0000-0000E64C0000}"/>
    <cellStyle name="20% - Accent1 3 2 3 5 3 2 2 3" xfId="19868" xr:uid="{00000000-0005-0000-0000-0000E74C0000}"/>
    <cellStyle name="20% - Accent1 3 2 3 5 3 2 3" xfId="19869" xr:uid="{00000000-0005-0000-0000-0000E84C0000}"/>
    <cellStyle name="20% - Accent1 3 2 3 5 3 2 3 2" xfId="19870" xr:uid="{00000000-0005-0000-0000-0000E94C0000}"/>
    <cellStyle name="20% - Accent1 3 2 3 5 3 2 4" xfId="19871" xr:uid="{00000000-0005-0000-0000-0000EA4C0000}"/>
    <cellStyle name="20% - Accent1 3 2 3 5 3 3" xfId="19872" xr:uid="{00000000-0005-0000-0000-0000EB4C0000}"/>
    <cellStyle name="20% - Accent1 3 2 3 5 3 3 2" xfId="19873" xr:uid="{00000000-0005-0000-0000-0000EC4C0000}"/>
    <cellStyle name="20% - Accent1 3 2 3 5 3 3 2 2" xfId="19874" xr:uid="{00000000-0005-0000-0000-0000ED4C0000}"/>
    <cellStyle name="20% - Accent1 3 2 3 5 3 3 2 2 2" xfId="19875" xr:uid="{00000000-0005-0000-0000-0000EE4C0000}"/>
    <cellStyle name="20% - Accent1 3 2 3 5 3 3 2 3" xfId="19876" xr:uid="{00000000-0005-0000-0000-0000EF4C0000}"/>
    <cellStyle name="20% - Accent1 3 2 3 5 3 3 3" xfId="19877" xr:uid="{00000000-0005-0000-0000-0000F04C0000}"/>
    <cellStyle name="20% - Accent1 3 2 3 5 3 3 3 2" xfId="19878" xr:uid="{00000000-0005-0000-0000-0000F14C0000}"/>
    <cellStyle name="20% - Accent1 3 2 3 5 3 3 4" xfId="19879" xr:uid="{00000000-0005-0000-0000-0000F24C0000}"/>
    <cellStyle name="20% - Accent1 3 2 3 5 3 4" xfId="19880" xr:uid="{00000000-0005-0000-0000-0000F34C0000}"/>
    <cellStyle name="20% - Accent1 3 2 3 5 3 4 2" xfId="19881" xr:uid="{00000000-0005-0000-0000-0000F44C0000}"/>
    <cellStyle name="20% - Accent1 3 2 3 5 3 4 2 2" xfId="19882" xr:uid="{00000000-0005-0000-0000-0000F54C0000}"/>
    <cellStyle name="20% - Accent1 3 2 3 5 3 4 2 2 2" xfId="19883" xr:uid="{00000000-0005-0000-0000-0000F64C0000}"/>
    <cellStyle name="20% - Accent1 3 2 3 5 3 4 2 3" xfId="19884" xr:uid="{00000000-0005-0000-0000-0000F74C0000}"/>
    <cellStyle name="20% - Accent1 3 2 3 5 3 4 3" xfId="19885" xr:uid="{00000000-0005-0000-0000-0000F84C0000}"/>
    <cellStyle name="20% - Accent1 3 2 3 5 3 4 3 2" xfId="19886" xr:uid="{00000000-0005-0000-0000-0000F94C0000}"/>
    <cellStyle name="20% - Accent1 3 2 3 5 3 4 4" xfId="19887" xr:uid="{00000000-0005-0000-0000-0000FA4C0000}"/>
    <cellStyle name="20% - Accent1 3 2 3 5 3 5" xfId="19888" xr:uid="{00000000-0005-0000-0000-0000FB4C0000}"/>
    <cellStyle name="20% - Accent1 3 2 3 5 3 5 2" xfId="19889" xr:uid="{00000000-0005-0000-0000-0000FC4C0000}"/>
    <cellStyle name="20% - Accent1 3 2 3 5 3 5 2 2" xfId="19890" xr:uid="{00000000-0005-0000-0000-0000FD4C0000}"/>
    <cellStyle name="20% - Accent1 3 2 3 5 3 5 3" xfId="19891" xr:uid="{00000000-0005-0000-0000-0000FE4C0000}"/>
    <cellStyle name="20% - Accent1 3 2 3 5 3 6" xfId="19892" xr:uid="{00000000-0005-0000-0000-0000FF4C0000}"/>
    <cellStyle name="20% - Accent1 3 2 3 5 3 6 2" xfId="19893" xr:uid="{00000000-0005-0000-0000-0000004D0000}"/>
    <cellStyle name="20% - Accent1 3 2 3 5 3 6 2 2" xfId="19894" xr:uid="{00000000-0005-0000-0000-0000014D0000}"/>
    <cellStyle name="20% - Accent1 3 2 3 5 3 6 3" xfId="19895" xr:uid="{00000000-0005-0000-0000-0000024D0000}"/>
    <cellStyle name="20% - Accent1 3 2 3 5 3 7" xfId="19896" xr:uid="{00000000-0005-0000-0000-0000034D0000}"/>
    <cellStyle name="20% - Accent1 3 2 3 5 3 7 2" xfId="19897" xr:uid="{00000000-0005-0000-0000-0000044D0000}"/>
    <cellStyle name="20% - Accent1 3 2 3 5 3 8" xfId="19898" xr:uid="{00000000-0005-0000-0000-0000054D0000}"/>
    <cellStyle name="20% - Accent1 3 2 3 5 3 8 2" xfId="19899" xr:uid="{00000000-0005-0000-0000-0000064D0000}"/>
    <cellStyle name="20% - Accent1 3 2 3 5 3 9" xfId="19900" xr:uid="{00000000-0005-0000-0000-0000074D0000}"/>
    <cellStyle name="20% - Accent1 3 2 3 5 4" xfId="19901" xr:uid="{00000000-0005-0000-0000-0000084D0000}"/>
    <cellStyle name="20% - Accent1 3 2 3 5 4 2" xfId="19902" xr:uid="{00000000-0005-0000-0000-0000094D0000}"/>
    <cellStyle name="20% - Accent1 3 2 3 5 4 2 2" xfId="19903" xr:uid="{00000000-0005-0000-0000-00000A4D0000}"/>
    <cellStyle name="20% - Accent1 3 2 3 5 4 2 2 2" xfId="19904" xr:uid="{00000000-0005-0000-0000-00000B4D0000}"/>
    <cellStyle name="20% - Accent1 3 2 3 5 4 2 3" xfId="19905" xr:uid="{00000000-0005-0000-0000-00000C4D0000}"/>
    <cellStyle name="20% - Accent1 3 2 3 5 4 3" xfId="19906" xr:uid="{00000000-0005-0000-0000-00000D4D0000}"/>
    <cellStyle name="20% - Accent1 3 2 3 5 4 3 2" xfId="19907" xr:uid="{00000000-0005-0000-0000-00000E4D0000}"/>
    <cellStyle name="20% - Accent1 3 2 3 5 4 4" xfId="19908" xr:uid="{00000000-0005-0000-0000-00000F4D0000}"/>
    <cellStyle name="20% - Accent1 3 2 3 5 5" xfId="19909" xr:uid="{00000000-0005-0000-0000-0000104D0000}"/>
    <cellStyle name="20% - Accent1 3 2 3 5 5 2" xfId="19910" xr:uid="{00000000-0005-0000-0000-0000114D0000}"/>
    <cellStyle name="20% - Accent1 3 2 3 5 5 2 2" xfId="19911" xr:uid="{00000000-0005-0000-0000-0000124D0000}"/>
    <cellStyle name="20% - Accent1 3 2 3 5 5 2 2 2" xfId="19912" xr:uid="{00000000-0005-0000-0000-0000134D0000}"/>
    <cellStyle name="20% - Accent1 3 2 3 5 5 2 3" xfId="19913" xr:uid="{00000000-0005-0000-0000-0000144D0000}"/>
    <cellStyle name="20% - Accent1 3 2 3 5 5 3" xfId="19914" xr:uid="{00000000-0005-0000-0000-0000154D0000}"/>
    <cellStyle name="20% - Accent1 3 2 3 5 5 3 2" xfId="19915" xr:uid="{00000000-0005-0000-0000-0000164D0000}"/>
    <cellStyle name="20% - Accent1 3 2 3 5 5 4" xfId="19916" xr:uid="{00000000-0005-0000-0000-0000174D0000}"/>
    <cellStyle name="20% - Accent1 3 2 3 5 6" xfId="19917" xr:uid="{00000000-0005-0000-0000-0000184D0000}"/>
    <cellStyle name="20% - Accent1 3 2 3 5 6 2" xfId="19918" xr:uid="{00000000-0005-0000-0000-0000194D0000}"/>
    <cellStyle name="20% - Accent1 3 2 3 5 6 2 2" xfId="19919" xr:uid="{00000000-0005-0000-0000-00001A4D0000}"/>
    <cellStyle name="20% - Accent1 3 2 3 5 6 2 2 2" xfId="19920" xr:uid="{00000000-0005-0000-0000-00001B4D0000}"/>
    <cellStyle name="20% - Accent1 3 2 3 5 6 2 3" xfId="19921" xr:uid="{00000000-0005-0000-0000-00001C4D0000}"/>
    <cellStyle name="20% - Accent1 3 2 3 5 6 3" xfId="19922" xr:uid="{00000000-0005-0000-0000-00001D4D0000}"/>
    <cellStyle name="20% - Accent1 3 2 3 5 6 3 2" xfId="19923" xr:uid="{00000000-0005-0000-0000-00001E4D0000}"/>
    <cellStyle name="20% - Accent1 3 2 3 5 6 4" xfId="19924" xr:uid="{00000000-0005-0000-0000-00001F4D0000}"/>
    <cellStyle name="20% - Accent1 3 2 3 5 7" xfId="19925" xr:uid="{00000000-0005-0000-0000-0000204D0000}"/>
    <cellStyle name="20% - Accent1 3 2 3 5 7 2" xfId="19926" xr:uid="{00000000-0005-0000-0000-0000214D0000}"/>
    <cellStyle name="20% - Accent1 3 2 3 5 7 2 2" xfId="19927" xr:uid="{00000000-0005-0000-0000-0000224D0000}"/>
    <cellStyle name="20% - Accent1 3 2 3 5 7 3" xfId="19928" xr:uid="{00000000-0005-0000-0000-0000234D0000}"/>
    <cellStyle name="20% - Accent1 3 2 3 5 8" xfId="19929" xr:uid="{00000000-0005-0000-0000-0000244D0000}"/>
    <cellStyle name="20% - Accent1 3 2 3 5 8 2" xfId="19930" xr:uid="{00000000-0005-0000-0000-0000254D0000}"/>
    <cellStyle name="20% - Accent1 3 2 3 5 8 2 2" xfId="19931" xr:uid="{00000000-0005-0000-0000-0000264D0000}"/>
    <cellStyle name="20% - Accent1 3 2 3 5 8 3" xfId="19932" xr:uid="{00000000-0005-0000-0000-0000274D0000}"/>
    <cellStyle name="20% - Accent1 3 2 3 5 9" xfId="19933" xr:uid="{00000000-0005-0000-0000-0000284D0000}"/>
    <cellStyle name="20% - Accent1 3 2 3 5 9 2" xfId="19934" xr:uid="{00000000-0005-0000-0000-0000294D0000}"/>
    <cellStyle name="20% - Accent1 3 2 3 6" xfId="19935" xr:uid="{00000000-0005-0000-0000-00002A4D0000}"/>
    <cellStyle name="20% - Accent1 3 2 3 6 10" xfId="19936" xr:uid="{00000000-0005-0000-0000-00002B4D0000}"/>
    <cellStyle name="20% - Accent1 3 2 3 6 10 2" xfId="19937" xr:uid="{00000000-0005-0000-0000-00002C4D0000}"/>
    <cellStyle name="20% - Accent1 3 2 3 6 11" xfId="19938" xr:uid="{00000000-0005-0000-0000-00002D4D0000}"/>
    <cellStyle name="20% - Accent1 3 2 3 6 2" xfId="19939" xr:uid="{00000000-0005-0000-0000-00002E4D0000}"/>
    <cellStyle name="20% - Accent1 3 2 3 6 2 2" xfId="19940" xr:uid="{00000000-0005-0000-0000-00002F4D0000}"/>
    <cellStyle name="20% - Accent1 3 2 3 6 2 2 2" xfId="19941" xr:uid="{00000000-0005-0000-0000-0000304D0000}"/>
    <cellStyle name="20% - Accent1 3 2 3 6 2 2 2 2" xfId="19942" xr:uid="{00000000-0005-0000-0000-0000314D0000}"/>
    <cellStyle name="20% - Accent1 3 2 3 6 2 2 2 2 2" xfId="19943" xr:uid="{00000000-0005-0000-0000-0000324D0000}"/>
    <cellStyle name="20% - Accent1 3 2 3 6 2 2 2 3" xfId="19944" xr:uid="{00000000-0005-0000-0000-0000334D0000}"/>
    <cellStyle name="20% - Accent1 3 2 3 6 2 2 3" xfId="19945" xr:uid="{00000000-0005-0000-0000-0000344D0000}"/>
    <cellStyle name="20% - Accent1 3 2 3 6 2 2 3 2" xfId="19946" xr:uid="{00000000-0005-0000-0000-0000354D0000}"/>
    <cellStyle name="20% - Accent1 3 2 3 6 2 2 4" xfId="19947" xr:uid="{00000000-0005-0000-0000-0000364D0000}"/>
    <cellStyle name="20% - Accent1 3 2 3 6 2 3" xfId="19948" xr:uid="{00000000-0005-0000-0000-0000374D0000}"/>
    <cellStyle name="20% - Accent1 3 2 3 6 2 3 2" xfId="19949" xr:uid="{00000000-0005-0000-0000-0000384D0000}"/>
    <cellStyle name="20% - Accent1 3 2 3 6 2 3 2 2" xfId="19950" xr:uid="{00000000-0005-0000-0000-0000394D0000}"/>
    <cellStyle name="20% - Accent1 3 2 3 6 2 3 2 2 2" xfId="19951" xr:uid="{00000000-0005-0000-0000-00003A4D0000}"/>
    <cellStyle name="20% - Accent1 3 2 3 6 2 3 2 3" xfId="19952" xr:uid="{00000000-0005-0000-0000-00003B4D0000}"/>
    <cellStyle name="20% - Accent1 3 2 3 6 2 3 3" xfId="19953" xr:uid="{00000000-0005-0000-0000-00003C4D0000}"/>
    <cellStyle name="20% - Accent1 3 2 3 6 2 3 3 2" xfId="19954" xr:uid="{00000000-0005-0000-0000-00003D4D0000}"/>
    <cellStyle name="20% - Accent1 3 2 3 6 2 3 4" xfId="19955" xr:uid="{00000000-0005-0000-0000-00003E4D0000}"/>
    <cellStyle name="20% - Accent1 3 2 3 6 2 4" xfId="19956" xr:uid="{00000000-0005-0000-0000-00003F4D0000}"/>
    <cellStyle name="20% - Accent1 3 2 3 6 2 4 2" xfId="19957" xr:uid="{00000000-0005-0000-0000-0000404D0000}"/>
    <cellStyle name="20% - Accent1 3 2 3 6 2 4 2 2" xfId="19958" xr:uid="{00000000-0005-0000-0000-0000414D0000}"/>
    <cellStyle name="20% - Accent1 3 2 3 6 2 4 2 2 2" xfId="19959" xr:uid="{00000000-0005-0000-0000-0000424D0000}"/>
    <cellStyle name="20% - Accent1 3 2 3 6 2 4 2 3" xfId="19960" xr:uid="{00000000-0005-0000-0000-0000434D0000}"/>
    <cellStyle name="20% - Accent1 3 2 3 6 2 4 3" xfId="19961" xr:uid="{00000000-0005-0000-0000-0000444D0000}"/>
    <cellStyle name="20% - Accent1 3 2 3 6 2 4 3 2" xfId="19962" xr:uid="{00000000-0005-0000-0000-0000454D0000}"/>
    <cellStyle name="20% - Accent1 3 2 3 6 2 4 4" xfId="19963" xr:uid="{00000000-0005-0000-0000-0000464D0000}"/>
    <cellStyle name="20% - Accent1 3 2 3 6 2 5" xfId="19964" xr:uid="{00000000-0005-0000-0000-0000474D0000}"/>
    <cellStyle name="20% - Accent1 3 2 3 6 2 5 2" xfId="19965" xr:uid="{00000000-0005-0000-0000-0000484D0000}"/>
    <cellStyle name="20% - Accent1 3 2 3 6 2 5 2 2" xfId="19966" xr:uid="{00000000-0005-0000-0000-0000494D0000}"/>
    <cellStyle name="20% - Accent1 3 2 3 6 2 5 3" xfId="19967" xr:uid="{00000000-0005-0000-0000-00004A4D0000}"/>
    <cellStyle name="20% - Accent1 3 2 3 6 2 6" xfId="19968" xr:uid="{00000000-0005-0000-0000-00004B4D0000}"/>
    <cellStyle name="20% - Accent1 3 2 3 6 2 6 2" xfId="19969" xr:uid="{00000000-0005-0000-0000-00004C4D0000}"/>
    <cellStyle name="20% - Accent1 3 2 3 6 2 6 2 2" xfId="19970" xr:uid="{00000000-0005-0000-0000-00004D4D0000}"/>
    <cellStyle name="20% - Accent1 3 2 3 6 2 6 3" xfId="19971" xr:uid="{00000000-0005-0000-0000-00004E4D0000}"/>
    <cellStyle name="20% - Accent1 3 2 3 6 2 7" xfId="19972" xr:uid="{00000000-0005-0000-0000-00004F4D0000}"/>
    <cellStyle name="20% - Accent1 3 2 3 6 2 7 2" xfId="19973" xr:uid="{00000000-0005-0000-0000-0000504D0000}"/>
    <cellStyle name="20% - Accent1 3 2 3 6 2 8" xfId="19974" xr:uid="{00000000-0005-0000-0000-0000514D0000}"/>
    <cellStyle name="20% - Accent1 3 2 3 6 2 8 2" xfId="19975" xr:uid="{00000000-0005-0000-0000-0000524D0000}"/>
    <cellStyle name="20% - Accent1 3 2 3 6 2 9" xfId="19976" xr:uid="{00000000-0005-0000-0000-0000534D0000}"/>
    <cellStyle name="20% - Accent1 3 2 3 6 3" xfId="19977" xr:uid="{00000000-0005-0000-0000-0000544D0000}"/>
    <cellStyle name="20% - Accent1 3 2 3 6 3 2" xfId="19978" xr:uid="{00000000-0005-0000-0000-0000554D0000}"/>
    <cellStyle name="20% - Accent1 3 2 3 6 3 2 2" xfId="19979" xr:uid="{00000000-0005-0000-0000-0000564D0000}"/>
    <cellStyle name="20% - Accent1 3 2 3 6 3 2 2 2" xfId="19980" xr:uid="{00000000-0005-0000-0000-0000574D0000}"/>
    <cellStyle name="20% - Accent1 3 2 3 6 3 2 2 2 2" xfId="19981" xr:uid="{00000000-0005-0000-0000-0000584D0000}"/>
    <cellStyle name="20% - Accent1 3 2 3 6 3 2 2 3" xfId="19982" xr:uid="{00000000-0005-0000-0000-0000594D0000}"/>
    <cellStyle name="20% - Accent1 3 2 3 6 3 2 3" xfId="19983" xr:uid="{00000000-0005-0000-0000-00005A4D0000}"/>
    <cellStyle name="20% - Accent1 3 2 3 6 3 2 3 2" xfId="19984" xr:uid="{00000000-0005-0000-0000-00005B4D0000}"/>
    <cellStyle name="20% - Accent1 3 2 3 6 3 2 4" xfId="19985" xr:uid="{00000000-0005-0000-0000-00005C4D0000}"/>
    <cellStyle name="20% - Accent1 3 2 3 6 3 3" xfId="19986" xr:uid="{00000000-0005-0000-0000-00005D4D0000}"/>
    <cellStyle name="20% - Accent1 3 2 3 6 3 3 2" xfId="19987" xr:uid="{00000000-0005-0000-0000-00005E4D0000}"/>
    <cellStyle name="20% - Accent1 3 2 3 6 3 3 2 2" xfId="19988" xr:uid="{00000000-0005-0000-0000-00005F4D0000}"/>
    <cellStyle name="20% - Accent1 3 2 3 6 3 3 2 2 2" xfId="19989" xr:uid="{00000000-0005-0000-0000-0000604D0000}"/>
    <cellStyle name="20% - Accent1 3 2 3 6 3 3 2 3" xfId="19990" xr:uid="{00000000-0005-0000-0000-0000614D0000}"/>
    <cellStyle name="20% - Accent1 3 2 3 6 3 3 3" xfId="19991" xr:uid="{00000000-0005-0000-0000-0000624D0000}"/>
    <cellStyle name="20% - Accent1 3 2 3 6 3 3 3 2" xfId="19992" xr:uid="{00000000-0005-0000-0000-0000634D0000}"/>
    <cellStyle name="20% - Accent1 3 2 3 6 3 3 4" xfId="19993" xr:uid="{00000000-0005-0000-0000-0000644D0000}"/>
    <cellStyle name="20% - Accent1 3 2 3 6 3 4" xfId="19994" xr:uid="{00000000-0005-0000-0000-0000654D0000}"/>
    <cellStyle name="20% - Accent1 3 2 3 6 3 4 2" xfId="19995" xr:uid="{00000000-0005-0000-0000-0000664D0000}"/>
    <cellStyle name="20% - Accent1 3 2 3 6 3 4 2 2" xfId="19996" xr:uid="{00000000-0005-0000-0000-0000674D0000}"/>
    <cellStyle name="20% - Accent1 3 2 3 6 3 4 2 2 2" xfId="19997" xr:uid="{00000000-0005-0000-0000-0000684D0000}"/>
    <cellStyle name="20% - Accent1 3 2 3 6 3 4 2 3" xfId="19998" xr:uid="{00000000-0005-0000-0000-0000694D0000}"/>
    <cellStyle name="20% - Accent1 3 2 3 6 3 4 3" xfId="19999" xr:uid="{00000000-0005-0000-0000-00006A4D0000}"/>
    <cellStyle name="20% - Accent1 3 2 3 6 3 4 3 2" xfId="20000" xr:uid="{00000000-0005-0000-0000-00006B4D0000}"/>
    <cellStyle name="20% - Accent1 3 2 3 6 3 4 4" xfId="20001" xr:uid="{00000000-0005-0000-0000-00006C4D0000}"/>
    <cellStyle name="20% - Accent1 3 2 3 6 3 5" xfId="20002" xr:uid="{00000000-0005-0000-0000-00006D4D0000}"/>
    <cellStyle name="20% - Accent1 3 2 3 6 3 5 2" xfId="20003" xr:uid="{00000000-0005-0000-0000-00006E4D0000}"/>
    <cellStyle name="20% - Accent1 3 2 3 6 3 5 2 2" xfId="20004" xr:uid="{00000000-0005-0000-0000-00006F4D0000}"/>
    <cellStyle name="20% - Accent1 3 2 3 6 3 5 3" xfId="20005" xr:uid="{00000000-0005-0000-0000-0000704D0000}"/>
    <cellStyle name="20% - Accent1 3 2 3 6 3 6" xfId="20006" xr:uid="{00000000-0005-0000-0000-0000714D0000}"/>
    <cellStyle name="20% - Accent1 3 2 3 6 3 6 2" xfId="20007" xr:uid="{00000000-0005-0000-0000-0000724D0000}"/>
    <cellStyle name="20% - Accent1 3 2 3 6 3 6 2 2" xfId="20008" xr:uid="{00000000-0005-0000-0000-0000734D0000}"/>
    <cellStyle name="20% - Accent1 3 2 3 6 3 6 3" xfId="20009" xr:uid="{00000000-0005-0000-0000-0000744D0000}"/>
    <cellStyle name="20% - Accent1 3 2 3 6 3 7" xfId="20010" xr:uid="{00000000-0005-0000-0000-0000754D0000}"/>
    <cellStyle name="20% - Accent1 3 2 3 6 3 7 2" xfId="20011" xr:uid="{00000000-0005-0000-0000-0000764D0000}"/>
    <cellStyle name="20% - Accent1 3 2 3 6 3 8" xfId="20012" xr:uid="{00000000-0005-0000-0000-0000774D0000}"/>
    <cellStyle name="20% - Accent1 3 2 3 6 3 8 2" xfId="20013" xr:uid="{00000000-0005-0000-0000-0000784D0000}"/>
    <cellStyle name="20% - Accent1 3 2 3 6 3 9" xfId="20014" xr:uid="{00000000-0005-0000-0000-0000794D0000}"/>
    <cellStyle name="20% - Accent1 3 2 3 6 4" xfId="20015" xr:uid="{00000000-0005-0000-0000-00007A4D0000}"/>
    <cellStyle name="20% - Accent1 3 2 3 6 4 2" xfId="20016" xr:uid="{00000000-0005-0000-0000-00007B4D0000}"/>
    <cellStyle name="20% - Accent1 3 2 3 6 4 2 2" xfId="20017" xr:uid="{00000000-0005-0000-0000-00007C4D0000}"/>
    <cellStyle name="20% - Accent1 3 2 3 6 4 2 2 2" xfId="20018" xr:uid="{00000000-0005-0000-0000-00007D4D0000}"/>
    <cellStyle name="20% - Accent1 3 2 3 6 4 2 3" xfId="20019" xr:uid="{00000000-0005-0000-0000-00007E4D0000}"/>
    <cellStyle name="20% - Accent1 3 2 3 6 4 3" xfId="20020" xr:uid="{00000000-0005-0000-0000-00007F4D0000}"/>
    <cellStyle name="20% - Accent1 3 2 3 6 4 3 2" xfId="20021" xr:uid="{00000000-0005-0000-0000-0000804D0000}"/>
    <cellStyle name="20% - Accent1 3 2 3 6 4 4" xfId="20022" xr:uid="{00000000-0005-0000-0000-0000814D0000}"/>
    <cellStyle name="20% - Accent1 3 2 3 6 5" xfId="20023" xr:uid="{00000000-0005-0000-0000-0000824D0000}"/>
    <cellStyle name="20% - Accent1 3 2 3 6 5 2" xfId="20024" xr:uid="{00000000-0005-0000-0000-0000834D0000}"/>
    <cellStyle name="20% - Accent1 3 2 3 6 5 2 2" xfId="20025" xr:uid="{00000000-0005-0000-0000-0000844D0000}"/>
    <cellStyle name="20% - Accent1 3 2 3 6 5 2 2 2" xfId="20026" xr:uid="{00000000-0005-0000-0000-0000854D0000}"/>
    <cellStyle name="20% - Accent1 3 2 3 6 5 2 3" xfId="20027" xr:uid="{00000000-0005-0000-0000-0000864D0000}"/>
    <cellStyle name="20% - Accent1 3 2 3 6 5 3" xfId="20028" xr:uid="{00000000-0005-0000-0000-0000874D0000}"/>
    <cellStyle name="20% - Accent1 3 2 3 6 5 3 2" xfId="20029" xr:uid="{00000000-0005-0000-0000-0000884D0000}"/>
    <cellStyle name="20% - Accent1 3 2 3 6 5 4" xfId="20030" xr:uid="{00000000-0005-0000-0000-0000894D0000}"/>
    <cellStyle name="20% - Accent1 3 2 3 6 6" xfId="20031" xr:uid="{00000000-0005-0000-0000-00008A4D0000}"/>
    <cellStyle name="20% - Accent1 3 2 3 6 6 2" xfId="20032" xr:uid="{00000000-0005-0000-0000-00008B4D0000}"/>
    <cellStyle name="20% - Accent1 3 2 3 6 6 2 2" xfId="20033" xr:uid="{00000000-0005-0000-0000-00008C4D0000}"/>
    <cellStyle name="20% - Accent1 3 2 3 6 6 2 2 2" xfId="20034" xr:uid="{00000000-0005-0000-0000-00008D4D0000}"/>
    <cellStyle name="20% - Accent1 3 2 3 6 6 2 3" xfId="20035" xr:uid="{00000000-0005-0000-0000-00008E4D0000}"/>
    <cellStyle name="20% - Accent1 3 2 3 6 6 3" xfId="20036" xr:uid="{00000000-0005-0000-0000-00008F4D0000}"/>
    <cellStyle name="20% - Accent1 3 2 3 6 6 3 2" xfId="20037" xr:uid="{00000000-0005-0000-0000-0000904D0000}"/>
    <cellStyle name="20% - Accent1 3 2 3 6 6 4" xfId="20038" xr:uid="{00000000-0005-0000-0000-0000914D0000}"/>
    <cellStyle name="20% - Accent1 3 2 3 6 7" xfId="20039" xr:uid="{00000000-0005-0000-0000-0000924D0000}"/>
    <cellStyle name="20% - Accent1 3 2 3 6 7 2" xfId="20040" xr:uid="{00000000-0005-0000-0000-0000934D0000}"/>
    <cellStyle name="20% - Accent1 3 2 3 6 7 2 2" xfId="20041" xr:uid="{00000000-0005-0000-0000-0000944D0000}"/>
    <cellStyle name="20% - Accent1 3 2 3 6 7 3" xfId="20042" xr:uid="{00000000-0005-0000-0000-0000954D0000}"/>
    <cellStyle name="20% - Accent1 3 2 3 6 8" xfId="20043" xr:uid="{00000000-0005-0000-0000-0000964D0000}"/>
    <cellStyle name="20% - Accent1 3 2 3 6 8 2" xfId="20044" xr:uid="{00000000-0005-0000-0000-0000974D0000}"/>
    <cellStyle name="20% - Accent1 3 2 3 6 8 2 2" xfId="20045" xr:uid="{00000000-0005-0000-0000-0000984D0000}"/>
    <cellStyle name="20% - Accent1 3 2 3 6 8 3" xfId="20046" xr:uid="{00000000-0005-0000-0000-0000994D0000}"/>
    <cellStyle name="20% - Accent1 3 2 3 6 9" xfId="20047" xr:uid="{00000000-0005-0000-0000-00009A4D0000}"/>
    <cellStyle name="20% - Accent1 3 2 3 6 9 2" xfId="20048" xr:uid="{00000000-0005-0000-0000-00009B4D0000}"/>
    <cellStyle name="20% - Accent1 3 2 3 7" xfId="20049" xr:uid="{00000000-0005-0000-0000-00009C4D0000}"/>
    <cellStyle name="20% - Accent1 3 2 3 7 2" xfId="20050" xr:uid="{00000000-0005-0000-0000-00009D4D0000}"/>
    <cellStyle name="20% - Accent1 3 2 3 7 2 2" xfId="20051" xr:uid="{00000000-0005-0000-0000-00009E4D0000}"/>
    <cellStyle name="20% - Accent1 3 2 3 7 2 2 2" xfId="20052" xr:uid="{00000000-0005-0000-0000-00009F4D0000}"/>
    <cellStyle name="20% - Accent1 3 2 3 7 2 2 2 2" xfId="20053" xr:uid="{00000000-0005-0000-0000-0000A04D0000}"/>
    <cellStyle name="20% - Accent1 3 2 3 7 2 2 3" xfId="20054" xr:uid="{00000000-0005-0000-0000-0000A14D0000}"/>
    <cellStyle name="20% - Accent1 3 2 3 7 2 3" xfId="20055" xr:uid="{00000000-0005-0000-0000-0000A24D0000}"/>
    <cellStyle name="20% - Accent1 3 2 3 7 2 3 2" xfId="20056" xr:uid="{00000000-0005-0000-0000-0000A34D0000}"/>
    <cellStyle name="20% - Accent1 3 2 3 7 2 4" xfId="20057" xr:uid="{00000000-0005-0000-0000-0000A44D0000}"/>
    <cellStyle name="20% - Accent1 3 2 3 7 3" xfId="20058" xr:uid="{00000000-0005-0000-0000-0000A54D0000}"/>
    <cellStyle name="20% - Accent1 3 2 3 7 3 2" xfId="20059" xr:uid="{00000000-0005-0000-0000-0000A64D0000}"/>
    <cellStyle name="20% - Accent1 3 2 3 7 3 2 2" xfId="20060" xr:uid="{00000000-0005-0000-0000-0000A74D0000}"/>
    <cellStyle name="20% - Accent1 3 2 3 7 3 2 2 2" xfId="20061" xr:uid="{00000000-0005-0000-0000-0000A84D0000}"/>
    <cellStyle name="20% - Accent1 3 2 3 7 3 2 3" xfId="20062" xr:uid="{00000000-0005-0000-0000-0000A94D0000}"/>
    <cellStyle name="20% - Accent1 3 2 3 7 3 3" xfId="20063" xr:uid="{00000000-0005-0000-0000-0000AA4D0000}"/>
    <cellStyle name="20% - Accent1 3 2 3 7 3 3 2" xfId="20064" xr:uid="{00000000-0005-0000-0000-0000AB4D0000}"/>
    <cellStyle name="20% - Accent1 3 2 3 7 3 4" xfId="20065" xr:uid="{00000000-0005-0000-0000-0000AC4D0000}"/>
    <cellStyle name="20% - Accent1 3 2 3 7 4" xfId="20066" xr:uid="{00000000-0005-0000-0000-0000AD4D0000}"/>
    <cellStyle name="20% - Accent1 3 2 3 7 4 2" xfId="20067" xr:uid="{00000000-0005-0000-0000-0000AE4D0000}"/>
    <cellStyle name="20% - Accent1 3 2 3 7 4 2 2" xfId="20068" xr:uid="{00000000-0005-0000-0000-0000AF4D0000}"/>
    <cellStyle name="20% - Accent1 3 2 3 7 4 2 2 2" xfId="20069" xr:uid="{00000000-0005-0000-0000-0000B04D0000}"/>
    <cellStyle name="20% - Accent1 3 2 3 7 4 2 3" xfId="20070" xr:uid="{00000000-0005-0000-0000-0000B14D0000}"/>
    <cellStyle name="20% - Accent1 3 2 3 7 4 3" xfId="20071" xr:uid="{00000000-0005-0000-0000-0000B24D0000}"/>
    <cellStyle name="20% - Accent1 3 2 3 7 4 3 2" xfId="20072" xr:uid="{00000000-0005-0000-0000-0000B34D0000}"/>
    <cellStyle name="20% - Accent1 3 2 3 7 4 4" xfId="20073" xr:uid="{00000000-0005-0000-0000-0000B44D0000}"/>
    <cellStyle name="20% - Accent1 3 2 3 7 5" xfId="20074" xr:uid="{00000000-0005-0000-0000-0000B54D0000}"/>
    <cellStyle name="20% - Accent1 3 2 3 7 5 2" xfId="20075" xr:uid="{00000000-0005-0000-0000-0000B64D0000}"/>
    <cellStyle name="20% - Accent1 3 2 3 7 5 2 2" xfId="20076" xr:uid="{00000000-0005-0000-0000-0000B74D0000}"/>
    <cellStyle name="20% - Accent1 3 2 3 7 5 3" xfId="20077" xr:uid="{00000000-0005-0000-0000-0000B84D0000}"/>
    <cellStyle name="20% - Accent1 3 2 3 7 6" xfId="20078" xr:uid="{00000000-0005-0000-0000-0000B94D0000}"/>
    <cellStyle name="20% - Accent1 3 2 3 7 6 2" xfId="20079" xr:uid="{00000000-0005-0000-0000-0000BA4D0000}"/>
    <cellStyle name="20% - Accent1 3 2 3 7 6 2 2" xfId="20080" xr:uid="{00000000-0005-0000-0000-0000BB4D0000}"/>
    <cellStyle name="20% - Accent1 3 2 3 7 6 3" xfId="20081" xr:uid="{00000000-0005-0000-0000-0000BC4D0000}"/>
    <cellStyle name="20% - Accent1 3 2 3 7 7" xfId="20082" xr:uid="{00000000-0005-0000-0000-0000BD4D0000}"/>
    <cellStyle name="20% - Accent1 3 2 3 7 7 2" xfId="20083" xr:uid="{00000000-0005-0000-0000-0000BE4D0000}"/>
    <cellStyle name="20% - Accent1 3 2 3 7 8" xfId="20084" xr:uid="{00000000-0005-0000-0000-0000BF4D0000}"/>
    <cellStyle name="20% - Accent1 3 2 3 7 8 2" xfId="20085" xr:uid="{00000000-0005-0000-0000-0000C04D0000}"/>
    <cellStyle name="20% - Accent1 3 2 3 7 9" xfId="20086" xr:uid="{00000000-0005-0000-0000-0000C14D0000}"/>
    <cellStyle name="20% - Accent1 3 2 3 8" xfId="20087" xr:uid="{00000000-0005-0000-0000-0000C24D0000}"/>
    <cellStyle name="20% - Accent1 3 2 3 8 2" xfId="20088" xr:uid="{00000000-0005-0000-0000-0000C34D0000}"/>
    <cellStyle name="20% - Accent1 3 2 3 8 2 2" xfId="20089" xr:uid="{00000000-0005-0000-0000-0000C44D0000}"/>
    <cellStyle name="20% - Accent1 3 2 3 8 2 2 2" xfId="20090" xr:uid="{00000000-0005-0000-0000-0000C54D0000}"/>
    <cellStyle name="20% - Accent1 3 2 3 8 2 2 2 2" xfId="20091" xr:uid="{00000000-0005-0000-0000-0000C64D0000}"/>
    <cellStyle name="20% - Accent1 3 2 3 8 2 2 3" xfId="20092" xr:uid="{00000000-0005-0000-0000-0000C74D0000}"/>
    <cellStyle name="20% - Accent1 3 2 3 8 2 3" xfId="20093" xr:uid="{00000000-0005-0000-0000-0000C84D0000}"/>
    <cellStyle name="20% - Accent1 3 2 3 8 2 3 2" xfId="20094" xr:uid="{00000000-0005-0000-0000-0000C94D0000}"/>
    <cellStyle name="20% - Accent1 3 2 3 8 2 4" xfId="20095" xr:uid="{00000000-0005-0000-0000-0000CA4D0000}"/>
    <cellStyle name="20% - Accent1 3 2 3 8 3" xfId="20096" xr:uid="{00000000-0005-0000-0000-0000CB4D0000}"/>
    <cellStyle name="20% - Accent1 3 2 3 8 3 2" xfId="20097" xr:uid="{00000000-0005-0000-0000-0000CC4D0000}"/>
    <cellStyle name="20% - Accent1 3 2 3 8 3 2 2" xfId="20098" xr:uid="{00000000-0005-0000-0000-0000CD4D0000}"/>
    <cellStyle name="20% - Accent1 3 2 3 8 3 2 2 2" xfId="20099" xr:uid="{00000000-0005-0000-0000-0000CE4D0000}"/>
    <cellStyle name="20% - Accent1 3 2 3 8 3 2 3" xfId="20100" xr:uid="{00000000-0005-0000-0000-0000CF4D0000}"/>
    <cellStyle name="20% - Accent1 3 2 3 8 3 3" xfId="20101" xr:uid="{00000000-0005-0000-0000-0000D04D0000}"/>
    <cellStyle name="20% - Accent1 3 2 3 8 3 3 2" xfId="20102" xr:uid="{00000000-0005-0000-0000-0000D14D0000}"/>
    <cellStyle name="20% - Accent1 3 2 3 8 3 4" xfId="20103" xr:uid="{00000000-0005-0000-0000-0000D24D0000}"/>
    <cellStyle name="20% - Accent1 3 2 3 8 4" xfId="20104" xr:uid="{00000000-0005-0000-0000-0000D34D0000}"/>
    <cellStyle name="20% - Accent1 3 2 3 8 4 2" xfId="20105" xr:uid="{00000000-0005-0000-0000-0000D44D0000}"/>
    <cellStyle name="20% - Accent1 3 2 3 8 4 2 2" xfId="20106" xr:uid="{00000000-0005-0000-0000-0000D54D0000}"/>
    <cellStyle name="20% - Accent1 3 2 3 8 4 2 2 2" xfId="20107" xr:uid="{00000000-0005-0000-0000-0000D64D0000}"/>
    <cellStyle name="20% - Accent1 3 2 3 8 4 2 3" xfId="20108" xr:uid="{00000000-0005-0000-0000-0000D74D0000}"/>
    <cellStyle name="20% - Accent1 3 2 3 8 4 3" xfId="20109" xr:uid="{00000000-0005-0000-0000-0000D84D0000}"/>
    <cellStyle name="20% - Accent1 3 2 3 8 4 3 2" xfId="20110" xr:uid="{00000000-0005-0000-0000-0000D94D0000}"/>
    <cellStyle name="20% - Accent1 3 2 3 8 4 4" xfId="20111" xr:uid="{00000000-0005-0000-0000-0000DA4D0000}"/>
    <cellStyle name="20% - Accent1 3 2 3 8 5" xfId="20112" xr:uid="{00000000-0005-0000-0000-0000DB4D0000}"/>
    <cellStyle name="20% - Accent1 3 2 3 8 5 2" xfId="20113" xr:uid="{00000000-0005-0000-0000-0000DC4D0000}"/>
    <cellStyle name="20% - Accent1 3 2 3 8 5 2 2" xfId="20114" xr:uid="{00000000-0005-0000-0000-0000DD4D0000}"/>
    <cellStyle name="20% - Accent1 3 2 3 8 5 3" xfId="20115" xr:uid="{00000000-0005-0000-0000-0000DE4D0000}"/>
    <cellStyle name="20% - Accent1 3 2 3 8 6" xfId="20116" xr:uid="{00000000-0005-0000-0000-0000DF4D0000}"/>
    <cellStyle name="20% - Accent1 3 2 3 8 6 2" xfId="20117" xr:uid="{00000000-0005-0000-0000-0000E04D0000}"/>
    <cellStyle name="20% - Accent1 3 2 3 8 6 2 2" xfId="20118" xr:uid="{00000000-0005-0000-0000-0000E14D0000}"/>
    <cellStyle name="20% - Accent1 3 2 3 8 6 3" xfId="20119" xr:uid="{00000000-0005-0000-0000-0000E24D0000}"/>
    <cellStyle name="20% - Accent1 3 2 3 8 7" xfId="20120" xr:uid="{00000000-0005-0000-0000-0000E34D0000}"/>
    <cellStyle name="20% - Accent1 3 2 3 8 7 2" xfId="20121" xr:uid="{00000000-0005-0000-0000-0000E44D0000}"/>
    <cellStyle name="20% - Accent1 3 2 3 8 8" xfId="20122" xr:uid="{00000000-0005-0000-0000-0000E54D0000}"/>
    <cellStyle name="20% - Accent1 3 2 3 8 8 2" xfId="20123" xr:uid="{00000000-0005-0000-0000-0000E64D0000}"/>
    <cellStyle name="20% - Accent1 3 2 3 8 9" xfId="20124" xr:uid="{00000000-0005-0000-0000-0000E74D0000}"/>
    <cellStyle name="20% - Accent1 3 2 3 9" xfId="20125" xr:uid="{00000000-0005-0000-0000-0000E84D0000}"/>
    <cellStyle name="20% - Accent1 3 2 3 9 2" xfId="20126" xr:uid="{00000000-0005-0000-0000-0000E94D0000}"/>
    <cellStyle name="20% - Accent1 3 2 3 9 2 2" xfId="20127" xr:uid="{00000000-0005-0000-0000-0000EA4D0000}"/>
    <cellStyle name="20% - Accent1 3 2 3 9 2 2 2" xfId="20128" xr:uid="{00000000-0005-0000-0000-0000EB4D0000}"/>
    <cellStyle name="20% - Accent1 3 2 3 9 2 3" xfId="20129" xr:uid="{00000000-0005-0000-0000-0000EC4D0000}"/>
    <cellStyle name="20% - Accent1 3 2 3 9 3" xfId="20130" xr:uid="{00000000-0005-0000-0000-0000ED4D0000}"/>
    <cellStyle name="20% - Accent1 3 2 3 9 3 2" xfId="20131" xr:uid="{00000000-0005-0000-0000-0000EE4D0000}"/>
    <cellStyle name="20% - Accent1 3 2 3 9 4" xfId="20132" xr:uid="{00000000-0005-0000-0000-0000EF4D0000}"/>
    <cellStyle name="20% - Accent1 3 2 4" xfId="20133" xr:uid="{00000000-0005-0000-0000-0000F04D0000}"/>
    <cellStyle name="20% - Accent1 3 2 4 10" xfId="20134" xr:uid="{00000000-0005-0000-0000-0000F14D0000}"/>
    <cellStyle name="20% - Accent1 3 2 4 10 2" xfId="20135" xr:uid="{00000000-0005-0000-0000-0000F24D0000}"/>
    <cellStyle name="20% - Accent1 3 2 4 10 2 2" xfId="20136" xr:uid="{00000000-0005-0000-0000-0000F34D0000}"/>
    <cellStyle name="20% - Accent1 3 2 4 10 2 2 2" xfId="20137" xr:uid="{00000000-0005-0000-0000-0000F44D0000}"/>
    <cellStyle name="20% - Accent1 3 2 4 10 2 3" xfId="20138" xr:uid="{00000000-0005-0000-0000-0000F54D0000}"/>
    <cellStyle name="20% - Accent1 3 2 4 10 3" xfId="20139" xr:uid="{00000000-0005-0000-0000-0000F64D0000}"/>
    <cellStyle name="20% - Accent1 3 2 4 10 3 2" xfId="20140" xr:uid="{00000000-0005-0000-0000-0000F74D0000}"/>
    <cellStyle name="20% - Accent1 3 2 4 10 4" xfId="20141" xr:uid="{00000000-0005-0000-0000-0000F84D0000}"/>
    <cellStyle name="20% - Accent1 3 2 4 11" xfId="20142" xr:uid="{00000000-0005-0000-0000-0000F94D0000}"/>
    <cellStyle name="20% - Accent1 3 2 4 11 2" xfId="20143" xr:uid="{00000000-0005-0000-0000-0000FA4D0000}"/>
    <cellStyle name="20% - Accent1 3 2 4 11 2 2" xfId="20144" xr:uid="{00000000-0005-0000-0000-0000FB4D0000}"/>
    <cellStyle name="20% - Accent1 3 2 4 11 2 2 2" xfId="20145" xr:uid="{00000000-0005-0000-0000-0000FC4D0000}"/>
    <cellStyle name="20% - Accent1 3 2 4 11 2 3" xfId="20146" xr:uid="{00000000-0005-0000-0000-0000FD4D0000}"/>
    <cellStyle name="20% - Accent1 3 2 4 11 3" xfId="20147" xr:uid="{00000000-0005-0000-0000-0000FE4D0000}"/>
    <cellStyle name="20% - Accent1 3 2 4 11 3 2" xfId="20148" xr:uid="{00000000-0005-0000-0000-0000FF4D0000}"/>
    <cellStyle name="20% - Accent1 3 2 4 11 4" xfId="20149" xr:uid="{00000000-0005-0000-0000-0000004E0000}"/>
    <cellStyle name="20% - Accent1 3 2 4 12" xfId="20150" xr:uid="{00000000-0005-0000-0000-0000014E0000}"/>
    <cellStyle name="20% - Accent1 3 2 4 12 2" xfId="20151" xr:uid="{00000000-0005-0000-0000-0000024E0000}"/>
    <cellStyle name="20% - Accent1 3 2 4 12 2 2" xfId="20152" xr:uid="{00000000-0005-0000-0000-0000034E0000}"/>
    <cellStyle name="20% - Accent1 3 2 4 12 3" xfId="20153" xr:uid="{00000000-0005-0000-0000-0000044E0000}"/>
    <cellStyle name="20% - Accent1 3 2 4 13" xfId="20154" xr:uid="{00000000-0005-0000-0000-0000054E0000}"/>
    <cellStyle name="20% - Accent1 3 2 4 13 2" xfId="20155" xr:uid="{00000000-0005-0000-0000-0000064E0000}"/>
    <cellStyle name="20% - Accent1 3 2 4 13 2 2" xfId="20156" xr:uid="{00000000-0005-0000-0000-0000074E0000}"/>
    <cellStyle name="20% - Accent1 3 2 4 13 3" xfId="20157" xr:uid="{00000000-0005-0000-0000-0000084E0000}"/>
    <cellStyle name="20% - Accent1 3 2 4 14" xfId="20158" xr:uid="{00000000-0005-0000-0000-0000094E0000}"/>
    <cellStyle name="20% - Accent1 3 2 4 14 2" xfId="20159" xr:uid="{00000000-0005-0000-0000-00000A4E0000}"/>
    <cellStyle name="20% - Accent1 3 2 4 15" xfId="20160" xr:uid="{00000000-0005-0000-0000-00000B4E0000}"/>
    <cellStyle name="20% - Accent1 3 2 4 15 2" xfId="20161" xr:uid="{00000000-0005-0000-0000-00000C4E0000}"/>
    <cellStyle name="20% - Accent1 3 2 4 16" xfId="20162" xr:uid="{00000000-0005-0000-0000-00000D4E0000}"/>
    <cellStyle name="20% - Accent1 3 2 4 2" xfId="20163" xr:uid="{00000000-0005-0000-0000-00000E4E0000}"/>
    <cellStyle name="20% - Accent1 3 2 4 2 10" xfId="20164" xr:uid="{00000000-0005-0000-0000-00000F4E0000}"/>
    <cellStyle name="20% - Accent1 3 2 4 2 10 2" xfId="20165" xr:uid="{00000000-0005-0000-0000-0000104E0000}"/>
    <cellStyle name="20% - Accent1 3 2 4 2 10 2 2" xfId="20166" xr:uid="{00000000-0005-0000-0000-0000114E0000}"/>
    <cellStyle name="20% - Accent1 3 2 4 2 10 2 2 2" xfId="20167" xr:uid="{00000000-0005-0000-0000-0000124E0000}"/>
    <cellStyle name="20% - Accent1 3 2 4 2 10 2 3" xfId="20168" xr:uid="{00000000-0005-0000-0000-0000134E0000}"/>
    <cellStyle name="20% - Accent1 3 2 4 2 10 3" xfId="20169" xr:uid="{00000000-0005-0000-0000-0000144E0000}"/>
    <cellStyle name="20% - Accent1 3 2 4 2 10 3 2" xfId="20170" xr:uid="{00000000-0005-0000-0000-0000154E0000}"/>
    <cellStyle name="20% - Accent1 3 2 4 2 10 4" xfId="20171" xr:uid="{00000000-0005-0000-0000-0000164E0000}"/>
    <cellStyle name="20% - Accent1 3 2 4 2 11" xfId="20172" xr:uid="{00000000-0005-0000-0000-0000174E0000}"/>
    <cellStyle name="20% - Accent1 3 2 4 2 11 2" xfId="20173" xr:uid="{00000000-0005-0000-0000-0000184E0000}"/>
    <cellStyle name="20% - Accent1 3 2 4 2 11 2 2" xfId="20174" xr:uid="{00000000-0005-0000-0000-0000194E0000}"/>
    <cellStyle name="20% - Accent1 3 2 4 2 11 3" xfId="20175" xr:uid="{00000000-0005-0000-0000-00001A4E0000}"/>
    <cellStyle name="20% - Accent1 3 2 4 2 12" xfId="20176" xr:uid="{00000000-0005-0000-0000-00001B4E0000}"/>
    <cellStyle name="20% - Accent1 3 2 4 2 12 2" xfId="20177" xr:uid="{00000000-0005-0000-0000-00001C4E0000}"/>
    <cellStyle name="20% - Accent1 3 2 4 2 12 2 2" xfId="20178" xr:uid="{00000000-0005-0000-0000-00001D4E0000}"/>
    <cellStyle name="20% - Accent1 3 2 4 2 12 3" xfId="20179" xr:uid="{00000000-0005-0000-0000-00001E4E0000}"/>
    <cellStyle name="20% - Accent1 3 2 4 2 13" xfId="20180" xr:uid="{00000000-0005-0000-0000-00001F4E0000}"/>
    <cellStyle name="20% - Accent1 3 2 4 2 13 2" xfId="20181" xr:uid="{00000000-0005-0000-0000-0000204E0000}"/>
    <cellStyle name="20% - Accent1 3 2 4 2 14" xfId="20182" xr:uid="{00000000-0005-0000-0000-0000214E0000}"/>
    <cellStyle name="20% - Accent1 3 2 4 2 14 2" xfId="20183" xr:uid="{00000000-0005-0000-0000-0000224E0000}"/>
    <cellStyle name="20% - Accent1 3 2 4 2 15" xfId="20184" xr:uid="{00000000-0005-0000-0000-0000234E0000}"/>
    <cellStyle name="20% - Accent1 3 2 4 2 2" xfId="20185" xr:uid="{00000000-0005-0000-0000-0000244E0000}"/>
    <cellStyle name="20% - Accent1 3 2 4 2 2 10" xfId="20186" xr:uid="{00000000-0005-0000-0000-0000254E0000}"/>
    <cellStyle name="20% - Accent1 3 2 4 2 2 10 2" xfId="20187" xr:uid="{00000000-0005-0000-0000-0000264E0000}"/>
    <cellStyle name="20% - Accent1 3 2 4 2 2 10 2 2" xfId="20188" xr:uid="{00000000-0005-0000-0000-0000274E0000}"/>
    <cellStyle name="20% - Accent1 3 2 4 2 2 10 3" xfId="20189" xr:uid="{00000000-0005-0000-0000-0000284E0000}"/>
    <cellStyle name="20% - Accent1 3 2 4 2 2 11" xfId="20190" xr:uid="{00000000-0005-0000-0000-0000294E0000}"/>
    <cellStyle name="20% - Accent1 3 2 4 2 2 11 2" xfId="20191" xr:uid="{00000000-0005-0000-0000-00002A4E0000}"/>
    <cellStyle name="20% - Accent1 3 2 4 2 2 11 2 2" xfId="20192" xr:uid="{00000000-0005-0000-0000-00002B4E0000}"/>
    <cellStyle name="20% - Accent1 3 2 4 2 2 11 3" xfId="20193" xr:uid="{00000000-0005-0000-0000-00002C4E0000}"/>
    <cellStyle name="20% - Accent1 3 2 4 2 2 12" xfId="20194" xr:uid="{00000000-0005-0000-0000-00002D4E0000}"/>
    <cellStyle name="20% - Accent1 3 2 4 2 2 12 2" xfId="20195" xr:uid="{00000000-0005-0000-0000-00002E4E0000}"/>
    <cellStyle name="20% - Accent1 3 2 4 2 2 13" xfId="20196" xr:uid="{00000000-0005-0000-0000-00002F4E0000}"/>
    <cellStyle name="20% - Accent1 3 2 4 2 2 13 2" xfId="20197" xr:uid="{00000000-0005-0000-0000-0000304E0000}"/>
    <cellStyle name="20% - Accent1 3 2 4 2 2 14" xfId="20198" xr:uid="{00000000-0005-0000-0000-0000314E0000}"/>
    <cellStyle name="20% - Accent1 3 2 4 2 2 2" xfId="20199" xr:uid="{00000000-0005-0000-0000-0000324E0000}"/>
    <cellStyle name="20% - Accent1 3 2 4 2 2 2 10" xfId="20200" xr:uid="{00000000-0005-0000-0000-0000334E0000}"/>
    <cellStyle name="20% - Accent1 3 2 4 2 2 2 10 2" xfId="20201" xr:uid="{00000000-0005-0000-0000-0000344E0000}"/>
    <cellStyle name="20% - Accent1 3 2 4 2 2 2 11" xfId="20202" xr:uid="{00000000-0005-0000-0000-0000354E0000}"/>
    <cellStyle name="20% - Accent1 3 2 4 2 2 2 2" xfId="20203" xr:uid="{00000000-0005-0000-0000-0000364E0000}"/>
    <cellStyle name="20% - Accent1 3 2 4 2 2 2 2 2" xfId="20204" xr:uid="{00000000-0005-0000-0000-0000374E0000}"/>
    <cellStyle name="20% - Accent1 3 2 4 2 2 2 2 2 2" xfId="20205" xr:uid="{00000000-0005-0000-0000-0000384E0000}"/>
    <cellStyle name="20% - Accent1 3 2 4 2 2 2 2 2 2 2" xfId="20206" xr:uid="{00000000-0005-0000-0000-0000394E0000}"/>
    <cellStyle name="20% - Accent1 3 2 4 2 2 2 2 2 2 2 2" xfId="20207" xr:uid="{00000000-0005-0000-0000-00003A4E0000}"/>
    <cellStyle name="20% - Accent1 3 2 4 2 2 2 2 2 2 3" xfId="20208" xr:uid="{00000000-0005-0000-0000-00003B4E0000}"/>
    <cellStyle name="20% - Accent1 3 2 4 2 2 2 2 2 3" xfId="20209" xr:uid="{00000000-0005-0000-0000-00003C4E0000}"/>
    <cellStyle name="20% - Accent1 3 2 4 2 2 2 2 2 3 2" xfId="20210" xr:uid="{00000000-0005-0000-0000-00003D4E0000}"/>
    <cellStyle name="20% - Accent1 3 2 4 2 2 2 2 2 4" xfId="20211" xr:uid="{00000000-0005-0000-0000-00003E4E0000}"/>
    <cellStyle name="20% - Accent1 3 2 4 2 2 2 2 3" xfId="20212" xr:uid="{00000000-0005-0000-0000-00003F4E0000}"/>
    <cellStyle name="20% - Accent1 3 2 4 2 2 2 2 3 2" xfId="20213" xr:uid="{00000000-0005-0000-0000-0000404E0000}"/>
    <cellStyle name="20% - Accent1 3 2 4 2 2 2 2 3 2 2" xfId="20214" xr:uid="{00000000-0005-0000-0000-0000414E0000}"/>
    <cellStyle name="20% - Accent1 3 2 4 2 2 2 2 3 2 2 2" xfId="20215" xr:uid="{00000000-0005-0000-0000-0000424E0000}"/>
    <cellStyle name="20% - Accent1 3 2 4 2 2 2 2 3 2 3" xfId="20216" xr:uid="{00000000-0005-0000-0000-0000434E0000}"/>
    <cellStyle name="20% - Accent1 3 2 4 2 2 2 2 3 3" xfId="20217" xr:uid="{00000000-0005-0000-0000-0000444E0000}"/>
    <cellStyle name="20% - Accent1 3 2 4 2 2 2 2 3 3 2" xfId="20218" xr:uid="{00000000-0005-0000-0000-0000454E0000}"/>
    <cellStyle name="20% - Accent1 3 2 4 2 2 2 2 3 4" xfId="20219" xr:uid="{00000000-0005-0000-0000-0000464E0000}"/>
    <cellStyle name="20% - Accent1 3 2 4 2 2 2 2 4" xfId="20220" xr:uid="{00000000-0005-0000-0000-0000474E0000}"/>
    <cellStyle name="20% - Accent1 3 2 4 2 2 2 2 4 2" xfId="20221" xr:uid="{00000000-0005-0000-0000-0000484E0000}"/>
    <cellStyle name="20% - Accent1 3 2 4 2 2 2 2 4 2 2" xfId="20222" xr:uid="{00000000-0005-0000-0000-0000494E0000}"/>
    <cellStyle name="20% - Accent1 3 2 4 2 2 2 2 4 2 2 2" xfId="20223" xr:uid="{00000000-0005-0000-0000-00004A4E0000}"/>
    <cellStyle name="20% - Accent1 3 2 4 2 2 2 2 4 2 3" xfId="20224" xr:uid="{00000000-0005-0000-0000-00004B4E0000}"/>
    <cellStyle name="20% - Accent1 3 2 4 2 2 2 2 4 3" xfId="20225" xr:uid="{00000000-0005-0000-0000-00004C4E0000}"/>
    <cellStyle name="20% - Accent1 3 2 4 2 2 2 2 4 3 2" xfId="20226" xr:uid="{00000000-0005-0000-0000-00004D4E0000}"/>
    <cellStyle name="20% - Accent1 3 2 4 2 2 2 2 4 4" xfId="20227" xr:uid="{00000000-0005-0000-0000-00004E4E0000}"/>
    <cellStyle name="20% - Accent1 3 2 4 2 2 2 2 5" xfId="20228" xr:uid="{00000000-0005-0000-0000-00004F4E0000}"/>
    <cellStyle name="20% - Accent1 3 2 4 2 2 2 2 5 2" xfId="20229" xr:uid="{00000000-0005-0000-0000-0000504E0000}"/>
    <cellStyle name="20% - Accent1 3 2 4 2 2 2 2 5 2 2" xfId="20230" xr:uid="{00000000-0005-0000-0000-0000514E0000}"/>
    <cellStyle name="20% - Accent1 3 2 4 2 2 2 2 5 3" xfId="20231" xr:uid="{00000000-0005-0000-0000-0000524E0000}"/>
    <cellStyle name="20% - Accent1 3 2 4 2 2 2 2 6" xfId="20232" xr:uid="{00000000-0005-0000-0000-0000534E0000}"/>
    <cellStyle name="20% - Accent1 3 2 4 2 2 2 2 6 2" xfId="20233" xr:uid="{00000000-0005-0000-0000-0000544E0000}"/>
    <cellStyle name="20% - Accent1 3 2 4 2 2 2 2 6 2 2" xfId="20234" xr:uid="{00000000-0005-0000-0000-0000554E0000}"/>
    <cellStyle name="20% - Accent1 3 2 4 2 2 2 2 6 3" xfId="20235" xr:uid="{00000000-0005-0000-0000-0000564E0000}"/>
    <cellStyle name="20% - Accent1 3 2 4 2 2 2 2 7" xfId="20236" xr:uid="{00000000-0005-0000-0000-0000574E0000}"/>
    <cellStyle name="20% - Accent1 3 2 4 2 2 2 2 7 2" xfId="20237" xr:uid="{00000000-0005-0000-0000-0000584E0000}"/>
    <cellStyle name="20% - Accent1 3 2 4 2 2 2 2 8" xfId="20238" xr:uid="{00000000-0005-0000-0000-0000594E0000}"/>
    <cellStyle name="20% - Accent1 3 2 4 2 2 2 2 8 2" xfId="20239" xr:uid="{00000000-0005-0000-0000-00005A4E0000}"/>
    <cellStyle name="20% - Accent1 3 2 4 2 2 2 2 9" xfId="20240" xr:uid="{00000000-0005-0000-0000-00005B4E0000}"/>
    <cellStyle name="20% - Accent1 3 2 4 2 2 2 3" xfId="20241" xr:uid="{00000000-0005-0000-0000-00005C4E0000}"/>
    <cellStyle name="20% - Accent1 3 2 4 2 2 2 3 2" xfId="20242" xr:uid="{00000000-0005-0000-0000-00005D4E0000}"/>
    <cellStyle name="20% - Accent1 3 2 4 2 2 2 3 2 2" xfId="20243" xr:uid="{00000000-0005-0000-0000-00005E4E0000}"/>
    <cellStyle name="20% - Accent1 3 2 4 2 2 2 3 2 2 2" xfId="20244" xr:uid="{00000000-0005-0000-0000-00005F4E0000}"/>
    <cellStyle name="20% - Accent1 3 2 4 2 2 2 3 2 2 2 2" xfId="20245" xr:uid="{00000000-0005-0000-0000-0000604E0000}"/>
    <cellStyle name="20% - Accent1 3 2 4 2 2 2 3 2 2 3" xfId="20246" xr:uid="{00000000-0005-0000-0000-0000614E0000}"/>
    <cellStyle name="20% - Accent1 3 2 4 2 2 2 3 2 3" xfId="20247" xr:uid="{00000000-0005-0000-0000-0000624E0000}"/>
    <cellStyle name="20% - Accent1 3 2 4 2 2 2 3 2 3 2" xfId="20248" xr:uid="{00000000-0005-0000-0000-0000634E0000}"/>
    <cellStyle name="20% - Accent1 3 2 4 2 2 2 3 2 4" xfId="20249" xr:uid="{00000000-0005-0000-0000-0000644E0000}"/>
    <cellStyle name="20% - Accent1 3 2 4 2 2 2 3 3" xfId="20250" xr:uid="{00000000-0005-0000-0000-0000654E0000}"/>
    <cellStyle name="20% - Accent1 3 2 4 2 2 2 3 3 2" xfId="20251" xr:uid="{00000000-0005-0000-0000-0000664E0000}"/>
    <cellStyle name="20% - Accent1 3 2 4 2 2 2 3 3 2 2" xfId="20252" xr:uid="{00000000-0005-0000-0000-0000674E0000}"/>
    <cellStyle name="20% - Accent1 3 2 4 2 2 2 3 3 2 2 2" xfId="20253" xr:uid="{00000000-0005-0000-0000-0000684E0000}"/>
    <cellStyle name="20% - Accent1 3 2 4 2 2 2 3 3 2 3" xfId="20254" xr:uid="{00000000-0005-0000-0000-0000694E0000}"/>
    <cellStyle name="20% - Accent1 3 2 4 2 2 2 3 3 3" xfId="20255" xr:uid="{00000000-0005-0000-0000-00006A4E0000}"/>
    <cellStyle name="20% - Accent1 3 2 4 2 2 2 3 3 3 2" xfId="20256" xr:uid="{00000000-0005-0000-0000-00006B4E0000}"/>
    <cellStyle name="20% - Accent1 3 2 4 2 2 2 3 3 4" xfId="20257" xr:uid="{00000000-0005-0000-0000-00006C4E0000}"/>
    <cellStyle name="20% - Accent1 3 2 4 2 2 2 3 4" xfId="20258" xr:uid="{00000000-0005-0000-0000-00006D4E0000}"/>
    <cellStyle name="20% - Accent1 3 2 4 2 2 2 3 4 2" xfId="20259" xr:uid="{00000000-0005-0000-0000-00006E4E0000}"/>
    <cellStyle name="20% - Accent1 3 2 4 2 2 2 3 4 2 2" xfId="20260" xr:uid="{00000000-0005-0000-0000-00006F4E0000}"/>
    <cellStyle name="20% - Accent1 3 2 4 2 2 2 3 4 2 2 2" xfId="20261" xr:uid="{00000000-0005-0000-0000-0000704E0000}"/>
    <cellStyle name="20% - Accent1 3 2 4 2 2 2 3 4 2 3" xfId="20262" xr:uid="{00000000-0005-0000-0000-0000714E0000}"/>
    <cellStyle name="20% - Accent1 3 2 4 2 2 2 3 4 3" xfId="20263" xr:uid="{00000000-0005-0000-0000-0000724E0000}"/>
    <cellStyle name="20% - Accent1 3 2 4 2 2 2 3 4 3 2" xfId="20264" xr:uid="{00000000-0005-0000-0000-0000734E0000}"/>
    <cellStyle name="20% - Accent1 3 2 4 2 2 2 3 4 4" xfId="20265" xr:uid="{00000000-0005-0000-0000-0000744E0000}"/>
    <cellStyle name="20% - Accent1 3 2 4 2 2 2 3 5" xfId="20266" xr:uid="{00000000-0005-0000-0000-0000754E0000}"/>
    <cellStyle name="20% - Accent1 3 2 4 2 2 2 3 5 2" xfId="20267" xr:uid="{00000000-0005-0000-0000-0000764E0000}"/>
    <cellStyle name="20% - Accent1 3 2 4 2 2 2 3 5 2 2" xfId="20268" xr:uid="{00000000-0005-0000-0000-0000774E0000}"/>
    <cellStyle name="20% - Accent1 3 2 4 2 2 2 3 5 3" xfId="20269" xr:uid="{00000000-0005-0000-0000-0000784E0000}"/>
    <cellStyle name="20% - Accent1 3 2 4 2 2 2 3 6" xfId="20270" xr:uid="{00000000-0005-0000-0000-0000794E0000}"/>
    <cellStyle name="20% - Accent1 3 2 4 2 2 2 3 6 2" xfId="20271" xr:uid="{00000000-0005-0000-0000-00007A4E0000}"/>
    <cellStyle name="20% - Accent1 3 2 4 2 2 2 3 6 2 2" xfId="20272" xr:uid="{00000000-0005-0000-0000-00007B4E0000}"/>
    <cellStyle name="20% - Accent1 3 2 4 2 2 2 3 6 3" xfId="20273" xr:uid="{00000000-0005-0000-0000-00007C4E0000}"/>
    <cellStyle name="20% - Accent1 3 2 4 2 2 2 3 7" xfId="20274" xr:uid="{00000000-0005-0000-0000-00007D4E0000}"/>
    <cellStyle name="20% - Accent1 3 2 4 2 2 2 3 7 2" xfId="20275" xr:uid="{00000000-0005-0000-0000-00007E4E0000}"/>
    <cellStyle name="20% - Accent1 3 2 4 2 2 2 3 8" xfId="20276" xr:uid="{00000000-0005-0000-0000-00007F4E0000}"/>
    <cellStyle name="20% - Accent1 3 2 4 2 2 2 3 8 2" xfId="20277" xr:uid="{00000000-0005-0000-0000-0000804E0000}"/>
    <cellStyle name="20% - Accent1 3 2 4 2 2 2 3 9" xfId="20278" xr:uid="{00000000-0005-0000-0000-0000814E0000}"/>
    <cellStyle name="20% - Accent1 3 2 4 2 2 2 4" xfId="20279" xr:uid="{00000000-0005-0000-0000-0000824E0000}"/>
    <cellStyle name="20% - Accent1 3 2 4 2 2 2 4 2" xfId="20280" xr:uid="{00000000-0005-0000-0000-0000834E0000}"/>
    <cellStyle name="20% - Accent1 3 2 4 2 2 2 4 2 2" xfId="20281" xr:uid="{00000000-0005-0000-0000-0000844E0000}"/>
    <cellStyle name="20% - Accent1 3 2 4 2 2 2 4 2 2 2" xfId="20282" xr:uid="{00000000-0005-0000-0000-0000854E0000}"/>
    <cellStyle name="20% - Accent1 3 2 4 2 2 2 4 2 3" xfId="20283" xr:uid="{00000000-0005-0000-0000-0000864E0000}"/>
    <cellStyle name="20% - Accent1 3 2 4 2 2 2 4 3" xfId="20284" xr:uid="{00000000-0005-0000-0000-0000874E0000}"/>
    <cellStyle name="20% - Accent1 3 2 4 2 2 2 4 3 2" xfId="20285" xr:uid="{00000000-0005-0000-0000-0000884E0000}"/>
    <cellStyle name="20% - Accent1 3 2 4 2 2 2 4 4" xfId="20286" xr:uid="{00000000-0005-0000-0000-0000894E0000}"/>
    <cellStyle name="20% - Accent1 3 2 4 2 2 2 5" xfId="20287" xr:uid="{00000000-0005-0000-0000-00008A4E0000}"/>
    <cellStyle name="20% - Accent1 3 2 4 2 2 2 5 2" xfId="20288" xr:uid="{00000000-0005-0000-0000-00008B4E0000}"/>
    <cellStyle name="20% - Accent1 3 2 4 2 2 2 5 2 2" xfId="20289" xr:uid="{00000000-0005-0000-0000-00008C4E0000}"/>
    <cellStyle name="20% - Accent1 3 2 4 2 2 2 5 2 2 2" xfId="20290" xr:uid="{00000000-0005-0000-0000-00008D4E0000}"/>
    <cellStyle name="20% - Accent1 3 2 4 2 2 2 5 2 3" xfId="20291" xr:uid="{00000000-0005-0000-0000-00008E4E0000}"/>
    <cellStyle name="20% - Accent1 3 2 4 2 2 2 5 3" xfId="20292" xr:uid="{00000000-0005-0000-0000-00008F4E0000}"/>
    <cellStyle name="20% - Accent1 3 2 4 2 2 2 5 3 2" xfId="20293" xr:uid="{00000000-0005-0000-0000-0000904E0000}"/>
    <cellStyle name="20% - Accent1 3 2 4 2 2 2 5 4" xfId="20294" xr:uid="{00000000-0005-0000-0000-0000914E0000}"/>
    <cellStyle name="20% - Accent1 3 2 4 2 2 2 6" xfId="20295" xr:uid="{00000000-0005-0000-0000-0000924E0000}"/>
    <cellStyle name="20% - Accent1 3 2 4 2 2 2 6 2" xfId="20296" xr:uid="{00000000-0005-0000-0000-0000934E0000}"/>
    <cellStyle name="20% - Accent1 3 2 4 2 2 2 6 2 2" xfId="20297" xr:uid="{00000000-0005-0000-0000-0000944E0000}"/>
    <cellStyle name="20% - Accent1 3 2 4 2 2 2 6 2 2 2" xfId="20298" xr:uid="{00000000-0005-0000-0000-0000954E0000}"/>
    <cellStyle name="20% - Accent1 3 2 4 2 2 2 6 2 3" xfId="20299" xr:uid="{00000000-0005-0000-0000-0000964E0000}"/>
    <cellStyle name="20% - Accent1 3 2 4 2 2 2 6 3" xfId="20300" xr:uid="{00000000-0005-0000-0000-0000974E0000}"/>
    <cellStyle name="20% - Accent1 3 2 4 2 2 2 6 3 2" xfId="20301" xr:uid="{00000000-0005-0000-0000-0000984E0000}"/>
    <cellStyle name="20% - Accent1 3 2 4 2 2 2 6 4" xfId="20302" xr:uid="{00000000-0005-0000-0000-0000994E0000}"/>
    <cellStyle name="20% - Accent1 3 2 4 2 2 2 7" xfId="20303" xr:uid="{00000000-0005-0000-0000-00009A4E0000}"/>
    <cellStyle name="20% - Accent1 3 2 4 2 2 2 7 2" xfId="20304" xr:uid="{00000000-0005-0000-0000-00009B4E0000}"/>
    <cellStyle name="20% - Accent1 3 2 4 2 2 2 7 2 2" xfId="20305" xr:uid="{00000000-0005-0000-0000-00009C4E0000}"/>
    <cellStyle name="20% - Accent1 3 2 4 2 2 2 7 3" xfId="20306" xr:uid="{00000000-0005-0000-0000-00009D4E0000}"/>
    <cellStyle name="20% - Accent1 3 2 4 2 2 2 8" xfId="20307" xr:uid="{00000000-0005-0000-0000-00009E4E0000}"/>
    <cellStyle name="20% - Accent1 3 2 4 2 2 2 8 2" xfId="20308" xr:uid="{00000000-0005-0000-0000-00009F4E0000}"/>
    <cellStyle name="20% - Accent1 3 2 4 2 2 2 8 2 2" xfId="20309" xr:uid="{00000000-0005-0000-0000-0000A04E0000}"/>
    <cellStyle name="20% - Accent1 3 2 4 2 2 2 8 3" xfId="20310" xr:uid="{00000000-0005-0000-0000-0000A14E0000}"/>
    <cellStyle name="20% - Accent1 3 2 4 2 2 2 9" xfId="20311" xr:uid="{00000000-0005-0000-0000-0000A24E0000}"/>
    <cellStyle name="20% - Accent1 3 2 4 2 2 2 9 2" xfId="20312" xr:uid="{00000000-0005-0000-0000-0000A34E0000}"/>
    <cellStyle name="20% - Accent1 3 2 4 2 2 3" xfId="20313" xr:uid="{00000000-0005-0000-0000-0000A44E0000}"/>
    <cellStyle name="20% - Accent1 3 2 4 2 2 3 10" xfId="20314" xr:uid="{00000000-0005-0000-0000-0000A54E0000}"/>
    <cellStyle name="20% - Accent1 3 2 4 2 2 3 10 2" xfId="20315" xr:uid="{00000000-0005-0000-0000-0000A64E0000}"/>
    <cellStyle name="20% - Accent1 3 2 4 2 2 3 11" xfId="20316" xr:uid="{00000000-0005-0000-0000-0000A74E0000}"/>
    <cellStyle name="20% - Accent1 3 2 4 2 2 3 2" xfId="20317" xr:uid="{00000000-0005-0000-0000-0000A84E0000}"/>
    <cellStyle name="20% - Accent1 3 2 4 2 2 3 2 2" xfId="20318" xr:uid="{00000000-0005-0000-0000-0000A94E0000}"/>
    <cellStyle name="20% - Accent1 3 2 4 2 2 3 2 2 2" xfId="20319" xr:uid="{00000000-0005-0000-0000-0000AA4E0000}"/>
    <cellStyle name="20% - Accent1 3 2 4 2 2 3 2 2 2 2" xfId="20320" xr:uid="{00000000-0005-0000-0000-0000AB4E0000}"/>
    <cellStyle name="20% - Accent1 3 2 4 2 2 3 2 2 2 2 2" xfId="20321" xr:uid="{00000000-0005-0000-0000-0000AC4E0000}"/>
    <cellStyle name="20% - Accent1 3 2 4 2 2 3 2 2 2 3" xfId="20322" xr:uid="{00000000-0005-0000-0000-0000AD4E0000}"/>
    <cellStyle name="20% - Accent1 3 2 4 2 2 3 2 2 3" xfId="20323" xr:uid="{00000000-0005-0000-0000-0000AE4E0000}"/>
    <cellStyle name="20% - Accent1 3 2 4 2 2 3 2 2 3 2" xfId="20324" xr:uid="{00000000-0005-0000-0000-0000AF4E0000}"/>
    <cellStyle name="20% - Accent1 3 2 4 2 2 3 2 2 4" xfId="20325" xr:uid="{00000000-0005-0000-0000-0000B04E0000}"/>
    <cellStyle name="20% - Accent1 3 2 4 2 2 3 2 3" xfId="20326" xr:uid="{00000000-0005-0000-0000-0000B14E0000}"/>
    <cellStyle name="20% - Accent1 3 2 4 2 2 3 2 3 2" xfId="20327" xr:uid="{00000000-0005-0000-0000-0000B24E0000}"/>
    <cellStyle name="20% - Accent1 3 2 4 2 2 3 2 3 2 2" xfId="20328" xr:uid="{00000000-0005-0000-0000-0000B34E0000}"/>
    <cellStyle name="20% - Accent1 3 2 4 2 2 3 2 3 2 2 2" xfId="20329" xr:uid="{00000000-0005-0000-0000-0000B44E0000}"/>
    <cellStyle name="20% - Accent1 3 2 4 2 2 3 2 3 2 3" xfId="20330" xr:uid="{00000000-0005-0000-0000-0000B54E0000}"/>
    <cellStyle name="20% - Accent1 3 2 4 2 2 3 2 3 3" xfId="20331" xr:uid="{00000000-0005-0000-0000-0000B64E0000}"/>
    <cellStyle name="20% - Accent1 3 2 4 2 2 3 2 3 3 2" xfId="20332" xr:uid="{00000000-0005-0000-0000-0000B74E0000}"/>
    <cellStyle name="20% - Accent1 3 2 4 2 2 3 2 3 4" xfId="20333" xr:uid="{00000000-0005-0000-0000-0000B84E0000}"/>
    <cellStyle name="20% - Accent1 3 2 4 2 2 3 2 4" xfId="20334" xr:uid="{00000000-0005-0000-0000-0000B94E0000}"/>
    <cellStyle name="20% - Accent1 3 2 4 2 2 3 2 4 2" xfId="20335" xr:uid="{00000000-0005-0000-0000-0000BA4E0000}"/>
    <cellStyle name="20% - Accent1 3 2 4 2 2 3 2 4 2 2" xfId="20336" xr:uid="{00000000-0005-0000-0000-0000BB4E0000}"/>
    <cellStyle name="20% - Accent1 3 2 4 2 2 3 2 4 2 2 2" xfId="20337" xr:uid="{00000000-0005-0000-0000-0000BC4E0000}"/>
    <cellStyle name="20% - Accent1 3 2 4 2 2 3 2 4 2 3" xfId="20338" xr:uid="{00000000-0005-0000-0000-0000BD4E0000}"/>
    <cellStyle name="20% - Accent1 3 2 4 2 2 3 2 4 3" xfId="20339" xr:uid="{00000000-0005-0000-0000-0000BE4E0000}"/>
    <cellStyle name="20% - Accent1 3 2 4 2 2 3 2 4 3 2" xfId="20340" xr:uid="{00000000-0005-0000-0000-0000BF4E0000}"/>
    <cellStyle name="20% - Accent1 3 2 4 2 2 3 2 4 4" xfId="20341" xr:uid="{00000000-0005-0000-0000-0000C04E0000}"/>
    <cellStyle name="20% - Accent1 3 2 4 2 2 3 2 5" xfId="20342" xr:uid="{00000000-0005-0000-0000-0000C14E0000}"/>
    <cellStyle name="20% - Accent1 3 2 4 2 2 3 2 5 2" xfId="20343" xr:uid="{00000000-0005-0000-0000-0000C24E0000}"/>
    <cellStyle name="20% - Accent1 3 2 4 2 2 3 2 5 2 2" xfId="20344" xr:uid="{00000000-0005-0000-0000-0000C34E0000}"/>
    <cellStyle name="20% - Accent1 3 2 4 2 2 3 2 5 3" xfId="20345" xr:uid="{00000000-0005-0000-0000-0000C44E0000}"/>
    <cellStyle name="20% - Accent1 3 2 4 2 2 3 2 6" xfId="20346" xr:uid="{00000000-0005-0000-0000-0000C54E0000}"/>
    <cellStyle name="20% - Accent1 3 2 4 2 2 3 2 6 2" xfId="20347" xr:uid="{00000000-0005-0000-0000-0000C64E0000}"/>
    <cellStyle name="20% - Accent1 3 2 4 2 2 3 2 6 2 2" xfId="20348" xr:uid="{00000000-0005-0000-0000-0000C74E0000}"/>
    <cellStyle name="20% - Accent1 3 2 4 2 2 3 2 6 3" xfId="20349" xr:uid="{00000000-0005-0000-0000-0000C84E0000}"/>
    <cellStyle name="20% - Accent1 3 2 4 2 2 3 2 7" xfId="20350" xr:uid="{00000000-0005-0000-0000-0000C94E0000}"/>
    <cellStyle name="20% - Accent1 3 2 4 2 2 3 2 7 2" xfId="20351" xr:uid="{00000000-0005-0000-0000-0000CA4E0000}"/>
    <cellStyle name="20% - Accent1 3 2 4 2 2 3 2 8" xfId="20352" xr:uid="{00000000-0005-0000-0000-0000CB4E0000}"/>
    <cellStyle name="20% - Accent1 3 2 4 2 2 3 2 8 2" xfId="20353" xr:uid="{00000000-0005-0000-0000-0000CC4E0000}"/>
    <cellStyle name="20% - Accent1 3 2 4 2 2 3 2 9" xfId="20354" xr:uid="{00000000-0005-0000-0000-0000CD4E0000}"/>
    <cellStyle name="20% - Accent1 3 2 4 2 2 3 3" xfId="20355" xr:uid="{00000000-0005-0000-0000-0000CE4E0000}"/>
    <cellStyle name="20% - Accent1 3 2 4 2 2 3 3 2" xfId="20356" xr:uid="{00000000-0005-0000-0000-0000CF4E0000}"/>
    <cellStyle name="20% - Accent1 3 2 4 2 2 3 3 2 2" xfId="20357" xr:uid="{00000000-0005-0000-0000-0000D04E0000}"/>
    <cellStyle name="20% - Accent1 3 2 4 2 2 3 3 2 2 2" xfId="20358" xr:uid="{00000000-0005-0000-0000-0000D14E0000}"/>
    <cellStyle name="20% - Accent1 3 2 4 2 2 3 3 2 2 2 2" xfId="20359" xr:uid="{00000000-0005-0000-0000-0000D24E0000}"/>
    <cellStyle name="20% - Accent1 3 2 4 2 2 3 3 2 2 3" xfId="20360" xr:uid="{00000000-0005-0000-0000-0000D34E0000}"/>
    <cellStyle name="20% - Accent1 3 2 4 2 2 3 3 2 3" xfId="20361" xr:uid="{00000000-0005-0000-0000-0000D44E0000}"/>
    <cellStyle name="20% - Accent1 3 2 4 2 2 3 3 2 3 2" xfId="20362" xr:uid="{00000000-0005-0000-0000-0000D54E0000}"/>
    <cellStyle name="20% - Accent1 3 2 4 2 2 3 3 2 4" xfId="20363" xr:uid="{00000000-0005-0000-0000-0000D64E0000}"/>
    <cellStyle name="20% - Accent1 3 2 4 2 2 3 3 3" xfId="20364" xr:uid="{00000000-0005-0000-0000-0000D74E0000}"/>
    <cellStyle name="20% - Accent1 3 2 4 2 2 3 3 3 2" xfId="20365" xr:uid="{00000000-0005-0000-0000-0000D84E0000}"/>
    <cellStyle name="20% - Accent1 3 2 4 2 2 3 3 3 2 2" xfId="20366" xr:uid="{00000000-0005-0000-0000-0000D94E0000}"/>
    <cellStyle name="20% - Accent1 3 2 4 2 2 3 3 3 2 2 2" xfId="20367" xr:uid="{00000000-0005-0000-0000-0000DA4E0000}"/>
    <cellStyle name="20% - Accent1 3 2 4 2 2 3 3 3 2 3" xfId="20368" xr:uid="{00000000-0005-0000-0000-0000DB4E0000}"/>
    <cellStyle name="20% - Accent1 3 2 4 2 2 3 3 3 3" xfId="20369" xr:uid="{00000000-0005-0000-0000-0000DC4E0000}"/>
    <cellStyle name="20% - Accent1 3 2 4 2 2 3 3 3 3 2" xfId="20370" xr:uid="{00000000-0005-0000-0000-0000DD4E0000}"/>
    <cellStyle name="20% - Accent1 3 2 4 2 2 3 3 3 4" xfId="20371" xr:uid="{00000000-0005-0000-0000-0000DE4E0000}"/>
    <cellStyle name="20% - Accent1 3 2 4 2 2 3 3 4" xfId="20372" xr:uid="{00000000-0005-0000-0000-0000DF4E0000}"/>
    <cellStyle name="20% - Accent1 3 2 4 2 2 3 3 4 2" xfId="20373" xr:uid="{00000000-0005-0000-0000-0000E04E0000}"/>
    <cellStyle name="20% - Accent1 3 2 4 2 2 3 3 4 2 2" xfId="20374" xr:uid="{00000000-0005-0000-0000-0000E14E0000}"/>
    <cellStyle name="20% - Accent1 3 2 4 2 2 3 3 4 2 2 2" xfId="20375" xr:uid="{00000000-0005-0000-0000-0000E24E0000}"/>
    <cellStyle name="20% - Accent1 3 2 4 2 2 3 3 4 2 3" xfId="20376" xr:uid="{00000000-0005-0000-0000-0000E34E0000}"/>
    <cellStyle name="20% - Accent1 3 2 4 2 2 3 3 4 3" xfId="20377" xr:uid="{00000000-0005-0000-0000-0000E44E0000}"/>
    <cellStyle name="20% - Accent1 3 2 4 2 2 3 3 4 3 2" xfId="20378" xr:uid="{00000000-0005-0000-0000-0000E54E0000}"/>
    <cellStyle name="20% - Accent1 3 2 4 2 2 3 3 4 4" xfId="20379" xr:uid="{00000000-0005-0000-0000-0000E64E0000}"/>
    <cellStyle name="20% - Accent1 3 2 4 2 2 3 3 5" xfId="20380" xr:uid="{00000000-0005-0000-0000-0000E74E0000}"/>
    <cellStyle name="20% - Accent1 3 2 4 2 2 3 3 5 2" xfId="20381" xr:uid="{00000000-0005-0000-0000-0000E84E0000}"/>
    <cellStyle name="20% - Accent1 3 2 4 2 2 3 3 5 2 2" xfId="20382" xr:uid="{00000000-0005-0000-0000-0000E94E0000}"/>
    <cellStyle name="20% - Accent1 3 2 4 2 2 3 3 5 3" xfId="20383" xr:uid="{00000000-0005-0000-0000-0000EA4E0000}"/>
    <cellStyle name="20% - Accent1 3 2 4 2 2 3 3 6" xfId="20384" xr:uid="{00000000-0005-0000-0000-0000EB4E0000}"/>
    <cellStyle name="20% - Accent1 3 2 4 2 2 3 3 6 2" xfId="20385" xr:uid="{00000000-0005-0000-0000-0000EC4E0000}"/>
    <cellStyle name="20% - Accent1 3 2 4 2 2 3 3 6 2 2" xfId="20386" xr:uid="{00000000-0005-0000-0000-0000ED4E0000}"/>
    <cellStyle name="20% - Accent1 3 2 4 2 2 3 3 6 3" xfId="20387" xr:uid="{00000000-0005-0000-0000-0000EE4E0000}"/>
    <cellStyle name="20% - Accent1 3 2 4 2 2 3 3 7" xfId="20388" xr:uid="{00000000-0005-0000-0000-0000EF4E0000}"/>
    <cellStyle name="20% - Accent1 3 2 4 2 2 3 3 7 2" xfId="20389" xr:uid="{00000000-0005-0000-0000-0000F04E0000}"/>
    <cellStyle name="20% - Accent1 3 2 4 2 2 3 3 8" xfId="20390" xr:uid="{00000000-0005-0000-0000-0000F14E0000}"/>
    <cellStyle name="20% - Accent1 3 2 4 2 2 3 3 8 2" xfId="20391" xr:uid="{00000000-0005-0000-0000-0000F24E0000}"/>
    <cellStyle name="20% - Accent1 3 2 4 2 2 3 3 9" xfId="20392" xr:uid="{00000000-0005-0000-0000-0000F34E0000}"/>
    <cellStyle name="20% - Accent1 3 2 4 2 2 3 4" xfId="20393" xr:uid="{00000000-0005-0000-0000-0000F44E0000}"/>
    <cellStyle name="20% - Accent1 3 2 4 2 2 3 4 2" xfId="20394" xr:uid="{00000000-0005-0000-0000-0000F54E0000}"/>
    <cellStyle name="20% - Accent1 3 2 4 2 2 3 4 2 2" xfId="20395" xr:uid="{00000000-0005-0000-0000-0000F64E0000}"/>
    <cellStyle name="20% - Accent1 3 2 4 2 2 3 4 2 2 2" xfId="20396" xr:uid="{00000000-0005-0000-0000-0000F74E0000}"/>
    <cellStyle name="20% - Accent1 3 2 4 2 2 3 4 2 3" xfId="20397" xr:uid="{00000000-0005-0000-0000-0000F84E0000}"/>
    <cellStyle name="20% - Accent1 3 2 4 2 2 3 4 3" xfId="20398" xr:uid="{00000000-0005-0000-0000-0000F94E0000}"/>
    <cellStyle name="20% - Accent1 3 2 4 2 2 3 4 3 2" xfId="20399" xr:uid="{00000000-0005-0000-0000-0000FA4E0000}"/>
    <cellStyle name="20% - Accent1 3 2 4 2 2 3 4 4" xfId="20400" xr:uid="{00000000-0005-0000-0000-0000FB4E0000}"/>
    <cellStyle name="20% - Accent1 3 2 4 2 2 3 5" xfId="20401" xr:uid="{00000000-0005-0000-0000-0000FC4E0000}"/>
    <cellStyle name="20% - Accent1 3 2 4 2 2 3 5 2" xfId="20402" xr:uid="{00000000-0005-0000-0000-0000FD4E0000}"/>
    <cellStyle name="20% - Accent1 3 2 4 2 2 3 5 2 2" xfId="20403" xr:uid="{00000000-0005-0000-0000-0000FE4E0000}"/>
    <cellStyle name="20% - Accent1 3 2 4 2 2 3 5 2 2 2" xfId="20404" xr:uid="{00000000-0005-0000-0000-0000FF4E0000}"/>
    <cellStyle name="20% - Accent1 3 2 4 2 2 3 5 2 3" xfId="20405" xr:uid="{00000000-0005-0000-0000-0000004F0000}"/>
    <cellStyle name="20% - Accent1 3 2 4 2 2 3 5 3" xfId="20406" xr:uid="{00000000-0005-0000-0000-0000014F0000}"/>
    <cellStyle name="20% - Accent1 3 2 4 2 2 3 5 3 2" xfId="20407" xr:uid="{00000000-0005-0000-0000-0000024F0000}"/>
    <cellStyle name="20% - Accent1 3 2 4 2 2 3 5 4" xfId="20408" xr:uid="{00000000-0005-0000-0000-0000034F0000}"/>
    <cellStyle name="20% - Accent1 3 2 4 2 2 3 6" xfId="20409" xr:uid="{00000000-0005-0000-0000-0000044F0000}"/>
    <cellStyle name="20% - Accent1 3 2 4 2 2 3 6 2" xfId="20410" xr:uid="{00000000-0005-0000-0000-0000054F0000}"/>
    <cellStyle name="20% - Accent1 3 2 4 2 2 3 6 2 2" xfId="20411" xr:uid="{00000000-0005-0000-0000-0000064F0000}"/>
    <cellStyle name="20% - Accent1 3 2 4 2 2 3 6 2 2 2" xfId="20412" xr:uid="{00000000-0005-0000-0000-0000074F0000}"/>
    <cellStyle name="20% - Accent1 3 2 4 2 2 3 6 2 3" xfId="20413" xr:uid="{00000000-0005-0000-0000-0000084F0000}"/>
    <cellStyle name="20% - Accent1 3 2 4 2 2 3 6 3" xfId="20414" xr:uid="{00000000-0005-0000-0000-0000094F0000}"/>
    <cellStyle name="20% - Accent1 3 2 4 2 2 3 6 3 2" xfId="20415" xr:uid="{00000000-0005-0000-0000-00000A4F0000}"/>
    <cellStyle name="20% - Accent1 3 2 4 2 2 3 6 4" xfId="20416" xr:uid="{00000000-0005-0000-0000-00000B4F0000}"/>
    <cellStyle name="20% - Accent1 3 2 4 2 2 3 7" xfId="20417" xr:uid="{00000000-0005-0000-0000-00000C4F0000}"/>
    <cellStyle name="20% - Accent1 3 2 4 2 2 3 7 2" xfId="20418" xr:uid="{00000000-0005-0000-0000-00000D4F0000}"/>
    <cellStyle name="20% - Accent1 3 2 4 2 2 3 7 2 2" xfId="20419" xr:uid="{00000000-0005-0000-0000-00000E4F0000}"/>
    <cellStyle name="20% - Accent1 3 2 4 2 2 3 7 3" xfId="20420" xr:uid="{00000000-0005-0000-0000-00000F4F0000}"/>
    <cellStyle name="20% - Accent1 3 2 4 2 2 3 8" xfId="20421" xr:uid="{00000000-0005-0000-0000-0000104F0000}"/>
    <cellStyle name="20% - Accent1 3 2 4 2 2 3 8 2" xfId="20422" xr:uid="{00000000-0005-0000-0000-0000114F0000}"/>
    <cellStyle name="20% - Accent1 3 2 4 2 2 3 8 2 2" xfId="20423" xr:uid="{00000000-0005-0000-0000-0000124F0000}"/>
    <cellStyle name="20% - Accent1 3 2 4 2 2 3 8 3" xfId="20424" xr:uid="{00000000-0005-0000-0000-0000134F0000}"/>
    <cellStyle name="20% - Accent1 3 2 4 2 2 3 9" xfId="20425" xr:uid="{00000000-0005-0000-0000-0000144F0000}"/>
    <cellStyle name="20% - Accent1 3 2 4 2 2 3 9 2" xfId="20426" xr:uid="{00000000-0005-0000-0000-0000154F0000}"/>
    <cellStyle name="20% - Accent1 3 2 4 2 2 4" xfId="20427" xr:uid="{00000000-0005-0000-0000-0000164F0000}"/>
    <cellStyle name="20% - Accent1 3 2 4 2 2 4 10" xfId="20428" xr:uid="{00000000-0005-0000-0000-0000174F0000}"/>
    <cellStyle name="20% - Accent1 3 2 4 2 2 4 10 2" xfId="20429" xr:uid="{00000000-0005-0000-0000-0000184F0000}"/>
    <cellStyle name="20% - Accent1 3 2 4 2 2 4 11" xfId="20430" xr:uid="{00000000-0005-0000-0000-0000194F0000}"/>
    <cellStyle name="20% - Accent1 3 2 4 2 2 4 2" xfId="20431" xr:uid="{00000000-0005-0000-0000-00001A4F0000}"/>
    <cellStyle name="20% - Accent1 3 2 4 2 2 4 2 2" xfId="20432" xr:uid="{00000000-0005-0000-0000-00001B4F0000}"/>
    <cellStyle name="20% - Accent1 3 2 4 2 2 4 2 2 2" xfId="20433" xr:uid="{00000000-0005-0000-0000-00001C4F0000}"/>
    <cellStyle name="20% - Accent1 3 2 4 2 2 4 2 2 2 2" xfId="20434" xr:uid="{00000000-0005-0000-0000-00001D4F0000}"/>
    <cellStyle name="20% - Accent1 3 2 4 2 2 4 2 2 2 2 2" xfId="20435" xr:uid="{00000000-0005-0000-0000-00001E4F0000}"/>
    <cellStyle name="20% - Accent1 3 2 4 2 2 4 2 2 2 3" xfId="20436" xr:uid="{00000000-0005-0000-0000-00001F4F0000}"/>
    <cellStyle name="20% - Accent1 3 2 4 2 2 4 2 2 3" xfId="20437" xr:uid="{00000000-0005-0000-0000-0000204F0000}"/>
    <cellStyle name="20% - Accent1 3 2 4 2 2 4 2 2 3 2" xfId="20438" xr:uid="{00000000-0005-0000-0000-0000214F0000}"/>
    <cellStyle name="20% - Accent1 3 2 4 2 2 4 2 2 4" xfId="20439" xr:uid="{00000000-0005-0000-0000-0000224F0000}"/>
    <cellStyle name="20% - Accent1 3 2 4 2 2 4 2 3" xfId="20440" xr:uid="{00000000-0005-0000-0000-0000234F0000}"/>
    <cellStyle name="20% - Accent1 3 2 4 2 2 4 2 3 2" xfId="20441" xr:uid="{00000000-0005-0000-0000-0000244F0000}"/>
    <cellStyle name="20% - Accent1 3 2 4 2 2 4 2 3 2 2" xfId="20442" xr:uid="{00000000-0005-0000-0000-0000254F0000}"/>
    <cellStyle name="20% - Accent1 3 2 4 2 2 4 2 3 2 2 2" xfId="20443" xr:uid="{00000000-0005-0000-0000-0000264F0000}"/>
    <cellStyle name="20% - Accent1 3 2 4 2 2 4 2 3 2 3" xfId="20444" xr:uid="{00000000-0005-0000-0000-0000274F0000}"/>
    <cellStyle name="20% - Accent1 3 2 4 2 2 4 2 3 3" xfId="20445" xr:uid="{00000000-0005-0000-0000-0000284F0000}"/>
    <cellStyle name="20% - Accent1 3 2 4 2 2 4 2 3 3 2" xfId="20446" xr:uid="{00000000-0005-0000-0000-0000294F0000}"/>
    <cellStyle name="20% - Accent1 3 2 4 2 2 4 2 3 4" xfId="20447" xr:uid="{00000000-0005-0000-0000-00002A4F0000}"/>
    <cellStyle name="20% - Accent1 3 2 4 2 2 4 2 4" xfId="20448" xr:uid="{00000000-0005-0000-0000-00002B4F0000}"/>
    <cellStyle name="20% - Accent1 3 2 4 2 2 4 2 4 2" xfId="20449" xr:uid="{00000000-0005-0000-0000-00002C4F0000}"/>
    <cellStyle name="20% - Accent1 3 2 4 2 2 4 2 4 2 2" xfId="20450" xr:uid="{00000000-0005-0000-0000-00002D4F0000}"/>
    <cellStyle name="20% - Accent1 3 2 4 2 2 4 2 4 2 2 2" xfId="20451" xr:uid="{00000000-0005-0000-0000-00002E4F0000}"/>
    <cellStyle name="20% - Accent1 3 2 4 2 2 4 2 4 2 3" xfId="20452" xr:uid="{00000000-0005-0000-0000-00002F4F0000}"/>
    <cellStyle name="20% - Accent1 3 2 4 2 2 4 2 4 3" xfId="20453" xr:uid="{00000000-0005-0000-0000-0000304F0000}"/>
    <cellStyle name="20% - Accent1 3 2 4 2 2 4 2 4 3 2" xfId="20454" xr:uid="{00000000-0005-0000-0000-0000314F0000}"/>
    <cellStyle name="20% - Accent1 3 2 4 2 2 4 2 4 4" xfId="20455" xr:uid="{00000000-0005-0000-0000-0000324F0000}"/>
    <cellStyle name="20% - Accent1 3 2 4 2 2 4 2 5" xfId="20456" xr:uid="{00000000-0005-0000-0000-0000334F0000}"/>
    <cellStyle name="20% - Accent1 3 2 4 2 2 4 2 5 2" xfId="20457" xr:uid="{00000000-0005-0000-0000-0000344F0000}"/>
    <cellStyle name="20% - Accent1 3 2 4 2 2 4 2 5 2 2" xfId="20458" xr:uid="{00000000-0005-0000-0000-0000354F0000}"/>
    <cellStyle name="20% - Accent1 3 2 4 2 2 4 2 5 3" xfId="20459" xr:uid="{00000000-0005-0000-0000-0000364F0000}"/>
    <cellStyle name="20% - Accent1 3 2 4 2 2 4 2 6" xfId="20460" xr:uid="{00000000-0005-0000-0000-0000374F0000}"/>
    <cellStyle name="20% - Accent1 3 2 4 2 2 4 2 6 2" xfId="20461" xr:uid="{00000000-0005-0000-0000-0000384F0000}"/>
    <cellStyle name="20% - Accent1 3 2 4 2 2 4 2 6 2 2" xfId="20462" xr:uid="{00000000-0005-0000-0000-0000394F0000}"/>
    <cellStyle name="20% - Accent1 3 2 4 2 2 4 2 6 3" xfId="20463" xr:uid="{00000000-0005-0000-0000-00003A4F0000}"/>
    <cellStyle name="20% - Accent1 3 2 4 2 2 4 2 7" xfId="20464" xr:uid="{00000000-0005-0000-0000-00003B4F0000}"/>
    <cellStyle name="20% - Accent1 3 2 4 2 2 4 2 7 2" xfId="20465" xr:uid="{00000000-0005-0000-0000-00003C4F0000}"/>
    <cellStyle name="20% - Accent1 3 2 4 2 2 4 2 8" xfId="20466" xr:uid="{00000000-0005-0000-0000-00003D4F0000}"/>
    <cellStyle name="20% - Accent1 3 2 4 2 2 4 2 8 2" xfId="20467" xr:uid="{00000000-0005-0000-0000-00003E4F0000}"/>
    <cellStyle name="20% - Accent1 3 2 4 2 2 4 2 9" xfId="20468" xr:uid="{00000000-0005-0000-0000-00003F4F0000}"/>
    <cellStyle name="20% - Accent1 3 2 4 2 2 4 3" xfId="20469" xr:uid="{00000000-0005-0000-0000-0000404F0000}"/>
    <cellStyle name="20% - Accent1 3 2 4 2 2 4 3 2" xfId="20470" xr:uid="{00000000-0005-0000-0000-0000414F0000}"/>
    <cellStyle name="20% - Accent1 3 2 4 2 2 4 3 2 2" xfId="20471" xr:uid="{00000000-0005-0000-0000-0000424F0000}"/>
    <cellStyle name="20% - Accent1 3 2 4 2 2 4 3 2 2 2" xfId="20472" xr:uid="{00000000-0005-0000-0000-0000434F0000}"/>
    <cellStyle name="20% - Accent1 3 2 4 2 2 4 3 2 2 2 2" xfId="20473" xr:uid="{00000000-0005-0000-0000-0000444F0000}"/>
    <cellStyle name="20% - Accent1 3 2 4 2 2 4 3 2 2 3" xfId="20474" xr:uid="{00000000-0005-0000-0000-0000454F0000}"/>
    <cellStyle name="20% - Accent1 3 2 4 2 2 4 3 2 3" xfId="20475" xr:uid="{00000000-0005-0000-0000-0000464F0000}"/>
    <cellStyle name="20% - Accent1 3 2 4 2 2 4 3 2 3 2" xfId="20476" xr:uid="{00000000-0005-0000-0000-0000474F0000}"/>
    <cellStyle name="20% - Accent1 3 2 4 2 2 4 3 2 4" xfId="20477" xr:uid="{00000000-0005-0000-0000-0000484F0000}"/>
    <cellStyle name="20% - Accent1 3 2 4 2 2 4 3 3" xfId="20478" xr:uid="{00000000-0005-0000-0000-0000494F0000}"/>
    <cellStyle name="20% - Accent1 3 2 4 2 2 4 3 3 2" xfId="20479" xr:uid="{00000000-0005-0000-0000-00004A4F0000}"/>
    <cellStyle name="20% - Accent1 3 2 4 2 2 4 3 3 2 2" xfId="20480" xr:uid="{00000000-0005-0000-0000-00004B4F0000}"/>
    <cellStyle name="20% - Accent1 3 2 4 2 2 4 3 3 2 2 2" xfId="20481" xr:uid="{00000000-0005-0000-0000-00004C4F0000}"/>
    <cellStyle name="20% - Accent1 3 2 4 2 2 4 3 3 2 3" xfId="20482" xr:uid="{00000000-0005-0000-0000-00004D4F0000}"/>
    <cellStyle name="20% - Accent1 3 2 4 2 2 4 3 3 3" xfId="20483" xr:uid="{00000000-0005-0000-0000-00004E4F0000}"/>
    <cellStyle name="20% - Accent1 3 2 4 2 2 4 3 3 3 2" xfId="20484" xr:uid="{00000000-0005-0000-0000-00004F4F0000}"/>
    <cellStyle name="20% - Accent1 3 2 4 2 2 4 3 3 4" xfId="20485" xr:uid="{00000000-0005-0000-0000-0000504F0000}"/>
    <cellStyle name="20% - Accent1 3 2 4 2 2 4 3 4" xfId="20486" xr:uid="{00000000-0005-0000-0000-0000514F0000}"/>
    <cellStyle name="20% - Accent1 3 2 4 2 2 4 3 4 2" xfId="20487" xr:uid="{00000000-0005-0000-0000-0000524F0000}"/>
    <cellStyle name="20% - Accent1 3 2 4 2 2 4 3 4 2 2" xfId="20488" xr:uid="{00000000-0005-0000-0000-0000534F0000}"/>
    <cellStyle name="20% - Accent1 3 2 4 2 2 4 3 4 2 2 2" xfId="20489" xr:uid="{00000000-0005-0000-0000-0000544F0000}"/>
    <cellStyle name="20% - Accent1 3 2 4 2 2 4 3 4 2 3" xfId="20490" xr:uid="{00000000-0005-0000-0000-0000554F0000}"/>
    <cellStyle name="20% - Accent1 3 2 4 2 2 4 3 4 3" xfId="20491" xr:uid="{00000000-0005-0000-0000-0000564F0000}"/>
    <cellStyle name="20% - Accent1 3 2 4 2 2 4 3 4 3 2" xfId="20492" xr:uid="{00000000-0005-0000-0000-0000574F0000}"/>
    <cellStyle name="20% - Accent1 3 2 4 2 2 4 3 4 4" xfId="20493" xr:uid="{00000000-0005-0000-0000-0000584F0000}"/>
    <cellStyle name="20% - Accent1 3 2 4 2 2 4 3 5" xfId="20494" xr:uid="{00000000-0005-0000-0000-0000594F0000}"/>
    <cellStyle name="20% - Accent1 3 2 4 2 2 4 3 5 2" xfId="20495" xr:uid="{00000000-0005-0000-0000-00005A4F0000}"/>
    <cellStyle name="20% - Accent1 3 2 4 2 2 4 3 5 2 2" xfId="20496" xr:uid="{00000000-0005-0000-0000-00005B4F0000}"/>
    <cellStyle name="20% - Accent1 3 2 4 2 2 4 3 5 3" xfId="20497" xr:uid="{00000000-0005-0000-0000-00005C4F0000}"/>
    <cellStyle name="20% - Accent1 3 2 4 2 2 4 3 6" xfId="20498" xr:uid="{00000000-0005-0000-0000-00005D4F0000}"/>
    <cellStyle name="20% - Accent1 3 2 4 2 2 4 3 6 2" xfId="20499" xr:uid="{00000000-0005-0000-0000-00005E4F0000}"/>
    <cellStyle name="20% - Accent1 3 2 4 2 2 4 3 6 2 2" xfId="20500" xr:uid="{00000000-0005-0000-0000-00005F4F0000}"/>
    <cellStyle name="20% - Accent1 3 2 4 2 2 4 3 6 3" xfId="20501" xr:uid="{00000000-0005-0000-0000-0000604F0000}"/>
    <cellStyle name="20% - Accent1 3 2 4 2 2 4 3 7" xfId="20502" xr:uid="{00000000-0005-0000-0000-0000614F0000}"/>
    <cellStyle name="20% - Accent1 3 2 4 2 2 4 3 7 2" xfId="20503" xr:uid="{00000000-0005-0000-0000-0000624F0000}"/>
    <cellStyle name="20% - Accent1 3 2 4 2 2 4 3 8" xfId="20504" xr:uid="{00000000-0005-0000-0000-0000634F0000}"/>
    <cellStyle name="20% - Accent1 3 2 4 2 2 4 3 8 2" xfId="20505" xr:uid="{00000000-0005-0000-0000-0000644F0000}"/>
    <cellStyle name="20% - Accent1 3 2 4 2 2 4 3 9" xfId="20506" xr:uid="{00000000-0005-0000-0000-0000654F0000}"/>
    <cellStyle name="20% - Accent1 3 2 4 2 2 4 4" xfId="20507" xr:uid="{00000000-0005-0000-0000-0000664F0000}"/>
    <cellStyle name="20% - Accent1 3 2 4 2 2 4 4 2" xfId="20508" xr:uid="{00000000-0005-0000-0000-0000674F0000}"/>
    <cellStyle name="20% - Accent1 3 2 4 2 2 4 4 2 2" xfId="20509" xr:uid="{00000000-0005-0000-0000-0000684F0000}"/>
    <cellStyle name="20% - Accent1 3 2 4 2 2 4 4 2 2 2" xfId="20510" xr:uid="{00000000-0005-0000-0000-0000694F0000}"/>
    <cellStyle name="20% - Accent1 3 2 4 2 2 4 4 2 3" xfId="20511" xr:uid="{00000000-0005-0000-0000-00006A4F0000}"/>
    <cellStyle name="20% - Accent1 3 2 4 2 2 4 4 3" xfId="20512" xr:uid="{00000000-0005-0000-0000-00006B4F0000}"/>
    <cellStyle name="20% - Accent1 3 2 4 2 2 4 4 3 2" xfId="20513" xr:uid="{00000000-0005-0000-0000-00006C4F0000}"/>
    <cellStyle name="20% - Accent1 3 2 4 2 2 4 4 4" xfId="20514" xr:uid="{00000000-0005-0000-0000-00006D4F0000}"/>
    <cellStyle name="20% - Accent1 3 2 4 2 2 4 5" xfId="20515" xr:uid="{00000000-0005-0000-0000-00006E4F0000}"/>
    <cellStyle name="20% - Accent1 3 2 4 2 2 4 5 2" xfId="20516" xr:uid="{00000000-0005-0000-0000-00006F4F0000}"/>
    <cellStyle name="20% - Accent1 3 2 4 2 2 4 5 2 2" xfId="20517" xr:uid="{00000000-0005-0000-0000-0000704F0000}"/>
    <cellStyle name="20% - Accent1 3 2 4 2 2 4 5 2 2 2" xfId="20518" xr:uid="{00000000-0005-0000-0000-0000714F0000}"/>
    <cellStyle name="20% - Accent1 3 2 4 2 2 4 5 2 3" xfId="20519" xr:uid="{00000000-0005-0000-0000-0000724F0000}"/>
    <cellStyle name="20% - Accent1 3 2 4 2 2 4 5 3" xfId="20520" xr:uid="{00000000-0005-0000-0000-0000734F0000}"/>
    <cellStyle name="20% - Accent1 3 2 4 2 2 4 5 3 2" xfId="20521" xr:uid="{00000000-0005-0000-0000-0000744F0000}"/>
    <cellStyle name="20% - Accent1 3 2 4 2 2 4 5 4" xfId="20522" xr:uid="{00000000-0005-0000-0000-0000754F0000}"/>
    <cellStyle name="20% - Accent1 3 2 4 2 2 4 6" xfId="20523" xr:uid="{00000000-0005-0000-0000-0000764F0000}"/>
    <cellStyle name="20% - Accent1 3 2 4 2 2 4 6 2" xfId="20524" xr:uid="{00000000-0005-0000-0000-0000774F0000}"/>
    <cellStyle name="20% - Accent1 3 2 4 2 2 4 6 2 2" xfId="20525" xr:uid="{00000000-0005-0000-0000-0000784F0000}"/>
    <cellStyle name="20% - Accent1 3 2 4 2 2 4 6 2 2 2" xfId="20526" xr:uid="{00000000-0005-0000-0000-0000794F0000}"/>
    <cellStyle name="20% - Accent1 3 2 4 2 2 4 6 2 3" xfId="20527" xr:uid="{00000000-0005-0000-0000-00007A4F0000}"/>
    <cellStyle name="20% - Accent1 3 2 4 2 2 4 6 3" xfId="20528" xr:uid="{00000000-0005-0000-0000-00007B4F0000}"/>
    <cellStyle name="20% - Accent1 3 2 4 2 2 4 6 3 2" xfId="20529" xr:uid="{00000000-0005-0000-0000-00007C4F0000}"/>
    <cellStyle name="20% - Accent1 3 2 4 2 2 4 6 4" xfId="20530" xr:uid="{00000000-0005-0000-0000-00007D4F0000}"/>
    <cellStyle name="20% - Accent1 3 2 4 2 2 4 7" xfId="20531" xr:uid="{00000000-0005-0000-0000-00007E4F0000}"/>
    <cellStyle name="20% - Accent1 3 2 4 2 2 4 7 2" xfId="20532" xr:uid="{00000000-0005-0000-0000-00007F4F0000}"/>
    <cellStyle name="20% - Accent1 3 2 4 2 2 4 7 2 2" xfId="20533" xr:uid="{00000000-0005-0000-0000-0000804F0000}"/>
    <cellStyle name="20% - Accent1 3 2 4 2 2 4 7 3" xfId="20534" xr:uid="{00000000-0005-0000-0000-0000814F0000}"/>
    <cellStyle name="20% - Accent1 3 2 4 2 2 4 8" xfId="20535" xr:uid="{00000000-0005-0000-0000-0000824F0000}"/>
    <cellStyle name="20% - Accent1 3 2 4 2 2 4 8 2" xfId="20536" xr:uid="{00000000-0005-0000-0000-0000834F0000}"/>
    <cellStyle name="20% - Accent1 3 2 4 2 2 4 8 2 2" xfId="20537" xr:uid="{00000000-0005-0000-0000-0000844F0000}"/>
    <cellStyle name="20% - Accent1 3 2 4 2 2 4 8 3" xfId="20538" xr:uid="{00000000-0005-0000-0000-0000854F0000}"/>
    <cellStyle name="20% - Accent1 3 2 4 2 2 4 9" xfId="20539" xr:uid="{00000000-0005-0000-0000-0000864F0000}"/>
    <cellStyle name="20% - Accent1 3 2 4 2 2 4 9 2" xfId="20540" xr:uid="{00000000-0005-0000-0000-0000874F0000}"/>
    <cellStyle name="20% - Accent1 3 2 4 2 2 5" xfId="20541" xr:uid="{00000000-0005-0000-0000-0000884F0000}"/>
    <cellStyle name="20% - Accent1 3 2 4 2 2 5 2" xfId="20542" xr:uid="{00000000-0005-0000-0000-0000894F0000}"/>
    <cellStyle name="20% - Accent1 3 2 4 2 2 5 2 2" xfId="20543" xr:uid="{00000000-0005-0000-0000-00008A4F0000}"/>
    <cellStyle name="20% - Accent1 3 2 4 2 2 5 2 2 2" xfId="20544" xr:uid="{00000000-0005-0000-0000-00008B4F0000}"/>
    <cellStyle name="20% - Accent1 3 2 4 2 2 5 2 2 2 2" xfId="20545" xr:uid="{00000000-0005-0000-0000-00008C4F0000}"/>
    <cellStyle name="20% - Accent1 3 2 4 2 2 5 2 2 3" xfId="20546" xr:uid="{00000000-0005-0000-0000-00008D4F0000}"/>
    <cellStyle name="20% - Accent1 3 2 4 2 2 5 2 3" xfId="20547" xr:uid="{00000000-0005-0000-0000-00008E4F0000}"/>
    <cellStyle name="20% - Accent1 3 2 4 2 2 5 2 3 2" xfId="20548" xr:uid="{00000000-0005-0000-0000-00008F4F0000}"/>
    <cellStyle name="20% - Accent1 3 2 4 2 2 5 2 4" xfId="20549" xr:uid="{00000000-0005-0000-0000-0000904F0000}"/>
    <cellStyle name="20% - Accent1 3 2 4 2 2 5 3" xfId="20550" xr:uid="{00000000-0005-0000-0000-0000914F0000}"/>
    <cellStyle name="20% - Accent1 3 2 4 2 2 5 3 2" xfId="20551" xr:uid="{00000000-0005-0000-0000-0000924F0000}"/>
    <cellStyle name="20% - Accent1 3 2 4 2 2 5 3 2 2" xfId="20552" xr:uid="{00000000-0005-0000-0000-0000934F0000}"/>
    <cellStyle name="20% - Accent1 3 2 4 2 2 5 3 2 2 2" xfId="20553" xr:uid="{00000000-0005-0000-0000-0000944F0000}"/>
    <cellStyle name="20% - Accent1 3 2 4 2 2 5 3 2 3" xfId="20554" xr:uid="{00000000-0005-0000-0000-0000954F0000}"/>
    <cellStyle name="20% - Accent1 3 2 4 2 2 5 3 3" xfId="20555" xr:uid="{00000000-0005-0000-0000-0000964F0000}"/>
    <cellStyle name="20% - Accent1 3 2 4 2 2 5 3 3 2" xfId="20556" xr:uid="{00000000-0005-0000-0000-0000974F0000}"/>
    <cellStyle name="20% - Accent1 3 2 4 2 2 5 3 4" xfId="20557" xr:uid="{00000000-0005-0000-0000-0000984F0000}"/>
    <cellStyle name="20% - Accent1 3 2 4 2 2 5 4" xfId="20558" xr:uid="{00000000-0005-0000-0000-0000994F0000}"/>
    <cellStyle name="20% - Accent1 3 2 4 2 2 5 4 2" xfId="20559" xr:uid="{00000000-0005-0000-0000-00009A4F0000}"/>
    <cellStyle name="20% - Accent1 3 2 4 2 2 5 4 2 2" xfId="20560" xr:uid="{00000000-0005-0000-0000-00009B4F0000}"/>
    <cellStyle name="20% - Accent1 3 2 4 2 2 5 4 2 2 2" xfId="20561" xr:uid="{00000000-0005-0000-0000-00009C4F0000}"/>
    <cellStyle name="20% - Accent1 3 2 4 2 2 5 4 2 3" xfId="20562" xr:uid="{00000000-0005-0000-0000-00009D4F0000}"/>
    <cellStyle name="20% - Accent1 3 2 4 2 2 5 4 3" xfId="20563" xr:uid="{00000000-0005-0000-0000-00009E4F0000}"/>
    <cellStyle name="20% - Accent1 3 2 4 2 2 5 4 3 2" xfId="20564" xr:uid="{00000000-0005-0000-0000-00009F4F0000}"/>
    <cellStyle name="20% - Accent1 3 2 4 2 2 5 4 4" xfId="20565" xr:uid="{00000000-0005-0000-0000-0000A04F0000}"/>
    <cellStyle name="20% - Accent1 3 2 4 2 2 5 5" xfId="20566" xr:uid="{00000000-0005-0000-0000-0000A14F0000}"/>
    <cellStyle name="20% - Accent1 3 2 4 2 2 5 5 2" xfId="20567" xr:uid="{00000000-0005-0000-0000-0000A24F0000}"/>
    <cellStyle name="20% - Accent1 3 2 4 2 2 5 5 2 2" xfId="20568" xr:uid="{00000000-0005-0000-0000-0000A34F0000}"/>
    <cellStyle name="20% - Accent1 3 2 4 2 2 5 5 3" xfId="20569" xr:uid="{00000000-0005-0000-0000-0000A44F0000}"/>
    <cellStyle name="20% - Accent1 3 2 4 2 2 5 6" xfId="20570" xr:uid="{00000000-0005-0000-0000-0000A54F0000}"/>
    <cellStyle name="20% - Accent1 3 2 4 2 2 5 6 2" xfId="20571" xr:uid="{00000000-0005-0000-0000-0000A64F0000}"/>
    <cellStyle name="20% - Accent1 3 2 4 2 2 5 6 2 2" xfId="20572" xr:uid="{00000000-0005-0000-0000-0000A74F0000}"/>
    <cellStyle name="20% - Accent1 3 2 4 2 2 5 6 3" xfId="20573" xr:uid="{00000000-0005-0000-0000-0000A84F0000}"/>
    <cellStyle name="20% - Accent1 3 2 4 2 2 5 7" xfId="20574" xr:uid="{00000000-0005-0000-0000-0000A94F0000}"/>
    <cellStyle name="20% - Accent1 3 2 4 2 2 5 7 2" xfId="20575" xr:uid="{00000000-0005-0000-0000-0000AA4F0000}"/>
    <cellStyle name="20% - Accent1 3 2 4 2 2 5 8" xfId="20576" xr:uid="{00000000-0005-0000-0000-0000AB4F0000}"/>
    <cellStyle name="20% - Accent1 3 2 4 2 2 5 8 2" xfId="20577" xr:uid="{00000000-0005-0000-0000-0000AC4F0000}"/>
    <cellStyle name="20% - Accent1 3 2 4 2 2 5 9" xfId="20578" xr:uid="{00000000-0005-0000-0000-0000AD4F0000}"/>
    <cellStyle name="20% - Accent1 3 2 4 2 2 6" xfId="20579" xr:uid="{00000000-0005-0000-0000-0000AE4F0000}"/>
    <cellStyle name="20% - Accent1 3 2 4 2 2 6 2" xfId="20580" xr:uid="{00000000-0005-0000-0000-0000AF4F0000}"/>
    <cellStyle name="20% - Accent1 3 2 4 2 2 6 2 2" xfId="20581" xr:uid="{00000000-0005-0000-0000-0000B04F0000}"/>
    <cellStyle name="20% - Accent1 3 2 4 2 2 6 2 2 2" xfId="20582" xr:uid="{00000000-0005-0000-0000-0000B14F0000}"/>
    <cellStyle name="20% - Accent1 3 2 4 2 2 6 2 2 2 2" xfId="20583" xr:uid="{00000000-0005-0000-0000-0000B24F0000}"/>
    <cellStyle name="20% - Accent1 3 2 4 2 2 6 2 2 3" xfId="20584" xr:uid="{00000000-0005-0000-0000-0000B34F0000}"/>
    <cellStyle name="20% - Accent1 3 2 4 2 2 6 2 3" xfId="20585" xr:uid="{00000000-0005-0000-0000-0000B44F0000}"/>
    <cellStyle name="20% - Accent1 3 2 4 2 2 6 2 3 2" xfId="20586" xr:uid="{00000000-0005-0000-0000-0000B54F0000}"/>
    <cellStyle name="20% - Accent1 3 2 4 2 2 6 2 4" xfId="20587" xr:uid="{00000000-0005-0000-0000-0000B64F0000}"/>
    <cellStyle name="20% - Accent1 3 2 4 2 2 6 3" xfId="20588" xr:uid="{00000000-0005-0000-0000-0000B74F0000}"/>
    <cellStyle name="20% - Accent1 3 2 4 2 2 6 3 2" xfId="20589" xr:uid="{00000000-0005-0000-0000-0000B84F0000}"/>
    <cellStyle name="20% - Accent1 3 2 4 2 2 6 3 2 2" xfId="20590" xr:uid="{00000000-0005-0000-0000-0000B94F0000}"/>
    <cellStyle name="20% - Accent1 3 2 4 2 2 6 3 2 2 2" xfId="20591" xr:uid="{00000000-0005-0000-0000-0000BA4F0000}"/>
    <cellStyle name="20% - Accent1 3 2 4 2 2 6 3 2 3" xfId="20592" xr:uid="{00000000-0005-0000-0000-0000BB4F0000}"/>
    <cellStyle name="20% - Accent1 3 2 4 2 2 6 3 3" xfId="20593" xr:uid="{00000000-0005-0000-0000-0000BC4F0000}"/>
    <cellStyle name="20% - Accent1 3 2 4 2 2 6 3 3 2" xfId="20594" xr:uid="{00000000-0005-0000-0000-0000BD4F0000}"/>
    <cellStyle name="20% - Accent1 3 2 4 2 2 6 3 4" xfId="20595" xr:uid="{00000000-0005-0000-0000-0000BE4F0000}"/>
    <cellStyle name="20% - Accent1 3 2 4 2 2 6 4" xfId="20596" xr:uid="{00000000-0005-0000-0000-0000BF4F0000}"/>
    <cellStyle name="20% - Accent1 3 2 4 2 2 6 4 2" xfId="20597" xr:uid="{00000000-0005-0000-0000-0000C04F0000}"/>
    <cellStyle name="20% - Accent1 3 2 4 2 2 6 4 2 2" xfId="20598" xr:uid="{00000000-0005-0000-0000-0000C14F0000}"/>
    <cellStyle name="20% - Accent1 3 2 4 2 2 6 4 2 2 2" xfId="20599" xr:uid="{00000000-0005-0000-0000-0000C24F0000}"/>
    <cellStyle name="20% - Accent1 3 2 4 2 2 6 4 2 3" xfId="20600" xr:uid="{00000000-0005-0000-0000-0000C34F0000}"/>
    <cellStyle name="20% - Accent1 3 2 4 2 2 6 4 3" xfId="20601" xr:uid="{00000000-0005-0000-0000-0000C44F0000}"/>
    <cellStyle name="20% - Accent1 3 2 4 2 2 6 4 3 2" xfId="20602" xr:uid="{00000000-0005-0000-0000-0000C54F0000}"/>
    <cellStyle name="20% - Accent1 3 2 4 2 2 6 4 4" xfId="20603" xr:uid="{00000000-0005-0000-0000-0000C64F0000}"/>
    <cellStyle name="20% - Accent1 3 2 4 2 2 6 5" xfId="20604" xr:uid="{00000000-0005-0000-0000-0000C74F0000}"/>
    <cellStyle name="20% - Accent1 3 2 4 2 2 6 5 2" xfId="20605" xr:uid="{00000000-0005-0000-0000-0000C84F0000}"/>
    <cellStyle name="20% - Accent1 3 2 4 2 2 6 5 2 2" xfId="20606" xr:uid="{00000000-0005-0000-0000-0000C94F0000}"/>
    <cellStyle name="20% - Accent1 3 2 4 2 2 6 5 3" xfId="20607" xr:uid="{00000000-0005-0000-0000-0000CA4F0000}"/>
    <cellStyle name="20% - Accent1 3 2 4 2 2 6 6" xfId="20608" xr:uid="{00000000-0005-0000-0000-0000CB4F0000}"/>
    <cellStyle name="20% - Accent1 3 2 4 2 2 6 6 2" xfId="20609" xr:uid="{00000000-0005-0000-0000-0000CC4F0000}"/>
    <cellStyle name="20% - Accent1 3 2 4 2 2 6 6 2 2" xfId="20610" xr:uid="{00000000-0005-0000-0000-0000CD4F0000}"/>
    <cellStyle name="20% - Accent1 3 2 4 2 2 6 6 3" xfId="20611" xr:uid="{00000000-0005-0000-0000-0000CE4F0000}"/>
    <cellStyle name="20% - Accent1 3 2 4 2 2 6 7" xfId="20612" xr:uid="{00000000-0005-0000-0000-0000CF4F0000}"/>
    <cellStyle name="20% - Accent1 3 2 4 2 2 6 7 2" xfId="20613" xr:uid="{00000000-0005-0000-0000-0000D04F0000}"/>
    <cellStyle name="20% - Accent1 3 2 4 2 2 6 8" xfId="20614" xr:uid="{00000000-0005-0000-0000-0000D14F0000}"/>
    <cellStyle name="20% - Accent1 3 2 4 2 2 6 8 2" xfId="20615" xr:uid="{00000000-0005-0000-0000-0000D24F0000}"/>
    <cellStyle name="20% - Accent1 3 2 4 2 2 6 9" xfId="20616" xr:uid="{00000000-0005-0000-0000-0000D34F0000}"/>
    <cellStyle name="20% - Accent1 3 2 4 2 2 7" xfId="20617" xr:uid="{00000000-0005-0000-0000-0000D44F0000}"/>
    <cellStyle name="20% - Accent1 3 2 4 2 2 7 2" xfId="20618" xr:uid="{00000000-0005-0000-0000-0000D54F0000}"/>
    <cellStyle name="20% - Accent1 3 2 4 2 2 7 2 2" xfId="20619" xr:uid="{00000000-0005-0000-0000-0000D64F0000}"/>
    <cellStyle name="20% - Accent1 3 2 4 2 2 7 2 2 2" xfId="20620" xr:uid="{00000000-0005-0000-0000-0000D74F0000}"/>
    <cellStyle name="20% - Accent1 3 2 4 2 2 7 2 3" xfId="20621" xr:uid="{00000000-0005-0000-0000-0000D84F0000}"/>
    <cellStyle name="20% - Accent1 3 2 4 2 2 7 3" xfId="20622" xr:uid="{00000000-0005-0000-0000-0000D94F0000}"/>
    <cellStyle name="20% - Accent1 3 2 4 2 2 7 3 2" xfId="20623" xr:uid="{00000000-0005-0000-0000-0000DA4F0000}"/>
    <cellStyle name="20% - Accent1 3 2 4 2 2 7 4" xfId="20624" xr:uid="{00000000-0005-0000-0000-0000DB4F0000}"/>
    <cellStyle name="20% - Accent1 3 2 4 2 2 8" xfId="20625" xr:uid="{00000000-0005-0000-0000-0000DC4F0000}"/>
    <cellStyle name="20% - Accent1 3 2 4 2 2 8 2" xfId="20626" xr:uid="{00000000-0005-0000-0000-0000DD4F0000}"/>
    <cellStyle name="20% - Accent1 3 2 4 2 2 8 2 2" xfId="20627" xr:uid="{00000000-0005-0000-0000-0000DE4F0000}"/>
    <cellStyle name="20% - Accent1 3 2 4 2 2 8 2 2 2" xfId="20628" xr:uid="{00000000-0005-0000-0000-0000DF4F0000}"/>
    <cellStyle name="20% - Accent1 3 2 4 2 2 8 2 3" xfId="20629" xr:uid="{00000000-0005-0000-0000-0000E04F0000}"/>
    <cellStyle name="20% - Accent1 3 2 4 2 2 8 3" xfId="20630" xr:uid="{00000000-0005-0000-0000-0000E14F0000}"/>
    <cellStyle name="20% - Accent1 3 2 4 2 2 8 3 2" xfId="20631" xr:uid="{00000000-0005-0000-0000-0000E24F0000}"/>
    <cellStyle name="20% - Accent1 3 2 4 2 2 8 4" xfId="20632" xr:uid="{00000000-0005-0000-0000-0000E34F0000}"/>
    <cellStyle name="20% - Accent1 3 2 4 2 2 9" xfId="20633" xr:uid="{00000000-0005-0000-0000-0000E44F0000}"/>
    <cellStyle name="20% - Accent1 3 2 4 2 2 9 2" xfId="20634" xr:uid="{00000000-0005-0000-0000-0000E54F0000}"/>
    <cellStyle name="20% - Accent1 3 2 4 2 2 9 2 2" xfId="20635" xr:uid="{00000000-0005-0000-0000-0000E64F0000}"/>
    <cellStyle name="20% - Accent1 3 2 4 2 2 9 2 2 2" xfId="20636" xr:uid="{00000000-0005-0000-0000-0000E74F0000}"/>
    <cellStyle name="20% - Accent1 3 2 4 2 2 9 2 3" xfId="20637" xr:uid="{00000000-0005-0000-0000-0000E84F0000}"/>
    <cellStyle name="20% - Accent1 3 2 4 2 2 9 3" xfId="20638" xr:uid="{00000000-0005-0000-0000-0000E94F0000}"/>
    <cellStyle name="20% - Accent1 3 2 4 2 2 9 3 2" xfId="20639" xr:uid="{00000000-0005-0000-0000-0000EA4F0000}"/>
    <cellStyle name="20% - Accent1 3 2 4 2 2 9 4" xfId="20640" xr:uid="{00000000-0005-0000-0000-0000EB4F0000}"/>
    <cellStyle name="20% - Accent1 3 2 4 2 3" xfId="20641" xr:uid="{00000000-0005-0000-0000-0000EC4F0000}"/>
    <cellStyle name="20% - Accent1 3 2 4 2 3 10" xfId="20642" xr:uid="{00000000-0005-0000-0000-0000ED4F0000}"/>
    <cellStyle name="20% - Accent1 3 2 4 2 3 10 2" xfId="20643" xr:uid="{00000000-0005-0000-0000-0000EE4F0000}"/>
    <cellStyle name="20% - Accent1 3 2 4 2 3 11" xfId="20644" xr:uid="{00000000-0005-0000-0000-0000EF4F0000}"/>
    <cellStyle name="20% - Accent1 3 2 4 2 3 2" xfId="20645" xr:uid="{00000000-0005-0000-0000-0000F04F0000}"/>
    <cellStyle name="20% - Accent1 3 2 4 2 3 2 2" xfId="20646" xr:uid="{00000000-0005-0000-0000-0000F14F0000}"/>
    <cellStyle name="20% - Accent1 3 2 4 2 3 2 2 2" xfId="20647" xr:uid="{00000000-0005-0000-0000-0000F24F0000}"/>
    <cellStyle name="20% - Accent1 3 2 4 2 3 2 2 2 2" xfId="20648" xr:uid="{00000000-0005-0000-0000-0000F34F0000}"/>
    <cellStyle name="20% - Accent1 3 2 4 2 3 2 2 2 2 2" xfId="20649" xr:uid="{00000000-0005-0000-0000-0000F44F0000}"/>
    <cellStyle name="20% - Accent1 3 2 4 2 3 2 2 2 3" xfId="20650" xr:uid="{00000000-0005-0000-0000-0000F54F0000}"/>
    <cellStyle name="20% - Accent1 3 2 4 2 3 2 2 3" xfId="20651" xr:uid="{00000000-0005-0000-0000-0000F64F0000}"/>
    <cellStyle name="20% - Accent1 3 2 4 2 3 2 2 3 2" xfId="20652" xr:uid="{00000000-0005-0000-0000-0000F74F0000}"/>
    <cellStyle name="20% - Accent1 3 2 4 2 3 2 2 4" xfId="20653" xr:uid="{00000000-0005-0000-0000-0000F84F0000}"/>
    <cellStyle name="20% - Accent1 3 2 4 2 3 2 3" xfId="20654" xr:uid="{00000000-0005-0000-0000-0000F94F0000}"/>
    <cellStyle name="20% - Accent1 3 2 4 2 3 2 3 2" xfId="20655" xr:uid="{00000000-0005-0000-0000-0000FA4F0000}"/>
    <cellStyle name="20% - Accent1 3 2 4 2 3 2 3 2 2" xfId="20656" xr:uid="{00000000-0005-0000-0000-0000FB4F0000}"/>
    <cellStyle name="20% - Accent1 3 2 4 2 3 2 3 2 2 2" xfId="20657" xr:uid="{00000000-0005-0000-0000-0000FC4F0000}"/>
    <cellStyle name="20% - Accent1 3 2 4 2 3 2 3 2 3" xfId="20658" xr:uid="{00000000-0005-0000-0000-0000FD4F0000}"/>
    <cellStyle name="20% - Accent1 3 2 4 2 3 2 3 3" xfId="20659" xr:uid="{00000000-0005-0000-0000-0000FE4F0000}"/>
    <cellStyle name="20% - Accent1 3 2 4 2 3 2 3 3 2" xfId="20660" xr:uid="{00000000-0005-0000-0000-0000FF4F0000}"/>
    <cellStyle name="20% - Accent1 3 2 4 2 3 2 3 4" xfId="20661" xr:uid="{00000000-0005-0000-0000-000000500000}"/>
    <cellStyle name="20% - Accent1 3 2 4 2 3 2 4" xfId="20662" xr:uid="{00000000-0005-0000-0000-000001500000}"/>
    <cellStyle name="20% - Accent1 3 2 4 2 3 2 4 2" xfId="20663" xr:uid="{00000000-0005-0000-0000-000002500000}"/>
    <cellStyle name="20% - Accent1 3 2 4 2 3 2 4 2 2" xfId="20664" xr:uid="{00000000-0005-0000-0000-000003500000}"/>
    <cellStyle name="20% - Accent1 3 2 4 2 3 2 4 2 2 2" xfId="20665" xr:uid="{00000000-0005-0000-0000-000004500000}"/>
    <cellStyle name="20% - Accent1 3 2 4 2 3 2 4 2 3" xfId="20666" xr:uid="{00000000-0005-0000-0000-000005500000}"/>
    <cellStyle name="20% - Accent1 3 2 4 2 3 2 4 3" xfId="20667" xr:uid="{00000000-0005-0000-0000-000006500000}"/>
    <cellStyle name="20% - Accent1 3 2 4 2 3 2 4 3 2" xfId="20668" xr:uid="{00000000-0005-0000-0000-000007500000}"/>
    <cellStyle name="20% - Accent1 3 2 4 2 3 2 4 4" xfId="20669" xr:uid="{00000000-0005-0000-0000-000008500000}"/>
    <cellStyle name="20% - Accent1 3 2 4 2 3 2 5" xfId="20670" xr:uid="{00000000-0005-0000-0000-000009500000}"/>
    <cellStyle name="20% - Accent1 3 2 4 2 3 2 5 2" xfId="20671" xr:uid="{00000000-0005-0000-0000-00000A500000}"/>
    <cellStyle name="20% - Accent1 3 2 4 2 3 2 5 2 2" xfId="20672" xr:uid="{00000000-0005-0000-0000-00000B500000}"/>
    <cellStyle name="20% - Accent1 3 2 4 2 3 2 5 3" xfId="20673" xr:uid="{00000000-0005-0000-0000-00000C500000}"/>
    <cellStyle name="20% - Accent1 3 2 4 2 3 2 6" xfId="20674" xr:uid="{00000000-0005-0000-0000-00000D500000}"/>
    <cellStyle name="20% - Accent1 3 2 4 2 3 2 6 2" xfId="20675" xr:uid="{00000000-0005-0000-0000-00000E500000}"/>
    <cellStyle name="20% - Accent1 3 2 4 2 3 2 6 2 2" xfId="20676" xr:uid="{00000000-0005-0000-0000-00000F500000}"/>
    <cellStyle name="20% - Accent1 3 2 4 2 3 2 6 3" xfId="20677" xr:uid="{00000000-0005-0000-0000-000010500000}"/>
    <cellStyle name="20% - Accent1 3 2 4 2 3 2 7" xfId="20678" xr:uid="{00000000-0005-0000-0000-000011500000}"/>
    <cellStyle name="20% - Accent1 3 2 4 2 3 2 7 2" xfId="20679" xr:uid="{00000000-0005-0000-0000-000012500000}"/>
    <cellStyle name="20% - Accent1 3 2 4 2 3 2 8" xfId="20680" xr:uid="{00000000-0005-0000-0000-000013500000}"/>
    <cellStyle name="20% - Accent1 3 2 4 2 3 2 8 2" xfId="20681" xr:uid="{00000000-0005-0000-0000-000014500000}"/>
    <cellStyle name="20% - Accent1 3 2 4 2 3 2 9" xfId="20682" xr:uid="{00000000-0005-0000-0000-000015500000}"/>
    <cellStyle name="20% - Accent1 3 2 4 2 3 3" xfId="20683" xr:uid="{00000000-0005-0000-0000-000016500000}"/>
    <cellStyle name="20% - Accent1 3 2 4 2 3 3 2" xfId="20684" xr:uid="{00000000-0005-0000-0000-000017500000}"/>
    <cellStyle name="20% - Accent1 3 2 4 2 3 3 2 2" xfId="20685" xr:uid="{00000000-0005-0000-0000-000018500000}"/>
    <cellStyle name="20% - Accent1 3 2 4 2 3 3 2 2 2" xfId="20686" xr:uid="{00000000-0005-0000-0000-000019500000}"/>
    <cellStyle name="20% - Accent1 3 2 4 2 3 3 2 2 2 2" xfId="20687" xr:uid="{00000000-0005-0000-0000-00001A500000}"/>
    <cellStyle name="20% - Accent1 3 2 4 2 3 3 2 2 3" xfId="20688" xr:uid="{00000000-0005-0000-0000-00001B500000}"/>
    <cellStyle name="20% - Accent1 3 2 4 2 3 3 2 3" xfId="20689" xr:uid="{00000000-0005-0000-0000-00001C500000}"/>
    <cellStyle name="20% - Accent1 3 2 4 2 3 3 2 3 2" xfId="20690" xr:uid="{00000000-0005-0000-0000-00001D500000}"/>
    <cellStyle name="20% - Accent1 3 2 4 2 3 3 2 4" xfId="20691" xr:uid="{00000000-0005-0000-0000-00001E500000}"/>
    <cellStyle name="20% - Accent1 3 2 4 2 3 3 3" xfId="20692" xr:uid="{00000000-0005-0000-0000-00001F500000}"/>
    <cellStyle name="20% - Accent1 3 2 4 2 3 3 3 2" xfId="20693" xr:uid="{00000000-0005-0000-0000-000020500000}"/>
    <cellStyle name="20% - Accent1 3 2 4 2 3 3 3 2 2" xfId="20694" xr:uid="{00000000-0005-0000-0000-000021500000}"/>
    <cellStyle name="20% - Accent1 3 2 4 2 3 3 3 2 2 2" xfId="20695" xr:uid="{00000000-0005-0000-0000-000022500000}"/>
    <cellStyle name="20% - Accent1 3 2 4 2 3 3 3 2 3" xfId="20696" xr:uid="{00000000-0005-0000-0000-000023500000}"/>
    <cellStyle name="20% - Accent1 3 2 4 2 3 3 3 3" xfId="20697" xr:uid="{00000000-0005-0000-0000-000024500000}"/>
    <cellStyle name="20% - Accent1 3 2 4 2 3 3 3 3 2" xfId="20698" xr:uid="{00000000-0005-0000-0000-000025500000}"/>
    <cellStyle name="20% - Accent1 3 2 4 2 3 3 3 4" xfId="20699" xr:uid="{00000000-0005-0000-0000-000026500000}"/>
    <cellStyle name="20% - Accent1 3 2 4 2 3 3 4" xfId="20700" xr:uid="{00000000-0005-0000-0000-000027500000}"/>
    <cellStyle name="20% - Accent1 3 2 4 2 3 3 4 2" xfId="20701" xr:uid="{00000000-0005-0000-0000-000028500000}"/>
    <cellStyle name="20% - Accent1 3 2 4 2 3 3 4 2 2" xfId="20702" xr:uid="{00000000-0005-0000-0000-000029500000}"/>
    <cellStyle name="20% - Accent1 3 2 4 2 3 3 4 2 2 2" xfId="20703" xr:uid="{00000000-0005-0000-0000-00002A500000}"/>
    <cellStyle name="20% - Accent1 3 2 4 2 3 3 4 2 3" xfId="20704" xr:uid="{00000000-0005-0000-0000-00002B500000}"/>
    <cellStyle name="20% - Accent1 3 2 4 2 3 3 4 3" xfId="20705" xr:uid="{00000000-0005-0000-0000-00002C500000}"/>
    <cellStyle name="20% - Accent1 3 2 4 2 3 3 4 3 2" xfId="20706" xr:uid="{00000000-0005-0000-0000-00002D500000}"/>
    <cellStyle name="20% - Accent1 3 2 4 2 3 3 4 4" xfId="20707" xr:uid="{00000000-0005-0000-0000-00002E500000}"/>
    <cellStyle name="20% - Accent1 3 2 4 2 3 3 5" xfId="20708" xr:uid="{00000000-0005-0000-0000-00002F500000}"/>
    <cellStyle name="20% - Accent1 3 2 4 2 3 3 5 2" xfId="20709" xr:uid="{00000000-0005-0000-0000-000030500000}"/>
    <cellStyle name="20% - Accent1 3 2 4 2 3 3 5 2 2" xfId="20710" xr:uid="{00000000-0005-0000-0000-000031500000}"/>
    <cellStyle name="20% - Accent1 3 2 4 2 3 3 5 3" xfId="20711" xr:uid="{00000000-0005-0000-0000-000032500000}"/>
    <cellStyle name="20% - Accent1 3 2 4 2 3 3 6" xfId="20712" xr:uid="{00000000-0005-0000-0000-000033500000}"/>
    <cellStyle name="20% - Accent1 3 2 4 2 3 3 6 2" xfId="20713" xr:uid="{00000000-0005-0000-0000-000034500000}"/>
    <cellStyle name="20% - Accent1 3 2 4 2 3 3 6 2 2" xfId="20714" xr:uid="{00000000-0005-0000-0000-000035500000}"/>
    <cellStyle name="20% - Accent1 3 2 4 2 3 3 6 3" xfId="20715" xr:uid="{00000000-0005-0000-0000-000036500000}"/>
    <cellStyle name="20% - Accent1 3 2 4 2 3 3 7" xfId="20716" xr:uid="{00000000-0005-0000-0000-000037500000}"/>
    <cellStyle name="20% - Accent1 3 2 4 2 3 3 7 2" xfId="20717" xr:uid="{00000000-0005-0000-0000-000038500000}"/>
    <cellStyle name="20% - Accent1 3 2 4 2 3 3 8" xfId="20718" xr:uid="{00000000-0005-0000-0000-000039500000}"/>
    <cellStyle name="20% - Accent1 3 2 4 2 3 3 8 2" xfId="20719" xr:uid="{00000000-0005-0000-0000-00003A500000}"/>
    <cellStyle name="20% - Accent1 3 2 4 2 3 3 9" xfId="20720" xr:uid="{00000000-0005-0000-0000-00003B500000}"/>
    <cellStyle name="20% - Accent1 3 2 4 2 3 4" xfId="20721" xr:uid="{00000000-0005-0000-0000-00003C500000}"/>
    <cellStyle name="20% - Accent1 3 2 4 2 3 4 2" xfId="20722" xr:uid="{00000000-0005-0000-0000-00003D500000}"/>
    <cellStyle name="20% - Accent1 3 2 4 2 3 4 2 2" xfId="20723" xr:uid="{00000000-0005-0000-0000-00003E500000}"/>
    <cellStyle name="20% - Accent1 3 2 4 2 3 4 2 2 2" xfId="20724" xr:uid="{00000000-0005-0000-0000-00003F500000}"/>
    <cellStyle name="20% - Accent1 3 2 4 2 3 4 2 3" xfId="20725" xr:uid="{00000000-0005-0000-0000-000040500000}"/>
    <cellStyle name="20% - Accent1 3 2 4 2 3 4 3" xfId="20726" xr:uid="{00000000-0005-0000-0000-000041500000}"/>
    <cellStyle name="20% - Accent1 3 2 4 2 3 4 3 2" xfId="20727" xr:uid="{00000000-0005-0000-0000-000042500000}"/>
    <cellStyle name="20% - Accent1 3 2 4 2 3 4 4" xfId="20728" xr:uid="{00000000-0005-0000-0000-000043500000}"/>
    <cellStyle name="20% - Accent1 3 2 4 2 3 5" xfId="20729" xr:uid="{00000000-0005-0000-0000-000044500000}"/>
    <cellStyle name="20% - Accent1 3 2 4 2 3 5 2" xfId="20730" xr:uid="{00000000-0005-0000-0000-000045500000}"/>
    <cellStyle name="20% - Accent1 3 2 4 2 3 5 2 2" xfId="20731" xr:uid="{00000000-0005-0000-0000-000046500000}"/>
    <cellStyle name="20% - Accent1 3 2 4 2 3 5 2 2 2" xfId="20732" xr:uid="{00000000-0005-0000-0000-000047500000}"/>
    <cellStyle name="20% - Accent1 3 2 4 2 3 5 2 3" xfId="20733" xr:uid="{00000000-0005-0000-0000-000048500000}"/>
    <cellStyle name="20% - Accent1 3 2 4 2 3 5 3" xfId="20734" xr:uid="{00000000-0005-0000-0000-000049500000}"/>
    <cellStyle name="20% - Accent1 3 2 4 2 3 5 3 2" xfId="20735" xr:uid="{00000000-0005-0000-0000-00004A500000}"/>
    <cellStyle name="20% - Accent1 3 2 4 2 3 5 4" xfId="20736" xr:uid="{00000000-0005-0000-0000-00004B500000}"/>
    <cellStyle name="20% - Accent1 3 2 4 2 3 6" xfId="20737" xr:uid="{00000000-0005-0000-0000-00004C500000}"/>
    <cellStyle name="20% - Accent1 3 2 4 2 3 6 2" xfId="20738" xr:uid="{00000000-0005-0000-0000-00004D500000}"/>
    <cellStyle name="20% - Accent1 3 2 4 2 3 6 2 2" xfId="20739" xr:uid="{00000000-0005-0000-0000-00004E500000}"/>
    <cellStyle name="20% - Accent1 3 2 4 2 3 6 2 2 2" xfId="20740" xr:uid="{00000000-0005-0000-0000-00004F500000}"/>
    <cellStyle name="20% - Accent1 3 2 4 2 3 6 2 3" xfId="20741" xr:uid="{00000000-0005-0000-0000-000050500000}"/>
    <cellStyle name="20% - Accent1 3 2 4 2 3 6 3" xfId="20742" xr:uid="{00000000-0005-0000-0000-000051500000}"/>
    <cellStyle name="20% - Accent1 3 2 4 2 3 6 3 2" xfId="20743" xr:uid="{00000000-0005-0000-0000-000052500000}"/>
    <cellStyle name="20% - Accent1 3 2 4 2 3 6 4" xfId="20744" xr:uid="{00000000-0005-0000-0000-000053500000}"/>
    <cellStyle name="20% - Accent1 3 2 4 2 3 7" xfId="20745" xr:uid="{00000000-0005-0000-0000-000054500000}"/>
    <cellStyle name="20% - Accent1 3 2 4 2 3 7 2" xfId="20746" xr:uid="{00000000-0005-0000-0000-000055500000}"/>
    <cellStyle name="20% - Accent1 3 2 4 2 3 7 2 2" xfId="20747" xr:uid="{00000000-0005-0000-0000-000056500000}"/>
    <cellStyle name="20% - Accent1 3 2 4 2 3 7 3" xfId="20748" xr:uid="{00000000-0005-0000-0000-000057500000}"/>
    <cellStyle name="20% - Accent1 3 2 4 2 3 8" xfId="20749" xr:uid="{00000000-0005-0000-0000-000058500000}"/>
    <cellStyle name="20% - Accent1 3 2 4 2 3 8 2" xfId="20750" xr:uid="{00000000-0005-0000-0000-000059500000}"/>
    <cellStyle name="20% - Accent1 3 2 4 2 3 8 2 2" xfId="20751" xr:uid="{00000000-0005-0000-0000-00005A500000}"/>
    <cellStyle name="20% - Accent1 3 2 4 2 3 8 3" xfId="20752" xr:uid="{00000000-0005-0000-0000-00005B500000}"/>
    <cellStyle name="20% - Accent1 3 2 4 2 3 9" xfId="20753" xr:uid="{00000000-0005-0000-0000-00005C500000}"/>
    <cellStyle name="20% - Accent1 3 2 4 2 3 9 2" xfId="20754" xr:uid="{00000000-0005-0000-0000-00005D500000}"/>
    <cellStyle name="20% - Accent1 3 2 4 2 4" xfId="20755" xr:uid="{00000000-0005-0000-0000-00005E500000}"/>
    <cellStyle name="20% - Accent1 3 2 4 2 4 10" xfId="20756" xr:uid="{00000000-0005-0000-0000-00005F500000}"/>
    <cellStyle name="20% - Accent1 3 2 4 2 4 10 2" xfId="20757" xr:uid="{00000000-0005-0000-0000-000060500000}"/>
    <cellStyle name="20% - Accent1 3 2 4 2 4 11" xfId="20758" xr:uid="{00000000-0005-0000-0000-000061500000}"/>
    <cellStyle name="20% - Accent1 3 2 4 2 4 2" xfId="20759" xr:uid="{00000000-0005-0000-0000-000062500000}"/>
    <cellStyle name="20% - Accent1 3 2 4 2 4 2 2" xfId="20760" xr:uid="{00000000-0005-0000-0000-000063500000}"/>
    <cellStyle name="20% - Accent1 3 2 4 2 4 2 2 2" xfId="20761" xr:uid="{00000000-0005-0000-0000-000064500000}"/>
    <cellStyle name="20% - Accent1 3 2 4 2 4 2 2 2 2" xfId="20762" xr:uid="{00000000-0005-0000-0000-000065500000}"/>
    <cellStyle name="20% - Accent1 3 2 4 2 4 2 2 2 2 2" xfId="20763" xr:uid="{00000000-0005-0000-0000-000066500000}"/>
    <cellStyle name="20% - Accent1 3 2 4 2 4 2 2 2 3" xfId="20764" xr:uid="{00000000-0005-0000-0000-000067500000}"/>
    <cellStyle name="20% - Accent1 3 2 4 2 4 2 2 3" xfId="20765" xr:uid="{00000000-0005-0000-0000-000068500000}"/>
    <cellStyle name="20% - Accent1 3 2 4 2 4 2 2 3 2" xfId="20766" xr:uid="{00000000-0005-0000-0000-000069500000}"/>
    <cellStyle name="20% - Accent1 3 2 4 2 4 2 2 4" xfId="20767" xr:uid="{00000000-0005-0000-0000-00006A500000}"/>
    <cellStyle name="20% - Accent1 3 2 4 2 4 2 3" xfId="20768" xr:uid="{00000000-0005-0000-0000-00006B500000}"/>
    <cellStyle name="20% - Accent1 3 2 4 2 4 2 3 2" xfId="20769" xr:uid="{00000000-0005-0000-0000-00006C500000}"/>
    <cellStyle name="20% - Accent1 3 2 4 2 4 2 3 2 2" xfId="20770" xr:uid="{00000000-0005-0000-0000-00006D500000}"/>
    <cellStyle name="20% - Accent1 3 2 4 2 4 2 3 2 2 2" xfId="20771" xr:uid="{00000000-0005-0000-0000-00006E500000}"/>
    <cellStyle name="20% - Accent1 3 2 4 2 4 2 3 2 3" xfId="20772" xr:uid="{00000000-0005-0000-0000-00006F500000}"/>
    <cellStyle name="20% - Accent1 3 2 4 2 4 2 3 3" xfId="20773" xr:uid="{00000000-0005-0000-0000-000070500000}"/>
    <cellStyle name="20% - Accent1 3 2 4 2 4 2 3 3 2" xfId="20774" xr:uid="{00000000-0005-0000-0000-000071500000}"/>
    <cellStyle name="20% - Accent1 3 2 4 2 4 2 3 4" xfId="20775" xr:uid="{00000000-0005-0000-0000-000072500000}"/>
    <cellStyle name="20% - Accent1 3 2 4 2 4 2 4" xfId="20776" xr:uid="{00000000-0005-0000-0000-000073500000}"/>
    <cellStyle name="20% - Accent1 3 2 4 2 4 2 4 2" xfId="20777" xr:uid="{00000000-0005-0000-0000-000074500000}"/>
    <cellStyle name="20% - Accent1 3 2 4 2 4 2 4 2 2" xfId="20778" xr:uid="{00000000-0005-0000-0000-000075500000}"/>
    <cellStyle name="20% - Accent1 3 2 4 2 4 2 4 2 2 2" xfId="20779" xr:uid="{00000000-0005-0000-0000-000076500000}"/>
    <cellStyle name="20% - Accent1 3 2 4 2 4 2 4 2 3" xfId="20780" xr:uid="{00000000-0005-0000-0000-000077500000}"/>
    <cellStyle name="20% - Accent1 3 2 4 2 4 2 4 3" xfId="20781" xr:uid="{00000000-0005-0000-0000-000078500000}"/>
    <cellStyle name="20% - Accent1 3 2 4 2 4 2 4 3 2" xfId="20782" xr:uid="{00000000-0005-0000-0000-000079500000}"/>
    <cellStyle name="20% - Accent1 3 2 4 2 4 2 4 4" xfId="20783" xr:uid="{00000000-0005-0000-0000-00007A500000}"/>
    <cellStyle name="20% - Accent1 3 2 4 2 4 2 5" xfId="20784" xr:uid="{00000000-0005-0000-0000-00007B500000}"/>
    <cellStyle name="20% - Accent1 3 2 4 2 4 2 5 2" xfId="20785" xr:uid="{00000000-0005-0000-0000-00007C500000}"/>
    <cellStyle name="20% - Accent1 3 2 4 2 4 2 5 2 2" xfId="20786" xr:uid="{00000000-0005-0000-0000-00007D500000}"/>
    <cellStyle name="20% - Accent1 3 2 4 2 4 2 5 3" xfId="20787" xr:uid="{00000000-0005-0000-0000-00007E500000}"/>
    <cellStyle name="20% - Accent1 3 2 4 2 4 2 6" xfId="20788" xr:uid="{00000000-0005-0000-0000-00007F500000}"/>
    <cellStyle name="20% - Accent1 3 2 4 2 4 2 6 2" xfId="20789" xr:uid="{00000000-0005-0000-0000-000080500000}"/>
    <cellStyle name="20% - Accent1 3 2 4 2 4 2 6 2 2" xfId="20790" xr:uid="{00000000-0005-0000-0000-000081500000}"/>
    <cellStyle name="20% - Accent1 3 2 4 2 4 2 6 3" xfId="20791" xr:uid="{00000000-0005-0000-0000-000082500000}"/>
    <cellStyle name="20% - Accent1 3 2 4 2 4 2 7" xfId="20792" xr:uid="{00000000-0005-0000-0000-000083500000}"/>
    <cellStyle name="20% - Accent1 3 2 4 2 4 2 7 2" xfId="20793" xr:uid="{00000000-0005-0000-0000-000084500000}"/>
    <cellStyle name="20% - Accent1 3 2 4 2 4 2 8" xfId="20794" xr:uid="{00000000-0005-0000-0000-000085500000}"/>
    <cellStyle name="20% - Accent1 3 2 4 2 4 2 8 2" xfId="20795" xr:uid="{00000000-0005-0000-0000-000086500000}"/>
    <cellStyle name="20% - Accent1 3 2 4 2 4 2 9" xfId="20796" xr:uid="{00000000-0005-0000-0000-000087500000}"/>
    <cellStyle name="20% - Accent1 3 2 4 2 4 3" xfId="20797" xr:uid="{00000000-0005-0000-0000-000088500000}"/>
    <cellStyle name="20% - Accent1 3 2 4 2 4 3 2" xfId="20798" xr:uid="{00000000-0005-0000-0000-000089500000}"/>
    <cellStyle name="20% - Accent1 3 2 4 2 4 3 2 2" xfId="20799" xr:uid="{00000000-0005-0000-0000-00008A500000}"/>
    <cellStyle name="20% - Accent1 3 2 4 2 4 3 2 2 2" xfId="20800" xr:uid="{00000000-0005-0000-0000-00008B500000}"/>
    <cellStyle name="20% - Accent1 3 2 4 2 4 3 2 2 2 2" xfId="20801" xr:uid="{00000000-0005-0000-0000-00008C500000}"/>
    <cellStyle name="20% - Accent1 3 2 4 2 4 3 2 2 3" xfId="20802" xr:uid="{00000000-0005-0000-0000-00008D500000}"/>
    <cellStyle name="20% - Accent1 3 2 4 2 4 3 2 3" xfId="20803" xr:uid="{00000000-0005-0000-0000-00008E500000}"/>
    <cellStyle name="20% - Accent1 3 2 4 2 4 3 2 3 2" xfId="20804" xr:uid="{00000000-0005-0000-0000-00008F500000}"/>
    <cellStyle name="20% - Accent1 3 2 4 2 4 3 2 4" xfId="20805" xr:uid="{00000000-0005-0000-0000-000090500000}"/>
    <cellStyle name="20% - Accent1 3 2 4 2 4 3 3" xfId="20806" xr:uid="{00000000-0005-0000-0000-000091500000}"/>
    <cellStyle name="20% - Accent1 3 2 4 2 4 3 3 2" xfId="20807" xr:uid="{00000000-0005-0000-0000-000092500000}"/>
    <cellStyle name="20% - Accent1 3 2 4 2 4 3 3 2 2" xfId="20808" xr:uid="{00000000-0005-0000-0000-000093500000}"/>
    <cellStyle name="20% - Accent1 3 2 4 2 4 3 3 2 2 2" xfId="20809" xr:uid="{00000000-0005-0000-0000-000094500000}"/>
    <cellStyle name="20% - Accent1 3 2 4 2 4 3 3 2 3" xfId="20810" xr:uid="{00000000-0005-0000-0000-000095500000}"/>
    <cellStyle name="20% - Accent1 3 2 4 2 4 3 3 3" xfId="20811" xr:uid="{00000000-0005-0000-0000-000096500000}"/>
    <cellStyle name="20% - Accent1 3 2 4 2 4 3 3 3 2" xfId="20812" xr:uid="{00000000-0005-0000-0000-000097500000}"/>
    <cellStyle name="20% - Accent1 3 2 4 2 4 3 3 4" xfId="20813" xr:uid="{00000000-0005-0000-0000-000098500000}"/>
    <cellStyle name="20% - Accent1 3 2 4 2 4 3 4" xfId="20814" xr:uid="{00000000-0005-0000-0000-000099500000}"/>
    <cellStyle name="20% - Accent1 3 2 4 2 4 3 4 2" xfId="20815" xr:uid="{00000000-0005-0000-0000-00009A500000}"/>
    <cellStyle name="20% - Accent1 3 2 4 2 4 3 4 2 2" xfId="20816" xr:uid="{00000000-0005-0000-0000-00009B500000}"/>
    <cellStyle name="20% - Accent1 3 2 4 2 4 3 4 2 2 2" xfId="20817" xr:uid="{00000000-0005-0000-0000-00009C500000}"/>
    <cellStyle name="20% - Accent1 3 2 4 2 4 3 4 2 3" xfId="20818" xr:uid="{00000000-0005-0000-0000-00009D500000}"/>
    <cellStyle name="20% - Accent1 3 2 4 2 4 3 4 3" xfId="20819" xr:uid="{00000000-0005-0000-0000-00009E500000}"/>
    <cellStyle name="20% - Accent1 3 2 4 2 4 3 4 3 2" xfId="20820" xr:uid="{00000000-0005-0000-0000-00009F500000}"/>
    <cellStyle name="20% - Accent1 3 2 4 2 4 3 4 4" xfId="20821" xr:uid="{00000000-0005-0000-0000-0000A0500000}"/>
    <cellStyle name="20% - Accent1 3 2 4 2 4 3 5" xfId="20822" xr:uid="{00000000-0005-0000-0000-0000A1500000}"/>
    <cellStyle name="20% - Accent1 3 2 4 2 4 3 5 2" xfId="20823" xr:uid="{00000000-0005-0000-0000-0000A2500000}"/>
    <cellStyle name="20% - Accent1 3 2 4 2 4 3 5 2 2" xfId="20824" xr:uid="{00000000-0005-0000-0000-0000A3500000}"/>
    <cellStyle name="20% - Accent1 3 2 4 2 4 3 5 3" xfId="20825" xr:uid="{00000000-0005-0000-0000-0000A4500000}"/>
    <cellStyle name="20% - Accent1 3 2 4 2 4 3 6" xfId="20826" xr:uid="{00000000-0005-0000-0000-0000A5500000}"/>
    <cellStyle name="20% - Accent1 3 2 4 2 4 3 6 2" xfId="20827" xr:uid="{00000000-0005-0000-0000-0000A6500000}"/>
    <cellStyle name="20% - Accent1 3 2 4 2 4 3 6 2 2" xfId="20828" xr:uid="{00000000-0005-0000-0000-0000A7500000}"/>
    <cellStyle name="20% - Accent1 3 2 4 2 4 3 6 3" xfId="20829" xr:uid="{00000000-0005-0000-0000-0000A8500000}"/>
    <cellStyle name="20% - Accent1 3 2 4 2 4 3 7" xfId="20830" xr:uid="{00000000-0005-0000-0000-0000A9500000}"/>
    <cellStyle name="20% - Accent1 3 2 4 2 4 3 7 2" xfId="20831" xr:uid="{00000000-0005-0000-0000-0000AA500000}"/>
    <cellStyle name="20% - Accent1 3 2 4 2 4 3 8" xfId="20832" xr:uid="{00000000-0005-0000-0000-0000AB500000}"/>
    <cellStyle name="20% - Accent1 3 2 4 2 4 3 8 2" xfId="20833" xr:uid="{00000000-0005-0000-0000-0000AC500000}"/>
    <cellStyle name="20% - Accent1 3 2 4 2 4 3 9" xfId="20834" xr:uid="{00000000-0005-0000-0000-0000AD500000}"/>
    <cellStyle name="20% - Accent1 3 2 4 2 4 4" xfId="20835" xr:uid="{00000000-0005-0000-0000-0000AE500000}"/>
    <cellStyle name="20% - Accent1 3 2 4 2 4 4 2" xfId="20836" xr:uid="{00000000-0005-0000-0000-0000AF500000}"/>
    <cellStyle name="20% - Accent1 3 2 4 2 4 4 2 2" xfId="20837" xr:uid="{00000000-0005-0000-0000-0000B0500000}"/>
    <cellStyle name="20% - Accent1 3 2 4 2 4 4 2 2 2" xfId="20838" xr:uid="{00000000-0005-0000-0000-0000B1500000}"/>
    <cellStyle name="20% - Accent1 3 2 4 2 4 4 2 3" xfId="20839" xr:uid="{00000000-0005-0000-0000-0000B2500000}"/>
    <cellStyle name="20% - Accent1 3 2 4 2 4 4 3" xfId="20840" xr:uid="{00000000-0005-0000-0000-0000B3500000}"/>
    <cellStyle name="20% - Accent1 3 2 4 2 4 4 3 2" xfId="20841" xr:uid="{00000000-0005-0000-0000-0000B4500000}"/>
    <cellStyle name="20% - Accent1 3 2 4 2 4 4 4" xfId="20842" xr:uid="{00000000-0005-0000-0000-0000B5500000}"/>
    <cellStyle name="20% - Accent1 3 2 4 2 4 5" xfId="20843" xr:uid="{00000000-0005-0000-0000-0000B6500000}"/>
    <cellStyle name="20% - Accent1 3 2 4 2 4 5 2" xfId="20844" xr:uid="{00000000-0005-0000-0000-0000B7500000}"/>
    <cellStyle name="20% - Accent1 3 2 4 2 4 5 2 2" xfId="20845" xr:uid="{00000000-0005-0000-0000-0000B8500000}"/>
    <cellStyle name="20% - Accent1 3 2 4 2 4 5 2 2 2" xfId="20846" xr:uid="{00000000-0005-0000-0000-0000B9500000}"/>
    <cellStyle name="20% - Accent1 3 2 4 2 4 5 2 3" xfId="20847" xr:uid="{00000000-0005-0000-0000-0000BA500000}"/>
    <cellStyle name="20% - Accent1 3 2 4 2 4 5 3" xfId="20848" xr:uid="{00000000-0005-0000-0000-0000BB500000}"/>
    <cellStyle name="20% - Accent1 3 2 4 2 4 5 3 2" xfId="20849" xr:uid="{00000000-0005-0000-0000-0000BC500000}"/>
    <cellStyle name="20% - Accent1 3 2 4 2 4 5 4" xfId="20850" xr:uid="{00000000-0005-0000-0000-0000BD500000}"/>
    <cellStyle name="20% - Accent1 3 2 4 2 4 6" xfId="20851" xr:uid="{00000000-0005-0000-0000-0000BE500000}"/>
    <cellStyle name="20% - Accent1 3 2 4 2 4 6 2" xfId="20852" xr:uid="{00000000-0005-0000-0000-0000BF500000}"/>
    <cellStyle name="20% - Accent1 3 2 4 2 4 6 2 2" xfId="20853" xr:uid="{00000000-0005-0000-0000-0000C0500000}"/>
    <cellStyle name="20% - Accent1 3 2 4 2 4 6 2 2 2" xfId="20854" xr:uid="{00000000-0005-0000-0000-0000C1500000}"/>
    <cellStyle name="20% - Accent1 3 2 4 2 4 6 2 3" xfId="20855" xr:uid="{00000000-0005-0000-0000-0000C2500000}"/>
    <cellStyle name="20% - Accent1 3 2 4 2 4 6 3" xfId="20856" xr:uid="{00000000-0005-0000-0000-0000C3500000}"/>
    <cellStyle name="20% - Accent1 3 2 4 2 4 6 3 2" xfId="20857" xr:uid="{00000000-0005-0000-0000-0000C4500000}"/>
    <cellStyle name="20% - Accent1 3 2 4 2 4 6 4" xfId="20858" xr:uid="{00000000-0005-0000-0000-0000C5500000}"/>
    <cellStyle name="20% - Accent1 3 2 4 2 4 7" xfId="20859" xr:uid="{00000000-0005-0000-0000-0000C6500000}"/>
    <cellStyle name="20% - Accent1 3 2 4 2 4 7 2" xfId="20860" xr:uid="{00000000-0005-0000-0000-0000C7500000}"/>
    <cellStyle name="20% - Accent1 3 2 4 2 4 7 2 2" xfId="20861" xr:uid="{00000000-0005-0000-0000-0000C8500000}"/>
    <cellStyle name="20% - Accent1 3 2 4 2 4 7 3" xfId="20862" xr:uid="{00000000-0005-0000-0000-0000C9500000}"/>
    <cellStyle name="20% - Accent1 3 2 4 2 4 8" xfId="20863" xr:uid="{00000000-0005-0000-0000-0000CA500000}"/>
    <cellStyle name="20% - Accent1 3 2 4 2 4 8 2" xfId="20864" xr:uid="{00000000-0005-0000-0000-0000CB500000}"/>
    <cellStyle name="20% - Accent1 3 2 4 2 4 8 2 2" xfId="20865" xr:uid="{00000000-0005-0000-0000-0000CC500000}"/>
    <cellStyle name="20% - Accent1 3 2 4 2 4 8 3" xfId="20866" xr:uid="{00000000-0005-0000-0000-0000CD500000}"/>
    <cellStyle name="20% - Accent1 3 2 4 2 4 9" xfId="20867" xr:uid="{00000000-0005-0000-0000-0000CE500000}"/>
    <cellStyle name="20% - Accent1 3 2 4 2 4 9 2" xfId="20868" xr:uid="{00000000-0005-0000-0000-0000CF500000}"/>
    <cellStyle name="20% - Accent1 3 2 4 2 5" xfId="20869" xr:uid="{00000000-0005-0000-0000-0000D0500000}"/>
    <cellStyle name="20% - Accent1 3 2 4 2 5 10" xfId="20870" xr:uid="{00000000-0005-0000-0000-0000D1500000}"/>
    <cellStyle name="20% - Accent1 3 2 4 2 5 10 2" xfId="20871" xr:uid="{00000000-0005-0000-0000-0000D2500000}"/>
    <cellStyle name="20% - Accent1 3 2 4 2 5 11" xfId="20872" xr:uid="{00000000-0005-0000-0000-0000D3500000}"/>
    <cellStyle name="20% - Accent1 3 2 4 2 5 2" xfId="20873" xr:uid="{00000000-0005-0000-0000-0000D4500000}"/>
    <cellStyle name="20% - Accent1 3 2 4 2 5 2 2" xfId="20874" xr:uid="{00000000-0005-0000-0000-0000D5500000}"/>
    <cellStyle name="20% - Accent1 3 2 4 2 5 2 2 2" xfId="20875" xr:uid="{00000000-0005-0000-0000-0000D6500000}"/>
    <cellStyle name="20% - Accent1 3 2 4 2 5 2 2 2 2" xfId="20876" xr:uid="{00000000-0005-0000-0000-0000D7500000}"/>
    <cellStyle name="20% - Accent1 3 2 4 2 5 2 2 2 2 2" xfId="20877" xr:uid="{00000000-0005-0000-0000-0000D8500000}"/>
    <cellStyle name="20% - Accent1 3 2 4 2 5 2 2 2 3" xfId="20878" xr:uid="{00000000-0005-0000-0000-0000D9500000}"/>
    <cellStyle name="20% - Accent1 3 2 4 2 5 2 2 3" xfId="20879" xr:uid="{00000000-0005-0000-0000-0000DA500000}"/>
    <cellStyle name="20% - Accent1 3 2 4 2 5 2 2 3 2" xfId="20880" xr:uid="{00000000-0005-0000-0000-0000DB500000}"/>
    <cellStyle name="20% - Accent1 3 2 4 2 5 2 2 4" xfId="20881" xr:uid="{00000000-0005-0000-0000-0000DC500000}"/>
    <cellStyle name="20% - Accent1 3 2 4 2 5 2 3" xfId="20882" xr:uid="{00000000-0005-0000-0000-0000DD500000}"/>
    <cellStyle name="20% - Accent1 3 2 4 2 5 2 3 2" xfId="20883" xr:uid="{00000000-0005-0000-0000-0000DE500000}"/>
    <cellStyle name="20% - Accent1 3 2 4 2 5 2 3 2 2" xfId="20884" xr:uid="{00000000-0005-0000-0000-0000DF500000}"/>
    <cellStyle name="20% - Accent1 3 2 4 2 5 2 3 2 2 2" xfId="20885" xr:uid="{00000000-0005-0000-0000-0000E0500000}"/>
    <cellStyle name="20% - Accent1 3 2 4 2 5 2 3 2 3" xfId="20886" xr:uid="{00000000-0005-0000-0000-0000E1500000}"/>
    <cellStyle name="20% - Accent1 3 2 4 2 5 2 3 3" xfId="20887" xr:uid="{00000000-0005-0000-0000-0000E2500000}"/>
    <cellStyle name="20% - Accent1 3 2 4 2 5 2 3 3 2" xfId="20888" xr:uid="{00000000-0005-0000-0000-0000E3500000}"/>
    <cellStyle name="20% - Accent1 3 2 4 2 5 2 3 4" xfId="20889" xr:uid="{00000000-0005-0000-0000-0000E4500000}"/>
    <cellStyle name="20% - Accent1 3 2 4 2 5 2 4" xfId="20890" xr:uid="{00000000-0005-0000-0000-0000E5500000}"/>
    <cellStyle name="20% - Accent1 3 2 4 2 5 2 4 2" xfId="20891" xr:uid="{00000000-0005-0000-0000-0000E6500000}"/>
    <cellStyle name="20% - Accent1 3 2 4 2 5 2 4 2 2" xfId="20892" xr:uid="{00000000-0005-0000-0000-0000E7500000}"/>
    <cellStyle name="20% - Accent1 3 2 4 2 5 2 4 2 2 2" xfId="20893" xr:uid="{00000000-0005-0000-0000-0000E8500000}"/>
    <cellStyle name="20% - Accent1 3 2 4 2 5 2 4 2 3" xfId="20894" xr:uid="{00000000-0005-0000-0000-0000E9500000}"/>
    <cellStyle name="20% - Accent1 3 2 4 2 5 2 4 3" xfId="20895" xr:uid="{00000000-0005-0000-0000-0000EA500000}"/>
    <cellStyle name="20% - Accent1 3 2 4 2 5 2 4 3 2" xfId="20896" xr:uid="{00000000-0005-0000-0000-0000EB500000}"/>
    <cellStyle name="20% - Accent1 3 2 4 2 5 2 4 4" xfId="20897" xr:uid="{00000000-0005-0000-0000-0000EC500000}"/>
    <cellStyle name="20% - Accent1 3 2 4 2 5 2 5" xfId="20898" xr:uid="{00000000-0005-0000-0000-0000ED500000}"/>
    <cellStyle name="20% - Accent1 3 2 4 2 5 2 5 2" xfId="20899" xr:uid="{00000000-0005-0000-0000-0000EE500000}"/>
    <cellStyle name="20% - Accent1 3 2 4 2 5 2 5 2 2" xfId="20900" xr:uid="{00000000-0005-0000-0000-0000EF500000}"/>
    <cellStyle name="20% - Accent1 3 2 4 2 5 2 5 3" xfId="20901" xr:uid="{00000000-0005-0000-0000-0000F0500000}"/>
    <cellStyle name="20% - Accent1 3 2 4 2 5 2 6" xfId="20902" xr:uid="{00000000-0005-0000-0000-0000F1500000}"/>
    <cellStyle name="20% - Accent1 3 2 4 2 5 2 6 2" xfId="20903" xr:uid="{00000000-0005-0000-0000-0000F2500000}"/>
    <cellStyle name="20% - Accent1 3 2 4 2 5 2 6 2 2" xfId="20904" xr:uid="{00000000-0005-0000-0000-0000F3500000}"/>
    <cellStyle name="20% - Accent1 3 2 4 2 5 2 6 3" xfId="20905" xr:uid="{00000000-0005-0000-0000-0000F4500000}"/>
    <cellStyle name="20% - Accent1 3 2 4 2 5 2 7" xfId="20906" xr:uid="{00000000-0005-0000-0000-0000F5500000}"/>
    <cellStyle name="20% - Accent1 3 2 4 2 5 2 7 2" xfId="20907" xr:uid="{00000000-0005-0000-0000-0000F6500000}"/>
    <cellStyle name="20% - Accent1 3 2 4 2 5 2 8" xfId="20908" xr:uid="{00000000-0005-0000-0000-0000F7500000}"/>
    <cellStyle name="20% - Accent1 3 2 4 2 5 2 8 2" xfId="20909" xr:uid="{00000000-0005-0000-0000-0000F8500000}"/>
    <cellStyle name="20% - Accent1 3 2 4 2 5 2 9" xfId="20910" xr:uid="{00000000-0005-0000-0000-0000F9500000}"/>
    <cellStyle name="20% - Accent1 3 2 4 2 5 3" xfId="20911" xr:uid="{00000000-0005-0000-0000-0000FA500000}"/>
    <cellStyle name="20% - Accent1 3 2 4 2 5 3 2" xfId="20912" xr:uid="{00000000-0005-0000-0000-0000FB500000}"/>
    <cellStyle name="20% - Accent1 3 2 4 2 5 3 2 2" xfId="20913" xr:uid="{00000000-0005-0000-0000-0000FC500000}"/>
    <cellStyle name="20% - Accent1 3 2 4 2 5 3 2 2 2" xfId="20914" xr:uid="{00000000-0005-0000-0000-0000FD500000}"/>
    <cellStyle name="20% - Accent1 3 2 4 2 5 3 2 2 2 2" xfId="20915" xr:uid="{00000000-0005-0000-0000-0000FE500000}"/>
    <cellStyle name="20% - Accent1 3 2 4 2 5 3 2 2 3" xfId="20916" xr:uid="{00000000-0005-0000-0000-0000FF500000}"/>
    <cellStyle name="20% - Accent1 3 2 4 2 5 3 2 3" xfId="20917" xr:uid="{00000000-0005-0000-0000-000000510000}"/>
    <cellStyle name="20% - Accent1 3 2 4 2 5 3 2 3 2" xfId="20918" xr:uid="{00000000-0005-0000-0000-000001510000}"/>
    <cellStyle name="20% - Accent1 3 2 4 2 5 3 2 4" xfId="20919" xr:uid="{00000000-0005-0000-0000-000002510000}"/>
    <cellStyle name="20% - Accent1 3 2 4 2 5 3 3" xfId="20920" xr:uid="{00000000-0005-0000-0000-000003510000}"/>
    <cellStyle name="20% - Accent1 3 2 4 2 5 3 3 2" xfId="20921" xr:uid="{00000000-0005-0000-0000-000004510000}"/>
    <cellStyle name="20% - Accent1 3 2 4 2 5 3 3 2 2" xfId="20922" xr:uid="{00000000-0005-0000-0000-000005510000}"/>
    <cellStyle name="20% - Accent1 3 2 4 2 5 3 3 2 2 2" xfId="20923" xr:uid="{00000000-0005-0000-0000-000006510000}"/>
    <cellStyle name="20% - Accent1 3 2 4 2 5 3 3 2 3" xfId="20924" xr:uid="{00000000-0005-0000-0000-000007510000}"/>
    <cellStyle name="20% - Accent1 3 2 4 2 5 3 3 3" xfId="20925" xr:uid="{00000000-0005-0000-0000-000008510000}"/>
    <cellStyle name="20% - Accent1 3 2 4 2 5 3 3 3 2" xfId="20926" xr:uid="{00000000-0005-0000-0000-000009510000}"/>
    <cellStyle name="20% - Accent1 3 2 4 2 5 3 3 4" xfId="20927" xr:uid="{00000000-0005-0000-0000-00000A510000}"/>
    <cellStyle name="20% - Accent1 3 2 4 2 5 3 4" xfId="20928" xr:uid="{00000000-0005-0000-0000-00000B510000}"/>
    <cellStyle name="20% - Accent1 3 2 4 2 5 3 4 2" xfId="20929" xr:uid="{00000000-0005-0000-0000-00000C510000}"/>
    <cellStyle name="20% - Accent1 3 2 4 2 5 3 4 2 2" xfId="20930" xr:uid="{00000000-0005-0000-0000-00000D510000}"/>
    <cellStyle name="20% - Accent1 3 2 4 2 5 3 4 2 2 2" xfId="20931" xr:uid="{00000000-0005-0000-0000-00000E510000}"/>
    <cellStyle name="20% - Accent1 3 2 4 2 5 3 4 2 3" xfId="20932" xr:uid="{00000000-0005-0000-0000-00000F510000}"/>
    <cellStyle name="20% - Accent1 3 2 4 2 5 3 4 3" xfId="20933" xr:uid="{00000000-0005-0000-0000-000010510000}"/>
    <cellStyle name="20% - Accent1 3 2 4 2 5 3 4 3 2" xfId="20934" xr:uid="{00000000-0005-0000-0000-000011510000}"/>
    <cellStyle name="20% - Accent1 3 2 4 2 5 3 4 4" xfId="20935" xr:uid="{00000000-0005-0000-0000-000012510000}"/>
    <cellStyle name="20% - Accent1 3 2 4 2 5 3 5" xfId="20936" xr:uid="{00000000-0005-0000-0000-000013510000}"/>
    <cellStyle name="20% - Accent1 3 2 4 2 5 3 5 2" xfId="20937" xr:uid="{00000000-0005-0000-0000-000014510000}"/>
    <cellStyle name="20% - Accent1 3 2 4 2 5 3 5 2 2" xfId="20938" xr:uid="{00000000-0005-0000-0000-000015510000}"/>
    <cellStyle name="20% - Accent1 3 2 4 2 5 3 5 3" xfId="20939" xr:uid="{00000000-0005-0000-0000-000016510000}"/>
    <cellStyle name="20% - Accent1 3 2 4 2 5 3 6" xfId="20940" xr:uid="{00000000-0005-0000-0000-000017510000}"/>
    <cellStyle name="20% - Accent1 3 2 4 2 5 3 6 2" xfId="20941" xr:uid="{00000000-0005-0000-0000-000018510000}"/>
    <cellStyle name="20% - Accent1 3 2 4 2 5 3 6 2 2" xfId="20942" xr:uid="{00000000-0005-0000-0000-000019510000}"/>
    <cellStyle name="20% - Accent1 3 2 4 2 5 3 6 3" xfId="20943" xr:uid="{00000000-0005-0000-0000-00001A510000}"/>
    <cellStyle name="20% - Accent1 3 2 4 2 5 3 7" xfId="20944" xr:uid="{00000000-0005-0000-0000-00001B510000}"/>
    <cellStyle name="20% - Accent1 3 2 4 2 5 3 7 2" xfId="20945" xr:uid="{00000000-0005-0000-0000-00001C510000}"/>
    <cellStyle name="20% - Accent1 3 2 4 2 5 3 8" xfId="20946" xr:uid="{00000000-0005-0000-0000-00001D510000}"/>
    <cellStyle name="20% - Accent1 3 2 4 2 5 3 8 2" xfId="20947" xr:uid="{00000000-0005-0000-0000-00001E510000}"/>
    <cellStyle name="20% - Accent1 3 2 4 2 5 3 9" xfId="20948" xr:uid="{00000000-0005-0000-0000-00001F510000}"/>
    <cellStyle name="20% - Accent1 3 2 4 2 5 4" xfId="20949" xr:uid="{00000000-0005-0000-0000-000020510000}"/>
    <cellStyle name="20% - Accent1 3 2 4 2 5 4 2" xfId="20950" xr:uid="{00000000-0005-0000-0000-000021510000}"/>
    <cellStyle name="20% - Accent1 3 2 4 2 5 4 2 2" xfId="20951" xr:uid="{00000000-0005-0000-0000-000022510000}"/>
    <cellStyle name="20% - Accent1 3 2 4 2 5 4 2 2 2" xfId="20952" xr:uid="{00000000-0005-0000-0000-000023510000}"/>
    <cellStyle name="20% - Accent1 3 2 4 2 5 4 2 3" xfId="20953" xr:uid="{00000000-0005-0000-0000-000024510000}"/>
    <cellStyle name="20% - Accent1 3 2 4 2 5 4 3" xfId="20954" xr:uid="{00000000-0005-0000-0000-000025510000}"/>
    <cellStyle name="20% - Accent1 3 2 4 2 5 4 3 2" xfId="20955" xr:uid="{00000000-0005-0000-0000-000026510000}"/>
    <cellStyle name="20% - Accent1 3 2 4 2 5 4 4" xfId="20956" xr:uid="{00000000-0005-0000-0000-000027510000}"/>
    <cellStyle name="20% - Accent1 3 2 4 2 5 5" xfId="20957" xr:uid="{00000000-0005-0000-0000-000028510000}"/>
    <cellStyle name="20% - Accent1 3 2 4 2 5 5 2" xfId="20958" xr:uid="{00000000-0005-0000-0000-000029510000}"/>
    <cellStyle name="20% - Accent1 3 2 4 2 5 5 2 2" xfId="20959" xr:uid="{00000000-0005-0000-0000-00002A510000}"/>
    <cellStyle name="20% - Accent1 3 2 4 2 5 5 2 2 2" xfId="20960" xr:uid="{00000000-0005-0000-0000-00002B510000}"/>
    <cellStyle name="20% - Accent1 3 2 4 2 5 5 2 3" xfId="20961" xr:uid="{00000000-0005-0000-0000-00002C510000}"/>
    <cellStyle name="20% - Accent1 3 2 4 2 5 5 3" xfId="20962" xr:uid="{00000000-0005-0000-0000-00002D510000}"/>
    <cellStyle name="20% - Accent1 3 2 4 2 5 5 3 2" xfId="20963" xr:uid="{00000000-0005-0000-0000-00002E510000}"/>
    <cellStyle name="20% - Accent1 3 2 4 2 5 5 4" xfId="20964" xr:uid="{00000000-0005-0000-0000-00002F510000}"/>
    <cellStyle name="20% - Accent1 3 2 4 2 5 6" xfId="20965" xr:uid="{00000000-0005-0000-0000-000030510000}"/>
    <cellStyle name="20% - Accent1 3 2 4 2 5 6 2" xfId="20966" xr:uid="{00000000-0005-0000-0000-000031510000}"/>
    <cellStyle name="20% - Accent1 3 2 4 2 5 6 2 2" xfId="20967" xr:uid="{00000000-0005-0000-0000-000032510000}"/>
    <cellStyle name="20% - Accent1 3 2 4 2 5 6 2 2 2" xfId="20968" xr:uid="{00000000-0005-0000-0000-000033510000}"/>
    <cellStyle name="20% - Accent1 3 2 4 2 5 6 2 3" xfId="20969" xr:uid="{00000000-0005-0000-0000-000034510000}"/>
    <cellStyle name="20% - Accent1 3 2 4 2 5 6 3" xfId="20970" xr:uid="{00000000-0005-0000-0000-000035510000}"/>
    <cellStyle name="20% - Accent1 3 2 4 2 5 6 3 2" xfId="20971" xr:uid="{00000000-0005-0000-0000-000036510000}"/>
    <cellStyle name="20% - Accent1 3 2 4 2 5 6 4" xfId="20972" xr:uid="{00000000-0005-0000-0000-000037510000}"/>
    <cellStyle name="20% - Accent1 3 2 4 2 5 7" xfId="20973" xr:uid="{00000000-0005-0000-0000-000038510000}"/>
    <cellStyle name="20% - Accent1 3 2 4 2 5 7 2" xfId="20974" xr:uid="{00000000-0005-0000-0000-000039510000}"/>
    <cellStyle name="20% - Accent1 3 2 4 2 5 7 2 2" xfId="20975" xr:uid="{00000000-0005-0000-0000-00003A510000}"/>
    <cellStyle name="20% - Accent1 3 2 4 2 5 7 3" xfId="20976" xr:uid="{00000000-0005-0000-0000-00003B510000}"/>
    <cellStyle name="20% - Accent1 3 2 4 2 5 8" xfId="20977" xr:uid="{00000000-0005-0000-0000-00003C510000}"/>
    <cellStyle name="20% - Accent1 3 2 4 2 5 8 2" xfId="20978" xr:uid="{00000000-0005-0000-0000-00003D510000}"/>
    <cellStyle name="20% - Accent1 3 2 4 2 5 8 2 2" xfId="20979" xr:uid="{00000000-0005-0000-0000-00003E510000}"/>
    <cellStyle name="20% - Accent1 3 2 4 2 5 8 3" xfId="20980" xr:uid="{00000000-0005-0000-0000-00003F510000}"/>
    <cellStyle name="20% - Accent1 3 2 4 2 5 9" xfId="20981" xr:uid="{00000000-0005-0000-0000-000040510000}"/>
    <cellStyle name="20% - Accent1 3 2 4 2 5 9 2" xfId="20982" xr:uid="{00000000-0005-0000-0000-000041510000}"/>
    <cellStyle name="20% - Accent1 3 2 4 2 6" xfId="20983" xr:uid="{00000000-0005-0000-0000-000042510000}"/>
    <cellStyle name="20% - Accent1 3 2 4 2 6 2" xfId="20984" xr:uid="{00000000-0005-0000-0000-000043510000}"/>
    <cellStyle name="20% - Accent1 3 2 4 2 6 2 2" xfId="20985" xr:uid="{00000000-0005-0000-0000-000044510000}"/>
    <cellStyle name="20% - Accent1 3 2 4 2 6 2 2 2" xfId="20986" xr:uid="{00000000-0005-0000-0000-000045510000}"/>
    <cellStyle name="20% - Accent1 3 2 4 2 6 2 2 2 2" xfId="20987" xr:uid="{00000000-0005-0000-0000-000046510000}"/>
    <cellStyle name="20% - Accent1 3 2 4 2 6 2 2 3" xfId="20988" xr:uid="{00000000-0005-0000-0000-000047510000}"/>
    <cellStyle name="20% - Accent1 3 2 4 2 6 2 3" xfId="20989" xr:uid="{00000000-0005-0000-0000-000048510000}"/>
    <cellStyle name="20% - Accent1 3 2 4 2 6 2 3 2" xfId="20990" xr:uid="{00000000-0005-0000-0000-000049510000}"/>
    <cellStyle name="20% - Accent1 3 2 4 2 6 2 4" xfId="20991" xr:uid="{00000000-0005-0000-0000-00004A510000}"/>
    <cellStyle name="20% - Accent1 3 2 4 2 6 3" xfId="20992" xr:uid="{00000000-0005-0000-0000-00004B510000}"/>
    <cellStyle name="20% - Accent1 3 2 4 2 6 3 2" xfId="20993" xr:uid="{00000000-0005-0000-0000-00004C510000}"/>
    <cellStyle name="20% - Accent1 3 2 4 2 6 3 2 2" xfId="20994" xr:uid="{00000000-0005-0000-0000-00004D510000}"/>
    <cellStyle name="20% - Accent1 3 2 4 2 6 3 2 2 2" xfId="20995" xr:uid="{00000000-0005-0000-0000-00004E510000}"/>
    <cellStyle name="20% - Accent1 3 2 4 2 6 3 2 3" xfId="20996" xr:uid="{00000000-0005-0000-0000-00004F510000}"/>
    <cellStyle name="20% - Accent1 3 2 4 2 6 3 3" xfId="20997" xr:uid="{00000000-0005-0000-0000-000050510000}"/>
    <cellStyle name="20% - Accent1 3 2 4 2 6 3 3 2" xfId="20998" xr:uid="{00000000-0005-0000-0000-000051510000}"/>
    <cellStyle name="20% - Accent1 3 2 4 2 6 3 4" xfId="20999" xr:uid="{00000000-0005-0000-0000-000052510000}"/>
    <cellStyle name="20% - Accent1 3 2 4 2 6 4" xfId="21000" xr:uid="{00000000-0005-0000-0000-000053510000}"/>
    <cellStyle name="20% - Accent1 3 2 4 2 6 4 2" xfId="21001" xr:uid="{00000000-0005-0000-0000-000054510000}"/>
    <cellStyle name="20% - Accent1 3 2 4 2 6 4 2 2" xfId="21002" xr:uid="{00000000-0005-0000-0000-000055510000}"/>
    <cellStyle name="20% - Accent1 3 2 4 2 6 4 2 2 2" xfId="21003" xr:uid="{00000000-0005-0000-0000-000056510000}"/>
    <cellStyle name="20% - Accent1 3 2 4 2 6 4 2 3" xfId="21004" xr:uid="{00000000-0005-0000-0000-000057510000}"/>
    <cellStyle name="20% - Accent1 3 2 4 2 6 4 3" xfId="21005" xr:uid="{00000000-0005-0000-0000-000058510000}"/>
    <cellStyle name="20% - Accent1 3 2 4 2 6 4 3 2" xfId="21006" xr:uid="{00000000-0005-0000-0000-000059510000}"/>
    <cellStyle name="20% - Accent1 3 2 4 2 6 4 4" xfId="21007" xr:uid="{00000000-0005-0000-0000-00005A510000}"/>
    <cellStyle name="20% - Accent1 3 2 4 2 6 5" xfId="21008" xr:uid="{00000000-0005-0000-0000-00005B510000}"/>
    <cellStyle name="20% - Accent1 3 2 4 2 6 5 2" xfId="21009" xr:uid="{00000000-0005-0000-0000-00005C510000}"/>
    <cellStyle name="20% - Accent1 3 2 4 2 6 5 2 2" xfId="21010" xr:uid="{00000000-0005-0000-0000-00005D510000}"/>
    <cellStyle name="20% - Accent1 3 2 4 2 6 5 3" xfId="21011" xr:uid="{00000000-0005-0000-0000-00005E510000}"/>
    <cellStyle name="20% - Accent1 3 2 4 2 6 6" xfId="21012" xr:uid="{00000000-0005-0000-0000-00005F510000}"/>
    <cellStyle name="20% - Accent1 3 2 4 2 6 6 2" xfId="21013" xr:uid="{00000000-0005-0000-0000-000060510000}"/>
    <cellStyle name="20% - Accent1 3 2 4 2 6 6 2 2" xfId="21014" xr:uid="{00000000-0005-0000-0000-000061510000}"/>
    <cellStyle name="20% - Accent1 3 2 4 2 6 6 3" xfId="21015" xr:uid="{00000000-0005-0000-0000-000062510000}"/>
    <cellStyle name="20% - Accent1 3 2 4 2 6 7" xfId="21016" xr:uid="{00000000-0005-0000-0000-000063510000}"/>
    <cellStyle name="20% - Accent1 3 2 4 2 6 7 2" xfId="21017" xr:uid="{00000000-0005-0000-0000-000064510000}"/>
    <cellStyle name="20% - Accent1 3 2 4 2 6 8" xfId="21018" xr:uid="{00000000-0005-0000-0000-000065510000}"/>
    <cellStyle name="20% - Accent1 3 2 4 2 6 8 2" xfId="21019" xr:uid="{00000000-0005-0000-0000-000066510000}"/>
    <cellStyle name="20% - Accent1 3 2 4 2 6 9" xfId="21020" xr:uid="{00000000-0005-0000-0000-000067510000}"/>
    <cellStyle name="20% - Accent1 3 2 4 2 7" xfId="21021" xr:uid="{00000000-0005-0000-0000-000068510000}"/>
    <cellStyle name="20% - Accent1 3 2 4 2 7 2" xfId="21022" xr:uid="{00000000-0005-0000-0000-000069510000}"/>
    <cellStyle name="20% - Accent1 3 2 4 2 7 2 2" xfId="21023" xr:uid="{00000000-0005-0000-0000-00006A510000}"/>
    <cellStyle name="20% - Accent1 3 2 4 2 7 2 2 2" xfId="21024" xr:uid="{00000000-0005-0000-0000-00006B510000}"/>
    <cellStyle name="20% - Accent1 3 2 4 2 7 2 2 2 2" xfId="21025" xr:uid="{00000000-0005-0000-0000-00006C510000}"/>
    <cellStyle name="20% - Accent1 3 2 4 2 7 2 2 3" xfId="21026" xr:uid="{00000000-0005-0000-0000-00006D510000}"/>
    <cellStyle name="20% - Accent1 3 2 4 2 7 2 3" xfId="21027" xr:uid="{00000000-0005-0000-0000-00006E510000}"/>
    <cellStyle name="20% - Accent1 3 2 4 2 7 2 3 2" xfId="21028" xr:uid="{00000000-0005-0000-0000-00006F510000}"/>
    <cellStyle name="20% - Accent1 3 2 4 2 7 2 4" xfId="21029" xr:uid="{00000000-0005-0000-0000-000070510000}"/>
    <cellStyle name="20% - Accent1 3 2 4 2 7 3" xfId="21030" xr:uid="{00000000-0005-0000-0000-000071510000}"/>
    <cellStyle name="20% - Accent1 3 2 4 2 7 3 2" xfId="21031" xr:uid="{00000000-0005-0000-0000-000072510000}"/>
    <cellStyle name="20% - Accent1 3 2 4 2 7 3 2 2" xfId="21032" xr:uid="{00000000-0005-0000-0000-000073510000}"/>
    <cellStyle name="20% - Accent1 3 2 4 2 7 3 2 2 2" xfId="21033" xr:uid="{00000000-0005-0000-0000-000074510000}"/>
    <cellStyle name="20% - Accent1 3 2 4 2 7 3 2 3" xfId="21034" xr:uid="{00000000-0005-0000-0000-000075510000}"/>
    <cellStyle name="20% - Accent1 3 2 4 2 7 3 3" xfId="21035" xr:uid="{00000000-0005-0000-0000-000076510000}"/>
    <cellStyle name="20% - Accent1 3 2 4 2 7 3 3 2" xfId="21036" xr:uid="{00000000-0005-0000-0000-000077510000}"/>
    <cellStyle name="20% - Accent1 3 2 4 2 7 3 4" xfId="21037" xr:uid="{00000000-0005-0000-0000-000078510000}"/>
    <cellStyle name="20% - Accent1 3 2 4 2 7 4" xfId="21038" xr:uid="{00000000-0005-0000-0000-000079510000}"/>
    <cellStyle name="20% - Accent1 3 2 4 2 7 4 2" xfId="21039" xr:uid="{00000000-0005-0000-0000-00007A510000}"/>
    <cellStyle name="20% - Accent1 3 2 4 2 7 4 2 2" xfId="21040" xr:uid="{00000000-0005-0000-0000-00007B510000}"/>
    <cellStyle name="20% - Accent1 3 2 4 2 7 4 2 2 2" xfId="21041" xr:uid="{00000000-0005-0000-0000-00007C510000}"/>
    <cellStyle name="20% - Accent1 3 2 4 2 7 4 2 3" xfId="21042" xr:uid="{00000000-0005-0000-0000-00007D510000}"/>
    <cellStyle name="20% - Accent1 3 2 4 2 7 4 3" xfId="21043" xr:uid="{00000000-0005-0000-0000-00007E510000}"/>
    <cellStyle name="20% - Accent1 3 2 4 2 7 4 3 2" xfId="21044" xr:uid="{00000000-0005-0000-0000-00007F510000}"/>
    <cellStyle name="20% - Accent1 3 2 4 2 7 4 4" xfId="21045" xr:uid="{00000000-0005-0000-0000-000080510000}"/>
    <cellStyle name="20% - Accent1 3 2 4 2 7 5" xfId="21046" xr:uid="{00000000-0005-0000-0000-000081510000}"/>
    <cellStyle name="20% - Accent1 3 2 4 2 7 5 2" xfId="21047" xr:uid="{00000000-0005-0000-0000-000082510000}"/>
    <cellStyle name="20% - Accent1 3 2 4 2 7 5 2 2" xfId="21048" xr:uid="{00000000-0005-0000-0000-000083510000}"/>
    <cellStyle name="20% - Accent1 3 2 4 2 7 5 3" xfId="21049" xr:uid="{00000000-0005-0000-0000-000084510000}"/>
    <cellStyle name="20% - Accent1 3 2 4 2 7 6" xfId="21050" xr:uid="{00000000-0005-0000-0000-000085510000}"/>
    <cellStyle name="20% - Accent1 3 2 4 2 7 6 2" xfId="21051" xr:uid="{00000000-0005-0000-0000-000086510000}"/>
    <cellStyle name="20% - Accent1 3 2 4 2 7 6 2 2" xfId="21052" xr:uid="{00000000-0005-0000-0000-000087510000}"/>
    <cellStyle name="20% - Accent1 3 2 4 2 7 6 3" xfId="21053" xr:uid="{00000000-0005-0000-0000-000088510000}"/>
    <cellStyle name="20% - Accent1 3 2 4 2 7 7" xfId="21054" xr:uid="{00000000-0005-0000-0000-000089510000}"/>
    <cellStyle name="20% - Accent1 3 2 4 2 7 7 2" xfId="21055" xr:uid="{00000000-0005-0000-0000-00008A510000}"/>
    <cellStyle name="20% - Accent1 3 2 4 2 7 8" xfId="21056" xr:uid="{00000000-0005-0000-0000-00008B510000}"/>
    <cellStyle name="20% - Accent1 3 2 4 2 7 8 2" xfId="21057" xr:uid="{00000000-0005-0000-0000-00008C510000}"/>
    <cellStyle name="20% - Accent1 3 2 4 2 7 9" xfId="21058" xr:uid="{00000000-0005-0000-0000-00008D510000}"/>
    <cellStyle name="20% - Accent1 3 2 4 2 8" xfId="21059" xr:uid="{00000000-0005-0000-0000-00008E510000}"/>
    <cellStyle name="20% - Accent1 3 2 4 2 8 2" xfId="21060" xr:uid="{00000000-0005-0000-0000-00008F510000}"/>
    <cellStyle name="20% - Accent1 3 2 4 2 8 2 2" xfId="21061" xr:uid="{00000000-0005-0000-0000-000090510000}"/>
    <cellStyle name="20% - Accent1 3 2 4 2 8 2 2 2" xfId="21062" xr:uid="{00000000-0005-0000-0000-000091510000}"/>
    <cellStyle name="20% - Accent1 3 2 4 2 8 2 3" xfId="21063" xr:uid="{00000000-0005-0000-0000-000092510000}"/>
    <cellStyle name="20% - Accent1 3 2 4 2 8 3" xfId="21064" xr:uid="{00000000-0005-0000-0000-000093510000}"/>
    <cellStyle name="20% - Accent1 3 2 4 2 8 3 2" xfId="21065" xr:uid="{00000000-0005-0000-0000-000094510000}"/>
    <cellStyle name="20% - Accent1 3 2 4 2 8 4" xfId="21066" xr:uid="{00000000-0005-0000-0000-000095510000}"/>
    <cellStyle name="20% - Accent1 3 2 4 2 9" xfId="21067" xr:uid="{00000000-0005-0000-0000-000096510000}"/>
    <cellStyle name="20% - Accent1 3 2 4 2 9 2" xfId="21068" xr:uid="{00000000-0005-0000-0000-000097510000}"/>
    <cellStyle name="20% - Accent1 3 2 4 2 9 2 2" xfId="21069" xr:uid="{00000000-0005-0000-0000-000098510000}"/>
    <cellStyle name="20% - Accent1 3 2 4 2 9 2 2 2" xfId="21070" xr:uid="{00000000-0005-0000-0000-000099510000}"/>
    <cellStyle name="20% - Accent1 3 2 4 2 9 2 3" xfId="21071" xr:uid="{00000000-0005-0000-0000-00009A510000}"/>
    <cellStyle name="20% - Accent1 3 2 4 2 9 3" xfId="21072" xr:uid="{00000000-0005-0000-0000-00009B510000}"/>
    <cellStyle name="20% - Accent1 3 2 4 2 9 3 2" xfId="21073" xr:uid="{00000000-0005-0000-0000-00009C510000}"/>
    <cellStyle name="20% - Accent1 3 2 4 2 9 4" xfId="21074" xr:uid="{00000000-0005-0000-0000-00009D510000}"/>
    <cellStyle name="20% - Accent1 3 2 4 3" xfId="21075" xr:uid="{00000000-0005-0000-0000-00009E510000}"/>
    <cellStyle name="20% - Accent1 3 2 4 3 10" xfId="21076" xr:uid="{00000000-0005-0000-0000-00009F510000}"/>
    <cellStyle name="20% - Accent1 3 2 4 3 10 2" xfId="21077" xr:uid="{00000000-0005-0000-0000-0000A0510000}"/>
    <cellStyle name="20% - Accent1 3 2 4 3 10 2 2" xfId="21078" xr:uid="{00000000-0005-0000-0000-0000A1510000}"/>
    <cellStyle name="20% - Accent1 3 2 4 3 10 3" xfId="21079" xr:uid="{00000000-0005-0000-0000-0000A2510000}"/>
    <cellStyle name="20% - Accent1 3 2 4 3 11" xfId="21080" xr:uid="{00000000-0005-0000-0000-0000A3510000}"/>
    <cellStyle name="20% - Accent1 3 2 4 3 11 2" xfId="21081" xr:uid="{00000000-0005-0000-0000-0000A4510000}"/>
    <cellStyle name="20% - Accent1 3 2 4 3 11 2 2" xfId="21082" xr:uid="{00000000-0005-0000-0000-0000A5510000}"/>
    <cellStyle name="20% - Accent1 3 2 4 3 11 3" xfId="21083" xr:uid="{00000000-0005-0000-0000-0000A6510000}"/>
    <cellStyle name="20% - Accent1 3 2 4 3 12" xfId="21084" xr:uid="{00000000-0005-0000-0000-0000A7510000}"/>
    <cellStyle name="20% - Accent1 3 2 4 3 12 2" xfId="21085" xr:uid="{00000000-0005-0000-0000-0000A8510000}"/>
    <cellStyle name="20% - Accent1 3 2 4 3 13" xfId="21086" xr:uid="{00000000-0005-0000-0000-0000A9510000}"/>
    <cellStyle name="20% - Accent1 3 2 4 3 13 2" xfId="21087" xr:uid="{00000000-0005-0000-0000-0000AA510000}"/>
    <cellStyle name="20% - Accent1 3 2 4 3 14" xfId="21088" xr:uid="{00000000-0005-0000-0000-0000AB510000}"/>
    <cellStyle name="20% - Accent1 3 2 4 3 2" xfId="21089" xr:uid="{00000000-0005-0000-0000-0000AC510000}"/>
    <cellStyle name="20% - Accent1 3 2 4 3 2 10" xfId="21090" xr:uid="{00000000-0005-0000-0000-0000AD510000}"/>
    <cellStyle name="20% - Accent1 3 2 4 3 2 10 2" xfId="21091" xr:uid="{00000000-0005-0000-0000-0000AE510000}"/>
    <cellStyle name="20% - Accent1 3 2 4 3 2 11" xfId="21092" xr:uid="{00000000-0005-0000-0000-0000AF510000}"/>
    <cellStyle name="20% - Accent1 3 2 4 3 2 2" xfId="21093" xr:uid="{00000000-0005-0000-0000-0000B0510000}"/>
    <cellStyle name="20% - Accent1 3 2 4 3 2 2 2" xfId="21094" xr:uid="{00000000-0005-0000-0000-0000B1510000}"/>
    <cellStyle name="20% - Accent1 3 2 4 3 2 2 2 2" xfId="21095" xr:uid="{00000000-0005-0000-0000-0000B2510000}"/>
    <cellStyle name="20% - Accent1 3 2 4 3 2 2 2 2 2" xfId="21096" xr:uid="{00000000-0005-0000-0000-0000B3510000}"/>
    <cellStyle name="20% - Accent1 3 2 4 3 2 2 2 2 2 2" xfId="21097" xr:uid="{00000000-0005-0000-0000-0000B4510000}"/>
    <cellStyle name="20% - Accent1 3 2 4 3 2 2 2 2 3" xfId="21098" xr:uid="{00000000-0005-0000-0000-0000B5510000}"/>
    <cellStyle name="20% - Accent1 3 2 4 3 2 2 2 3" xfId="21099" xr:uid="{00000000-0005-0000-0000-0000B6510000}"/>
    <cellStyle name="20% - Accent1 3 2 4 3 2 2 2 3 2" xfId="21100" xr:uid="{00000000-0005-0000-0000-0000B7510000}"/>
    <cellStyle name="20% - Accent1 3 2 4 3 2 2 2 4" xfId="21101" xr:uid="{00000000-0005-0000-0000-0000B8510000}"/>
    <cellStyle name="20% - Accent1 3 2 4 3 2 2 3" xfId="21102" xr:uid="{00000000-0005-0000-0000-0000B9510000}"/>
    <cellStyle name="20% - Accent1 3 2 4 3 2 2 3 2" xfId="21103" xr:uid="{00000000-0005-0000-0000-0000BA510000}"/>
    <cellStyle name="20% - Accent1 3 2 4 3 2 2 3 2 2" xfId="21104" xr:uid="{00000000-0005-0000-0000-0000BB510000}"/>
    <cellStyle name="20% - Accent1 3 2 4 3 2 2 3 2 2 2" xfId="21105" xr:uid="{00000000-0005-0000-0000-0000BC510000}"/>
    <cellStyle name="20% - Accent1 3 2 4 3 2 2 3 2 3" xfId="21106" xr:uid="{00000000-0005-0000-0000-0000BD510000}"/>
    <cellStyle name="20% - Accent1 3 2 4 3 2 2 3 3" xfId="21107" xr:uid="{00000000-0005-0000-0000-0000BE510000}"/>
    <cellStyle name="20% - Accent1 3 2 4 3 2 2 3 3 2" xfId="21108" xr:uid="{00000000-0005-0000-0000-0000BF510000}"/>
    <cellStyle name="20% - Accent1 3 2 4 3 2 2 3 4" xfId="21109" xr:uid="{00000000-0005-0000-0000-0000C0510000}"/>
    <cellStyle name="20% - Accent1 3 2 4 3 2 2 4" xfId="21110" xr:uid="{00000000-0005-0000-0000-0000C1510000}"/>
    <cellStyle name="20% - Accent1 3 2 4 3 2 2 4 2" xfId="21111" xr:uid="{00000000-0005-0000-0000-0000C2510000}"/>
    <cellStyle name="20% - Accent1 3 2 4 3 2 2 4 2 2" xfId="21112" xr:uid="{00000000-0005-0000-0000-0000C3510000}"/>
    <cellStyle name="20% - Accent1 3 2 4 3 2 2 4 2 2 2" xfId="21113" xr:uid="{00000000-0005-0000-0000-0000C4510000}"/>
    <cellStyle name="20% - Accent1 3 2 4 3 2 2 4 2 3" xfId="21114" xr:uid="{00000000-0005-0000-0000-0000C5510000}"/>
    <cellStyle name="20% - Accent1 3 2 4 3 2 2 4 3" xfId="21115" xr:uid="{00000000-0005-0000-0000-0000C6510000}"/>
    <cellStyle name="20% - Accent1 3 2 4 3 2 2 4 3 2" xfId="21116" xr:uid="{00000000-0005-0000-0000-0000C7510000}"/>
    <cellStyle name="20% - Accent1 3 2 4 3 2 2 4 4" xfId="21117" xr:uid="{00000000-0005-0000-0000-0000C8510000}"/>
    <cellStyle name="20% - Accent1 3 2 4 3 2 2 5" xfId="21118" xr:uid="{00000000-0005-0000-0000-0000C9510000}"/>
    <cellStyle name="20% - Accent1 3 2 4 3 2 2 5 2" xfId="21119" xr:uid="{00000000-0005-0000-0000-0000CA510000}"/>
    <cellStyle name="20% - Accent1 3 2 4 3 2 2 5 2 2" xfId="21120" xr:uid="{00000000-0005-0000-0000-0000CB510000}"/>
    <cellStyle name="20% - Accent1 3 2 4 3 2 2 5 3" xfId="21121" xr:uid="{00000000-0005-0000-0000-0000CC510000}"/>
    <cellStyle name="20% - Accent1 3 2 4 3 2 2 6" xfId="21122" xr:uid="{00000000-0005-0000-0000-0000CD510000}"/>
    <cellStyle name="20% - Accent1 3 2 4 3 2 2 6 2" xfId="21123" xr:uid="{00000000-0005-0000-0000-0000CE510000}"/>
    <cellStyle name="20% - Accent1 3 2 4 3 2 2 6 2 2" xfId="21124" xr:uid="{00000000-0005-0000-0000-0000CF510000}"/>
    <cellStyle name="20% - Accent1 3 2 4 3 2 2 6 3" xfId="21125" xr:uid="{00000000-0005-0000-0000-0000D0510000}"/>
    <cellStyle name="20% - Accent1 3 2 4 3 2 2 7" xfId="21126" xr:uid="{00000000-0005-0000-0000-0000D1510000}"/>
    <cellStyle name="20% - Accent1 3 2 4 3 2 2 7 2" xfId="21127" xr:uid="{00000000-0005-0000-0000-0000D2510000}"/>
    <cellStyle name="20% - Accent1 3 2 4 3 2 2 8" xfId="21128" xr:uid="{00000000-0005-0000-0000-0000D3510000}"/>
    <cellStyle name="20% - Accent1 3 2 4 3 2 2 8 2" xfId="21129" xr:uid="{00000000-0005-0000-0000-0000D4510000}"/>
    <cellStyle name="20% - Accent1 3 2 4 3 2 2 9" xfId="21130" xr:uid="{00000000-0005-0000-0000-0000D5510000}"/>
    <cellStyle name="20% - Accent1 3 2 4 3 2 3" xfId="21131" xr:uid="{00000000-0005-0000-0000-0000D6510000}"/>
    <cellStyle name="20% - Accent1 3 2 4 3 2 3 2" xfId="21132" xr:uid="{00000000-0005-0000-0000-0000D7510000}"/>
    <cellStyle name="20% - Accent1 3 2 4 3 2 3 2 2" xfId="21133" xr:uid="{00000000-0005-0000-0000-0000D8510000}"/>
    <cellStyle name="20% - Accent1 3 2 4 3 2 3 2 2 2" xfId="21134" xr:uid="{00000000-0005-0000-0000-0000D9510000}"/>
    <cellStyle name="20% - Accent1 3 2 4 3 2 3 2 2 2 2" xfId="21135" xr:uid="{00000000-0005-0000-0000-0000DA510000}"/>
    <cellStyle name="20% - Accent1 3 2 4 3 2 3 2 2 3" xfId="21136" xr:uid="{00000000-0005-0000-0000-0000DB510000}"/>
    <cellStyle name="20% - Accent1 3 2 4 3 2 3 2 3" xfId="21137" xr:uid="{00000000-0005-0000-0000-0000DC510000}"/>
    <cellStyle name="20% - Accent1 3 2 4 3 2 3 2 3 2" xfId="21138" xr:uid="{00000000-0005-0000-0000-0000DD510000}"/>
    <cellStyle name="20% - Accent1 3 2 4 3 2 3 2 4" xfId="21139" xr:uid="{00000000-0005-0000-0000-0000DE510000}"/>
    <cellStyle name="20% - Accent1 3 2 4 3 2 3 3" xfId="21140" xr:uid="{00000000-0005-0000-0000-0000DF510000}"/>
    <cellStyle name="20% - Accent1 3 2 4 3 2 3 3 2" xfId="21141" xr:uid="{00000000-0005-0000-0000-0000E0510000}"/>
    <cellStyle name="20% - Accent1 3 2 4 3 2 3 3 2 2" xfId="21142" xr:uid="{00000000-0005-0000-0000-0000E1510000}"/>
    <cellStyle name="20% - Accent1 3 2 4 3 2 3 3 2 2 2" xfId="21143" xr:uid="{00000000-0005-0000-0000-0000E2510000}"/>
    <cellStyle name="20% - Accent1 3 2 4 3 2 3 3 2 3" xfId="21144" xr:uid="{00000000-0005-0000-0000-0000E3510000}"/>
    <cellStyle name="20% - Accent1 3 2 4 3 2 3 3 3" xfId="21145" xr:uid="{00000000-0005-0000-0000-0000E4510000}"/>
    <cellStyle name="20% - Accent1 3 2 4 3 2 3 3 3 2" xfId="21146" xr:uid="{00000000-0005-0000-0000-0000E5510000}"/>
    <cellStyle name="20% - Accent1 3 2 4 3 2 3 3 4" xfId="21147" xr:uid="{00000000-0005-0000-0000-0000E6510000}"/>
    <cellStyle name="20% - Accent1 3 2 4 3 2 3 4" xfId="21148" xr:uid="{00000000-0005-0000-0000-0000E7510000}"/>
    <cellStyle name="20% - Accent1 3 2 4 3 2 3 4 2" xfId="21149" xr:uid="{00000000-0005-0000-0000-0000E8510000}"/>
    <cellStyle name="20% - Accent1 3 2 4 3 2 3 4 2 2" xfId="21150" xr:uid="{00000000-0005-0000-0000-0000E9510000}"/>
    <cellStyle name="20% - Accent1 3 2 4 3 2 3 4 2 2 2" xfId="21151" xr:uid="{00000000-0005-0000-0000-0000EA510000}"/>
    <cellStyle name="20% - Accent1 3 2 4 3 2 3 4 2 3" xfId="21152" xr:uid="{00000000-0005-0000-0000-0000EB510000}"/>
    <cellStyle name="20% - Accent1 3 2 4 3 2 3 4 3" xfId="21153" xr:uid="{00000000-0005-0000-0000-0000EC510000}"/>
    <cellStyle name="20% - Accent1 3 2 4 3 2 3 4 3 2" xfId="21154" xr:uid="{00000000-0005-0000-0000-0000ED510000}"/>
    <cellStyle name="20% - Accent1 3 2 4 3 2 3 4 4" xfId="21155" xr:uid="{00000000-0005-0000-0000-0000EE510000}"/>
    <cellStyle name="20% - Accent1 3 2 4 3 2 3 5" xfId="21156" xr:uid="{00000000-0005-0000-0000-0000EF510000}"/>
    <cellStyle name="20% - Accent1 3 2 4 3 2 3 5 2" xfId="21157" xr:uid="{00000000-0005-0000-0000-0000F0510000}"/>
    <cellStyle name="20% - Accent1 3 2 4 3 2 3 5 2 2" xfId="21158" xr:uid="{00000000-0005-0000-0000-0000F1510000}"/>
    <cellStyle name="20% - Accent1 3 2 4 3 2 3 5 3" xfId="21159" xr:uid="{00000000-0005-0000-0000-0000F2510000}"/>
    <cellStyle name="20% - Accent1 3 2 4 3 2 3 6" xfId="21160" xr:uid="{00000000-0005-0000-0000-0000F3510000}"/>
    <cellStyle name="20% - Accent1 3 2 4 3 2 3 6 2" xfId="21161" xr:uid="{00000000-0005-0000-0000-0000F4510000}"/>
    <cellStyle name="20% - Accent1 3 2 4 3 2 3 6 2 2" xfId="21162" xr:uid="{00000000-0005-0000-0000-0000F5510000}"/>
    <cellStyle name="20% - Accent1 3 2 4 3 2 3 6 3" xfId="21163" xr:uid="{00000000-0005-0000-0000-0000F6510000}"/>
    <cellStyle name="20% - Accent1 3 2 4 3 2 3 7" xfId="21164" xr:uid="{00000000-0005-0000-0000-0000F7510000}"/>
    <cellStyle name="20% - Accent1 3 2 4 3 2 3 7 2" xfId="21165" xr:uid="{00000000-0005-0000-0000-0000F8510000}"/>
    <cellStyle name="20% - Accent1 3 2 4 3 2 3 8" xfId="21166" xr:uid="{00000000-0005-0000-0000-0000F9510000}"/>
    <cellStyle name="20% - Accent1 3 2 4 3 2 3 8 2" xfId="21167" xr:uid="{00000000-0005-0000-0000-0000FA510000}"/>
    <cellStyle name="20% - Accent1 3 2 4 3 2 3 9" xfId="21168" xr:uid="{00000000-0005-0000-0000-0000FB510000}"/>
    <cellStyle name="20% - Accent1 3 2 4 3 2 4" xfId="21169" xr:uid="{00000000-0005-0000-0000-0000FC510000}"/>
    <cellStyle name="20% - Accent1 3 2 4 3 2 4 2" xfId="21170" xr:uid="{00000000-0005-0000-0000-0000FD510000}"/>
    <cellStyle name="20% - Accent1 3 2 4 3 2 4 2 2" xfId="21171" xr:uid="{00000000-0005-0000-0000-0000FE510000}"/>
    <cellStyle name="20% - Accent1 3 2 4 3 2 4 2 2 2" xfId="21172" xr:uid="{00000000-0005-0000-0000-0000FF510000}"/>
    <cellStyle name="20% - Accent1 3 2 4 3 2 4 2 3" xfId="21173" xr:uid="{00000000-0005-0000-0000-000000520000}"/>
    <cellStyle name="20% - Accent1 3 2 4 3 2 4 3" xfId="21174" xr:uid="{00000000-0005-0000-0000-000001520000}"/>
    <cellStyle name="20% - Accent1 3 2 4 3 2 4 3 2" xfId="21175" xr:uid="{00000000-0005-0000-0000-000002520000}"/>
    <cellStyle name="20% - Accent1 3 2 4 3 2 4 4" xfId="21176" xr:uid="{00000000-0005-0000-0000-000003520000}"/>
    <cellStyle name="20% - Accent1 3 2 4 3 2 5" xfId="21177" xr:uid="{00000000-0005-0000-0000-000004520000}"/>
    <cellStyle name="20% - Accent1 3 2 4 3 2 5 2" xfId="21178" xr:uid="{00000000-0005-0000-0000-000005520000}"/>
    <cellStyle name="20% - Accent1 3 2 4 3 2 5 2 2" xfId="21179" xr:uid="{00000000-0005-0000-0000-000006520000}"/>
    <cellStyle name="20% - Accent1 3 2 4 3 2 5 2 2 2" xfId="21180" xr:uid="{00000000-0005-0000-0000-000007520000}"/>
    <cellStyle name="20% - Accent1 3 2 4 3 2 5 2 3" xfId="21181" xr:uid="{00000000-0005-0000-0000-000008520000}"/>
    <cellStyle name="20% - Accent1 3 2 4 3 2 5 3" xfId="21182" xr:uid="{00000000-0005-0000-0000-000009520000}"/>
    <cellStyle name="20% - Accent1 3 2 4 3 2 5 3 2" xfId="21183" xr:uid="{00000000-0005-0000-0000-00000A520000}"/>
    <cellStyle name="20% - Accent1 3 2 4 3 2 5 4" xfId="21184" xr:uid="{00000000-0005-0000-0000-00000B520000}"/>
    <cellStyle name="20% - Accent1 3 2 4 3 2 6" xfId="21185" xr:uid="{00000000-0005-0000-0000-00000C520000}"/>
    <cellStyle name="20% - Accent1 3 2 4 3 2 6 2" xfId="21186" xr:uid="{00000000-0005-0000-0000-00000D520000}"/>
    <cellStyle name="20% - Accent1 3 2 4 3 2 6 2 2" xfId="21187" xr:uid="{00000000-0005-0000-0000-00000E520000}"/>
    <cellStyle name="20% - Accent1 3 2 4 3 2 6 2 2 2" xfId="21188" xr:uid="{00000000-0005-0000-0000-00000F520000}"/>
    <cellStyle name="20% - Accent1 3 2 4 3 2 6 2 3" xfId="21189" xr:uid="{00000000-0005-0000-0000-000010520000}"/>
    <cellStyle name="20% - Accent1 3 2 4 3 2 6 3" xfId="21190" xr:uid="{00000000-0005-0000-0000-000011520000}"/>
    <cellStyle name="20% - Accent1 3 2 4 3 2 6 3 2" xfId="21191" xr:uid="{00000000-0005-0000-0000-000012520000}"/>
    <cellStyle name="20% - Accent1 3 2 4 3 2 6 4" xfId="21192" xr:uid="{00000000-0005-0000-0000-000013520000}"/>
    <cellStyle name="20% - Accent1 3 2 4 3 2 7" xfId="21193" xr:uid="{00000000-0005-0000-0000-000014520000}"/>
    <cellStyle name="20% - Accent1 3 2 4 3 2 7 2" xfId="21194" xr:uid="{00000000-0005-0000-0000-000015520000}"/>
    <cellStyle name="20% - Accent1 3 2 4 3 2 7 2 2" xfId="21195" xr:uid="{00000000-0005-0000-0000-000016520000}"/>
    <cellStyle name="20% - Accent1 3 2 4 3 2 7 3" xfId="21196" xr:uid="{00000000-0005-0000-0000-000017520000}"/>
    <cellStyle name="20% - Accent1 3 2 4 3 2 8" xfId="21197" xr:uid="{00000000-0005-0000-0000-000018520000}"/>
    <cellStyle name="20% - Accent1 3 2 4 3 2 8 2" xfId="21198" xr:uid="{00000000-0005-0000-0000-000019520000}"/>
    <cellStyle name="20% - Accent1 3 2 4 3 2 8 2 2" xfId="21199" xr:uid="{00000000-0005-0000-0000-00001A520000}"/>
    <cellStyle name="20% - Accent1 3 2 4 3 2 8 3" xfId="21200" xr:uid="{00000000-0005-0000-0000-00001B520000}"/>
    <cellStyle name="20% - Accent1 3 2 4 3 2 9" xfId="21201" xr:uid="{00000000-0005-0000-0000-00001C520000}"/>
    <cellStyle name="20% - Accent1 3 2 4 3 2 9 2" xfId="21202" xr:uid="{00000000-0005-0000-0000-00001D520000}"/>
    <cellStyle name="20% - Accent1 3 2 4 3 3" xfId="21203" xr:uid="{00000000-0005-0000-0000-00001E520000}"/>
    <cellStyle name="20% - Accent1 3 2 4 3 3 10" xfId="21204" xr:uid="{00000000-0005-0000-0000-00001F520000}"/>
    <cellStyle name="20% - Accent1 3 2 4 3 3 10 2" xfId="21205" xr:uid="{00000000-0005-0000-0000-000020520000}"/>
    <cellStyle name="20% - Accent1 3 2 4 3 3 11" xfId="21206" xr:uid="{00000000-0005-0000-0000-000021520000}"/>
    <cellStyle name="20% - Accent1 3 2 4 3 3 2" xfId="21207" xr:uid="{00000000-0005-0000-0000-000022520000}"/>
    <cellStyle name="20% - Accent1 3 2 4 3 3 2 2" xfId="21208" xr:uid="{00000000-0005-0000-0000-000023520000}"/>
    <cellStyle name="20% - Accent1 3 2 4 3 3 2 2 2" xfId="21209" xr:uid="{00000000-0005-0000-0000-000024520000}"/>
    <cellStyle name="20% - Accent1 3 2 4 3 3 2 2 2 2" xfId="21210" xr:uid="{00000000-0005-0000-0000-000025520000}"/>
    <cellStyle name="20% - Accent1 3 2 4 3 3 2 2 2 2 2" xfId="21211" xr:uid="{00000000-0005-0000-0000-000026520000}"/>
    <cellStyle name="20% - Accent1 3 2 4 3 3 2 2 2 3" xfId="21212" xr:uid="{00000000-0005-0000-0000-000027520000}"/>
    <cellStyle name="20% - Accent1 3 2 4 3 3 2 2 3" xfId="21213" xr:uid="{00000000-0005-0000-0000-000028520000}"/>
    <cellStyle name="20% - Accent1 3 2 4 3 3 2 2 3 2" xfId="21214" xr:uid="{00000000-0005-0000-0000-000029520000}"/>
    <cellStyle name="20% - Accent1 3 2 4 3 3 2 2 4" xfId="21215" xr:uid="{00000000-0005-0000-0000-00002A520000}"/>
    <cellStyle name="20% - Accent1 3 2 4 3 3 2 3" xfId="21216" xr:uid="{00000000-0005-0000-0000-00002B520000}"/>
    <cellStyle name="20% - Accent1 3 2 4 3 3 2 3 2" xfId="21217" xr:uid="{00000000-0005-0000-0000-00002C520000}"/>
    <cellStyle name="20% - Accent1 3 2 4 3 3 2 3 2 2" xfId="21218" xr:uid="{00000000-0005-0000-0000-00002D520000}"/>
    <cellStyle name="20% - Accent1 3 2 4 3 3 2 3 2 2 2" xfId="21219" xr:uid="{00000000-0005-0000-0000-00002E520000}"/>
    <cellStyle name="20% - Accent1 3 2 4 3 3 2 3 2 3" xfId="21220" xr:uid="{00000000-0005-0000-0000-00002F520000}"/>
    <cellStyle name="20% - Accent1 3 2 4 3 3 2 3 3" xfId="21221" xr:uid="{00000000-0005-0000-0000-000030520000}"/>
    <cellStyle name="20% - Accent1 3 2 4 3 3 2 3 3 2" xfId="21222" xr:uid="{00000000-0005-0000-0000-000031520000}"/>
    <cellStyle name="20% - Accent1 3 2 4 3 3 2 3 4" xfId="21223" xr:uid="{00000000-0005-0000-0000-000032520000}"/>
    <cellStyle name="20% - Accent1 3 2 4 3 3 2 4" xfId="21224" xr:uid="{00000000-0005-0000-0000-000033520000}"/>
    <cellStyle name="20% - Accent1 3 2 4 3 3 2 4 2" xfId="21225" xr:uid="{00000000-0005-0000-0000-000034520000}"/>
    <cellStyle name="20% - Accent1 3 2 4 3 3 2 4 2 2" xfId="21226" xr:uid="{00000000-0005-0000-0000-000035520000}"/>
    <cellStyle name="20% - Accent1 3 2 4 3 3 2 4 2 2 2" xfId="21227" xr:uid="{00000000-0005-0000-0000-000036520000}"/>
    <cellStyle name="20% - Accent1 3 2 4 3 3 2 4 2 3" xfId="21228" xr:uid="{00000000-0005-0000-0000-000037520000}"/>
    <cellStyle name="20% - Accent1 3 2 4 3 3 2 4 3" xfId="21229" xr:uid="{00000000-0005-0000-0000-000038520000}"/>
    <cellStyle name="20% - Accent1 3 2 4 3 3 2 4 3 2" xfId="21230" xr:uid="{00000000-0005-0000-0000-000039520000}"/>
    <cellStyle name="20% - Accent1 3 2 4 3 3 2 4 4" xfId="21231" xr:uid="{00000000-0005-0000-0000-00003A520000}"/>
    <cellStyle name="20% - Accent1 3 2 4 3 3 2 5" xfId="21232" xr:uid="{00000000-0005-0000-0000-00003B520000}"/>
    <cellStyle name="20% - Accent1 3 2 4 3 3 2 5 2" xfId="21233" xr:uid="{00000000-0005-0000-0000-00003C520000}"/>
    <cellStyle name="20% - Accent1 3 2 4 3 3 2 5 2 2" xfId="21234" xr:uid="{00000000-0005-0000-0000-00003D520000}"/>
    <cellStyle name="20% - Accent1 3 2 4 3 3 2 5 3" xfId="21235" xr:uid="{00000000-0005-0000-0000-00003E520000}"/>
    <cellStyle name="20% - Accent1 3 2 4 3 3 2 6" xfId="21236" xr:uid="{00000000-0005-0000-0000-00003F520000}"/>
    <cellStyle name="20% - Accent1 3 2 4 3 3 2 6 2" xfId="21237" xr:uid="{00000000-0005-0000-0000-000040520000}"/>
    <cellStyle name="20% - Accent1 3 2 4 3 3 2 6 2 2" xfId="21238" xr:uid="{00000000-0005-0000-0000-000041520000}"/>
    <cellStyle name="20% - Accent1 3 2 4 3 3 2 6 3" xfId="21239" xr:uid="{00000000-0005-0000-0000-000042520000}"/>
    <cellStyle name="20% - Accent1 3 2 4 3 3 2 7" xfId="21240" xr:uid="{00000000-0005-0000-0000-000043520000}"/>
    <cellStyle name="20% - Accent1 3 2 4 3 3 2 7 2" xfId="21241" xr:uid="{00000000-0005-0000-0000-000044520000}"/>
    <cellStyle name="20% - Accent1 3 2 4 3 3 2 8" xfId="21242" xr:uid="{00000000-0005-0000-0000-000045520000}"/>
    <cellStyle name="20% - Accent1 3 2 4 3 3 2 8 2" xfId="21243" xr:uid="{00000000-0005-0000-0000-000046520000}"/>
    <cellStyle name="20% - Accent1 3 2 4 3 3 2 9" xfId="21244" xr:uid="{00000000-0005-0000-0000-000047520000}"/>
    <cellStyle name="20% - Accent1 3 2 4 3 3 3" xfId="21245" xr:uid="{00000000-0005-0000-0000-000048520000}"/>
    <cellStyle name="20% - Accent1 3 2 4 3 3 3 2" xfId="21246" xr:uid="{00000000-0005-0000-0000-000049520000}"/>
    <cellStyle name="20% - Accent1 3 2 4 3 3 3 2 2" xfId="21247" xr:uid="{00000000-0005-0000-0000-00004A520000}"/>
    <cellStyle name="20% - Accent1 3 2 4 3 3 3 2 2 2" xfId="21248" xr:uid="{00000000-0005-0000-0000-00004B520000}"/>
    <cellStyle name="20% - Accent1 3 2 4 3 3 3 2 2 2 2" xfId="21249" xr:uid="{00000000-0005-0000-0000-00004C520000}"/>
    <cellStyle name="20% - Accent1 3 2 4 3 3 3 2 2 3" xfId="21250" xr:uid="{00000000-0005-0000-0000-00004D520000}"/>
    <cellStyle name="20% - Accent1 3 2 4 3 3 3 2 3" xfId="21251" xr:uid="{00000000-0005-0000-0000-00004E520000}"/>
    <cellStyle name="20% - Accent1 3 2 4 3 3 3 2 3 2" xfId="21252" xr:uid="{00000000-0005-0000-0000-00004F520000}"/>
    <cellStyle name="20% - Accent1 3 2 4 3 3 3 2 4" xfId="21253" xr:uid="{00000000-0005-0000-0000-000050520000}"/>
    <cellStyle name="20% - Accent1 3 2 4 3 3 3 3" xfId="21254" xr:uid="{00000000-0005-0000-0000-000051520000}"/>
    <cellStyle name="20% - Accent1 3 2 4 3 3 3 3 2" xfId="21255" xr:uid="{00000000-0005-0000-0000-000052520000}"/>
    <cellStyle name="20% - Accent1 3 2 4 3 3 3 3 2 2" xfId="21256" xr:uid="{00000000-0005-0000-0000-000053520000}"/>
    <cellStyle name="20% - Accent1 3 2 4 3 3 3 3 2 2 2" xfId="21257" xr:uid="{00000000-0005-0000-0000-000054520000}"/>
    <cellStyle name="20% - Accent1 3 2 4 3 3 3 3 2 3" xfId="21258" xr:uid="{00000000-0005-0000-0000-000055520000}"/>
    <cellStyle name="20% - Accent1 3 2 4 3 3 3 3 3" xfId="21259" xr:uid="{00000000-0005-0000-0000-000056520000}"/>
    <cellStyle name="20% - Accent1 3 2 4 3 3 3 3 3 2" xfId="21260" xr:uid="{00000000-0005-0000-0000-000057520000}"/>
    <cellStyle name="20% - Accent1 3 2 4 3 3 3 3 4" xfId="21261" xr:uid="{00000000-0005-0000-0000-000058520000}"/>
    <cellStyle name="20% - Accent1 3 2 4 3 3 3 4" xfId="21262" xr:uid="{00000000-0005-0000-0000-000059520000}"/>
    <cellStyle name="20% - Accent1 3 2 4 3 3 3 4 2" xfId="21263" xr:uid="{00000000-0005-0000-0000-00005A520000}"/>
    <cellStyle name="20% - Accent1 3 2 4 3 3 3 4 2 2" xfId="21264" xr:uid="{00000000-0005-0000-0000-00005B520000}"/>
    <cellStyle name="20% - Accent1 3 2 4 3 3 3 4 2 2 2" xfId="21265" xr:uid="{00000000-0005-0000-0000-00005C520000}"/>
    <cellStyle name="20% - Accent1 3 2 4 3 3 3 4 2 3" xfId="21266" xr:uid="{00000000-0005-0000-0000-00005D520000}"/>
    <cellStyle name="20% - Accent1 3 2 4 3 3 3 4 3" xfId="21267" xr:uid="{00000000-0005-0000-0000-00005E520000}"/>
    <cellStyle name="20% - Accent1 3 2 4 3 3 3 4 3 2" xfId="21268" xr:uid="{00000000-0005-0000-0000-00005F520000}"/>
    <cellStyle name="20% - Accent1 3 2 4 3 3 3 4 4" xfId="21269" xr:uid="{00000000-0005-0000-0000-000060520000}"/>
    <cellStyle name="20% - Accent1 3 2 4 3 3 3 5" xfId="21270" xr:uid="{00000000-0005-0000-0000-000061520000}"/>
    <cellStyle name="20% - Accent1 3 2 4 3 3 3 5 2" xfId="21271" xr:uid="{00000000-0005-0000-0000-000062520000}"/>
    <cellStyle name="20% - Accent1 3 2 4 3 3 3 5 2 2" xfId="21272" xr:uid="{00000000-0005-0000-0000-000063520000}"/>
    <cellStyle name="20% - Accent1 3 2 4 3 3 3 5 3" xfId="21273" xr:uid="{00000000-0005-0000-0000-000064520000}"/>
    <cellStyle name="20% - Accent1 3 2 4 3 3 3 6" xfId="21274" xr:uid="{00000000-0005-0000-0000-000065520000}"/>
    <cellStyle name="20% - Accent1 3 2 4 3 3 3 6 2" xfId="21275" xr:uid="{00000000-0005-0000-0000-000066520000}"/>
    <cellStyle name="20% - Accent1 3 2 4 3 3 3 6 2 2" xfId="21276" xr:uid="{00000000-0005-0000-0000-000067520000}"/>
    <cellStyle name="20% - Accent1 3 2 4 3 3 3 6 3" xfId="21277" xr:uid="{00000000-0005-0000-0000-000068520000}"/>
    <cellStyle name="20% - Accent1 3 2 4 3 3 3 7" xfId="21278" xr:uid="{00000000-0005-0000-0000-000069520000}"/>
    <cellStyle name="20% - Accent1 3 2 4 3 3 3 7 2" xfId="21279" xr:uid="{00000000-0005-0000-0000-00006A520000}"/>
    <cellStyle name="20% - Accent1 3 2 4 3 3 3 8" xfId="21280" xr:uid="{00000000-0005-0000-0000-00006B520000}"/>
    <cellStyle name="20% - Accent1 3 2 4 3 3 3 8 2" xfId="21281" xr:uid="{00000000-0005-0000-0000-00006C520000}"/>
    <cellStyle name="20% - Accent1 3 2 4 3 3 3 9" xfId="21282" xr:uid="{00000000-0005-0000-0000-00006D520000}"/>
    <cellStyle name="20% - Accent1 3 2 4 3 3 4" xfId="21283" xr:uid="{00000000-0005-0000-0000-00006E520000}"/>
    <cellStyle name="20% - Accent1 3 2 4 3 3 4 2" xfId="21284" xr:uid="{00000000-0005-0000-0000-00006F520000}"/>
    <cellStyle name="20% - Accent1 3 2 4 3 3 4 2 2" xfId="21285" xr:uid="{00000000-0005-0000-0000-000070520000}"/>
    <cellStyle name="20% - Accent1 3 2 4 3 3 4 2 2 2" xfId="21286" xr:uid="{00000000-0005-0000-0000-000071520000}"/>
    <cellStyle name="20% - Accent1 3 2 4 3 3 4 2 3" xfId="21287" xr:uid="{00000000-0005-0000-0000-000072520000}"/>
    <cellStyle name="20% - Accent1 3 2 4 3 3 4 3" xfId="21288" xr:uid="{00000000-0005-0000-0000-000073520000}"/>
    <cellStyle name="20% - Accent1 3 2 4 3 3 4 3 2" xfId="21289" xr:uid="{00000000-0005-0000-0000-000074520000}"/>
    <cellStyle name="20% - Accent1 3 2 4 3 3 4 4" xfId="21290" xr:uid="{00000000-0005-0000-0000-000075520000}"/>
    <cellStyle name="20% - Accent1 3 2 4 3 3 5" xfId="21291" xr:uid="{00000000-0005-0000-0000-000076520000}"/>
    <cellStyle name="20% - Accent1 3 2 4 3 3 5 2" xfId="21292" xr:uid="{00000000-0005-0000-0000-000077520000}"/>
    <cellStyle name="20% - Accent1 3 2 4 3 3 5 2 2" xfId="21293" xr:uid="{00000000-0005-0000-0000-000078520000}"/>
    <cellStyle name="20% - Accent1 3 2 4 3 3 5 2 2 2" xfId="21294" xr:uid="{00000000-0005-0000-0000-000079520000}"/>
    <cellStyle name="20% - Accent1 3 2 4 3 3 5 2 3" xfId="21295" xr:uid="{00000000-0005-0000-0000-00007A520000}"/>
    <cellStyle name="20% - Accent1 3 2 4 3 3 5 3" xfId="21296" xr:uid="{00000000-0005-0000-0000-00007B520000}"/>
    <cellStyle name="20% - Accent1 3 2 4 3 3 5 3 2" xfId="21297" xr:uid="{00000000-0005-0000-0000-00007C520000}"/>
    <cellStyle name="20% - Accent1 3 2 4 3 3 5 4" xfId="21298" xr:uid="{00000000-0005-0000-0000-00007D520000}"/>
    <cellStyle name="20% - Accent1 3 2 4 3 3 6" xfId="21299" xr:uid="{00000000-0005-0000-0000-00007E520000}"/>
    <cellStyle name="20% - Accent1 3 2 4 3 3 6 2" xfId="21300" xr:uid="{00000000-0005-0000-0000-00007F520000}"/>
    <cellStyle name="20% - Accent1 3 2 4 3 3 6 2 2" xfId="21301" xr:uid="{00000000-0005-0000-0000-000080520000}"/>
    <cellStyle name="20% - Accent1 3 2 4 3 3 6 2 2 2" xfId="21302" xr:uid="{00000000-0005-0000-0000-000081520000}"/>
    <cellStyle name="20% - Accent1 3 2 4 3 3 6 2 3" xfId="21303" xr:uid="{00000000-0005-0000-0000-000082520000}"/>
    <cellStyle name="20% - Accent1 3 2 4 3 3 6 3" xfId="21304" xr:uid="{00000000-0005-0000-0000-000083520000}"/>
    <cellStyle name="20% - Accent1 3 2 4 3 3 6 3 2" xfId="21305" xr:uid="{00000000-0005-0000-0000-000084520000}"/>
    <cellStyle name="20% - Accent1 3 2 4 3 3 6 4" xfId="21306" xr:uid="{00000000-0005-0000-0000-000085520000}"/>
    <cellStyle name="20% - Accent1 3 2 4 3 3 7" xfId="21307" xr:uid="{00000000-0005-0000-0000-000086520000}"/>
    <cellStyle name="20% - Accent1 3 2 4 3 3 7 2" xfId="21308" xr:uid="{00000000-0005-0000-0000-000087520000}"/>
    <cellStyle name="20% - Accent1 3 2 4 3 3 7 2 2" xfId="21309" xr:uid="{00000000-0005-0000-0000-000088520000}"/>
    <cellStyle name="20% - Accent1 3 2 4 3 3 7 3" xfId="21310" xr:uid="{00000000-0005-0000-0000-000089520000}"/>
    <cellStyle name="20% - Accent1 3 2 4 3 3 8" xfId="21311" xr:uid="{00000000-0005-0000-0000-00008A520000}"/>
    <cellStyle name="20% - Accent1 3 2 4 3 3 8 2" xfId="21312" xr:uid="{00000000-0005-0000-0000-00008B520000}"/>
    <cellStyle name="20% - Accent1 3 2 4 3 3 8 2 2" xfId="21313" xr:uid="{00000000-0005-0000-0000-00008C520000}"/>
    <cellStyle name="20% - Accent1 3 2 4 3 3 8 3" xfId="21314" xr:uid="{00000000-0005-0000-0000-00008D520000}"/>
    <cellStyle name="20% - Accent1 3 2 4 3 3 9" xfId="21315" xr:uid="{00000000-0005-0000-0000-00008E520000}"/>
    <cellStyle name="20% - Accent1 3 2 4 3 3 9 2" xfId="21316" xr:uid="{00000000-0005-0000-0000-00008F520000}"/>
    <cellStyle name="20% - Accent1 3 2 4 3 4" xfId="21317" xr:uid="{00000000-0005-0000-0000-000090520000}"/>
    <cellStyle name="20% - Accent1 3 2 4 3 4 10" xfId="21318" xr:uid="{00000000-0005-0000-0000-000091520000}"/>
    <cellStyle name="20% - Accent1 3 2 4 3 4 10 2" xfId="21319" xr:uid="{00000000-0005-0000-0000-000092520000}"/>
    <cellStyle name="20% - Accent1 3 2 4 3 4 11" xfId="21320" xr:uid="{00000000-0005-0000-0000-000093520000}"/>
    <cellStyle name="20% - Accent1 3 2 4 3 4 2" xfId="21321" xr:uid="{00000000-0005-0000-0000-000094520000}"/>
    <cellStyle name="20% - Accent1 3 2 4 3 4 2 2" xfId="21322" xr:uid="{00000000-0005-0000-0000-000095520000}"/>
    <cellStyle name="20% - Accent1 3 2 4 3 4 2 2 2" xfId="21323" xr:uid="{00000000-0005-0000-0000-000096520000}"/>
    <cellStyle name="20% - Accent1 3 2 4 3 4 2 2 2 2" xfId="21324" xr:uid="{00000000-0005-0000-0000-000097520000}"/>
    <cellStyle name="20% - Accent1 3 2 4 3 4 2 2 2 2 2" xfId="21325" xr:uid="{00000000-0005-0000-0000-000098520000}"/>
    <cellStyle name="20% - Accent1 3 2 4 3 4 2 2 2 3" xfId="21326" xr:uid="{00000000-0005-0000-0000-000099520000}"/>
    <cellStyle name="20% - Accent1 3 2 4 3 4 2 2 3" xfId="21327" xr:uid="{00000000-0005-0000-0000-00009A520000}"/>
    <cellStyle name="20% - Accent1 3 2 4 3 4 2 2 3 2" xfId="21328" xr:uid="{00000000-0005-0000-0000-00009B520000}"/>
    <cellStyle name="20% - Accent1 3 2 4 3 4 2 2 4" xfId="21329" xr:uid="{00000000-0005-0000-0000-00009C520000}"/>
    <cellStyle name="20% - Accent1 3 2 4 3 4 2 3" xfId="21330" xr:uid="{00000000-0005-0000-0000-00009D520000}"/>
    <cellStyle name="20% - Accent1 3 2 4 3 4 2 3 2" xfId="21331" xr:uid="{00000000-0005-0000-0000-00009E520000}"/>
    <cellStyle name="20% - Accent1 3 2 4 3 4 2 3 2 2" xfId="21332" xr:uid="{00000000-0005-0000-0000-00009F520000}"/>
    <cellStyle name="20% - Accent1 3 2 4 3 4 2 3 2 2 2" xfId="21333" xr:uid="{00000000-0005-0000-0000-0000A0520000}"/>
    <cellStyle name="20% - Accent1 3 2 4 3 4 2 3 2 3" xfId="21334" xr:uid="{00000000-0005-0000-0000-0000A1520000}"/>
    <cellStyle name="20% - Accent1 3 2 4 3 4 2 3 3" xfId="21335" xr:uid="{00000000-0005-0000-0000-0000A2520000}"/>
    <cellStyle name="20% - Accent1 3 2 4 3 4 2 3 3 2" xfId="21336" xr:uid="{00000000-0005-0000-0000-0000A3520000}"/>
    <cellStyle name="20% - Accent1 3 2 4 3 4 2 3 4" xfId="21337" xr:uid="{00000000-0005-0000-0000-0000A4520000}"/>
    <cellStyle name="20% - Accent1 3 2 4 3 4 2 4" xfId="21338" xr:uid="{00000000-0005-0000-0000-0000A5520000}"/>
    <cellStyle name="20% - Accent1 3 2 4 3 4 2 4 2" xfId="21339" xr:uid="{00000000-0005-0000-0000-0000A6520000}"/>
    <cellStyle name="20% - Accent1 3 2 4 3 4 2 4 2 2" xfId="21340" xr:uid="{00000000-0005-0000-0000-0000A7520000}"/>
    <cellStyle name="20% - Accent1 3 2 4 3 4 2 4 2 2 2" xfId="21341" xr:uid="{00000000-0005-0000-0000-0000A8520000}"/>
    <cellStyle name="20% - Accent1 3 2 4 3 4 2 4 2 3" xfId="21342" xr:uid="{00000000-0005-0000-0000-0000A9520000}"/>
    <cellStyle name="20% - Accent1 3 2 4 3 4 2 4 3" xfId="21343" xr:uid="{00000000-0005-0000-0000-0000AA520000}"/>
    <cellStyle name="20% - Accent1 3 2 4 3 4 2 4 3 2" xfId="21344" xr:uid="{00000000-0005-0000-0000-0000AB520000}"/>
    <cellStyle name="20% - Accent1 3 2 4 3 4 2 4 4" xfId="21345" xr:uid="{00000000-0005-0000-0000-0000AC520000}"/>
    <cellStyle name="20% - Accent1 3 2 4 3 4 2 5" xfId="21346" xr:uid="{00000000-0005-0000-0000-0000AD520000}"/>
    <cellStyle name="20% - Accent1 3 2 4 3 4 2 5 2" xfId="21347" xr:uid="{00000000-0005-0000-0000-0000AE520000}"/>
    <cellStyle name="20% - Accent1 3 2 4 3 4 2 5 2 2" xfId="21348" xr:uid="{00000000-0005-0000-0000-0000AF520000}"/>
    <cellStyle name="20% - Accent1 3 2 4 3 4 2 5 3" xfId="21349" xr:uid="{00000000-0005-0000-0000-0000B0520000}"/>
    <cellStyle name="20% - Accent1 3 2 4 3 4 2 6" xfId="21350" xr:uid="{00000000-0005-0000-0000-0000B1520000}"/>
    <cellStyle name="20% - Accent1 3 2 4 3 4 2 6 2" xfId="21351" xr:uid="{00000000-0005-0000-0000-0000B2520000}"/>
    <cellStyle name="20% - Accent1 3 2 4 3 4 2 6 2 2" xfId="21352" xr:uid="{00000000-0005-0000-0000-0000B3520000}"/>
    <cellStyle name="20% - Accent1 3 2 4 3 4 2 6 3" xfId="21353" xr:uid="{00000000-0005-0000-0000-0000B4520000}"/>
    <cellStyle name="20% - Accent1 3 2 4 3 4 2 7" xfId="21354" xr:uid="{00000000-0005-0000-0000-0000B5520000}"/>
    <cellStyle name="20% - Accent1 3 2 4 3 4 2 7 2" xfId="21355" xr:uid="{00000000-0005-0000-0000-0000B6520000}"/>
    <cellStyle name="20% - Accent1 3 2 4 3 4 2 8" xfId="21356" xr:uid="{00000000-0005-0000-0000-0000B7520000}"/>
    <cellStyle name="20% - Accent1 3 2 4 3 4 2 8 2" xfId="21357" xr:uid="{00000000-0005-0000-0000-0000B8520000}"/>
    <cellStyle name="20% - Accent1 3 2 4 3 4 2 9" xfId="21358" xr:uid="{00000000-0005-0000-0000-0000B9520000}"/>
    <cellStyle name="20% - Accent1 3 2 4 3 4 3" xfId="21359" xr:uid="{00000000-0005-0000-0000-0000BA520000}"/>
    <cellStyle name="20% - Accent1 3 2 4 3 4 3 2" xfId="21360" xr:uid="{00000000-0005-0000-0000-0000BB520000}"/>
    <cellStyle name="20% - Accent1 3 2 4 3 4 3 2 2" xfId="21361" xr:uid="{00000000-0005-0000-0000-0000BC520000}"/>
    <cellStyle name="20% - Accent1 3 2 4 3 4 3 2 2 2" xfId="21362" xr:uid="{00000000-0005-0000-0000-0000BD520000}"/>
    <cellStyle name="20% - Accent1 3 2 4 3 4 3 2 2 2 2" xfId="21363" xr:uid="{00000000-0005-0000-0000-0000BE520000}"/>
    <cellStyle name="20% - Accent1 3 2 4 3 4 3 2 2 3" xfId="21364" xr:uid="{00000000-0005-0000-0000-0000BF520000}"/>
    <cellStyle name="20% - Accent1 3 2 4 3 4 3 2 3" xfId="21365" xr:uid="{00000000-0005-0000-0000-0000C0520000}"/>
    <cellStyle name="20% - Accent1 3 2 4 3 4 3 2 3 2" xfId="21366" xr:uid="{00000000-0005-0000-0000-0000C1520000}"/>
    <cellStyle name="20% - Accent1 3 2 4 3 4 3 2 4" xfId="21367" xr:uid="{00000000-0005-0000-0000-0000C2520000}"/>
    <cellStyle name="20% - Accent1 3 2 4 3 4 3 3" xfId="21368" xr:uid="{00000000-0005-0000-0000-0000C3520000}"/>
    <cellStyle name="20% - Accent1 3 2 4 3 4 3 3 2" xfId="21369" xr:uid="{00000000-0005-0000-0000-0000C4520000}"/>
    <cellStyle name="20% - Accent1 3 2 4 3 4 3 3 2 2" xfId="21370" xr:uid="{00000000-0005-0000-0000-0000C5520000}"/>
    <cellStyle name="20% - Accent1 3 2 4 3 4 3 3 2 2 2" xfId="21371" xr:uid="{00000000-0005-0000-0000-0000C6520000}"/>
    <cellStyle name="20% - Accent1 3 2 4 3 4 3 3 2 3" xfId="21372" xr:uid="{00000000-0005-0000-0000-0000C7520000}"/>
    <cellStyle name="20% - Accent1 3 2 4 3 4 3 3 3" xfId="21373" xr:uid="{00000000-0005-0000-0000-0000C8520000}"/>
    <cellStyle name="20% - Accent1 3 2 4 3 4 3 3 3 2" xfId="21374" xr:uid="{00000000-0005-0000-0000-0000C9520000}"/>
    <cellStyle name="20% - Accent1 3 2 4 3 4 3 3 4" xfId="21375" xr:uid="{00000000-0005-0000-0000-0000CA520000}"/>
    <cellStyle name="20% - Accent1 3 2 4 3 4 3 4" xfId="21376" xr:uid="{00000000-0005-0000-0000-0000CB520000}"/>
    <cellStyle name="20% - Accent1 3 2 4 3 4 3 4 2" xfId="21377" xr:uid="{00000000-0005-0000-0000-0000CC520000}"/>
    <cellStyle name="20% - Accent1 3 2 4 3 4 3 4 2 2" xfId="21378" xr:uid="{00000000-0005-0000-0000-0000CD520000}"/>
    <cellStyle name="20% - Accent1 3 2 4 3 4 3 4 2 2 2" xfId="21379" xr:uid="{00000000-0005-0000-0000-0000CE520000}"/>
    <cellStyle name="20% - Accent1 3 2 4 3 4 3 4 2 3" xfId="21380" xr:uid="{00000000-0005-0000-0000-0000CF520000}"/>
    <cellStyle name="20% - Accent1 3 2 4 3 4 3 4 3" xfId="21381" xr:uid="{00000000-0005-0000-0000-0000D0520000}"/>
    <cellStyle name="20% - Accent1 3 2 4 3 4 3 4 3 2" xfId="21382" xr:uid="{00000000-0005-0000-0000-0000D1520000}"/>
    <cellStyle name="20% - Accent1 3 2 4 3 4 3 4 4" xfId="21383" xr:uid="{00000000-0005-0000-0000-0000D2520000}"/>
    <cellStyle name="20% - Accent1 3 2 4 3 4 3 5" xfId="21384" xr:uid="{00000000-0005-0000-0000-0000D3520000}"/>
    <cellStyle name="20% - Accent1 3 2 4 3 4 3 5 2" xfId="21385" xr:uid="{00000000-0005-0000-0000-0000D4520000}"/>
    <cellStyle name="20% - Accent1 3 2 4 3 4 3 5 2 2" xfId="21386" xr:uid="{00000000-0005-0000-0000-0000D5520000}"/>
    <cellStyle name="20% - Accent1 3 2 4 3 4 3 5 3" xfId="21387" xr:uid="{00000000-0005-0000-0000-0000D6520000}"/>
    <cellStyle name="20% - Accent1 3 2 4 3 4 3 6" xfId="21388" xr:uid="{00000000-0005-0000-0000-0000D7520000}"/>
    <cellStyle name="20% - Accent1 3 2 4 3 4 3 6 2" xfId="21389" xr:uid="{00000000-0005-0000-0000-0000D8520000}"/>
    <cellStyle name="20% - Accent1 3 2 4 3 4 3 6 2 2" xfId="21390" xr:uid="{00000000-0005-0000-0000-0000D9520000}"/>
    <cellStyle name="20% - Accent1 3 2 4 3 4 3 6 3" xfId="21391" xr:uid="{00000000-0005-0000-0000-0000DA520000}"/>
    <cellStyle name="20% - Accent1 3 2 4 3 4 3 7" xfId="21392" xr:uid="{00000000-0005-0000-0000-0000DB520000}"/>
    <cellStyle name="20% - Accent1 3 2 4 3 4 3 7 2" xfId="21393" xr:uid="{00000000-0005-0000-0000-0000DC520000}"/>
    <cellStyle name="20% - Accent1 3 2 4 3 4 3 8" xfId="21394" xr:uid="{00000000-0005-0000-0000-0000DD520000}"/>
    <cellStyle name="20% - Accent1 3 2 4 3 4 3 8 2" xfId="21395" xr:uid="{00000000-0005-0000-0000-0000DE520000}"/>
    <cellStyle name="20% - Accent1 3 2 4 3 4 3 9" xfId="21396" xr:uid="{00000000-0005-0000-0000-0000DF520000}"/>
    <cellStyle name="20% - Accent1 3 2 4 3 4 4" xfId="21397" xr:uid="{00000000-0005-0000-0000-0000E0520000}"/>
    <cellStyle name="20% - Accent1 3 2 4 3 4 4 2" xfId="21398" xr:uid="{00000000-0005-0000-0000-0000E1520000}"/>
    <cellStyle name="20% - Accent1 3 2 4 3 4 4 2 2" xfId="21399" xr:uid="{00000000-0005-0000-0000-0000E2520000}"/>
    <cellStyle name="20% - Accent1 3 2 4 3 4 4 2 2 2" xfId="21400" xr:uid="{00000000-0005-0000-0000-0000E3520000}"/>
    <cellStyle name="20% - Accent1 3 2 4 3 4 4 2 3" xfId="21401" xr:uid="{00000000-0005-0000-0000-0000E4520000}"/>
    <cellStyle name="20% - Accent1 3 2 4 3 4 4 3" xfId="21402" xr:uid="{00000000-0005-0000-0000-0000E5520000}"/>
    <cellStyle name="20% - Accent1 3 2 4 3 4 4 3 2" xfId="21403" xr:uid="{00000000-0005-0000-0000-0000E6520000}"/>
    <cellStyle name="20% - Accent1 3 2 4 3 4 4 4" xfId="21404" xr:uid="{00000000-0005-0000-0000-0000E7520000}"/>
    <cellStyle name="20% - Accent1 3 2 4 3 4 5" xfId="21405" xr:uid="{00000000-0005-0000-0000-0000E8520000}"/>
    <cellStyle name="20% - Accent1 3 2 4 3 4 5 2" xfId="21406" xr:uid="{00000000-0005-0000-0000-0000E9520000}"/>
    <cellStyle name="20% - Accent1 3 2 4 3 4 5 2 2" xfId="21407" xr:uid="{00000000-0005-0000-0000-0000EA520000}"/>
    <cellStyle name="20% - Accent1 3 2 4 3 4 5 2 2 2" xfId="21408" xr:uid="{00000000-0005-0000-0000-0000EB520000}"/>
    <cellStyle name="20% - Accent1 3 2 4 3 4 5 2 3" xfId="21409" xr:uid="{00000000-0005-0000-0000-0000EC520000}"/>
    <cellStyle name="20% - Accent1 3 2 4 3 4 5 3" xfId="21410" xr:uid="{00000000-0005-0000-0000-0000ED520000}"/>
    <cellStyle name="20% - Accent1 3 2 4 3 4 5 3 2" xfId="21411" xr:uid="{00000000-0005-0000-0000-0000EE520000}"/>
    <cellStyle name="20% - Accent1 3 2 4 3 4 5 4" xfId="21412" xr:uid="{00000000-0005-0000-0000-0000EF520000}"/>
    <cellStyle name="20% - Accent1 3 2 4 3 4 6" xfId="21413" xr:uid="{00000000-0005-0000-0000-0000F0520000}"/>
    <cellStyle name="20% - Accent1 3 2 4 3 4 6 2" xfId="21414" xr:uid="{00000000-0005-0000-0000-0000F1520000}"/>
    <cellStyle name="20% - Accent1 3 2 4 3 4 6 2 2" xfId="21415" xr:uid="{00000000-0005-0000-0000-0000F2520000}"/>
    <cellStyle name="20% - Accent1 3 2 4 3 4 6 2 2 2" xfId="21416" xr:uid="{00000000-0005-0000-0000-0000F3520000}"/>
    <cellStyle name="20% - Accent1 3 2 4 3 4 6 2 3" xfId="21417" xr:uid="{00000000-0005-0000-0000-0000F4520000}"/>
    <cellStyle name="20% - Accent1 3 2 4 3 4 6 3" xfId="21418" xr:uid="{00000000-0005-0000-0000-0000F5520000}"/>
    <cellStyle name="20% - Accent1 3 2 4 3 4 6 3 2" xfId="21419" xr:uid="{00000000-0005-0000-0000-0000F6520000}"/>
    <cellStyle name="20% - Accent1 3 2 4 3 4 6 4" xfId="21420" xr:uid="{00000000-0005-0000-0000-0000F7520000}"/>
    <cellStyle name="20% - Accent1 3 2 4 3 4 7" xfId="21421" xr:uid="{00000000-0005-0000-0000-0000F8520000}"/>
    <cellStyle name="20% - Accent1 3 2 4 3 4 7 2" xfId="21422" xr:uid="{00000000-0005-0000-0000-0000F9520000}"/>
    <cellStyle name="20% - Accent1 3 2 4 3 4 7 2 2" xfId="21423" xr:uid="{00000000-0005-0000-0000-0000FA520000}"/>
    <cellStyle name="20% - Accent1 3 2 4 3 4 7 3" xfId="21424" xr:uid="{00000000-0005-0000-0000-0000FB520000}"/>
    <cellStyle name="20% - Accent1 3 2 4 3 4 8" xfId="21425" xr:uid="{00000000-0005-0000-0000-0000FC520000}"/>
    <cellStyle name="20% - Accent1 3 2 4 3 4 8 2" xfId="21426" xr:uid="{00000000-0005-0000-0000-0000FD520000}"/>
    <cellStyle name="20% - Accent1 3 2 4 3 4 8 2 2" xfId="21427" xr:uid="{00000000-0005-0000-0000-0000FE520000}"/>
    <cellStyle name="20% - Accent1 3 2 4 3 4 8 3" xfId="21428" xr:uid="{00000000-0005-0000-0000-0000FF520000}"/>
    <cellStyle name="20% - Accent1 3 2 4 3 4 9" xfId="21429" xr:uid="{00000000-0005-0000-0000-000000530000}"/>
    <cellStyle name="20% - Accent1 3 2 4 3 4 9 2" xfId="21430" xr:uid="{00000000-0005-0000-0000-000001530000}"/>
    <cellStyle name="20% - Accent1 3 2 4 3 5" xfId="21431" xr:uid="{00000000-0005-0000-0000-000002530000}"/>
    <cellStyle name="20% - Accent1 3 2 4 3 5 2" xfId="21432" xr:uid="{00000000-0005-0000-0000-000003530000}"/>
    <cellStyle name="20% - Accent1 3 2 4 3 5 2 2" xfId="21433" xr:uid="{00000000-0005-0000-0000-000004530000}"/>
    <cellStyle name="20% - Accent1 3 2 4 3 5 2 2 2" xfId="21434" xr:uid="{00000000-0005-0000-0000-000005530000}"/>
    <cellStyle name="20% - Accent1 3 2 4 3 5 2 2 2 2" xfId="21435" xr:uid="{00000000-0005-0000-0000-000006530000}"/>
    <cellStyle name="20% - Accent1 3 2 4 3 5 2 2 3" xfId="21436" xr:uid="{00000000-0005-0000-0000-000007530000}"/>
    <cellStyle name="20% - Accent1 3 2 4 3 5 2 3" xfId="21437" xr:uid="{00000000-0005-0000-0000-000008530000}"/>
    <cellStyle name="20% - Accent1 3 2 4 3 5 2 3 2" xfId="21438" xr:uid="{00000000-0005-0000-0000-000009530000}"/>
    <cellStyle name="20% - Accent1 3 2 4 3 5 2 4" xfId="21439" xr:uid="{00000000-0005-0000-0000-00000A530000}"/>
    <cellStyle name="20% - Accent1 3 2 4 3 5 3" xfId="21440" xr:uid="{00000000-0005-0000-0000-00000B530000}"/>
    <cellStyle name="20% - Accent1 3 2 4 3 5 3 2" xfId="21441" xr:uid="{00000000-0005-0000-0000-00000C530000}"/>
    <cellStyle name="20% - Accent1 3 2 4 3 5 3 2 2" xfId="21442" xr:uid="{00000000-0005-0000-0000-00000D530000}"/>
    <cellStyle name="20% - Accent1 3 2 4 3 5 3 2 2 2" xfId="21443" xr:uid="{00000000-0005-0000-0000-00000E530000}"/>
    <cellStyle name="20% - Accent1 3 2 4 3 5 3 2 3" xfId="21444" xr:uid="{00000000-0005-0000-0000-00000F530000}"/>
    <cellStyle name="20% - Accent1 3 2 4 3 5 3 3" xfId="21445" xr:uid="{00000000-0005-0000-0000-000010530000}"/>
    <cellStyle name="20% - Accent1 3 2 4 3 5 3 3 2" xfId="21446" xr:uid="{00000000-0005-0000-0000-000011530000}"/>
    <cellStyle name="20% - Accent1 3 2 4 3 5 3 4" xfId="21447" xr:uid="{00000000-0005-0000-0000-000012530000}"/>
    <cellStyle name="20% - Accent1 3 2 4 3 5 4" xfId="21448" xr:uid="{00000000-0005-0000-0000-000013530000}"/>
    <cellStyle name="20% - Accent1 3 2 4 3 5 4 2" xfId="21449" xr:uid="{00000000-0005-0000-0000-000014530000}"/>
    <cellStyle name="20% - Accent1 3 2 4 3 5 4 2 2" xfId="21450" xr:uid="{00000000-0005-0000-0000-000015530000}"/>
    <cellStyle name="20% - Accent1 3 2 4 3 5 4 2 2 2" xfId="21451" xr:uid="{00000000-0005-0000-0000-000016530000}"/>
    <cellStyle name="20% - Accent1 3 2 4 3 5 4 2 3" xfId="21452" xr:uid="{00000000-0005-0000-0000-000017530000}"/>
    <cellStyle name="20% - Accent1 3 2 4 3 5 4 3" xfId="21453" xr:uid="{00000000-0005-0000-0000-000018530000}"/>
    <cellStyle name="20% - Accent1 3 2 4 3 5 4 3 2" xfId="21454" xr:uid="{00000000-0005-0000-0000-000019530000}"/>
    <cellStyle name="20% - Accent1 3 2 4 3 5 4 4" xfId="21455" xr:uid="{00000000-0005-0000-0000-00001A530000}"/>
    <cellStyle name="20% - Accent1 3 2 4 3 5 5" xfId="21456" xr:uid="{00000000-0005-0000-0000-00001B530000}"/>
    <cellStyle name="20% - Accent1 3 2 4 3 5 5 2" xfId="21457" xr:uid="{00000000-0005-0000-0000-00001C530000}"/>
    <cellStyle name="20% - Accent1 3 2 4 3 5 5 2 2" xfId="21458" xr:uid="{00000000-0005-0000-0000-00001D530000}"/>
    <cellStyle name="20% - Accent1 3 2 4 3 5 5 3" xfId="21459" xr:uid="{00000000-0005-0000-0000-00001E530000}"/>
    <cellStyle name="20% - Accent1 3 2 4 3 5 6" xfId="21460" xr:uid="{00000000-0005-0000-0000-00001F530000}"/>
    <cellStyle name="20% - Accent1 3 2 4 3 5 6 2" xfId="21461" xr:uid="{00000000-0005-0000-0000-000020530000}"/>
    <cellStyle name="20% - Accent1 3 2 4 3 5 6 2 2" xfId="21462" xr:uid="{00000000-0005-0000-0000-000021530000}"/>
    <cellStyle name="20% - Accent1 3 2 4 3 5 6 3" xfId="21463" xr:uid="{00000000-0005-0000-0000-000022530000}"/>
    <cellStyle name="20% - Accent1 3 2 4 3 5 7" xfId="21464" xr:uid="{00000000-0005-0000-0000-000023530000}"/>
    <cellStyle name="20% - Accent1 3 2 4 3 5 7 2" xfId="21465" xr:uid="{00000000-0005-0000-0000-000024530000}"/>
    <cellStyle name="20% - Accent1 3 2 4 3 5 8" xfId="21466" xr:uid="{00000000-0005-0000-0000-000025530000}"/>
    <cellStyle name="20% - Accent1 3 2 4 3 5 8 2" xfId="21467" xr:uid="{00000000-0005-0000-0000-000026530000}"/>
    <cellStyle name="20% - Accent1 3 2 4 3 5 9" xfId="21468" xr:uid="{00000000-0005-0000-0000-000027530000}"/>
    <cellStyle name="20% - Accent1 3 2 4 3 6" xfId="21469" xr:uid="{00000000-0005-0000-0000-000028530000}"/>
    <cellStyle name="20% - Accent1 3 2 4 3 6 2" xfId="21470" xr:uid="{00000000-0005-0000-0000-000029530000}"/>
    <cellStyle name="20% - Accent1 3 2 4 3 6 2 2" xfId="21471" xr:uid="{00000000-0005-0000-0000-00002A530000}"/>
    <cellStyle name="20% - Accent1 3 2 4 3 6 2 2 2" xfId="21472" xr:uid="{00000000-0005-0000-0000-00002B530000}"/>
    <cellStyle name="20% - Accent1 3 2 4 3 6 2 2 2 2" xfId="21473" xr:uid="{00000000-0005-0000-0000-00002C530000}"/>
    <cellStyle name="20% - Accent1 3 2 4 3 6 2 2 3" xfId="21474" xr:uid="{00000000-0005-0000-0000-00002D530000}"/>
    <cellStyle name="20% - Accent1 3 2 4 3 6 2 3" xfId="21475" xr:uid="{00000000-0005-0000-0000-00002E530000}"/>
    <cellStyle name="20% - Accent1 3 2 4 3 6 2 3 2" xfId="21476" xr:uid="{00000000-0005-0000-0000-00002F530000}"/>
    <cellStyle name="20% - Accent1 3 2 4 3 6 2 4" xfId="21477" xr:uid="{00000000-0005-0000-0000-000030530000}"/>
    <cellStyle name="20% - Accent1 3 2 4 3 6 3" xfId="21478" xr:uid="{00000000-0005-0000-0000-000031530000}"/>
    <cellStyle name="20% - Accent1 3 2 4 3 6 3 2" xfId="21479" xr:uid="{00000000-0005-0000-0000-000032530000}"/>
    <cellStyle name="20% - Accent1 3 2 4 3 6 3 2 2" xfId="21480" xr:uid="{00000000-0005-0000-0000-000033530000}"/>
    <cellStyle name="20% - Accent1 3 2 4 3 6 3 2 2 2" xfId="21481" xr:uid="{00000000-0005-0000-0000-000034530000}"/>
    <cellStyle name="20% - Accent1 3 2 4 3 6 3 2 3" xfId="21482" xr:uid="{00000000-0005-0000-0000-000035530000}"/>
    <cellStyle name="20% - Accent1 3 2 4 3 6 3 3" xfId="21483" xr:uid="{00000000-0005-0000-0000-000036530000}"/>
    <cellStyle name="20% - Accent1 3 2 4 3 6 3 3 2" xfId="21484" xr:uid="{00000000-0005-0000-0000-000037530000}"/>
    <cellStyle name="20% - Accent1 3 2 4 3 6 3 4" xfId="21485" xr:uid="{00000000-0005-0000-0000-000038530000}"/>
    <cellStyle name="20% - Accent1 3 2 4 3 6 4" xfId="21486" xr:uid="{00000000-0005-0000-0000-000039530000}"/>
    <cellStyle name="20% - Accent1 3 2 4 3 6 4 2" xfId="21487" xr:uid="{00000000-0005-0000-0000-00003A530000}"/>
    <cellStyle name="20% - Accent1 3 2 4 3 6 4 2 2" xfId="21488" xr:uid="{00000000-0005-0000-0000-00003B530000}"/>
    <cellStyle name="20% - Accent1 3 2 4 3 6 4 2 2 2" xfId="21489" xr:uid="{00000000-0005-0000-0000-00003C530000}"/>
    <cellStyle name="20% - Accent1 3 2 4 3 6 4 2 3" xfId="21490" xr:uid="{00000000-0005-0000-0000-00003D530000}"/>
    <cellStyle name="20% - Accent1 3 2 4 3 6 4 3" xfId="21491" xr:uid="{00000000-0005-0000-0000-00003E530000}"/>
    <cellStyle name="20% - Accent1 3 2 4 3 6 4 3 2" xfId="21492" xr:uid="{00000000-0005-0000-0000-00003F530000}"/>
    <cellStyle name="20% - Accent1 3 2 4 3 6 4 4" xfId="21493" xr:uid="{00000000-0005-0000-0000-000040530000}"/>
    <cellStyle name="20% - Accent1 3 2 4 3 6 5" xfId="21494" xr:uid="{00000000-0005-0000-0000-000041530000}"/>
    <cellStyle name="20% - Accent1 3 2 4 3 6 5 2" xfId="21495" xr:uid="{00000000-0005-0000-0000-000042530000}"/>
    <cellStyle name="20% - Accent1 3 2 4 3 6 5 2 2" xfId="21496" xr:uid="{00000000-0005-0000-0000-000043530000}"/>
    <cellStyle name="20% - Accent1 3 2 4 3 6 5 3" xfId="21497" xr:uid="{00000000-0005-0000-0000-000044530000}"/>
    <cellStyle name="20% - Accent1 3 2 4 3 6 6" xfId="21498" xr:uid="{00000000-0005-0000-0000-000045530000}"/>
    <cellStyle name="20% - Accent1 3 2 4 3 6 6 2" xfId="21499" xr:uid="{00000000-0005-0000-0000-000046530000}"/>
    <cellStyle name="20% - Accent1 3 2 4 3 6 6 2 2" xfId="21500" xr:uid="{00000000-0005-0000-0000-000047530000}"/>
    <cellStyle name="20% - Accent1 3 2 4 3 6 6 3" xfId="21501" xr:uid="{00000000-0005-0000-0000-000048530000}"/>
    <cellStyle name="20% - Accent1 3 2 4 3 6 7" xfId="21502" xr:uid="{00000000-0005-0000-0000-000049530000}"/>
    <cellStyle name="20% - Accent1 3 2 4 3 6 7 2" xfId="21503" xr:uid="{00000000-0005-0000-0000-00004A530000}"/>
    <cellStyle name="20% - Accent1 3 2 4 3 6 8" xfId="21504" xr:uid="{00000000-0005-0000-0000-00004B530000}"/>
    <cellStyle name="20% - Accent1 3 2 4 3 6 8 2" xfId="21505" xr:uid="{00000000-0005-0000-0000-00004C530000}"/>
    <cellStyle name="20% - Accent1 3 2 4 3 6 9" xfId="21506" xr:uid="{00000000-0005-0000-0000-00004D530000}"/>
    <cellStyle name="20% - Accent1 3 2 4 3 7" xfId="21507" xr:uid="{00000000-0005-0000-0000-00004E530000}"/>
    <cellStyle name="20% - Accent1 3 2 4 3 7 2" xfId="21508" xr:uid="{00000000-0005-0000-0000-00004F530000}"/>
    <cellStyle name="20% - Accent1 3 2 4 3 7 2 2" xfId="21509" xr:uid="{00000000-0005-0000-0000-000050530000}"/>
    <cellStyle name="20% - Accent1 3 2 4 3 7 2 2 2" xfId="21510" xr:uid="{00000000-0005-0000-0000-000051530000}"/>
    <cellStyle name="20% - Accent1 3 2 4 3 7 2 3" xfId="21511" xr:uid="{00000000-0005-0000-0000-000052530000}"/>
    <cellStyle name="20% - Accent1 3 2 4 3 7 3" xfId="21512" xr:uid="{00000000-0005-0000-0000-000053530000}"/>
    <cellStyle name="20% - Accent1 3 2 4 3 7 3 2" xfId="21513" xr:uid="{00000000-0005-0000-0000-000054530000}"/>
    <cellStyle name="20% - Accent1 3 2 4 3 7 4" xfId="21514" xr:uid="{00000000-0005-0000-0000-000055530000}"/>
    <cellStyle name="20% - Accent1 3 2 4 3 8" xfId="21515" xr:uid="{00000000-0005-0000-0000-000056530000}"/>
    <cellStyle name="20% - Accent1 3 2 4 3 8 2" xfId="21516" xr:uid="{00000000-0005-0000-0000-000057530000}"/>
    <cellStyle name="20% - Accent1 3 2 4 3 8 2 2" xfId="21517" xr:uid="{00000000-0005-0000-0000-000058530000}"/>
    <cellStyle name="20% - Accent1 3 2 4 3 8 2 2 2" xfId="21518" xr:uid="{00000000-0005-0000-0000-000059530000}"/>
    <cellStyle name="20% - Accent1 3 2 4 3 8 2 3" xfId="21519" xr:uid="{00000000-0005-0000-0000-00005A530000}"/>
    <cellStyle name="20% - Accent1 3 2 4 3 8 3" xfId="21520" xr:uid="{00000000-0005-0000-0000-00005B530000}"/>
    <cellStyle name="20% - Accent1 3 2 4 3 8 3 2" xfId="21521" xr:uid="{00000000-0005-0000-0000-00005C530000}"/>
    <cellStyle name="20% - Accent1 3 2 4 3 8 4" xfId="21522" xr:uid="{00000000-0005-0000-0000-00005D530000}"/>
    <cellStyle name="20% - Accent1 3 2 4 3 9" xfId="21523" xr:uid="{00000000-0005-0000-0000-00005E530000}"/>
    <cellStyle name="20% - Accent1 3 2 4 3 9 2" xfId="21524" xr:uid="{00000000-0005-0000-0000-00005F530000}"/>
    <cellStyle name="20% - Accent1 3 2 4 3 9 2 2" xfId="21525" xr:uid="{00000000-0005-0000-0000-000060530000}"/>
    <cellStyle name="20% - Accent1 3 2 4 3 9 2 2 2" xfId="21526" xr:uid="{00000000-0005-0000-0000-000061530000}"/>
    <cellStyle name="20% - Accent1 3 2 4 3 9 2 3" xfId="21527" xr:uid="{00000000-0005-0000-0000-000062530000}"/>
    <cellStyle name="20% - Accent1 3 2 4 3 9 3" xfId="21528" xr:uid="{00000000-0005-0000-0000-000063530000}"/>
    <cellStyle name="20% - Accent1 3 2 4 3 9 3 2" xfId="21529" xr:uid="{00000000-0005-0000-0000-000064530000}"/>
    <cellStyle name="20% - Accent1 3 2 4 3 9 4" xfId="21530" xr:uid="{00000000-0005-0000-0000-000065530000}"/>
    <cellStyle name="20% - Accent1 3 2 4 4" xfId="21531" xr:uid="{00000000-0005-0000-0000-000066530000}"/>
    <cellStyle name="20% - Accent1 3 2 4 4 10" xfId="21532" xr:uid="{00000000-0005-0000-0000-000067530000}"/>
    <cellStyle name="20% - Accent1 3 2 4 4 10 2" xfId="21533" xr:uid="{00000000-0005-0000-0000-000068530000}"/>
    <cellStyle name="20% - Accent1 3 2 4 4 11" xfId="21534" xr:uid="{00000000-0005-0000-0000-000069530000}"/>
    <cellStyle name="20% - Accent1 3 2 4 4 2" xfId="21535" xr:uid="{00000000-0005-0000-0000-00006A530000}"/>
    <cellStyle name="20% - Accent1 3 2 4 4 2 2" xfId="21536" xr:uid="{00000000-0005-0000-0000-00006B530000}"/>
    <cellStyle name="20% - Accent1 3 2 4 4 2 2 2" xfId="21537" xr:uid="{00000000-0005-0000-0000-00006C530000}"/>
    <cellStyle name="20% - Accent1 3 2 4 4 2 2 2 2" xfId="21538" xr:uid="{00000000-0005-0000-0000-00006D530000}"/>
    <cellStyle name="20% - Accent1 3 2 4 4 2 2 2 2 2" xfId="21539" xr:uid="{00000000-0005-0000-0000-00006E530000}"/>
    <cellStyle name="20% - Accent1 3 2 4 4 2 2 2 3" xfId="21540" xr:uid="{00000000-0005-0000-0000-00006F530000}"/>
    <cellStyle name="20% - Accent1 3 2 4 4 2 2 3" xfId="21541" xr:uid="{00000000-0005-0000-0000-000070530000}"/>
    <cellStyle name="20% - Accent1 3 2 4 4 2 2 3 2" xfId="21542" xr:uid="{00000000-0005-0000-0000-000071530000}"/>
    <cellStyle name="20% - Accent1 3 2 4 4 2 2 4" xfId="21543" xr:uid="{00000000-0005-0000-0000-000072530000}"/>
    <cellStyle name="20% - Accent1 3 2 4 4 2 3" xfId="21544" xr:uid="{00000000-0005-0000-0000-000073530000}"/>
    <cellStyle name="20% - Accent1 3 2 4 4 2 3 2" xfId="21545" xr:uid="{00000000-0005-0000-0000-000074530000}"/>
    <cellStyle name="20% - Accent1 3 2 4 4 2 3 2 2" xfId="21546" xr:uid="{00000000-0005-0000-0000-000075530000}"/>
    <cellStyle name="20% - Accent1 3 2 4 4 2 3 2 2 2" xfId="21547" xr:uid="{00000000-0005-0000-0000-000076530000}"/>
    <cellStyle name="20% - Accent1 3 2 4 4 2 3 2 3" xfId="21548" xr:uid="{00000000-0005-0000-0000-000077530000}"/>
    <cellStyle name="20% - Accent1 3 2 4 4 2 3 3" xfId="21549" xr:uid="{00000000-0005-0000-0000-000078530000}"/>
    <cellStyle name="20% - Accent1 3 2 4 4 2 3 3 2" xfId="21550" xr:uid="{00000000-0005-0000-0000-000079530000}"/>
    <cellStyle name="20% - Accent1 3 2 4 4 2 3 4" xfId="21551" xr:uid="{00000000-0005-0000-0000-00007A530000}"/>
    <cellStyle name="20% - Accent1 3 2 4 4 2 4" xfId="21552" xr:uid="{00000000-0005-0000-0000-00007B530000}"/>
    <cellStyle name="20% - Accent1 3 2 4 4 2 4 2" xfId="21553" xr:uid="{00000000-0005-0000-0000-00007C530000}"/>
    <cellStyle name="20% - Accent1 3 2 4 4 2 4 2 2" xfId="21554" xr:uid="{00000000-0005-0000-0000-00007D530000}"/>
    <cellStyle name="20% - Accent1 3 2 4 4 2 4 2 2 2" xfId="21555" xr:uid="{00000000-0005-0000-0000-00007E530000}"/>
    <cellStyle name="20% - Accent1 3 2 4 4 2 4 2 3" xfId="21556" xr:uid="{00000000-0005-0000-0000-00007F530000}"/>
    <cellStyle name="20% - Accent1 3 2 4 4 2 4 3" xfId="21557" xr:uid="{00000000-0005-0000-0000-000080530000}"/>
    <cellStyle name="20% - Accent1 3 2 4 4 2 4 3 2" xfId="21558" xr:uid="{00000000-0005-0000-0000-000081530000}"/>
    <cellStyle name="20% - Accent1 3 2 4 4 2 4 4" xfId="21559" xr:uid="{00000000-0005-0000-0000-000082530000}"/>
    <cellStyle name="20% - Accent1 3 2 4 4 2 5" xfId="21560" xr:uid="{00000000-0005-0000-0000-000083530000}"/>
    <cellStyle name="20% - Accent1 3 2 4 4 2 5 2" xfId="21561" xr:uid="{00000000-0005-0000-0000-000084530000}"/>
    <cellStyle name="20% - Accent1 3 2 4 4 2 5 2 2" xfId="21562" xr:uid="{00000000-0005-0000-0000-000085530000}"/>
    <cellStyle name="20% - Accent1 3 2 4 4 2 5 3" xfId="21563" xr:uid="{00000000-0005-0000-0000-000086530000}"/>
    <cellStyle name="20% - Accent1 3 2 4 4 2 6" xfId="21564" xr:uid="{00000000-0005-0000-0000-000087530000}"/>
    <cellStyle name="20% - Accent1 3 2 4 4 2 6 2" xfId="21565" xr:uid="{00000000-0005-0000-0000-000088530000}"/>
    <cellStyle name="20% - Accent1 3 2 4 4 2 6 2 2" xfId="21566" xr:uid="{00000000-0005-0000-0000-000089530000}"/>
    <cellStyle name="20% - Accent1 3 2 4 4 2 6 3" xfId="21567" xr:uid="{00000000-0005-0000-0000-00008A530000}"/>
    <cellStyle name="20% - Accent1 3 2 4 4 2 7" xfId="21568" xr:uid="{00000000-0005-0000-0000-00008B530000}"/>
    <cellStyle name="20% - Accent1 3 2 4 4 2 7 2" xfId="21569" xr:uid="{00000000-0005-0000-0000-00008C530000}"/>
    <cellStyle name="20% - Accent1 3 2 4 4 2 8" xfId="21570" xr:uid="{00000000-0005-0000-0000-00008D530000}"/>
    <cellStyle name="20% - Accent1 3 2 4 4 2 8 2" xfId="21571" xr:uid="{00000000-0005-0000-0000-00008E530000}"/>
    <cellStyle name="20% - Accent1 3 2 4 4 2 9" xfId="21572" xr:uid="{00000000-0005-0000-0000-00008F530000}"/>
    <cellStyle name="20% - Accent1 3 2 4 4 3" xfId="21573" xr:uid="{00000000-0005-0000-0000-000090530000}"/>
    <cellStyle name="20% - Accent1 3 2 4 4 3 2" xfId="21574" xr:uid="{00000000-0005-0000-0000-000091530000}"/>
    <cellStyle name="20% - Accent1 3 2 4 4 3 2 2" xfId="21575" xr:uid="{00000000-0005-0000-0000-000092530000}"/>
    <cellStyle name="20% - Accent1 3 2 4 4 3 2 2 2" xfId="21576" xr:uid="{00000000-0005-0000-0000-000093530000}"/>
    <cellStyle name="20% - Accent1 3 2 4 4 3 2 2 2 2" xfId="21577" xr:uid="{00000000-0005-0000-0000-000094530000}"/>
    <cellStyle name="20% - Accent1 3 2 4 4 3 2 2 3" xfId="21578" xr:uid="{00000000-0005-0000-0000-000095530000}"/>
    <cellStyle name="20% - Accent1 3 2 4 4 3 2 3" xfId="21579" xr:uid="{00000000-0005-0000-0000-000096530000}"/>
    <cellStyle name="20% - Accent1 3 2 4 4 3 2 3 2" xfId="21580" xr:uid="{00000000-0005-0000-0000-000097530000}"/>
    <cellStyle name="20% - Accent1 3 2 4 4 3 2 4" xfId="21581" xr:uid="{00000000-0005-0000-0000-000098530000}"/>
    <cellStyle name="20% - Accent1 3 2 4 4 3 3" xfId="21582" xr:uid="{00000000-0005-0000-0000-000099530000}"/>
    <cellStyle name="20% - Accent1 3 2 4 4 3 3 2" xfId="21583" xr:uid="{00000000-0005-0000-0000-00009A530000}"/>
    <cellStyle name="20% - Accent1 3 2 4 4 3 3 2 2" xfId="21584" xr:uid="{00000000-0005-0000-0000-00009B530000}"/>
    <cellStyle name="20% - Accent1 3 2 4 4 3 3 2 2 2" xfId="21585" xr:uid="{00000000-0005-0000-0000-00009C530000}"/>
    <cellStyle name="20% - Accent1 3 2 4 4 3 3 2 3" xfId="21586" xr:uid="{00000000-0005-0000-0000-00009D530000}"/>
    <cellStyle name="20% - Accent1 3 2 4 4 3 3 3" xfId="21587" xr:uid="{00000000-0005-0000-0000-00009E530000}"/>
    <cellStyle name="20% - Accent1 3 2 4 4 3 3 3 2" xfId="21588" xr:uid="{00000000-0005-0000-0000-00009F530000}"/>
    <cellStyle name="20% - Accent1 3 2 4 4 3 3 4" xfId="21589" xr:uid="{00000000-0005-0000-0000-0000A0530000}"/>
    <cellStyle name="20% - Accent1 3 2 4 4 3 4" xfId="21590" xr:uid="{00000000-0005-0000-0000-0000A1530000}"/>
    <cellStyle name="20% - Accent1 3 2 4 4 3 4 2" xfId="21591" xr:uid="{00000000-0005-0000-0000-0000A2530000}"/>
    <cellStyle name="20% - Accent1 3 2 4 4 3 4 2 2" xfId="21592" xr:uid="{00000000-0005-0000-0000-0000A3530000}"/>
    <cellStyle name="20% - Accent1 3 2 4 4 3 4 2 2 2" xfId="21593" xr:uid="{00000000-0005-0000-0000-0000A4530000}"/>
    <cellStyle name="20% - Accent1 3 2 4 4 3 4 2 3" xfId="21594" xr:uid="{00000000-0005-0000-0000-0000A5530000}"/>
    <cellStyle name="20% - Accent1 3 2 4 4 3 4 3" xfId="21595" xr:uid="{00000000-0005-0000-0000-0000A6530000}"/>
    <cellStyle name="20% - Accent1 3 2 4 4 3 4 3 2" xfId="21596" xr:uid="{00000000-0005-0000-0000-0000A7530000}"/>
    <cellStyle name="20% - Accent1 3 2 4 4 3 4 4" xfId="21597" xr:uid="{00000000-0005-0000-0000-0000A8530000}"/>
    <cellStyle name="20% - Accent1 3 2 4 4 3 5" xfId="21598" xr:uid="{00000000-0005-0000-0000-0000A9530000}"/>
    <cellStyle name="20% - Accent1 3 2 4 4 3 5 2" xfId="21599" xr:uid="{00000000-0005-0000-0000-0000AA530000}"/>
    <cellStyle name="20% - Accent1 3 2 4 4 3 5 2 2" xfId="21600" xr:uid="{00000000-0005-0000-0000-0000AB530000}"/>
    <cellStyle name="20% - Accent1 3 2 4 4 3 5 3" xfId="21601" xr:uid="{00000000-0005-0000-0000-0000AC530000}"/>
    <cellStyle name="20% - Accent1 3 2 4 4 3 6" xfId="21602" xr:uid="{00000000-0005-0000-0000-0000AD530000}"/>
    <cellStyle name="20% - Accent1 3 2 4 4 3 6 2" xfId="21603" xr:uid="{00000000-0005-0000-0000-0000AE530000}"/>
    <cellStyle name="20% - Accent1 3 2 4 4 3 6 2 2" xfId="21604" xr:uid="{00000000-0005-0000-0000-0000AF530000}"/>
    <cellStyle name="20% - Accent1 3 2 4 4 3 6 3" xfId="21605" xr:uid="{00000000-0005-0000-0000-0000B0530000}"/>
    <cellStyle name="20% - Accent1 3 2 4 4 3 7" xfId="21606" xr:uid="{00000000-0005-0000-0000-0000B1530000}"/>
    <cellStyle name="20% - Accent1 3 2 4 4 3 7 2" xfId="21607" xr:uid="{00000000-0005-0000-0000-0000B2530000}"/>
    <cellStyle name="20% - Accent1 3 2 4 4 3 8" xfId="21608" xr:uid="{00000000-0005-0000-0000-0000B3530000}"/>
    <cellStyle name="20% - Accent1 3 2 4 4 3 8 2" xfId="21609" xr:uid="{00000000-0005-0000-0000-0000B4530000}"/>
    <cellStyle name="20% - Accent1 3 2 4 4 3 9" xfId="21610" xr:uid="{00000000-0005-0000-0000-0000B5530000}"/>
    <cellStyle name="20% - Accent1 3 2 4 4 4" xfId="21611" xr:uid="{00000000-0005-0000-0000-0000B6530000}"/>
    <cellStyle name="20% - Accent1 3 2 4 4 4 2" xfId="21612" xr:uid="{00000000-0005-0000-0000-0000B7530000}"/>
    <cellStyle name="20% - Accent1 3 2 4 4 4 2 2" xfId="21613" xr:uid="{00000000-0005-0000-0000-0000B8530000}"/>
    <cellStyle name="20% - Accent1 3 2 4 4 4 2 2 2" xfId="21614" xr:uid="{00000000-0005-0000-0000-0000B9530000}"/>
    <cellStyle name="20% - Accent1 3 2 4 4 4 2 3" xfId="21615" xr:uid="{00000000-0005-0000-0000-0000BA530000}"/>
    <cellStyle name="20% - Accent1 3 2 4 4 4 3" xfId="21616" xr:uid="{00000000-0005-0000-0000-0000BB530000}"/>
    <cellStyle name="20% - Accent1 3 2 4 4 4 3 2" xfId="21617" xr:uid="{00000000-0005-0000-0000-0000BC530000}"/>
    <cellStyle name="20% - Accent1 3 2 4 4 4 4" xfId="21618" xr:uid="{00000000-0005-0000-0000-0000BD530000}"/>
    <cellStyle name="20% - Accent1 3 2 4 4 5" xfId="21619" xr:uid="{00000000-0005-0000-0000-0000BE530000}"/>
    <cellStyle name="20% - Accent1 3 2 4 4 5 2" xfId="21620" xr:uid="{00000000-0005-0000-0000-0000BF530000}"/>
    <cellStyle name="20% - Accent1 3 2 4 4 5 2 2" xfId="21621" xr:uid="{00000000-0005-0000-0000-0000C0530000}"/>
    <cellStyle name="20% - Accent1 3 2 4 4 5 2 2 2" xfId="21622" xr:uid="{00000000-0005-0000-0000-0000C1530000}"/>
    <cellStyle name="20% - Accent1 3 2 4 4 5 2 3" xfId="21623" xr:uid="{00000000-0005-0000-0000-0000C2530000}"/>
    <cellStyle name="20% - Accent1 3 2 4 4 5 3" xfId="21624" xr:uid="{00000000-0005-0000-0000-0000C3530000}"/>
    <cellStyle name="20% - Accent1 3 2 4 4 5 3 2" xfId="21625" xr:uid="{00000000-0005-0000-0000-0000C4530000}"/>
    <cellStyle name="20% - Accent1 3 2 4 4 5 4" xfId="21626" xr:uid="{00000000-0005-0000-0000-0000C5530000}"/>
    <cellStyle name="20% - Accent1 3 2 4 4 6" xfId="21627" xr:uid="{00000000-0005-0000-0000-0000C6530000}"/>
    <cellStyle name="20% - Accent1 3 2 4 4 6 2" xfId="21628" xr:uid="{00000000-0005-0000-0000-0000C7530000}"/>
    <cellStyle name="20% - Accent1 3 2 4 4 6 2 2" xfId="21629" xr:uid="{00000000-0005-0000-0000-0000C8530000}"/>
    <cellStyle name="20% - Accent1 3 2 4 4 6 2 2 2" xfId="21630" xr:uid="{00000000-0005-0000-0000-0000C9530000}"/>
    <cellStyle name="20% - Accent1 3 2 4 4 6 2 3" xfId="21631" xr:uid="{00000000-0005-0000-0000-0000CA530000}"/>
    <cellStyle name="20% - Accent1 3 2 4 4 6 3" xfId="21632" xr:uid="{00000000-0005-0000-0000-0000CB530000}"/>
    <cellStyle name="20% - Accent1 3 2 4 4 6 3 2" xfId="21633" xr:uid="{00000000-0005-0000-0000-0000CC530000}"/>
    <cellStyle name="20% - Accent1 3 2 4 4 6 4" xfId="21634" xr:uid="{00000000-0005-0000-0000-0000CD530000}"/>
    <cellStyle name="20% - Accent1 3 2 4 4 7" xfId="21635" xr:uid="{00000000-0005-0000-0000-0000CE530000}"/>
    <cellStyle name="20% - Accent1 3 2 4 4 7 2" xfId="21636" xr:uid="{00000000-0005-0000-0000-0000CF530000}"/>
    <cellStyle name="20% - Accent1 3 2 4 4 7 2 2" xfId="21637" xr:uid="{00000000-0005-0000-0000-0000D0530000}"/>
    <cellStyle name="20% - Accent1 3 2 4 4 7 3" xfId="21638" xr:uid="{00000000-0005-0000-0000-0000D1530000}"/>
    <cellStyle name="20% - Accent1 3 2 4 4 8" xfId="21639" xr:uid="{00000000-0005-0000-0000-0000D2530000}"/>
    <cellStyle name="20% - Accent1 3 2 4 4 8 2" xfId="21640" xr:uid="{00000000-0005-0000-0000-0000D3530000}"/>
    <cellStyle name="20% - Accent1 3 2 4 4 8 2 2" xfId="21641" xr:uid="{00000000-0005-0000-0000-0000D4530000}"/>
    <cellStyle name="20% - Accent1 3 2 4 4 8 3" xfId="21642" xr:uid="{00000000-0005-0000-0000-0000D5530000}"/>
    <cellStyle name="20% - Accent1 3 2 4 4 9" xfId="21643" xr:uid="{00000000-0005-0000-0000-0000D6530000}"/>
    <cellStyle name="20% - Accent1 3 2 4 4 9 2" xfId="21644" xr:uid="{00000000-0005-0000-0000-0000D7530000}"/>
    <cellStyle name="20% - Accent1 3 2 4 5" xfId="21645" xr:uid="{00000000-0005-0000-0000-0000D8530000}"/>
    <cellStyle name="20% - Accent1 3 2 4 5 10" xfId="21646" xr:uid="{00000000-0005-0000-0000-0000D9530000}"/>
    <cellStyle name="20% - Accent1 3 2 4 5 10 2" xfId="21647" xr:uid="{00000000-0005-0000-0000-0000DA530000}"/>
    <cellStyle name="20% - Accent1 3 2 4 5 11" xfId="21648" xr:uid="{00000000-0005-0000-0000-0000DB530000}"/>
    <cellStyle name="20% - Accent1 3 2 4 5 2" xfId="21649" xr:uid="{00000000-0005-0000-0000-0000DC530000}"/>
    <cellStyle name="20% - Accent1 3 2 4 5 2 2" xfId="21650" xr:uid="{00000000-0005-0000-0000-0000DD530000}"/>
    <cellStyle name="20% - Accent1 3 2 4 5 2 2 2" xfId="21651" xr:uid="{00000000-0005-0000-0000-0000DE530000}"/>
    <cellStyle name="20% - Accent1 3 2 4 5 2 2 2 2" xfId="21652" xr:uid="{00000000-0005-0000-0000-0000DF530000}"/>
    <cellStyle name="20% - Accent1 3 2 4 5 2 2 2 2 2" xfId="21653" xr:uid="{00000000-0005-0000-0000-0000E0530000}"/>
    <cellStyle name="20% - Accent1 3 2 4 5 2 2 2 3" xfId="21654" xr:uid="{00000000-0005-0000-0000-0000E1530000}"/>
    <cellStyle name="20% - Accent1 3 2 4 5 2 2 3" xfId="21655" xr:uid="{00000000-0005-0000-0000-0000E2530000}"/>
    <cellStyle name="20% - Accent1 3 2 4 5 2 2 3 2" xfId="21656" xr:uid="{00000000-0005-0000-0000-0000E3530000}"/>
    <cellStyle name="20% - Accent1 3 2 4 5 2 2 4" xfId="21657" xr:uid="{00000000-0005-0000-0000-0000E4530000}"/>
    <cellStyle name="20% - Accent1 3 2 4 5 2 3" xfId="21658" xr:uid="{00000000-0005-0000-0000-0000E5530000}"/>
    <cellStyle name="20% - Accent1 3 2 4 5 2 3 2" xfId="21659" xr:uid="{00000000-0005-0000-0000-0000E6530000}"/>
    <cellStyle name="20% - Accent1 3 2 4 5 2 3 2 2" xfId="21660" xr:uid="{00000000-0005-0000-0000-0000E7530000}"/>
    <cellStyle name="20% - Accent1 3 2 4 5 2 3 2 2 2" xfId="21661" xr:uid="{00000000-0005-0000-0000-0000E8530000}"/>
    <cellStyle name="20% - Accent1 3 2 4 5 2 3 2 3" xfId="21662" xr:uid="{00000000-0005-0000-0000-0000E9530000}"/>
    <cellStyle name="20% - Accent1 3 2 4 5 2 3 3" xfId="21663" xr:uid="{00000000-0005-0000-0000-0000EA530000}"/>
    <cellStyle name="20% - Accent1 3 2 4 5 2 3 3 2" xfId="21664" xr:uid="{00000000-0005-0000-0000-0000EB530000}"/>
    <cellStyle name="20% - Accent1 3 2 4 5 2 3 4" xfId="21665" xr:uid="{00000000-0005-0000-0000-0000EC530000}"/>
    <cellStyle name="20% - Accent1 3 2 4 5 2 4" xfId="21666" xr:uid="{00000000-0005-0000-0000-0000ED530000}"/>
    <cellStyle name="20% - Accent1 3 2 4 5 2 4 2" xfId="21667" xr:uid="{00000000-0005-0000-0000-0000EE530000}"/>
    <cellStyle name="20% - Accent1 3 2 4 5 2 4 2 2" xfId="21668" xr:uid="{00000000-0005-0000-0000-0000EF530000}"/>
    <cellStyle name="20% - Accent1 3 2 4 5 2 4 2 2 2" xfId="21669" xr:uid="{00000000-0005-0000-0000-0000F0530000}"/>
    <cellStyle name="20% - Accent1 3 2 4 5 2 4 2 3" xfId="21670" xr:uid="{00000000-0005-0000-0000-0000F1530000}"/>
    <cellStyle name="20% - Accent1 3 2 4 5 2 4 3" xfId="21671" xr:uid="{00000000-0005-0000-0000-0000F2530000}"/>
    <cellStyle name="20% - Accent1 3 2 4 5 2 4 3 2" xfId="21672" xr:uid="{00000000-0005-0000-0000-0000F3530000}"/>
    <cellStyle name="20% - Accent1 3 2 4 5 2 4 4" xfId="21673" xr:uid="{00000000-0005-0000-0000-0000F4530000}"/>
    <cellStyle name="20% - Accent1 3 2 4 5 2 5" xfId="21674" xr:uid="{00000000-0005-0000-0000-0000F5530000}"/>
    <cellStyle name="20% - Accent1 3 2 4 5 2 5 2" xfId="21675" xr:uid="{00000000-0005-0000-0000-0000F6530000}"/>
    <cellStyle name="20% - Accent1 3 2 4 5 2 5 2 2" xfId="21676" xr:uid="{00000000-0005-0000-0000-0000F7530000}"/>
    <cellStyle name="20% - Accent1 3 2 4 5 2 5 3" xfId="21677" xr:uid="{00000000-0005-0000-0000-0000F8530000}"/>
    <cellStyle name="20% - Accent1 3 2 4 5 2 6" xfId="21678" xr:uid="{00000000-0005-0000-0000-0000F9530000}"/>
    <cellStyle name="20% - Accent1 3 2 4 5 2 6 2" xfId="21679" xr:uid="{00000000-0005-0000-0000-0000FA530000}"/>
    <cellStyle name="20% - Accent1 3 2 4 5 2 6 2 2" xfId="21680" xr:uid="{00000000-0005-0000-0000-0000FB530000}"/>
    <cellStyle name="20% - Accent1 3 2 4 5 2 6 3" xfId="21681" xr:uid="{00000000-0005-0000-0000-0000FC530000}"/>
    <cellStyle name="20% - Accent1 3 2 4 5 2 7" xfId="21682" xr:uid="{00000000-0005-0000-0000-0000FD530000}"/>
    <cellStyle name="20% - Accent1 3 2 4 5 2 7 2" xfId="21683" xr:uid="{00000000-0005-0000-0000-0000FE530000}"/>
    <cellStyle name="20% - Accent1 3 2 4 5 2 8" xfId="21684" xr:uid="{00000000-0005-0000-0000-0000FF530000}"/>
    <cellStyle name="20% - Accent1 3 2 4 5 2 8 2" xfId="21685" xr:uid="{00000000-0005-0000-0000-000000540000}"/>
    <cellStyle name="20% - Accent1 3 2 4 5 2 9" xfId="21686" xr:uid="{00000000-0005-0000-0000-000001540000}"/>
    <cellStyle name="20% - Accent1 3 2 4 5 3" xfId="21687" xr:uid="{00000000-0005-0000-0000-000002540000}"/>
    <cellStyle name="20% - Accent1 3 2 4 5 3 2" xfId="21688" xr:uid="{00000000-0005-0000-0000-000003540000}"/>
    <cellStyle name="20% - Accent1 3 2 4 5 3 2 2" xfId="21689" xr:uid="{00000000-0005-0000-0000-000004540000}"/>
    <cellStyle name="20% - Accent1 3 2 4 5 3 2 2 2" xfId="21690" xr:uid="{00000000-0005-0000-0000-000005540000}"/>
    <cellStyle name="20% - Accent1 3 2 4 5 3 2 2 2 2" xfId="21691" xr:uid="{00000000-0005-0000-0000-000006540000}"/>
    <cellStyle name="20% - Accent1 3 2 4 5 3 2 2 3" xfId="21692" xr:uid="{00000000-0005-0000-0000-000007540000}"/>
    <cellStyle name="20% - Accent1 3 2 4 5 3 2 3" xfId="21693" xr:uid="{00000000-0005-0000-0000-000008540000}"/>
    <cellStyle name="20% - Accent1 3 2 4 5 3 2 3 2" xfId="21694" xr:uid="{00000000-0005-0000-0000-000009540000}"/>
    <cellStyle name="20% - Accent1 3 2 4 5 3 2 4" xfId="21695" xr:uid="{00000000-0005-0000-0000-00000A540000}"/>
    <cellStyle name="20% - Accent1 3 2 4 5 3 3" xfId="21696" xr:uid="{00000000-0005-0000-0000-00000B540000}"/>
    <cellStyle name="20% - Accent1 3 2 4 5 3 3 2" xfId="21697" xr:uid="{00000000-0005-0000-0000-00000C540000}"/>
    <cellStyle name="20% - Accent1 3 2 4 5 3 3 2 2" xfId="21698" xr:uid="{00000000-0005-0000-0000-00000D540000}"/>
    <cellStyle name="20% - Accent1 3 2 4 5 3 3 2 2 2" xfId="21699" xr:uid="{00000000-0005-0000-0000-00000E540000}"/>
    <cellStyle name="20% - Accent1 3 2 4 5 3 3 2 3" xfId="21700" xr:uid="{00000000-0005-0000-0000-00000F540000}"/>
    <cellStyle name="20% - Accent1 3 2 4 5 3 3 3" xfId="21701" xr:uid="{00000000-0005-0000-0000-000010540000}"/>
    <cellStyle name="20% - Accent1 3 2 4 5 3 3 3 2" xfId="21702" xr:uid="{00000000-0005-0000-0000-000011540000}"/>
    <cellStyle name="20% - Accent1 3 2 4 5 3 3 4" xfId="21703" xr:uid="{00000000-0005-0000-0000-000012540000}"/>
    <cellStyle name="20% - Accent1 3 2 4 5 3 4" xfId="21704" xr:uid="{00000000-0005-0000-0000-000013540000}"/>
    <cellStyle name="20% - Accent1 3 2 4 5 3 4 2" xfId="21705" xr:uid="{00000000-0005-0000-0000-000014540000}"/>
    <cellStyle name="20% - Accent1 3 2 4 5 3 4 2 2" xfId="21706" xr:uid="{00000000-0005-0000-0000-000015540000}"/>
    <cellStyle name="20% - Accent1 3 2 4 5 3 4 2 2 2" xfId="21707" xr:uid="{00000000-0005-0000-0000-000016540000}"/>
    <cellStyle name="20% - Accent1 3 2 4 5 3 4 2 3" xfId="21708" xr:uid="{00000000-0005-0000-0000-000017540000}"/>
    <cellStyle name="20% - Accent1 3 2 4 5 3 4 3" xfId="21709" xr:uid="{00000000-0005-0000-0000-000018540000}"/>
    <cellStyle name="20% - Accent1 3 2 4 5 3 4 3 2" xfId="21710" xr:uid="{00000000-0005-0000-0000-000019540000}"/>
    <cellStyle name="20% - Accent1 3 2 4 5 3 4 4" xfId="21711" xr:uid="{00000000-0005-0000-0000-00001A540000}"/>
    <cellStyle name="20% - Accent1 3 2 4 5 3 5" xfId="21712" xr:uid="{00000000-0005-0000-0000-00001B540000}"/>
    <cellStyle name="20% - Accent1 3 2 4 5 3 5 2" xfId="21713" xr:uid="{00000000-0005-0000-0000-00001C540000}"/>
    <cellStyle name="20% - Accent1 3 2 4 5 3 5 2 2" xfId="21714" xr:uid="{00000000-0005-0000-0000-00001D540000}"/>
    <cellStyle name="20% - Accent1 3 2 4 5 3 5 3" xfId="21715" xr:uid="{00000000-0005-0000-0000-00001E540000}"/>
    <cellStyle name="20% - Accent1 3 2 4 5 3 6" xfId="21716" xr:uid="{00000000-0005-0000-0000-00001F540000}"/>
    <cellStyle name="20% - Accent1 3 2 4 5 3 6 2" xfId="21717" xr:uid="{00000000-0005-0000-0000-000020540000}"/>
    <cellStyle name="20% - Accent1 3 2 4 5 3 6 2 2" xfId="21718" xr:uid="{00000000-0005-0000-0000-000021540000}"/>
    <cellStyle name="20% - Accent1 3 2 4 5 3 6 3" xfId="21719" xr:uid="{00000000-0005-0000-0000-000022540000}"/>
    <cellStyle name="20% - Accent1 3 2 4 5 3 7" xfId="21720" xr:uid="{00000000-0005-0000-0000-000023540000}"/>
    <cellStyle name="20% - Accent1 3 2 4 5 3 7 2" xfId="21721" xr:uid="{00000000-0005-0000-0000-000024540000}"/>
    <cellStyle name="20% - Accent1 3 2 4 5 3 8" xfId="21722" xr:uid="{00000000-0005-0000-0000-000025540000}"/>
    <cellStyle name="20% - Accent1 3 2 4 5 3 8 2" xfId="21723" xr:uid="{00000000-0005-0000-0000-000026540000}"/>
    <cellStyle name="20% - Accent1 3 2 4 5 3 9" xfId="21724" xr:uid="{00000000-0005-0000-0000-000027540000}"/>
    <cellStyle name="20% - Accent1 3 2 4 5 4" xfId="21725" xr:uid="{00000000-0005-0000-0000-000028540000}"/>
    <cellStyle name="20% - Accent1 3 2 4 5 4 2" xfId="21726" xr:uid="{00000000-0005-0000-0000-000029540000}"/>
    <cellStyle name="20% - Accent1 3 2 4 5 4 2 2" xfId="21727" xr:uid="{00000000-0005-0000-0000-00002A540000}"/>
    <cellStyle name="20% - Accent1 3 2 4 5 4 2 2 2" xfId="21728" xr:uid="{00000000-0005-0000-0000-00002B540000}"/>
    <cellStyle name="20% - Accent1 3 2 4 5 4 2 3" xfId="21729" xr:uid="{00000000-0005-0000-0000-00002C540000}"/>
    <cellStyle name="20% - Accent1 3 2 4 5 4 3" xfId="21730" xr:uid="{00000000-0005-0000-0000-00002D540000}"/>
    <cellStyle name="20% - Accent1 3 2 4 5 4 3 2" xfId="21731" xr:uid="{00000000-0005-0000-0000-00002E540000}"/>
    <cellStyle name="20% - Accent1 3 2 4 5 4 4" xfId="21732" xr:uid="{00000000-0005-0000-0000-00002F540000}"/>
    <cellStyle name="20% - Accent1 3 2 4 5 5" xfId="21733" xr:uid="{00000000-0005-0000-0000-000030540000}"/>
    <cellStyle name="20% - Accent1 3 2 4 5 5 2" xfId="21734" xr:uid="{00000000-0005-0000-0000-000031540000}"/>
    <cellStyle name="20% - Accent1 3 2 4 5 5 2 2" xfId="21735" xr:uid="{00000000-0005-0000-0000-000032540000}"/>
    <cellStyle name="20% - Accent1 3 2 4 5 5 2 2 2" xfId="21736" xr:uid="{00000000-0005-0000-0000-000033540000}"/>
    <cellStyle name="20% - Accent1 3 2 4 5 5 2 3" xfId="21737" xr:uid="{00000000-0005-0000-0000-000034540000}"/>
    <cellStyle name="20% - Accent1 3 2 4 5 5 3" xfId="21738" xr:uid="{00000000-0005-0000-0000-000035540000}"/>
    <cellStyle name="20% - Accent1 3 2 4 5 5 3 2" xfId="21739" xr:uid="{00000000-0005-0000-0000-000036540000}"/>
    <cellStyle name="20% - Accent1 3 2 4 5 5 4" xfId="21740" xr:uid="{00000000-0005-0000-0000-000037540000}"/>
    <cellStyle name="20% - Accent1 3 2 4 5 6" xfId="21741" xr:uid="{00000000-0005-0000-0000-000038540000}"/>
    <cellStyle name="20% - Accent1 3 2 4 5 6 2" xfId="21742" xr:uid="{00000000-0005-0000-0000-000039540000}"/>
    <cellStyle name="20% - Accent1 3 2 4 5 6 2 2" xfId="21743" xr:uid="{00000000-0005-0000-0000-00003A540000}"/>
    <cellStyle name="20% - Accent1 3 2 4 5 6 2 2 2" xfId="21744" xr:uid="{00000000-0005-0000-0000-00003B540000}"/>
    <cellStyle name="20% - Accent1 3 2 4 5 6 2 3" xfId="21745" xr:uid="{00000000-0005-0000-0000-00003C540000}"/>
    <cellStyle name="20% - Accent1 3 2 4 5 6 3" xfId="21746" xr:uid="{00000000-0005-0000-0000-00003D540000}"/>
    <cellStyle name="20% - Accent1 3 2 4 5 6 3 2" xfId="21747" xr:uid="{00000000-0005-0000-0000-00003E540000}"/>
    <cellStyle name="20% - Accent1 3 2 4 5 6 4" xfId="21748" xr:uid="{00000000-0005-0000-0000-00003F540000}"/>
    <cellStyle name="20% - Accent1 3 2 4 5 7" xfId="21749" xr:uid="{00000000-0005-0000-0000-000040540000}"/>
    <cellStyle name="20% - Accent1 3 2 4 5 7 2" xfId="21750" xr:uid="{00000000-0005-0000-0000-000041540000}"/>
    <cellStyle name="20% - Accent1 3 2 4 5 7 2 2" xfId="21751" xr:uid="{00000000-0005-0000-0000-000042540000}"/>
    <cellStyle name="20% - Accent1 3 2 4 5 7 3" xfId="21752" xr:uid="{00000000-0005-0000-0000-000043540000}"/>
    <cellStyle name="20% - Accent1 3 2 4 5 8" xfId="21753" xr:uid="{00000000-0005-0000-0000-000044540000}"/>
    <cellStyle name="20% - Accent1 3 2 4 5 8 2" xfId="21754" xr:uid="{00000000-0005-0000-0000-000045540000}"/>
    <cellStyle name="20% - Accent1 3 2 4 5 8 2 2" xfId="21755" xr:uid="{00000000-0005-0000-0000-000046540000}"/>
    <cellStyle name="20% - Accent1 3 2 4 5 8 3" xfId="21756" xr:uid="{00000000-0005-0000-0000-000047540000}"/>
    <cellStyle name="20% - Accent1 3 2 4 5 9" xfId="21757" xr:uid="{00000000-0005-0000-0000-000048540000}"/>
    <cellStyle name="20% - Accent1 3 2 4 5 9 2" xfId="21758" xr:uid="{00000000-0005-0000-0000-000049540000}"/>
    <cellStyle name="20% - Accent1 3 2 4 6" xfId="21759" xr:uid="{00000000-0005-0000-0000-00004A540000}"/>
    <cellStyle name="20% - Accent1 3 2 4 6 10" xfId="21760" xr:uid="{00000000-0005-0000-0000-00004B540000}"/>
    <cellStyle name="20% - Accent1 3 2 4 6 10 2" xfId="21761" xr:uid="{00000000-0005-0000-0000-00004C540000}"/>
    <cellStyle name="20% - Accent1 3 2 4 6 11" xfId="21762" xr:uid="{00000000-0005-0000-0000-00004D540000}"/>
    <cellStyle name="20% - Accent1 3 2 4 6 2" xfId="21763" xr:uid="{00000000-0005-0000-0000-00004E540000}"/>
    <cellStyle name="20% - Accent1 3 2 4 6 2 2" xfId="21764" xr:uid="{00000000-0005-0000-0000-00004F540000}"/>
    <cellStyle name="20% - Accent1 3 2 4 6 2 2 2" xfId="21765" xr:uid="{00000000-0005-0000-0000-000050540000}"/>
    <cellStyle name="20% - Accent1 3 2 4 6 2 2 2 2" xfId="21766" xr:uid="{00000000-0005-0000-0000-000051540000}"/>
    <cellStyle name="20% - Accent1 3 2 4 6 2 2 2 2 2" xfId="21767" xr:uid="{00000000-0005-0000-0000-000052540000}"/>
    <cellStyle name="20% - Accent1 3 2 4 6 2 2 2 3" xfId="21768" xr:uid="{00000000-0005-0000-0000-000053540000}"/>
    <cellStyle name="20% - Accent1 3 2 4 6 2 2 3" xfId="21769" xr:uid="{00000000-0005-0000-0000-000054540000}"/>
    <cellStyle name="20% - Accent1 3 2 4 6 2 2 3 2" xfId="21770" xr:uid="{00000000-0005-0000-0000-000055540000}"/>
    <cellStyle name="20% - Accent1 3 2 4 6 2 2 4" xfId="21771" xr:uid="{00000000-0005-0000-0000-000056540000}"/>
    <cellStyle name="20% - Accent1 3 2 4 6 2 3" xfId="21772" xr:uid="{00000000-0005-0000-0000-000057540000}"/>
    <cellStyle name="20% - Accent1 3 2 4 6 2 3 2" xfId="21773" xr:uid="{00000000-0005-0000-0000-000058540000}"/>
    <cellStyle name="20% - Accent1 3 2 4 6 2 3 2 2" xfId="21774" xr:uid="{00000000-0005-0000-0000-000059540000}"/>
    <cellStyle name="20% - Accent1 3 2 4 6 2 3 2 2 2" xfId="21775" xr:uid="{00000000-0005-0000-0000-00005A540000}"/>
    <cellStyle name="20% - Accent1 3 2 4 6 2 3 2 3" xfId="21776" xr:uid="{00000000-0005-0000-0000-00005B540000}"/>
    <cellStyle name="20% - Accent1 3 2 4 6 2 3 3" xfId="21777" xr:uid="{00000000-0005-0000-0000-00005C540000}"/>
    <cellStyle name="20% - Accent1 3 2 4 6 2 3 3 2" xfId="21778" xr:uid="{00000000-0005-0000-0000-00005D540000}"/>
    <cellStyle name="20% - Accent1 3 2 4 6 2 3 4" xfId="21779" xr:uid="{00000000-0005-0000-0000-00005E540000}"/>
    <cellStyle name="20% - Accent1 3 2 4 6 2 4" xfId="21780" xr:uid="{00000000-0005-0000-0000-00005F540000}"/>
    <cellStyle name="20% - Accent1 3 2 4 6 2 4 2" xfId="21781" xr:uid="{00000000-0005-0000-0000-000060540000}"/>
    <cellStyle name="20% - Accent1 3 2 4 6 2 4 2 2" xfId="21782" xr:uid="{00000000-0005-0000-0000-000061540000}"/>
    <cellStyle name="20% - Accent1 3 2 4 6 2 4 2 2 2" xfId="21783" xr:uid="{00000000-0005-0000-0000-000062540000}"/>
    <cellStyle name="20% - Accent1 3 2 4 6 2 4 2 3" xfId="21784" xr:uid="{00000000-0005-0000-0000-000063540000}"/>
    <cellStyle name="20% - Accent1 3 2 4 6 2 4 3" xfId="21785" xr:uid="{00000000-0005-0000-0000-000064540000}"/>
    <cellStyle name="20% - Accent1 3 2 4 6 2 4 3 2" xfId="21786" xr:uid="{00000000-0005-0000-0000-000065540000}"/>
    <cellStyle name="20% - Accent1 3 2 4 6 2 4 4" xfId="21787" xr:uid="{00000000-0005-0000-0000-000066540000}"/>
    <cellStyle name="20% - Accent1 3 2 4 6 2 5" xfId="21788" xr:uid="{00000000-0005-0000-0000-000067540000}"/>
    <cellStyle name="20% - Accent1 3 2 4 6 2 5 2" xfId="21789" xr:uid="{00000000-0005-0000-0000-000068540000}"/>
    <cellStyle name="20% - Accent1 3 2 4 6 2 5 2 2" xfId="21790" xr:uid="{00000000-0005-0000-0000-000069540000}"/>
    <cellStyle name="20% - Accent1 3 2 4 6 2 5 3" xfId="21791" xr:uid="{00000000-0005-0000-0000-00006A540000}"/>
    <cellStyle name="20% - Accent1 3 2 4 6 2 6" xfId="21792" xr:uid="{00000000-0005-0000-0000-00006B540000}"/>
    <cellStyle name="20% - Accent1 3 2 4 6 2 6 2" xfId="21793" xr:uid="{00000000-0005-0000-0000-00006C540000}"/>
    <cellStyle name="20% - Accent1 3 2 4 6 2 6 2 2" xfId="21794" xr:uid="{00000000-0005-0000-0000-00006D540000}"/>
    <cellStyle name="20% - Accent1 3 2 4 6 2 6 3" xfId="21795" xr:uid="{00000000-0005-0000-0000-00006E540000}"/>
    <cellStyle name="20% - Accent1 3 2 4 6 2 7" xfId="21796" xr:uid="{00000000-0005-0000-0000-00006F540000}"/>
    <cellStyle name="20% - Accent1 3 2 4 6 2 7 2" xfId="21797" xr:uid="{00000000-0005-0000-0000-000070540000}"/>
    <cellStyle name="20% - Accent1 3 2 4 6 2 8" xfId="21798" xr:uid="{00000000-0005-0000-0000-000071540000}"/>
    <cellStyle name="20% - Accent1 3 2 4 6 2 8 2" xfId="21799" xr:uid="{00000000-0005-0000-0000-000072540000}"/>
    <cellStyle name="20% - Accent1 3 2 4 6 2 9" xfId="21800" xr:uid="{00000000-0005-0000-0000-000073540000}"/>
    <cellStyle name="20% - Accent1 3 2 4 6 3" xfId="21801" xr:uid="{00000000-0005-0000-0000-000074540000}"/>
    <cellStyle name="20% - Accent1 3 2 4 6 3 2" xfId="21802" xr:uid="{00000000-0005-0000-0000-000075540000}"/>
    <cellStyle name="20% - Accent1 3 2 4 6 3 2 2" xfId="21803" xr:uid="{00000000-0005-0000-0000-000076540000}"/>
    <cellStyle name="20% - Accent1 3 2 4 6 3 2 2 2" xfId="21804" xr:uid="{00000000-0005-0000-0000-000077540000}"/>
    <cellStyle name="20% - Accent1 3 2 4 6 3 2 2 2 2" xfId="21805" xr:uid="{00000000-0005-0000-0000-000078540000}"/>
    <cellStyle name="20% - Accent1 3 2 4 6 3 2 2 3" xfId="21806" xr:uid="{00000000-0005-0000-0000-000079540000}"/>
    <cellStyle name="20% - Accent1 3 2 4 6 3 2 3" xfId="21807" xr:uid="{00000000-0005-0000-0000-00007A540000}"/>
    <cellStyle name="20% - Accent1 3 2 4 6 3 2 3 2" xfId="21808" xr:uid="{00000000-0005-0000-0000-00007B540000}"/>
    <cellStyle name="20% - Accent1 3 2 4 6 3 2 4" xfId="21809" xr:uid="{00000000-0005-0000-0000-00007C540000}"/>
    <cellStyle name="20% - Accent1 3 2 4 6 3 3" xfId="21810" xr:uid="{00000000-0005-0000-0000-00007D540000}"/>
    <cellStyle name="20% - Accent1 3 2 4 6 3 3 2" xfId="21811" xr:uid="{00000000-0005-0000-0000-00007E540000}"/>
    <cellStyle name="20% - Accent1 3 2 4 6 3 3 2 2" xfId="21812" xr:uid="{00000000-0005-0000-0000-00007F540000}"/>
    <cellStyle name="20% - Accent1 3 2 4 6 3 3 2 2 2" xfId="21813" xr:uid="{00000000-0005-0000-0000-000080540000}"/>
    <cellStyle name="20% - Accent1 3 2 4 6 3 3 2 3" xfId="21814" xr:uid="{00000000-0005-0000-0000-000081540000}"/>
    <cellStyle name="20% - Accent1 3 2 4 6 3 3 3" xfId="21815" xr:uid="{00000000-0005-0000-0000-000082540000}"/>
    <cellStyle name="20% - Accent1 3 2 4 6 3 3 3 2" xfId="21816" xr:uid="{00000000-0005-0000-0000-000083540000}"/>
    <cellStyle name="20% - Accent1 3 2 4 6 3 3 4" xfId="21817" xr:uid="{00000000-0005-0000-0000-000084540000}"/>
    <cellStyle name="20% - Accent1 3 2 4 6 3 4" xfId="21818" xr:uid="{00000000-0005-0000-0000-000085540000}"/>
    <cellStyle name="20% - Accent1 3 2 4 6 3 4 2" xfId="21819" xr:uid="{00000000-0005-0000-0000-000086540000}"/>
    <cellStyle name="20% - Accent1 3 2 4 6 3 4 2 2" xfId="21820" xr:uid="{00000000-0005-0000-0000-000087540000}"/>
    <cellStyle name="20% - Accent1 3 2 4 6 3 4 2 2 2" xfId="21821" xr:uid="{00000000-0005-0000-0000-000088540000}"/>
    <cellStyle name="20% - Accent1 3 2 4 6 3 4 2 3" xfId="21822" xr:uid="{00000000-0005-0000-0000-000089540000}"/>
    <cellStyle name="20% - Accent1 3 2 4 6 3 4 3" xfId="21823" xr:uid="{00000000-0005-0000-0000-00008A540000}"/>
    <cellStyle name="20% - Accent1 3 2 4 6 3 4 3 2" xfId="21824" xr:uid="{00000000-0005-0000-0000-00008B540000}"/>
    <cellStyle name="20% - Accent1 3 2 4 6 3 4 4" xfId="21825" xr:uid="{00000000-0005-0000-0000-00008C540000}"/>
    <cellStyle name="20% - Accent1 3 2 4 6 3 5" xfId="21826" xr:uid="{00000000-0005-0000-0000-00008D540000}"/>
    <cellStyle name="20% - Accent1 3 2 4 6 3 5 2" xfId="21827" xr:uid="{00000000-0005-0000-0000-00008E540000}"/>
    <cellStyle name="20% - Accent1 3 2 4 6 3 5 2 2" xfId="21828" xr:uid="{00000000-0005-0000-0000-00008F540000}"/>
    <cellStyle name="20% - Accent1 3 2 4 6 3 5 3" xfId="21829" xr:uid="{00000000-0005-0000-0000-000090540000}"/>
    <cellStyle name="20% - Accent1 3 2 4 6 3 6" xfId="21830" xr:uid="{00000000-0005-0000-0000-000091540000}"/>
    <cellStyle name="20% - Accent1 3 2 4 6 3 6 2" xfId="21831" xr:uid="{00000000-0005-0000-0000-000092540000}"/>
    <cellStyle name="20% - Accent1 3 2 4 6 3 6 2 2" xfId="21832" xr:uid="{00000000-0005-0000-0000-000093540000}"/>
    <cellStyle name="20% - Accent1 3 2 4 6 3 6 3" xfId="21833" xr:uid="{00000000-0005-0000-0000-000094540000}"/>
    <cellStyle name="20% - Accent1 3 2 4 6 3 7" xfId="21834" xr:uid="{00000000-0005-0000-0000-000095540000}"/>
    <cellStyle name="20% - Accent1 3 2 4 6 3 7 2" xfId="21835" xr:uid="{00000000-0005-0000-0000-000096540000}"/>
    <cellStyle name="20% - Accent1 3 2 4 6 3 8" xfId="21836" xr:uid="{00000000-0005-0000-0000-000097540000}"/>
    <cellStyle name="20% - Accent1 3 2 4 6 3 8 2" xfId="21837" xr:uid="{00000000-0005-0000-0000-000098540000}"/>
    <cellStyle name="20% - Accent1 3 2 4 6 3 9" xfId="21838" xr:uid="{00000000-0005-0000-0000-000099540000}"/>
    <cellStyle name="20% - Accent1 3 2 4 6 4" xfId="21839" xr:uid="{00000000-0005-0000-0000-00009A540000}"/>
    <cellStyle name="20% - Accent1 3 2 4 6 4 2" xfId="21840" xr:uid="{00000000-0005-0000-0000-00009B540000}"/>
    <cellStyle name="20% - Accent1 3 2 4 6 4 2 2" xfId="21841" xr:uid="{00000000-0005-0000-0000-00009C540000}"/>
    <cellStyle name="20% - Accent1 3 2 4 6 4 2 2 2" xfId="21842" xr:uid="{00000000-0005-0000-0000-00009D540000}"/>
    <cellStyle name="20% - Accent1 3 2 4 6 4 2 3" xfId="21843" xr:uid="{00000000-0005-0000-0000-00009E540000}"/>
    <cellStyle name="20% - Accent1 3 2 4 6 4 3" xfId="21844" xr:uid="{00000000-0005-0000-0000-00009F540000}"/>
    <cellStyle name="20% - Accent1 3 2 4 6 4 3 2" xfId="21845" xr:uid="{00000000-0005-0000-0000-0000A0540000}"/>
    <cellStyle name="20% - Accent1 3 2 4 6 4 4" xfId="21846" xr:uid="{00000000-0005-0000-0000-0000A1540000}"/>
    <cellStyle name="20% - Accent1 3 2 4 6 5" xfId="21847" xr:uid="{00000000-0005-0000-0000-0000A2540000}"/>
    <cellStyle name="20% - Accent1 3 2 4 6 5 2" xfId="21848" xr:uid="{00000000-0005-0000-0000-0000A3540000}"/>
    <cellStyle name="20% - Accent1 3 2 4 6 5 2 2" xfId="21849" xr:uid="{00000000-0005-0000-0000-0000A4540000}"/>
    <cellStyle name="20% - Accent1 3 2 4 6 5 2 2 2" xfId="21850" xr:uid="{00000000-0005-0000-0000-0000A5540000}"/>
    <cellStyle name="20% - Accent1 3 2 4 6 5 2 3" xfId="21851" xr:uid="{00000000-0005-0000-0000-0000A6540000}"/>
    <cellStyle name="20% - Accent1 3 2 4 6 5 3" xfId="21852" xr:uid="{00000000-0005-0000-0000-0000A7540000}"/>
    <cellStyle name="20% - Accent1 3 2 4 6 5 3 2" xfId="21853" xr:uid="{00000000-0005-0000-0000-0000A8540000}"/>
    <cellStyle name="20% - Accent1 3 2 4 6 5 4" xfId="21854" xr:uid="{00000000-0005-0000-0000-0000A9540000}"/>
    <cellStyle name="20% - Accent1 3 2 4 6 6" xfId="21855" xr:uid="{00000000-0005-0000-0000-0000AA540000}"/>
    <cellStyle name="20% - Accent1 3 2 4 6 6 2" xfId="21856" xr:uid="{00000000-0005-0000-0000-0000AB540000}"/>
    <cellStyle name="20% - Accent1 3 2 4 6 6 2 2" xfId="21857" xr:uid="{00000000-0005-0000-0000-0000AC540000}"/>
    <cellStyle name="20% - Accent1 3 2 4 6 6 2 2 2" xfId="21858" xr:uid="{00000000-0005-0000-0000-0000AD540000}"/>
    <cellStyle name="20% - Accent1 3 2 4 6 6 2 3" xfId="21859" xr:uid="{00000000-0005-0000-0000-0000AE540000}"/>
    <cellStyle name="20% - Accent1 3 2 4 6 6 3" xfId="21860" xr:uid="{00000000-0005-0000-0000-0000AF540000}"/>
    <cellStyle name="20% - Accent1 3 2 4 6 6 3 2" xfId="21861" xr:uid="{00000000-0005-0000-0000-0000B0540000}"/>
    <cellStyle name="20% - Accent1 3 2 4 6 6 4" xfId="21862" xr:uid="{00000000-0005-0000-0000-0000B1540000}"/>
    <cellStyle name="20% - Accent1 3 2 4 6 7" xfId="21863" xr:uid="{00000000-0005-0000-0000-0000B2540000}"/>
    <cellStyle name="20% - Accent1 3 2 4 6 7 2" xfId="21864" xr:uid="{00000000-0005-0000-0000-0000B3540000}"/>
    <cellStyle name="20% - Accent1 3 2 4 6 7 2 2" xfId="21865" xr:uid="{00000000-0005-0000-0000-0000B4540000}"/>
    <cellStyle name="20% - Accent1 3 2 4 6 7 3" xfId="21866" xr:uid="{00000000-0005-0000-0000-0000B5540000}"/>
    <cellStyle name="20% - Accent1 3 2 4 6 8" xfId="21867" xr:uid="{00000000-0005-0000-0000-0000B6540000}"/>
    <cellStyle name="20% - Accent1 3 2 4 6 8 2" xfId="21868" xr:uid="{00000000-0005-0000-0000-0000B7540000}"/>
    <cellStyle name="20% - Accent1 3 2 4 6 8 2 2" xfId="21869" xr:uid="{00000000-0005-0000-0000-0000B8540000}"/>
    <cellStyle name="20% - Accent1 3 2 4 6 8 3" xfId="21870" xr:uid="{00000000-0005-0000-0000-0000B9540000}"/>
    <cellStyle name="20% - Accent1 3 2 4 6 9" xfId="21871" xr:uid="{00000000-0005-0000-0000-0000BA540000}"/>
    <cellStyle name="20% - Accent1 3 2 4 6 9 2" xfId="21872" xr:uid="{00000000-0005-0000-0000-0000BB540000}"/>
    <cellStyle name="20% - Accent1 3 2 4 7" xfId="21873" xr:uid="{00000000-0005-0000-0000-0000BC540000}"/>
    <cellStyle name="20% - Accent1 3 2 4 7 2" xfId="21874" xr:uid="{00000000-0005-0000-0000-0000BD540000}"/>
    <cellStyle name="20% - Accent1 3 2 4 7 2 2" xfId="21875" xr:uid="{00000000-0005-0000-0000-0000BE540000}"/>
    <cellStyle name="20% - Accent1 3 2 4 7 2 2 2" xfId="21876" xr:uid="{00000000-0005-0000-0000-0000BF540000}"/>
    <cellStyle name="20% - Accent1 3 2 4 7 2 2 2 2" xfId="21877" xr:uid="{00000000-0005-0000-0000-0000C0540000}"/>
    <cellStyle name="20% - Accent1 3 2 4 7 2 2 3" xfId="21878" xr:uid="{00000000-0005-0000-0000-0000C1540000}"/>
    <cellStyle name="20% - Accent1 3 2 4 7 2 3" xfId="21879" xr:uid="{00000000-0005-0000-0000-0000C2540000}"/>
    <cellStyle name="20% - Accent1 3 2 4 7 2 3 2" xfId="21880" xr:uid="{00000000-0005-0000-0000-0000C3540000}"/>
    <cellStyle name="20% - Accent1 3 2 4 7 2 4" xfId="21881" xr:uid="{00000000-0005-0000-0000-0000C4540000}"/>
    <cellStyle name="20% - Accent1 3 2 4 7 3" xfId="21882" xr:uid="{00000000-0005-0000-0000-0000C5540000}"/>
    <cellStyle name="20% - Accent1 3 2 4 7 3 2" xfId="21883" xr:uid="{00000000-0005-0000-0000-0000C6540000}"/>
    <cellStyle name="20% - Accent1 3 2 4 7 3 2 2" xfId="21884" xr:uid="{00000000-0005-0000-0000-0000C7540000}"/>
    <cellStyle name="20% - Accent1 3 2 4 7 3 2 2 2" xfId="21885" xr:uid="{00000000-0005-0000-0000-0000C8540000}"/>
    <cellStyle name="20% - Accent1 3 2 4 7 3 2 3" xfId="21886" xr:uid="{00000000-0005-0000-0000-0000C9540000}"/>
    <cellStyle name="20% - Accent1 3 2 4 7 3 3" xfId="21887" xr:uid="{00000000-0005-0000-0000-0000CA540000}"/>
    <cellStyle name="20% - Accent1 3 2 4 7 3 3 2" xfId="21888" xr:uid="{00000000-0005-0000-0000-0000CB540000}"/>
    <cellStyle name="20% - Accent1 3 2 4 7 3 4" xfId="21889" xr:uid="{00000000-0005-0000-0000-0000CC540000}"/>
    <cellStyle name="20% - Accent1 3 2 4 7 4" xfId="21890" xr:uid="{00000000-0005-0000-0000-0000CD540000}"/>
    <cellStyle name="20% - Accent1 3 2 4 7 4 2" xfId="21891" xr:uid="{00000000-0005-0000-0000-0000CE540000}"/>
    <cellStyle name="20% - Accent1 3 2 4 7 4 2 2" xfId="21892" xr:uid="{00000000-0005-0000-0000-0000CF540000}"/>
    <cellStyle name="20% - Accent1 3 2 4 7 4 2 2 2" xfId="21893" xr:uid="{00000000-0005-0000-0000-0000D0540000}"/>
    <cellStyle name="20% - Accent1 3 2 4 7 4 2 3" xfId="21894" xr:uid="{00000000-0005-0000-0000-0000D1540000}"/>
    <cellStyle name="20% - Accent1 3 2 4 7 4 3" xfId="21895" xr:uid="{00000000-0005-0000-0000-0000D2540000}"/>
    <cellStyle name="20% - Accent1 3 2 4 7 4 3 2" xfId="21896" xr:uid="{00000000-0005-0000-0000-0000D3540000}"/>
    <cellStyle name="20% - Accent1 3 2 4 7 4 4" xfId="21897" xr:uid="{00000000-0005-0000-0000-0000D4540000}"/>
    <cellStyle name="20% - Accent1 3 2 4 7 5" xfId="21898" xr:uid="{00000000-0005-0000-0000-0000D5540000}"/>
    <cellStyle name="20% - Accent1 3 2 4 7 5 2" xfId="21899" xr:uid="{00000000-0005-0000-0000-0000D6540000}"/>
    <cellStyle name="20% - Accent1 3 2 4 7 5 2 2" xfId="21900" xr:uid="{00000000-0005-0000-0000-0000D7540000}"/>
    <cellStyle name="20% - Accent1 3 2 4 7 5 3" xfId="21901" xr:uid="{00000000-0005-0000-0000-0000D8540000}"/>
    <cellStyle name="20% - Accent1 3 2 4 7 6" xfId="21902" xr:uid="{00000000-0005-0000-0000-0000D9540000}"/>
    <cellStyle name="20% - Accent1 3 2 4 7 6 2" xfId="21903" xr:uid="{00000000-0005-0000-0000-0000DA540000}"/>
    <cellStyle name="20% - Accent1 3 2 4 7 6 2 2" xfId="21904" xr:uid="{00000000-0005-0000-0000-0000DB540000}"/>
    <cellStyle name="20% - Accent1 3 2 4 7 6 3" xfId="21905" xr:uid="{00000000-0005-0000-0000-0000DC540000}"/>
    <cellStyle name="20% - Accent1 3 2 4 7 7" xfId="21906" xr:uid="{00000000-0005-0000-0000-0000DD540000}"/>
    <cellStyle name="20% - Accent1 3 2 4 7 7 2" xfId="21907" xr:uid="{00000000-0005-0000-0000-0000DE540000}"/>
    <cellStyle name="20% - Accent1 3 2 4 7 8" xfId="21908" xr:uid="{00000000-0005-0000-0000-0000DF540000}"/>
    <cellStyle name="20% - Accent1 3 2 4 7 8 2" xfId="21909" xr:uid="{00000000-0005-0000-0000-0000E0540000}"/>
    <cellStyle name="20% - Accent1 3 2 4 7 9" xfId="21910" xr:uid="{00000000-0005-0000-0000-0000E1540000}"/>
    <cellStyle name="20% - Accent1 3 2 4 8" xfId="21911" xr:uid="{00000000-0005-0000-0000-0000E2540000}"/>
    <cellStyle name="20% - Accent1 3 2 4 8 2" xfId="21912" xr:uid="{00000000-0005-0000-0000-0000E3540000}"/>
    <cellStyle name="20% - Accent1 3 2 4 8 2 2" xfId="21913" xr:uid="{00000000-0005-0000-0000-0000E4540000}"/>
    <cellStyle name="20% - Accent1 3 2 4 8 2 2 2" xfId="21914" xr:uid="{00000000-0005-0000-0000-0000E5540000}"/>
    <cellStyle name="20% - Accent1 3 2 4 8 2 2 2 2" xfId="21915" xr:uid="{00000000-0005-0000-0000-0000E6540000}"/>
    <cellStyle name="20% - Accent1 3 2 4 8 2 2 3" xfId="21916" xr:uid="{00000000-0005-0000-0000-0000E7540000}"/>
    <cellStyle name="20% - Accent1 3 2 4 8 2 3" xfId="21917" xr:uid="{00000000-0005-0000-0000-0000E8540000}"/>
    <cellStyle name="20% - Accent1 3 2 4 8 2 3 2" xfId="21918" xr:uid="{00000000-0005-0000-0000-0000E9540000}"/>
    <cellStyle name="20% - Accent1 3 2 4 8 2 4" xfId="21919" xr:uid="{00000000-0005-0000-0000-0000EA540000}"/>
    <cellStyle name="20% - Accent1 3 2 4 8 3" xfId="21920" xr:uid="{00000000-0005-0000-0000-0000EB540000}"/>
    <cellStyle name="20% - Accent1 3 2 4 8 3 2" xfId="21921" xr:uid="{00000000-0005-0000-0000-0000EC540000}"/>
    <cellStyle name="20% - Accent1 3 2 4 8 3 2 2" xfId="21922" xr:uid="{00000000-0005-0000-0000-0000ED540000}"/>
    <cellStyle name="20% - Accent1 3 2 4 8 3 2 2 2" xfId="21923" xr:uid="{00000000-0005-0000-0000-0000EE540000}"/>
    <cellStyle name="20% - Accent1 3 2 4 8 3 2 3" xfId="21924" xr:uid="{00000000-0005-0000-0000-0000EF540000}"/>
    <cellStyle name="20% - Accent1 3 2 4 8 3 3" xfId="21925" xr:uid="{00000000-0005-0000-0000-0000F0540000}"/>
    <cellStyle name="20% - Accent1 3 2 4 8 3 3 2" xfId="21926" xr:uid="{00000000-0005-0000-0000-0000F1540000}"/>
    <cellStyle name="20% - Accent1 3 2 4 8 3 4" xfId="21927" xr:uid="{00000000-0005-0000-0000-0000F2540000}"/>
    <cellStyle name="20% - Accent1 3 2 4 8 4" xfId="21928" xr:uid="{00000000-0005-0000-0000-0000F3540000}"/>
    <cellStyle name="20% - Accent1 3 2 4 8 4 2" xfId="21929" xr:uid="{00000000-0005-0000-0000-0000F4540000}"/>
    <cellStyle name="20% - Accent1 3 2 4 8 4 2 2" xfId="21930" xr:uid="{00000000-0005-0000-0000-0000F5540000}"/>
    <cellStyle name="20% - Accent1 3 2 4 8 4 2 2 2" xfId="21931" xr:uid="{00000000-0005-0000-0000-0000F6540000}"/>
    <cellStyle name="20% - Accent1 3 2 4 8 4 2 3" xfId="21932" xr:uid="{00000000-0005-0000-0000-0000F7540000}"/>
    <cellStyle name="20% - Accent1 3 2 4 8 4 3" xfId="21933" xr:uid="{00000000-0005-0000-0000-0000F8540000}"/>
    <cellStyle name="20% - Accent1 3 2 4 8 4 3 2" xfId="21934" xr:uid="{00000000-0005-0000-0000-0000F9540000}"/>
    <cellStyle name="20% - Accent1 3 2 4 8 4 4" xfId="21935" xr:uid="{00000000-0005-0000-0000-0000FA540000}"/>
    <cellStyle name="20% - Accent1 3 2 4 8 5" xfId="21936" xr:uid="{00000000-0005-0000-0000-0000FB540000}"/>
    <cellStyle name="20% - Accent1 3 2 4 8 5 2" xfId="21937" xr:uid="{00000000-0005-0000-0000-0000FC540000}"/>
    <cellStyle name="20% - Accent1 3 2 4 8 5 2 2" xfId="21938" xr:uid="{00000000-0005-0000-0000-0000FD540000}"/>
    <cellStyle name="20% - Accent1 3 2 4 8 5 3" xfId="21939" xr:uid="{00000000-0005-0000-0000-0000FE540000}"/>
    <cellStyle name="20% - Accent1 3 2 4 8 6" xfId="21940" xr:uid="{00000000-0005-0000-0000-0000FF540000}"/>
    <cellStyle name="20% - Accent1 3 2 4 8 6 2" xfId="21941" xr:uid="{00000000-0005-0000-0000-000000550000}"/>
    <cellStyle name="20% - Accent1 3 2 4 8 6 2 2" xfId="21942" xr:uid="{00000000-0005-0000-0000-000001550000}"/>
    <cellStyle name="20% - Accent1 3 2 4 8 6 3" xfId="21943" xr:uid="{00000000-0005-0000-0000-000002550000}"/>
    <cellStyle name="20% - Accent1 3 2 4 8 7" xfId="21944" xr:uid="{00000000-0005-0000-0000-000003550000}"/>
    <cellStyle name="20% - Accent1 3 2 4 8 7 2" xfId="21945" xr:uid="{00000000-0005-0000-0000-000004550000}"/>
    <cellStyle name="20% - Accent1 3 2 4 8 8" xfId="21946" xr:uid="{00000000-0005-0000-0000-000005550000}"/>
    <cellStyle name="20% - Accent1 3 2 4 8 8 2" xfId="21947" xr:uid="{00000000-0005-0000-0000-000006550000}"/>
    <cellStyle name="20% - Accent1 3 2 4 8 9" xfId="21948" xr:uid="{00000000-0005-0000-0000-000007550000}"/>
    <cellStyle name="20% - Accent1 3 2 4 9" xfId="21949" xr:uid="{00000000-0005-0000-0000-000008550000}"/>
    <cellStyle name="20% - Accent1 3 2 4 9 2" xfId="21950" xr:uid="{00000000-0005-0000-0000-000009550000}"/>
    <cellStyle name="20% - Accent1 3 2 4 9 2 2" xfId="21951" xr:uid="{00000000-0005-0000-0000-00000A550000}"/>
    <cellStyle name="20% - Accent1 3 2 4 9 2 2 2" xfId="21952" xr:uid="{00000000-0005-0000-0000-00000B550000}"/>
    <cellStyle name="20% - Accent1 3 2 4 9 2 3" xfId="21953" xr:uid="{00000000-0005-0000-0000-00000C550000}"/>
    <cellStyle name="20% - Accent1 3 2 4 9 3" xfId="21954" xr:uid="{00000000-0005-0000-0000-00000D550000}"/>
    <cellStyle name="20% - Accent1 3 2 4 9 3 2" xfId="21955" xr:uid="{00000000-0005-0000-0000-00000E550000}"/>
    <cellStyle name="20% - Accent1 3 2 4 9 4" xfId="21956" xr:uid="{00000000-0005-0000-0000-00000F550000}"/>
    <cellStyle name="20% - Accent1 3 2 5" xfId="21957" xr:uid="{00000000-0005-0000-0000-000010550000}"/>
    <cellStyle name="20% - Accent1 3 2 5 10" xfId="21958" xr:uid="{00000000-0005-0000-0000-000011550000}"/>
    <cellStyle name="20% - Accent1 3 2 5 10 2" xfId="21959" xr:uid="{00000000-0005-0000-0000-000012550000}"/>
    <cellStyle name="20% - Accent1 3 2 5 10 2 2" xfId="21960" xr:uid="{00000000-0005-0000-0000-000013550000}"/>
    <cellStyle name="20% - Accent1 3 2 5 10 2 2 2" xfId="21961" xr:uid="{00000000-0005-0000-0000-000014550000}"/>
    <cellStyle name="20% - Accent1 3 2 5 10 2 3" xfId="21962" xr:uid="{00000000-0005-0000-0000-000015550000}"/>
    <cellStyle name="20% - Accent1 3 2 5 10 3" xfId="21963" xr:uid="{00000000-0005-0000-0000-000016550000}"/>
    <cellStyle name="20% - Accent1 3 2 5 10 3 2" xfId="21964" xr:uid="{00000000-0005-0000-0000-000017550000}"/>
    <cellStyle name="20% - Accent1 3 2 5 10 4" xfId="21965" xr:uid="{00000000-0005-0000-0000-000018550000}"/>
    <cellStyle name="20% - Accent1 3 2 5 11" xfId="21966" xr:uid="{00000000-0005-0000-0000-000019550000}"/>
    <cellStyle name="20% - Accent1 3 2 5 11 2" xfId="21967" xr:uid="{00000000-0005-0000-0000-00001A550000}"/>
    <cellStyle name="20% - Accent1 3 2 5 11 2 2" xfId="21968" xr:uid="{00000000-0005-0000-0000-00001B550000}"/>
    <cellStyle name="20% - Accent1 3 2 5 11 3" xfId="21969" xr:uid="{00000000-0005-0000-0000-00001C550000}"/>
    <cellStyle name="20% - Accent1 3 2 5 12" xfId="21970" xr:uid="{00000000-0005-0000-0000-00001D550000}"/>
    <cellStyle name="20% - Accent1 3 2 5 12 2" xfId="21971" xr:uid="{00000000-0005-0000-0000-00001E550000}"/>
    <cellStyle name="20% - Accent1 3 2 5 12 2 2" xfId="21972" xr:uid="{00000000-0005-0000-0000-00001F550000}"/>
    <cellStyle name="20% - Accent1 3 2 5 12 3" xfId="21973" xr:uid="{00000000-0005-0000-0000-000020550000}"/>
    <cellStyle name="20% - Accent1 3 2 5 13" xfId="21974" xr:uid="{00000000-0005-0000-0000-000021550000}"/>
    <cellStyle name="20% - Accent1 3 2 5 13 2" xfId="21975" xr:uid="{00000000-0005-0000-0000-000022550000}"/>
    <cellStyle name="20% - Accent1 3 2 5 14" xfId="21976" xr:uid="{00000000-0005-0000-0000-000023550000}"/>
    <cellStyle name="20% - Accent1 3 2 5 14 2" xfId="21977" xr:uid="{00000000-0005-0000-0000-000024550000}"/>
    <cellStyle name="20% - Accent1 3 2 5 15" xfId="21978" xr:uid="{00000000-0005-0000-0000-000025550000}"/>
    <cellStyle name="20% - Accent1 3 2 5 2" xfId="21979" xr:uid="{00000000-0005-0000-0000-000026550000}"/>
    <cellStyle name="20% - Accent1 3 2 5 2 10" xfId="21980" xr:uid="{00000000-0005-0000-0000-000027550000}"/>
    <cellStyle name="20% - Accent1 3 2 5 2 10 2" xfId="21981" xr:uid="{00000000-0005-0000-0000-000028550000}"/>
    <cellStyle name="20% - Accent1 3 2 5 2 10 2 2" xfId="21982" xr:uid="{00000000-0005-0000-0000-000029550000}"/>
    <cellStyle name="20% - Accent1 3 2 5 2 10 3" xfId="21983" xr:uid="{00000000-0005-0000-0000-00002A550000}"/>
    <cellStyle name="20% - Accent1 3 2 5 2 11" xfId="21984" xr:uid="{00000000-0005-0000-0000-00002B550000}"/>
    <cellStyle name="20% - Accent1 3 2 5 2 11 2" xfId="21985" xr:uid="{00000000-0005-0000-0000-00002C550000}"/>
    <cellStyle name="20% - Accent1 3 2 5 2 11 2 2" xfId="21986" xr:uid="{00000000-0005-0000-0000-00002D550000}"/>
    <cellStyle name="20% - Accent1 3 2 5 2 11 3" xfId="21987" xr:uid="{00000000-0005-0000-0000-00002E550000}"/>
    <cellStyle name="20% - Accent1 3 2 5 2 12" xfId="21988" xr:uid="{00000000-0005-0000-0000-00002F550000}"/>
    <cellStyle name="20% - Accent1 3 2 5 2 12 2" xfId="21989" xr:uid="{00000000-0005-0000-0000-000030550000}"/>
    <cellStyle name="20% - Accent1 3 2 5 2 13" xfId="21990" xr:uid="{00000000-0005-0000-0000-000031550000}"/>
    <cellStyle name="20% - Accent1 3 2 5 2 13 2" xfId="21991" xr:uid="{00000000-0005-0000-0000-000032550000}"/>
    <cellStyle name="20% - Accent1 3 2 5 2 14" xfId="21992" xr:uid="{00000000-0005-0000-0000-000033550000}"/>
    <cellStyle name="20% - Accent1 3 2 5 2 2" xfId="21993" xr:uid="{00000000-0005-0000-0000-000034550000}"/>
    <cellStyle name="20% - Accent1 3 2 5 2 2 10" xfId="21994" xr:uid="{00000000-0005-0000-0000-000035550000}"/>
    <cellStyle name="20% - Accent1 3 2 5 2 2 10 2" xfId="21995" xr:uid="{00000000-0005-0000-0000-000036550000}"/>
    <cellStyle name="20% - Accent1 3 2 5 2 2 11" xfId="21996" xr:uid="{00000000-0005-0000-0000-000037550000}"/>
    <cellStyle name="20% - Accent1 3 2 5 2 2 2" xfId="21997" xr:uid="{00000000-0005-0000-0000-000038550000}"/>
    <cellStyle name="20% - Accent1 3 2 5 2 2 2 2" xfId="21998" xr:uid="{00000000-0005-0000-0000-000039550000}"/>
    <cellStyle name="20% - Accent1 3 2 5 2 2 2 2 2" xfId="21999" xr:uid="{00000000-0005-0000-0000-00003A550000}"/>
    <cellStyle name="20% - Accent1 3 2 5 2 2 2 2 2 2" xfId="22000" xr:uid="{00000000-0005-0000-0000-00003B550000}"/>
    <cellStyle name="20% - Accent1 3 2 5 2 2 2 2 2 2 2" xfId="22001" xr:uid="{00000000-0005-0000-0000-00003C550000}"/>
    <cellStyle name="20% - Accent1 3 2 5 2 2 2 2 2 3" xfId="22002" xr:uid="{00000000-0005-0000-0000-00003D550000}"/>
    <cellStyle name="20% - Accent1 3 2 5 2 2 2 2 3" xfId="22003" xr:uid="{00000000-0005-0000-0000-00003E550000}"/>
    <cellStyle name="20% - Accent1 3 2 5 2 2 2 2 3 2" xfId="22004" xr:uid="{00000000-0005-0000-0000-00003F550000}"/>
    <cellStyle name="20% - Accent1 3 2 5 2 2 2 2 4" xfId="22005" xr:uid="{00000000-0005-0000-0000-000040550000}"/>
    <cellStyle name="20% - Accent1 3 2 5 2 2 2 3" xfId="22006" xr:uid="{00000000-0005-0000-0000-000041550000}"/>
    <cellStyle name="20% - Accent1 3 2 5 2 2 2 3 2" xfId="22007" xr:uid="{00000000-0005-0000-0000-000042550000}"/>
    <cellStyle name="20% - Accent1 3 2 5 2 2 2 3 2 2" xfId="22008" xr:uid="{00000000-0005-0000-0000-000043550000}"/>
    <cellStyle name="20% - Accent1 3 2 5 2 2 2 3 2 2 2" xfId="22009" xr:uid="{00000000-0005-0000-0000-000044550000}"/>
    <cellStyle name="20% - Accent1 3 2 5 2 2 2 3 2 3" xfId="22010" xr:uid="{00000000-0005-0000-0000-000045550000}"/>
    <cellStyle name="20% - Accent1 3 2 5 2 2 2 3 3" xfId="22011" xr:uid="{00000000-0005-0000-0000-000046550000}"/>
    <cellStyle name="20% - Accent1 3 2 5 2 2 2 3 3 2" xfId="22012" xr:uid="{00000000-0005-0000-0000-000047550000}"/>
    <cellStyle name="20% - Accent1 3 2 5 2 2 2 3 4" xfId="22013" xr:uid="{00000000-0005-0000-0000-000048550000}"/>
    <cellStyle name="20% - Accent1 3 2 5 2 2 2 4" xfId="22014" xr:uid="{00000000-0005-0000-0000-000049550000}"/>
    <cellStyle name="20% - Accent1 3 2 5 2 2 2 4 2" xfId="22015" xr:uid="{00000000-0005-0000-0000-00004A550000}"/>
    <cellStyle name="20% - Accent1 3 2 5 2 2 2 4 2 2" xfId="22016" xr:uid="{00000000-0005-0000-0000-00004B550000}"/>
    <cellStyle name="20% - Accent1 3 2 5 2 2 2 4 2 2 2" xfId="22017" xr:uid="{00000000-0005-0000-0000-00004C550000}"/>
    <cellStyle name="20% - Accent1 3 2 5 2 2 2 4 2 3" xfId="22018" xr:uid="{00000000-0005-0000-0000-00004D550000}"/>
    <cellStyle name="20% - Accent1 3 2 5 2 2 2 4 3" xfId="22019" xr:uid="{00000000-0005-0000-0000-00004E550000}"/>
    <cellStyle name="20% - Accent1 3 2 5 2 2 2 4 3 2" xfId="22020" xr:uid="{00000000-0005-0000-0000-00004F550000}"/>
    <cellStyle name="20% - Accent1 3 2 5 2 2 2 4 4" xfId="22021" xr:uid="{00000000-0005-0000-0000-000050550000}"/>
    <cellStyle name="20% - Accent1 3 2 5 2 2 2 5" xfId="22022" xr:uid="{00000000-0005-0000-0000-000051550000}"/>
    <cellStyle name="20% - Accent1 3 2 5 2 2 2 5 2" xfId="22023" xr:uid="{00000000-0005-0000-0000-000052550000}"/>
    <cellStyle name="20% - Accent1 3 2 5 2 2 2 5 2 2" xfId="22024" xr:uid="{00000000-0005-0000-0000-000053550000}"/>
    <cellStyle name="20% - Accent1 3 2 5 2 2 2 5 3" xfId="22025" xr:uid="{00000000-0005-0000-0000-000054550000}"/>
    <cellStyle name="20% - Accent1 3 2 5 2 2 2 6" xfId="22026" xr:uid="{00000000-0005-0000-0000-000055550000}"/>
    <cellStyle name="20% - Accent1 3 2 5 2 2 2 6 2" xfId="22027" xr:uid="{00000000-0005-0000-0000-000056550000}"/>
    <cellStyle name="20% - Accent1 3 2 5 2 2 2 6 2 2" xfId="22028" xr:uid="{00000000-0005-0000-0000-000057550000}"/>
    <cellStyle name="20% - Accent1 3 2 5 2 2 2 6 3" xfId="22029" xr:uid="{00000000-0005-0000-0000-000058550000}"/>
    <cellStyle name="20% - Accent1 3 2 5 2 2 2 7" xfId="22030" xr:uid="{00000000-0005-0000-0000-000059550000}"/>
    <cellStyle name="20% - Accent1 3 2 5 2 2 2 7 2" xfId="22031" xr:uid="{00000000-0005-0000-0000-00005A550000}"/>
    <cellStyle name="20% - Accent1 3 2 5 2 2 2 8" xfId="22032" xr:uid="{00000000-0005-0000-0000-00005B550000}"/>
    <cellStyle name="20% - Accent1 3 2 5 2 2 2 8 2" xfId="22033" xr:uid="{00000000-0005-0000-0000-00005C550000}"/>
    <cellStyle name="20% - Accent1 3 2 5 2 2 2 9" xfId="22034" xr:uid="{00000000-0005-0000-0000-00005D550000}"/>
    <cellStyle name="20% - Accent1 3 2 5 2 2 3" xfId="22035" xr:uid="{00000000-0005-0000-0000-00005E550000}"/>
    <cellStyle name="20% - Accent1 3 2 5 2 2 3 2" xfId="22036" xr:uid="{00000000-0005-0000-0000-00005F550000}"/>
    <cellStyle name="20% - Accent1 3 2 5 2 2 3 2 2" xfId="22037" xr:uid="{00000000-0005-0000-0000-000060550000}"/>
    <cellStyle name="20% - Accent1 3 2 5 2 2 3 2 2 2" xfId="22038" xr:uid="{00000000-0005-0000-0000-000061550000}"/>
    <cellStyle name="20% - Accent1 3 2 5 2 2 3 2 2 2 2" xfId="22039" xr:uid="{00000000-0005-0000-0000-000062550000}"/>
    <cellStyle name="20% - Accent1 3 2 5 2 2 3 2 2 3" xfId="22040" xr:uid="{00000000-0005-0000-0000-000063550000}"/>
    <cellStyle name="20% - Accent1 3 2 5 2 2 3 2 3" xfId="22041" xr:uid="{00000000-0005-0000-0000-000064550000}"/>
    <cellStyle name="20% - Accent1 3 2 5 2 2 3 2 3 2" xfId="22042" xr:uid="{00000000-0005-0000-0000-000065550000}"/>
    <cellStyle name="20% - Accent1 3 2 5 2 2 3 2 4" xfId="22043" xr:uid="{00000000-0005-0000-0000-000066550000}"/>
    <cellStyle name="20% - Accent1 3 2 5 2 2 3 3" xfId="22044" xr:uid="{00000000-0005-0000-0000-000067550000}"/>
    <cellStyle name="20% - Accent1 3 2 5 2 2 3 3 2" xfId="22045" xr:uid="{00000000-0005-0000-0000-000068550000}"/>
    <cellStyle name="20% - Accent1 3 2 5 2 2 3 3 2 2" xfId="22046" xr:uid="{00000000-0005-0000-0000-000069550000}"/>
    <cellStyle name="20% - Accent1 3 2 5 2 2 3 3 2 2 2" xfId="22047" xr:uid="{00000000-0005-0000-0000-00006A550000}"/>
    <cellStyle name="20% - Accent1 3 2 5 2 2 3 3 2 3" xfId="22048" xr:uid="{00000000-0005-0000-0000-00006B550000}"/>
    <cellStyle name="20% - Accent1 3 2 5 2 2 3 3 3" xfId="22049" xr:uid="{00000000-0005-0000-0000-00006C550000}"/>
    <cellStyle name="20% - Accent1 3 2 5 2 2 3 3 3 2" xfId="22050" xr:uid="{00000000-0005-0000-0000-00006D550000}"/>
    <cellStyle name="20% - Accent1 3 2 5 2 2 3 3 4" xfId="22051" xr:uid="{00000000-0005-0000-0000-00006E550000}"/>
    <cellStyle name="20% - Accent1 3 2 5 2 2 3 4" xfId="22052" xr:uid="{00000000-0005-0000-0000-00006F550000}"/>
    <cellStyle name="20% - Accent1 3 2 5 2 2 3 4 2" xfId="22053" xr:uid="{00000000-0005-0000-0000-000070550000}"/>
    <cellStyle name="20% - Accent1 3 2 5 2 2 3 4 2 2" xfId="22054" xr:uid="{00000000-0005-0000-0000-000071550000}"/>
    <cellStyle name="20% - Accent1 3 2 5 2 2 3 4 2 2 2" xfId="22055" xr:uid="{00000000-0005-0000-0000-000072550000}"/>
    <cellStyle name="20% - Accent1 3 2 5 2 2 3 4 2 3" xfId="22056" xr:uid="{00000000-0005-0000-0000-000073550000}"/>
    <cellStyle name="20% - Accent1 3 2 5 2 2 3 4 3" xfId="22057" xr:uid="{00000000-0005-0000-0000-000074550000}"/>
    <cellStyle name="20% - Accent1 3 2 5 2 2 3 4 3 2" xfId="22058" xr:uid="{00000000-0005-0000-0000-000075550000}"/>
    <cellStyle name="20% - Accent1 3 2 5 2 2 3 4 4" xfId="22059" xr:uid="{00000000-0005-0000-0000-000076550000}"/>
    <cellStyle name="20% - Accent1 3 2 5 2 2 3 5" xfId="22060" xr:uid="{00000000-0005-0000-0000-000077550000}"/>
    <cellStyle name="20% - Accent1 3 2 5 2 2 3 5 2" xfId="22061" xr:uid="{00000000-0005-0000-0000-000078550000}"/>
    <cellStyle name="20% - Accent1 3 2 5 2 2 3 5 2 2" xfId="22062" xr:uid="{00000000-0005-0000-0000-000079550000}"/>
    <cellStyle name="20% - Accent1 3 2 5 2 2 3 5 3" xfId="22063" xr:uid="{00000000-0005-0000-0000-00007A550000}"/>
    <cellStyle name="20% - Accent1 3 2 5 2 2 3 6" xfId="22064" xr:uid="{00000000-0005-0000-0000-00007B550000}"/>
    <cellStyle name="20% - Accent1 3 2 5 2 2 3 6 2" xfId="22065" xr:uid="{00000000-0005-0000-0000-00007C550000}"/>
    <cellStyle name="20% - Accent1 3 2 5 2 2 3 6 2 2" xfId="22066" xr:uid="{00000000-0005-0000-0000-00007D550000}"/>
    <cellStyle name="20% - Accent1 3 2 5 2 2 3 6 3" xfId="22067" xr:uid="{00000000-0005-0000-0000-00007E550000}"/>
    <cellStyle name="20% - Accent1 3 2 5 2 2 3 7" xfId="22068" xr:uid="{00000000-0005-0000-0000-00007F550000}"/>
    <cellStyle name="20% - Accent1 3 2 5 2 2 3 7 2" xfId="22069" xr:uid="{00000000-0005-0000-0000-000080550000}"/>
    <cellStyle name="20% - Accent1 3 2 5 2 2 3 8" xfId="22070" xr:uid="{00000000-0005-0000-0000-000081550000}"/>
    <cellStyle name="20% - Accent1 3 2 5 2 2 3 8 2" xfId="22071" xr:uid="{00000000-0005-0000-0000-000082550000}"/>
    <cellStyle name="20% - Accent1 3 2 5 2 2 3 9" xfId="22072" xr:uid="{00000000-0005-0000-0000-000083550000}"/>
    <cellStyle name="20% - Accent1 3 2 5 2 2 4" xfId="22073" xr:uid="{00000000-0005-0000-0000-000084550000}"/>
    <cellStyle name="20% - Accent1 3 2 5 2 2 4 2" xfId="22074" xr:uid="{00000000-0005-0000-0000-000085550000}"/>
    <cellStyle name="20% - Accent1 3 2 5 2 2 4 2 2" xfId="22075" xr:uid="{00000000-0005-0000-0000-000086550000}"/>
    <cellStyle name="20% - Accent1 3 2 5 2 2 4 2 2 2" xfId="22076" xr:uid="{00000000-0005-0000-0000-000087550000}"/>
    <cellStyle name="20% - Accent1 3 2 5 2 2 4 2 3" xfId="22077" xr:uid="{00000000-0005-0000-0000-000088550000}"/>
    <cellStyle name="20% - Accent1 3 2 5 2 2 4 3" xfId="22078" xr:uid="{00000000-0005-0000-0000-000089550000}"/>
    <cellStyle name="20% - Accent1 3 2 5 2 2 4 3 2" xfId="22079" xr:uid="{00000000-0005-0000-0000-00008A550000}"/>
    <cellStyle name="20% - Accent1 3 2 5 2 2 4 4" xfId="22080" xr:uid="{00000000-0005-0000-0000-00008B550000}"/>
    <cellStyle name="20% - Accent1 3 2 5 2 2 5" xfId="22081" xr:uid="{00000000-0005-0000-0000-00008C550000}"/>
    <cellStyle name="20% - Accent1 3 2 5 2 2 5 2" xfId="22082" xr:uid="{00000000-0005-0000-0000-00008D550000}"/>
    <cellStyle name="20% - Accent1 3 2 5 2 2 5 2 2" xfId="22083" xr:uid="{00000000-0005-0000-0000-00008E550000}"/>
    <cellStyle name="20% - Accent1 3 2 5 2 2 5 2 2 2" xfId="22084" xr:uid="{00000000-0005-0000-0000-00008F550000}"/>
    <cellStyle name="20% - Accent1 3 2 5 2 2 5 2 3" xfId="22085" xr:uid="{00000000-0005-0000-0000-000090550000}"/>
    <cellStyle name="20% - Accent1 3 2 5 2 2 5 3" xfId="22086" xr:uid="{00000000-0005-0000-0000-000091550000}"/>
    <cellStyle name="20% - Accent1 3 2 5 2 2 5 3 2" xfId="22087" xr:uid="{00000000-0005-0000-0000-000092550000}"/>
    <cellStyle name="20% - Accent1 3 2 5 2 2 5 4" xfId="22088" xr:uid="{00000000-0005-0000-0000-000093550000}"/>
    <cellStyle name="20% - Accent1 3 2 5 2 2 6" xfId="22089" xr:uid="{00000000-0005-0000-0000-000094550000}"/>
    <cellStyle name="20% - Accent1 3 2 5 2 2 6 2" xfId="22090" xr:uid="{00000000-0005-0000-0000-000095550000}"/>
    <cellStyle name="20% - Accent1 3 2 5 2 2 6 2 2" xfId="22091" xr:uid="{00000000-0005-0000-0000-000096550000}"/>
    <cellStyle name="20% - Accent1 3 2 5 2 2 6 2 2 2" xfId="22092" xr:uid="{00000000-0005-0000-0000-000097550000}"/>
    <cellStyle name="20% - Accent1 3 2 5 2 2 6 2 3" xfId="22093" xr:uid="{00000000-0005-0000-0000-000098550000}"/>
    <cellStyle name="20% - Accent1 3 2 5 2 2 6 3" xfId="22094" xr:uid="{00000000-0005-0000-0000-000099550000}"/>
    <cellStyle name="20% - Accent1 3 2 5 2 2 6 3 2" xfId="22095" xr:uid="{00000000-0005-0000-0000-00009A550000}"/>
    <cellStyle name="20% - Accent1 3 2 5 2 2 6 4" xfId="22096" xr:uid="{00000000-0005-0000-0000-00009B550000}"/>
    <cellStyle name="20% - Accent1 3 2 5 2 2 7" xfId="22097" xr:uid="{00000000-0005-0000-0000-00009C550000}"/>
    <cellStyle name="20% - Accent1 3 2 5 2 2 7 2" xfId="22098" xr:uid="{00000000-0005-0000-0000-00009D550000}"/>
    <cellStyle name="20% - Accent1 3 2 5 2 2 7 2 2" xfId="22099" xr:uid="{00000000-0005-0000-0000-00009E550000}"/>
    <cellStyle name="20% - Accent1 3 2 5 2 2 7 3" xfId="22100" xr:uid="{00000000-0005-0000-0000-00009F550000}"/>
    <cellStyle name="20% - Accent1 3 2 5 2 2 8" xfId="22101" xr:uid="{00000000-0005-0000-0000-0000A0550000}"/>
    <cellStyle name="20% - Accent1 3 2 5 2 2 8 2" xfId="22102" xr:uid="{00000000-0005-0000-0000-0000A1550000}"/>
    <cellStyle name="20% - Accent1 3 2 5 2 2 8 2 2" xfId="22103" xr:uid="{00000000-0005-0000-0000-0000A2550000}"/>
    <cellStyle name="20% - Accent1 3 2 5 2 2 8 3" xfId="22104" xr:uid="{00000000-0005-0000-0000-0000A3550000}"/>
    <cellStyle name="20% - Accent1 3 2 5 2 2 9" xfId="22105" xr:uid="{00000000-0005-0000-0000-0000A4550000}"/>
    <cellStyle name="20% - Accent1 3 2 5 2 2 9 2" xfId="22106" xr:uid="{00000000-0005-0000-0000-0000A5550000}"/>
    <cellStyle name="20% - Accent1 3 2 5 2 3" xfId="22107" xr:uid="{00000000-0005-0000-0000-0000A6550000}"/>
    <cellStyle name="20% - Accent1 3 2 5 2 3 10" xfId="22108" xr:uid="{00000000-0005-0000-0000-0000A7550000}"/>
    <cellStyle name="20% - Accent1 3 2 5 2 3 10 2" xfId="22109" xr:uid="{00000000-0005-0000-0000-0000A8550000}"/>
    <cellStyle name="20% - Accent1 3 2 5 2 3 11" xfId="22110" xr:uid="{00000000-0005-0000-0000-0000A9550000}"/>
    <cellStyle name="20% - Accent1 3 2 5 2 3 2" xfId="22111" xr:uid="{00000000-0005-0000-0000-0000AA550000}"/>
    <cellStyle name="20% - Accent1 3 2 5 2 3 2 2" xfId="22112" xr:uid="{00000000-0005-0000-0000-0000AB550000}"/>
    <cellStyle name="20% - Accent1 3 2 5 2 3 2 2 2" xfId="22113" xr:uid="{00000000-0005-0000-0000-0000AC550000}"/>
    <cellStyle name="20% - Accent1 3 2 5 2 3 2 2 2 2" xfId="22114" xr:uid="{00000000-0005-0000-0000-0000AD550000}"/>
    <cellStyle name="20% - Accent1 3 2 5 2 3 2 2 2 2 2" xfId="22115" xr:uid="{00000000-0005-0000-0000-0000AE550000}"/>
    <cellStyle name="20% - Accent1 3 2 5 2 3 2 2 2 3" xfId="22116" xr:uid="{00000000-0005-0000-0000-0000AF550000}"/>
    <cellStyle name="20% - Accent1 3 2 5 2 3 2 2 3" xfId="22117" xr:uid="{00000000-0005-0000-0000-0000B0550000}"/>
    <cellStyle name="20% - Accent1 3 2 5 2 3 2 2 3 2" xfId="22118" xr:uid="{00000000-0005-0000-0000-0000B1550000}"/>
    <cellStyle name="20% - Accent1 3 2 5 2 3 2 2 4" xfId="22119" xr:uid="{00000000-0005-0000-0000-0000B2550000}"/>
    <cellStyle name="20% - Accent1 3 2 5 2 3 2 3" xfId="22120" xr:uid="{00000000-0005-0000-0000-0000B3550000}"/>
    <cellStyle name="20% - Accent1 3 2 5 2 3 2 3 2" xfId="22121" xr:uid="{00000000-0005-0000-0000-0000B4550000}"/>
    <cellStyle name="20% - Accent1 3 2 5 2 3 2 3 2 2" xfId="22122" xr:uid="{00000000-0005-0000-0000-0000B5550000}"/>
    <cellStyle name="20% - Accent1 3 2 5 2 3 2 3 2 2 2" xfId="22123" xr:uid="{00000000-0005-0000-0000-0000B6550000}"/>
    <cellStyle name="20% - Accent1 3 2 5 2 3 2 3 2 3" xfId="22124" xr:uid="{00000000-0005-0000-0000-0000B7550000}"/>
    <cellStyle name="20% - Accent1 3 2 5 2 3 2 3 3" xfId="22125" xr:uid="{00000000-0005-0000-0000-0000B8550000}"/>
    <cellStyle name="20% - Accent1 3 2 5 2 3 2 3 3 2" xfId="22126" xr:uid="{00000000-0005-0000-0000-0000B9550000}"/>
    <cellStyle name="20% - Accent1 3 2 5 2 3 2 3 4" xfId="22127" xr:uid="{00000000-0005-0000-0000-0000BA550000}"/>
    <cellStyle name="20% - Accent1 3 2 5 2 3 2 4" xfId="22128" xr:uid="{00000000-0005-0000-0000-0000BB550000}"/>
    <cellStyle name="20% - Accent1 3 2 5 2 3 2 4 2" xfId="22129" xr:uid="{00000000-0005-0000-0000-0000BC550000}"/>
    <cellStyle name="20% - Accent1 3 2 5 2 3 2 4 2 2" xfId="22130" xr:uid="{00000000-0005-0000-0000-0000BD550000}"/>
    <cellStyle name="20% - Accent1 3 2 5 2 3 2 4 2 2 2" xfId="22131" xr:uid="{00000000-0005-0000-0000-0000BE550000}"/>
    <cellStyle name="20% - Accent1 3 2 5 2 3 2 4 2 3" xfId="22132" xr:uid="{00000000-0005-0000-0000-0000BF550000}"/>
    <cellStyle name="20% - Accent1 3 2 5 2 3 2 4 3" xfId="22133" xr:uid="{00000000-0005-0000-0000-0000C0550000}"/>
    <cellStyle name="20% - Accent1 3 2 5 2 3 2 4 3 2" xfId="22134" xr:uid="{00000000-0005-0000-0000-0000C1550000}"/>
    <cellStyle name="20% - Accent1 3 2 5 2 3 2 4 4" xfId="22135" xr:uid="{00000000-0005-0000-0000-0000C2550000}"/>
    <cellStyle name="20% - Accent1 3 2 5 2 3 2 5" xfId="22136" xr:uid="{00000000-0005-0000-0000-0000C3550000}"/>
    <cellStyle name="20% - Accent1 3 2 5 2 3 2 5 2" xfId="22137" xr:uid="{00000000-0005-0000-0000-0000C4550000}"/>
    <cellStyle name="20% - Accent1 3 2 5 2 3 2 5 2 2" xfId="22138" xr:uid="{00000000-0005-0000-0000-0000C5550000}"/>
    <cellStyle name="20% - Accent1 3 2 5 2 3 2 5 3" xfId="22139" xr:uid="{00000000-0005-0000-0000-0000C6550000}"/>
    <cellStyle name="20% - Accent1 3 2 5 2 3 2 6" xfId="22140" xr:uid="{00000000-0005-0000-0000-0000C7550000}"/>
    <cellStyle name="20% - Accent1 3 2 5 2 3 2 6 2" xfId="22141" xr:uid="{00000000-0005-0000-0000-0000C8550000}"/>
    <cellStyle name="20% - Accent1 3 2 5 2 3 2 6 2 2" xfId="22142" xr:uid="{00000000-0005-0000-0000-0000C9550000}"/>
    <cellStyle name="20% - Accent1 3 2 5 2 3 2 6 3" xfId="22143" xr:uid="{00000000-0005-0000-0000-0000CA550000}"/>
    <cellStyle name="20% - Accent1 3 2 5 2 3 2 7" xfId="22144" xr:uid="{00000000-0005-0000-0000-0000CB550000}"/>
    <cellStyle name="20% - Accent1 3 2 5 2 3 2 7 2" xfId="22145" xr:uid="{00000000-0005-0000-0000-0000CC550000}"/>
    <cellStyle name="20% - Accent1 3 2 5 2 3 2 8" xfId="22146" xr:uid="{00000000-0005-0000-0000-0000CD550000}"/>
    <cellStyle name="20% - Accent1 3 2 5 2 3 2 8 2" xfId="22147" xr:uid="{00000000-0005-0000-0000-0000CE550000}"/>
    <cellStyle name="20% - Accent1 3 2 5 2 3 2 9" xfId="22148" xr:uid="{00000000-0005-0000-0000-0000CF550000}"/>
    <cellStyle name="20% - Accent1 3 2 5 2 3 3" xfId="22149" xr:uid="{00000000-0005-0000-0000-0000D0550000}"/>
    <cellStyle name="20% - Accent1 3 2 5 2 3 3 2" xfId="22150" xr:uid="{00000000-0005-0000-0000-0000D1550000}"/>
    <cellStyle name="20% - Accent1 3 2 5 2 3 3 2 2" xfId="22151" xr:uid="{00000000-0005-0000-0000-0000D2550000}"/>
    <cellStyle name="20% - Accent1 3 2 5 2 3 3 2 2 2" xfId="22152" xr:uid="{00000000-0005-0000-0000-0000D3550000}"/>
    <cellStyle name="20% - Accent1 3 2 5 2 3 3 2 2 2 2" xfId="22153" xr:uid="{00000000-0005-0000-0000-0000D4550000}"/>
    <cellStyle name="20% - Accent1 3 2 5 2 3 3 2 2 3" xfId="22154" xr:uid="{00000000-0005-0000-0000-0000D5550000}"/>
    <cellStyle name="20% - Accent1 3 2 5 2 3 3 2 3" xfId="22155" xr:uid="{00000000-0005-0000-0000-0000D6550000}"/>
    <cellStyle name="20% - Accent1 3 2 5 2 3 3 2 3 2" xfId="22156" xr:uid="{00000000-0005-0000-0000-0000D7550000}"/>
    <cellStyle name="20% - Accent1 3 2 5 2 3 3 2 4" xfId="22157" xr:uid="{00000000-0005-0000-0000-0000D8550000}"/>
    <cellStyle name="20% - Accent1 3 2 5 2 3 3 3" xfId="22158" xr:uid="{00000000-0005-0000-0000-0000D9550000}"/>
    <cellStyle name="20% - Accent1 3 2 5 2 3 3 3 2" xfId="22159" xr:uid="{00000000-0005-0000-0000-0000DA550000}"/>
    <cellStyle name="20% - Accent1 3 2 5 2 3 3 3 2 2" xfId="22160" xr:uid="{00000000-0005-0000-0000-0000DB550000}"/>
    <cellStyle name="20% - Accent1 3 2 5 2 3 3 3 2 2 2" xfId="22161" xr:uid="{00000000-0005-0000-0000-0000DC550000}"/>
    <cellStyle name="20% - Accent1 3 2 5 2 3 3 3 2 3" xfId="22162" xr:uid="{00000000-0005-0000-0000-0000DD550000}"/>
    <cellStyle name="20% - Accent1 3 2 5 2 3 3 3 3" xfId="22163" xr:uid="{00000000-0005-0000-0000-0000DE550000}"/>
    <cellStyle name="20% - Accent1 3 2 5 2 3 3 3 3 2" xfId="22164" xr:uid="{00000000-0005-0000-0000-0000DF550000}"/>
    <cellStyle name="20% - Accent1 3 2 5 2 3 3 3 4" xfId="22165" xr:uid="{00000000-0005-0000-0000-0000E0550000}"/>
    <cellStyle name="20% - Accent1 3 2 5 2 3 3 4" xfId="22166" xr:uid="{00000000-0005-0000-0000-0000E1550000}"/>
    <cellStyle name="20% - Accent1 3 2 5 2 3 3 4 2" xfId="22167" xr:uid="{00000000-0005-0000-0000-0000E2550000}"/>
    <cellStyle name="20% - Accent1 3 2 5 2 3 3 4 2 2" xfId="22168" xr:uid="{00000000-0005-0000-0000-0000E3550000}"/>
    <cellStyle name="20% - Accent1 3 2 5 2 3 3 4 2 2 2" xfId="22169" xr:uid="{00000000-0005-0000-0000-0000E4550000}"/>
    <cellStyle name="20% - Accent1 3 2 5 2 3 3 4 2 3" xfId="22170" xr:uid="{00000000-0005-0000-0000-0000E5550000}"/>
    <cellStyle name="20% - Accent1 3 2 5 2 3 3 4 3" xfId="22171" xr:uid="{00000000-0005-0000-0000-0000E6550000}"/>
    <cellStyle name="20% - Accent1 3 2 5 2 3 3 4 3 2" xfId="22172" xr:uid="{00000000-0005-0000-0000-0000E7550000}"/>
    <cellStyle name="20% - Accent1 3 2 5 2 3 3 4 4" xfId="22173" xr:uid="{00000000-0005-0000-0000-0000E8550000}"/>
    <cellStyle name="20% - Accent1 3 2 5 2 3 3 5" xfId="22174" xr:uid="{00000000-0005-0000-0000-0000E9550000}"/>
    <cellStyle name="20% - Accent1 3 2 5 2 3 3 5 2" xfId="22175" xr:uid="{00000000-0005-0000-0000-0000EA550000}"/>
    <cellStyle name="20% - Accent1 3 2 5 2 3 3 5 2 2" xfId="22176" xr:uid="{00000000-0005-0000-0000-0000EB550000}"/>
    <cellStyle name="20% - Accent1 3 2 5 2 3 3 5 3" xfId="22177" xr:uid="{00000000-0005-0000-0000-0000EC550000}"/>
    <cellStyle name="20% - Accent1 3 2 5 2 3 3 6" xfId="22178" xr:uid="{00000000-0005-0000-0000-0000ED550000}"/>
    <cellStyle name="20% - Accent1 3 2 5 2 3 3 6 2" xfId="22179" xr:uid="{00000000-0005-0000-0000-0000EE550000}"/>
    <cellStyle name="20% - Accent1 3 2 5 2 3 3 6 2 2" xfId="22180" xr:uid="{00000000-0005-0000-0000-0000EF550000}"/>
    <cellStyle name="20% - Accent1 3 2 5 2 3 3 6 3" xfId="22181" xr:uid="{00000000-0005-0000-0000-0000F0550000}"/>
    <cellStyle name="20% - Accent1 3 2 5 2 3 3 7" xfId="22182" xr:uid="{00000000-0005-0000-0000-0000F1550000}"/>
    <cellStyle name="20% - Accent1 3 2 5 2 3 3 7 2" xfId="22183" xr:uid="{00000000-0005-0000-0000-0000F2550000}"/>
    <cellStyle name="20% - Accent1 3 2 5 2 3 3 8" xfId="22184" xr:uid="{00000000-0005-0000-0000-0000F3550000}"/>
    <cellStyle name="20% - Accent1 3 2 5 2 3 3 8 2" xfId="22185" xr:uid="{00000000-0005-0000-0000-0000F4550000}"/>
    <cellStyle name="20% - Accent1 3 2 5 2 3 3 9" xfId="22186" xr:uid="{00000000-0005-0000-0000-0000F5550000}"/>
    <cellStyle name="20% - Accent1 3 2 5 2 3 4" xfId="22187" xr:uid="{00000000-0005-0000-0000-0000F6550000}"/>
    <cellStyle name="20% - Accent1 3 2 5 2 3 4 2" xfId="22188" xr:uid="{00000000-0005-0000-0000-0000F7550000}"/>
    <cellStyle name="20% - Accent1 3 2 5 2 3 4 2 2" xfId="22189" xr:uid="{00000000-0005-0000-0000-0000F8550000}"/>
    <cellStyle name="20% - Accent1 3 2 5 2 3 4 2 2 2" xfId="22190" xr:uid="{00000000-0005-0000-0000-0000F9550000}"/>
    <cellStyle name="20% - Accent1 3 2 5 2 3 4 2 3" xfId="22191" xr:uid="{00000000-0005-0000-0000-0000FA550000}"/>
    <cellStyle name="20% - Accent1 3 2 5 2 3 4 3" xfId="22192" xr:uid="{00000000-0005-0000-0000-0000FB550000}"/>
    <cellStyle name="20% - Accent1 3 2 5 2 3 4 3 2" xfId="22193" xr:uid="{00000000-0005-0000-0000-0000FC550000}"/>
    <cellStyle name="20% - Accent1 3 2 5 2 3 4 4" xfId="22194" xr:uid="{00000000-0005-0000-0000-0000FD550000}"/>
    <cellStyle name="20% - Accent1 3 2 5 2 3 5" xfId="22195" xr:uid="{00000000-0005-0000-0000-0000FE550000}"/>
    <cellStyle name="20% - Accent1 3 2 5 2 3 5 2" xfId="22196" xr:uid="{00000000-0005-0000-0000-0000FF550000}"/>
    <cellStyle name="20% - Accent1 3 2 5 2 3 5 2 2" xfId="22197" xr:uid="{00000000-0005-0000-0000-000000560000}"/>
    <cellStyle name="20% - Accent1 3 2 5 2 3 5 2 2 2" xfId="22198" xr:uid="{00000000-0005-0000-0000-000001560000}"/>
    <cellStyle name="20% - Accent1 3 2 5 2 3 5 2 3" xfId="22199" xr:uid="{00000000-0005-0000-0000-000002560000}"/>
    <cellStyle name="20% - Accent1 3 2 5 2 3 5 3" xfId="22200" xr:uid="{00000000-0005-0000-0000-000003560000}"/>
    <cellStyle name="20% - Accent1 3 2 5 2 3 5 3 2" xfId="22201" xr:uid="{00000000-0005-0000-0000-000004560000}"/>
    <cellStyle name="20% - Accent1 3 2 5 2 3 5 4" xfId="22202" xr:uid="{00000000-0005-0000-0000-000005560000}"/>
    <cellStyle name="20% - Accent1 3 2 5 2 3 6" xfId="22203" xr:uid="{00000000-0005-0000-0000-000006560000}"/>
    <cellStyle name="20% - Accent1 3 2 5 2 3 6 2" xfId="22204" xr:uid="{00000000-0005-0000-0000-000007560000}"/>
    <cellStyle name="20% - Accent1 3 2 5 2 3 6 2 2" xfId="22205" xr:uid="{00000000-0005-0000-0000-000008560000}"/>
    <cellStyle name="20% - Accent1 3 2 5 2 3 6 2 2 2" xfId="22206" xr:uid="{00000000-0005-0000-0000-000009560000}"/>
    <cellStyle name="20% - Accent1 3 2 5 2 3 6 2 3" xfId="22207" xr:uid="{00000000-0005-0000-0000-00000A560000}"/>
    <cellStyle name="20% - Accent1 3 2 5 2 3 6 3" xfId="22208" xr:uid="{00000000-0005-0000-0000-00000B560000}"/>
    <cellStyle name="20% - Accent1 3 2 5 2 3 6 3 2" xfId="22209" xr:uid="{00000000-0005-0000-0000-00000C560000}"/>
    <cellStyle name="20% - Accent1 3 2 5 2 3 6 4" xfId="22210" xr:uid="{00000000-0005-0000-0000-00000D560000}"/>
    <cellStyle name="20% - Accent1 3 2 5 2 3 7" xfId="22211" xr:uid="{00000000-0005-0000-0000-00000E560000}"/>
    <cellStyle name="20% - Accent1 3 2 5 2 3 7 2" xfId="22212" xr:uid="{00000000-0005-0000-0000-00000F560000}"/>
    <cellStyle name="20% - Accent1 3 2 5 2 3 7 2 2" xfId="22213" xr:uid="{00000000-0005-0000-0000-000010560000}"/>
    <cellStyle name="20% - Accent1 3 2 5 2 3 7 3" xfId="22214" xr:uid="{00000000-0005-0000-0000-000011560000}"/>
    <cellStyle name="20% - Accent1 3 2 5 2 3 8" xfId="22215" xr:uid="{00000000-0005-0000-0000-000012560000}"/>
    <cellStyle name="20% - Accent1 3 2 5 2 3 8 2" xfId="22216" xr:uid="{00000000-0005-0000-0000-000013560000}"/>
    <cellStyle name="20% - Accent1 3 2 5 2 3 8 2 2" xfId="22217" xr:uid="{00000000-0005-0000-0000-000014560000}"/>
    <cellStyle name="20% - Accent1 3 2 5 2 3 8 3" xfId="22218" xr:uid="{00000000-0005-0000-0000-000015560000}"/>
    <cellStyle name="20% - Accent1 3 2 5 2 3 9" xfId="22219" xr:uid="{00000000-0005-0000-0000-000016560000}"/>
    <cellStyle name="20% - Accent1 3 2 5 2 3 9 2" xfId="22220" xr:uid="{00000000-0005-0000-0000-000017560000}"/>
    <cellStyle name="20% - Accent1 3 2 5 2 4" xfId="22221" xr:uid="{00000000-0005-0000-0000-000018560000}"/>
    <cellStyle name="20% - Accent1 3 2 5 2 4 10" xfId="22222" xr:uid="{00000000-0005-0000-0000-000019560000}"/>
    <cellStyle name="20% - Accent1 3 2 5 2 4 10 2" xfId="22223" xr:uid="{00000000-0005-0000-0000-00001A560000}"/>
    <cellStyle name="20% - Accent1 3 2 5 2 4 11" xfId="22224" xr:uid="{00000000-0005-0000-0000-00001B560000}"/>
    <cellStyle name="20% - Accent1 3 2 5 2 4 2" xfId="22225" xr:uid="{00000000-0005-0000-0000-00001C560000}"/>
    <cellStyle name="20% - Accent1 3 2 5 2 4 2 2" xfId="22226" xr:uid="{00000000-0005-0000-0000-00001D560000}"/>
    <cellStyle name="20% - Accent1 3 2 5 2 4 2 2 2" xfId="22227" xr:uid="{00000000-0005-0000-0000-00001E560000}"/>
    <cellStyle name="20% - Accent1 3 2 5 2 4 2 2 2 2" xfId="22228" xr:uid="{00000000-0005-0000-0000-00001F560000}"/>
    <cellStyle name="20% - Accent1 3 2 5 2 4 2 2 2 2 2" xfId="22229" xr:uid="{00000000-0005-0000-0000-000020560000}"/>
    <cellStyle name="20% - Accent1 3 2 5 2 4 2 2 2 3" xfId="22230" xr:uid="{00000000-0005-0000-0000-000021560000}"/>
    <cellStyle name="20% - Accent1 3 2 5 2 4 2 2 3" xfId="22231" xr:uid="{00000000-0005-0000-0000-000022560000}"/>
    <cellStyle name="20% - Accent1 3 2 5 2 4 2 2 3 2" xfId="22232" xr:uid="{00000000-0005-0000-0000-000023560000}"/>
    <cellStyle name="20% - Accent1 3 2 5 2 4 2 2 4" xfId="22233" xr:uid="{00000000-0005-0000-0000-000024560000}"/>
    <cellStyle name="20% - Accent1 3 2 5 2 4 2 3" xfId="22234" xr:uid="{00000000-0005-0000-0000-000025560000}"/>
    <cellStyle name="20% - Accent1 3 2 5 2 4 2 3 2" xfId="22235" xr:uid="{00000000-0005-0000-0000-000026560000}"/>
    <cellStyle name="20% - Accent1 3 2 5 2 4 2 3 2 2" xfId="22236" xr:uid="{00000000-0005-0000-0000-000027560000}"/>
    <cellStyle name="20% - Accent1 3 2 5 2 4 2 3 2 2 2" xfId="22237" xr:uid="{00000000-0005-0000-0000-000028560000}"/>
    <cellStyle name="20% - Accent1 3 2 5 2 4 2 3 2 3" xfId="22238" xr:uid="{00000000-0005-0000-0000-000029560000}"/>
    <cellStyle name="20% - Accent1 3 2 5 2 4 2 3 3" xfId="22239" xr:uid="{00000000-0005-0000-0000-00002A560000}"/>
    <cellStyle name="20% - Accent1 3 2 5 2 4 2 3 3 2" xfId="22240" xr:uid="{00000000-0005-0000-0000-00002B560000}"/>
    <cellStyle name="20% - Accent1 3 2 5 2 4 2 3 4" xfId="22241" xr:uid="{00000000-0005-0000-0000-00002C560000}"/>
    <cellStyle name="20% - Accent1 3 2 5 2 4 2 4" xfId="22242" xr:uid="{00000000-0005-0000-0000-00002D560000}"/>
    <cellStyle name="20% - Accent1 3 2 5 2 4 2 4 2" xfId="22243" xr:uid="{00000000-0005-0000-0000-00002E560000}"/>
    <cellStyle name="20% - Accent1 3 2 5 2 4 2 4 2 2" xfId="22244" xr:uid="{00000000-0005-0000-0000-00002F560000}"/>
    <cellStyle name="20% - Accent1 3 2 5 2 4 2 4 2 2 2" xfId="22245" xr:uid="{00000000-0005-0000-0000-000030560000}"/>
    <cellStyle name="20% - Accent1 3 2 5 2 4 2 4 2 3" xfId="22246" xr:uid="{00000000-0005-0000-0000-000031560000}"/>
    <cellStyle name="20% - Accent1 3 2 5 2 4 2 4 3" xfId="22247" xr:uid="{00000000-0005-0000-0000-000032560000}"/>
    <cellStyle name="20% - Accent1 3 2 5 2 4 2 4 3 2" xfId="22248" xr:uid="{00000000-0005-0000-0000-000033560000}"/>
    <cellStyle name="20% - Accent1 3 2 5 2 4 2 4 4" xfId="22249" xr:uid="{00000000-0005-0000-0000-000034560000}"/>
    <cellStyle name="20% - Accent1 3 2 5 2 4 2 5" xfId="22250" xr:uid="{00000000-0005-0000-0000-000035560000}"/>
    <cellStyle name="20% - Accent1 3 2 5 2 4 2 5 2" xfId="22251" xr:uid="{00000000-0005-0000-0000-000036560000}"/>
    <cellStyle name="20% - Accent1 3 2 5 2 4 2 5 2 2" xfId="22252" xr:uid="{00000000-0005-0000-0000-000037560000}"/>
    <cellStyle name="20% - Accent1 3 2 5 2 4 2 5 3" xfId="22253" xr:uid="{00000000-0005-0000-0000-000038560000}"/>
    <cellStyle name="20% - Accent1 3 2 5 2 4 2 6" xfId="22254" xr:uid="{00000000-0005-0000-0000-000039560000}"/>
    <cellStyle name="20% - Accent1 3 2 5 2 4 2 6 2" xfId="22255" xr:uid="{00000000-0005-0000-0000-00003A560000}"/>
    <cellStyle name="20% - Accent1 3 2 5 2 4 2 6 2 2" xfId="22256" xr:uid="{00000000-0005-0000-0000-00003B560000}"/>
    <cellStyle name="20% - Accent1 3 2 5 2 4 2 6 3" xfId="22257" xr:uid="{00000000-0005-0000-0000-00003C560000}"/>
    <cellStyle name="20% - Accent1 3 2 5 2 4 2 7" xfId="22258" xr:uid="{00000000-0005-0000-0000-00003D560000}"/>
    <cellStyle name="20% - Accent1 3 2 5 2 4 2 7 2" xfId="22259" xr:uid="{00000000-0005-0000-0000-00003E560000}"/>
    <cellStyle name="20% - Accent1 3 2 5 2 4 2 8" xfId="22260" xr:uid="{00000000-0005-0000-0000-00003F560000}"/>
    <cellStyle name="20% - Accent1 3 2 5 2 4 2 8 2" xfId="22261" xr:uid="{00000000-0005-0000-0000-000040560000}"/>
    <cellStyle name="20% - Accent1 3 2 5 2 4 2 9" xfId="22262" xr:uid="{00000000-0005-0000-0000-000041560000}"/>
    <cellStyle name="20% - Accent1 3 2 5 2 4 3" xfId="22263" xr:uid="{00000000-0005-0000-0000-000042560000}"/>
    <cellStyle name="20% - Accent1 3 2 5 2 4 3 2" xfId="22264" xr:uid="{00000000-0005-0000-0000-000043560000}"/>
    <cellStyle name="20% - Accent1 3 2 5 2 4 3 2 2" xfId="22265" xr:uid="{00000000-0005-0000-0000-000044560000}"/>
    <cellStyle name="20% - Accent1 3 2 5 2 4 3 2 2 2" xfId="22266" xr:uid="{00000000-0005-0000-0000-000045560000}"/>
    <cellStyle name="20% - Accent1 3 2 5 2 4 3 2 2 2 2" xfId="22267" xr:uid="{00000000-0005-0000-0000-000046560000}"/>
    <cellStyle name="20% - Accent1 3 2 5 2 4 3 2 2 3" xfId="22268" xr:uid="{00000000-0005-0000-0000-000047560000}"/>
    <cellStyle name="20% - Accent1 3 2 5 2 4 3 2 3" xfId="22269" xr:uid="{00000000-0005-0000-0000-000048560000}"/>
    <cellStyle name="20% - Accent1 3 2 5 2 4 3 2 3 2" xfId="22270" xr:uid="{00000000-0005-0000-0000-000049560000}"/>
    <cellStyle name="20% - Accent1 3 2 5 2 4 3 2 4" xfId="22271" xr:uid="{00000000-0005-0000-0000-00004A560000}"/>
    <cellStyle name="20% - Accent1 3 2 5 2 4 3 3" xfId="22272" xr:uid="{00000000-0005-0000-0000-00004B560000}"/>
    <cellStyle name="20% - Accent1 3 2 5 2 4 3 3 2" xfId="22273" xr:uid="{00000000-0005-0000-0000-00004C560000}"/>
    <cellStyle name="20% - Accent1 3 2 5 2 4 3 3 2 2" xfId="22274" xr:uid="{00000000-0005-0000-0000-00004D560000}"/>
    <cellStyle name="20% - Accent1 3 2 5 2 4 3 3 2 2 2" xfId="22275" xr:uid="{00000000-0005-0000-0000-00004E560000}"/>
    <cellStyle name="20% - Accent1 3 2 5 2 4 3 3 2 3" xfId="22276" xr:uid="{00000000-0005-0000-0000-00004F560000}"/>
    <cellStyle name="20% - Accent1 3 2 5 2 4 3 3 3" xfId="22277" xr:uid="{00000000-0005-0000-0000-000050560000}"/>
    <cellStyle name="20% - Accent1 3 2 5 2 4 3 3 3 2" xfId="22278" xr:uid="{00000000-0005-0000-0000-000051560000}"/>
    <cellStyle name="20% - Accent1 3 2 5 2 4 3 3 4" xfId="22279" xr:uid="{00000000-0005-0000-0000-000052560000}"/>
    <cellStyle name="20% - Accent1 3 2 5 2 4 3 4" xfId="22280" xr:uid="{00000000-0005-0000-0000-000053560000}"/>
    <cellStyle name="20% - Accent1 3 2 5 2 4 3 4 2" xfId="22281" xr:uid="{00000000-0005-0000-0000-000054560000}"/>
    <cellStyle name="20% - Accent1 3 2 5 2 4 3 4 2 2" xfId="22282" xr:uid="{00000000-0005-0000-0000-000055560000}"/>
    <cellStyle name="20% - Accent1 3 2 5 2 4 3 4 2 2 2" xfId="22283" xr:uid="{00000000-0005-0000-0000-000056560000}"/>
    <cellStyle name="20% - Accent1 3 2 5 2 4 3 4 2 3" xfId="22284" xr:uid="{00000000-0005-0000-0000-000057560000}"/>
    <cellStyle name="20% - Accent1 3 2 5 2 4 3 4 3" xfId="22285" xr:uid="{00000000-0005-0000-0000-000058560000}"/>
    <cellStyle name="20% - Accent1 3 2 5 2 4 3 4 3 2" xfId="22286" xr:uid="{00000000-0005-0000-0000-000059560000}"/>
    <cellStyle name="20% - Accent1 3 2 5 2 4 3 4 4" xfId="22287" xr:uid="{00000000-0005-0000-0000-00005A560000}"/>
    <cellStyle name="20% - Accent1 3 2 5 2 4 3 5" xfId="22288" xr:uid="{00000000-0005-0000-0000-00005B560000}"/>
    <cellStyle name="20% - Accent1 3 2 5 2 4 3 5 2" xfId="22289" xr:uid="{00000000-0005-0000-0000-00005C560000}"/>
    <cellStyle name="20% - Accent1 3 2 5 2 4 3 5 2 2" xfId="22290" xr:uid="{00000000-0005-0000-0000-00005D560000}"/>
    <cellStyle name="20% - Accent1 3 2 5 2 4 3 5 3" xfId="22291" xr:uid="{00000000-0005-0000-0000-00005E560000}"/>
    <cellStyle name="20% - Accent1 3 2 5 2 4 3 6" xfId="22292" xr:uid="{00000000-0005-0000-0000-00005F560000}"/>
    <cellStyle name="20% - Accent1 3 2 5 2 4 3 6 2" xfId="22293" xr:uid="{00000000-0005-0000-0000-000060560000}"/>
    <cellStyle name="20% - Accent1 3 2 5 2 4 3 6 2 2" xfId="22294" xr:uid="{00000000-0005-0000-0000-000061560000}"/>
    <cellStyle name="20% - Accent1 3 2 5 2 4 3 6 3" xfId="22295" xr:uid="{00000000-0005-0000-0000-000062560000}"/>
    <cellStyle name="20% - Accent1 3 2 5 2 4 3 7" xfId="22296" xr:uid="{00000000-0005-0000-0000-000063560000}"/>
    <cellStyle name="20% - Accent1 3 2 5 2 4 3 7 2" xfId="22297" xr:uid="{00000000-0005-0000-0000-000064560000}"/>
    <cellStyle name="20% - Accent1 3 2 5 2 4 3 8" xfId="22298" xr:uid="{00000000-0005-0000-0000-000065560000}"/>
    <cellStyle name="20% - Accent1 3 2 5 2 4 3 8 2" xfId="22299" xr:uid="{00000000-0005-0000-0000-000066560000}"/>
    <cellStyle name="20% - Accent1 3 2 5 2 4 3 9" xfId="22300" xr:uid="{00000000-0005-0000-0000-000067560000}"/>
    <cellStyle name="20% - Accent1 3 2 5 2 4 4" xfId="22301" xr:uid="{00000000-0005-0000-0000-000068560000}"/>
    <cellStyle name="20% - Accent1 3 2 5 2 4 4 2" xfId="22302" xr:uid="{00000000-0005-0000-0000-000069560000}"/>
    <cellStyle name="20% - Accent1 3 2 5 2 4 4 2 2" xfId="22303" xr:uid="{00000000-0005-0000-0000-00006A560000}"/>
    <cellStyle name="20% - Accent1 3 2 5 2 4 4 2 2 2" xfId="22304" xr:uid="{00000000-0005-0000-0000-00006B560000}"/>
    <cellStyle name="20% - Accent1 3 2 5 2 4 4 2 3" xfId="22305" xr:uid="{00000000-0005-0000-0000-00006C560000}"/>
    <cellStyle name="20% - Accent1 3 2 5 2 4 4 3" xfId="22306" xr:uid="{00000000-0005-0000-0000-00006D560000}"/>
    <cellStyle name="20% - Accent1 3 2 5 2 4 4 3 2" xfId="22307" xr:uid="{00000000-0005-0000-0000-00006E560000}"/>
    <cellStyle name="20% - Accent1 3 2 5 2 4 4 4" xfId="22308" xr:uid="{00000000-0005-0000-0000-00006F560000}"/>
    <cellStyle name="20% - Accent1 3 2 5 2 4 5" xfId="22309" xr:uid="{00000000-0005-0000-0000-000070560000}"/>
    <cellStyle name="20% - Accent1 3 2 5 2 4 5 2" xfId="22310" xr:uid="{00000000-0005-0000-0000-000071560000}"/>
    <cellStyle name="20% - Accent1 3 2 5 2 4 5 2 2" xfId="22311" xr:uid="{00000000-0005-0000-0000-000072560000}"/>
    <cellStyle name="20% - Accent1 3 2 5 2 4 5 2 2 2" xfId="22312" xr:uid="{00000000-0005-0000-0000-000073560000}"/>
    <cellStyle name="20% - Accent1 3 2 5 2 4 5 2 3" xfId="22313" xr:uid="{00000000-0005-0000-0000-000074560000}"/>
    <cellStyle name="20% - Accent1 3 2 5 2 4 5 3" xfId="22314" xr:uid="{00000000-0005-0000-0000-000075560000}"/>
    <cellStyle name="20% - Accent1 3 2 5 2 4 5 3 2" xfId="22315" xr:uid="{00000000-0005-0000-0000-000076560000}"/>
    <cellStyle name="20% - Accent1 3 2 5 2 4 5 4" xfId="22316" xr:uid="{00000000-0005-0000-0000-000077560000}"/>
    <cellStyle name="20% - Accent1 3 2 5 2 4 6" xfId="22317" xr:uid="{00000000-0005-0000-0000-000078560000}"/>
    <cellStyle name="20% - Accent1 3 2 5 2 4 6 2" xfId="22318" xr:uid="{00000000-0005-0000-0000-000079560000}"/>
    <cellStyle name="20% - Accent1 3 2 5 2 4 6 2 2" xfId="22319" xr:uid="{00000000-0005-0000-0000-00007A560000}"/>
    <cellStyle name="20% - Accent1 3 2 5 2 4 6 2 2 2" xfId="22320" xr:uid="{00000000-0005-0000-0000-00007B560000}"/>
    <cellStyle name="20% - Accent1 3 2 5 2 4 6 2 3" xfId="22321" xr:uid="{00000000-0005-0000-0000-00007C560000}"/>
    <cellStyle name="20% - Accent1 3 2 5 2 4 6 3" xfId="22322" xr:uid="{00000000-0005-0000-0000-00007D560000}"/>
    <cellStyle name="20% - Accent1 3 2 5 2 4 6 3 2" xfId="22323" xr:uid="{00000000-0005-0000-0000-00007E560000}"/>
    <cellStyle name="20% - Accent1 3 2 5 2 4 6 4" xfId="22324" xr:uid="{00000000-0005-0000-0000-00007F560000}"/>
    <cellStyle name="20% - Accent1 3 2 5 2 4 7" xfId="22325" xr:uid="{00000000-0005-0000-0000-000080560000}"/>
    <cellStyle name="20% - Accent1 3 2 5 2 4 7 2" xfId="22326" xr:uid="{00000000-0005-0000-0000-000081560000}"/>
    <cellStyle name="20% - Accent1 3 2 5 2 4 7 2 2" xfId="22327" xr:uid="{00000000-0005-0000-0000-000082560000}"/>
    <cellStyle name="20% - Accent1 3 2 5 2 4 7 3" xfId="22328" xr:uid="{00000000-0005-0000-0000-000083560000}"/>
    <cellStyle name="20% - Accent1 3 2 5 2 4 8" xfId="22329" xr:uid="{00000000-0005-0000-0000-000084560000}"/>
    <cellStyle name="20% - Accent1 3 2 5 2 4 8 2" xfId="22330" xr:uid="{00000000-0005-0000-0000-000085560000}"/>
    <cellStyle name="20% - Accent1 3 2 5 2 4 8 2 2" xfId="22331" xr:uid="{00000000-0005-0000-0000-000086560000}"/>
    <cellStyle name="20% - Accent1 3 2 5 2 4 8 3" xfId="22332" xr:uid="{00000000-0005-0000-0000-000087560000}"/>
    <cellStyle name="20% - Accent1 3 2 5 2 4 9" xfId="22333" xr:uid="{00000000-0005-0000-0000-000088560000}"/>
    <cellStyle name="20% - Accent1 3 2 5 2 4 9 2" xfId="22334" xr:uid="{00000000-0005-0000-0000-000089560000}"/>
    <cellStyle name="20% - Accent1 3 2 5 2 5" xfId="22335" xr:uid="{00000000-0005-0000-0000-00008A560000}"/>
    <cellStyle name="20% - Accent1 3 2 5 2 5 2" xfId="22336" xr:uid="{00000000-0005-0000-0000-00008B560000}"/>
    <cellStyle name="20% - Accent1 3 2 5 2 5 2 2" xfId="22337" xr:uid="{00000000-0005-0000-0000-00008C560000}"/>
    <cellStyle name="20% - Accent1 3 2 5 2 5 2 2 2" xfId="22338" xr:uid="{00000000-0005-0000-0000-00008D560000}"/>
    <cellStyle name="20% - Accent1 3 2 5 2 5 2 2 2 2" xfId="22339" xr:uid="{00000000-0005-0000-0000-00008E560000}"/>
    <cellStyle name="20% - Accent1 3 2 5 2 5 2 2 3" xfId="22340" xr:uid="{00000000-0005-0000-0000-00008F560000}"/>
    <cellStyle name="20% - Accent1 3 2 5 2 5 2 3" xfId="22341" xr:uid="{00000000-0005-0000-0000-000090560000}"/>
    <cellStyle name="20% - Accent1 3 2 5 2 5 2 3 2" xfId="22342" xr:uid="{00000000-0005-0000-0000-000091560000}"/>
    <cellStyle name="20% - Accent1 3 2 5 2 5 2 4" xfId="22343" xr:uid="{00000000-0005-0000-0000-000092560000}"/>
    <cellStyle name="20% - Accent1 3 2 5 2 5 3" xfId="22344" xr:uid="{00000000-0005-0000-0000-000093560000}"/>
    <cellStyle name="20% - Accent1 3 2 5 2 5 3 2" xfId="22345" xr:uid="{00000000-0005-0000-0000-000094560000}"/>
    <cellStyle name="20% - Accent1 3 2 5 2 5 3 2 2" xfId="22346" xr:uid="{00000000-0005-0000-0000-000095560000}"/>
    <cellStyle name="20% - Accent1 3 2 5 2 5 3 2 2 2" xfId="22347" xr:uid="{00000000-0005-0000-0000-000096560000}"/>
    <cellStyle name="20% - Accent1 3 2 5 2 5 3 2 3" xfId="22348" xr:uid="{00000000-0005-0000-0000-000097560000}"/>
    <cellStyle name="20% - Accent1 3 2 5 2 5 3 3" xfId="22349" xr:uid="{00000000-0005-0000-0000-000098560000}"/>
    <cellStyle name="20% - Accent1 3 2 5 2 5 3 3 2" xfId="22350" xr:uid="{00000000-0005-0000-0000-000099560000}"/>
    <cellStyle name="20% - Accent1 3 2 5 2 5 3 4" xfId="22351" xr:uid="{00000000-0005-0000-0000-00009A560000}"/>
    <cellStyle name="20% - Accent1 3 2 5 2 5 4" xfId="22352" xr:uid="{00000000-0005-0000-0000-00009B560000}"/>
    <cellStyle name="20% - Accent1 3 2 5 2 5 4 2" xfId="22353" xr:uid="{00000000-0005-0000-0000-00009C560000}"/>
    <cellStyle name="20% - Accent1 3 2 5 2 5 4 2 2" xfId="22354" xr:uid="{00000000-0005-0000-0000-00009D560000}"/>
    <cellStyle name="20% - Accent1 3 2 5 2 5 4 2 2 2" xfId="22355" xr:uid="{00000000-0005-0000-0000-00009E560000}"/>
    <cellStyle name="20% - Accent1 3 2 5 2 5 4 2 3" xfId="22356" xr:uid="{00000000-0005-0000-0000-00009F560000}"/>
    <cellStyle name="20% - Accent1 3 2 5 2 5 4 3" xfId="22357" xr:uid="{00000000-0005-0000-0000-0000A0560000}"/>
    <cellStyle name="20% - Accent1 3 2 5 2 5 4 3 2" xfId="22358" xr:uid="{00000000-0005-0000-0000-0000A1560000}"/>
    <cellStyle name="20% - Accent1 3 2 5 2 5 4 4" xfId="22359" xr:uid="{00000000-0005-0000-0000-0000A2560000}"/>
    <cellStyle name="20% - Accent1 3 2 5 2 5 5" xfId="22360" xr:uid="{00000000-0005-0000-0000-0000A3560000}"/>
    <cellStyle name="20% - Accent1 3 2 5 2 5 5 2" xfId="22361" xr:uid="{00000000-0005-0000-0000-0000A4560000}"/>
    <cellStyle name="20% - Accent1 3 2 5 2 5 5 2 2" xfId="22362" xr:uid="{00000000-0005-0000-0000-0000A5560000}"/>
    <cellStyle name="20% - Accent1 3 2 5 2 5 5 3" xfId="22363" xr:uid="{00000000-0005-0000-0000-0000A6560000}"/>
    <cellStyle name="20% - Accent1 3 2 5 2 5 6" xfId="22364" xr:uid="{00000000-0005-0000-0000-0000A7560000}"/>
    <cellStyle name="20% - Accent1 3 2 5 2 5 6 2" xfId="22365" xr:uid="{00000000-0005-0000-0000-0000A8560000}"/>
    <cellStyle name="20% - Accent1 3 2 5 2 5 6 2 2" xfId="22366" xr:uid="{00000000-0005-0000-0000-0000A9560000}"/>
    <cellStyle name="20% - Accent1 3 2 5 2 5 6 3" xfId="22367" xr:uid="{00000000-0005-0000-0000-0000AA560000}"/>
    <cellStyle name="20% - Accent1 3 2 5 2 5 7" xfId="22368" xr:uid="{00000000-0005-0000-0000-0000AB560000}"/>
    <cellStyle name="20% - Accent1 3 2 5 2 5 7 2" xfId="22369" xr:uid="{00000000-0005-0000-0000-0000AC560000}"/>
    <cellStyle name="20% - Accent1 3 2 5 2 5 8" xfId="22370" xr:uid="{00000000-0005-0000-0000-0000AD560000}"/>
    <cellStyle name="20% - Accent1 3 2 5 2 5 8 2" xfId="22371" xr:uid="{00000000-0005-0000-0000-0000AE560000}"/>
    <cellStyle name="20% - Accent1 3 2 5 2 5 9" xfId="22372" xr:uid="{00000000-0005-0000-0000-0000AF560000}"/>
    <cellStyle name="20% - Accent1 3 2 5 2 6" xfId="22373" xr:uid="{00000000-0005-0000-0000-0000B0560000}"/>
    <cellStyle name="20% - Accent1 3 2 5 2 6 2" xfId="22374" xr:uid="{00000000-0005-0000-0000-0000B1560000}"/>
    <cellStyle name="20% - Accent1 3 2 5 2 6 2 2" xfId="22375" xr:uid="{00000000-0005-0000-0000-0000B2560000}"/>
    <cellStyle name="20% - Accent1 3 2 5 2 6 2 2 2" xfId="22376" xr:uid="{00000000-0005-0000-0000-0000B3560000}"/>
    <cellStyle name="20% - Accent1 3 2 5 2 6 2 2 2 2" xfId="22377" xr:uid="{00000000-0005-0000-0000-0000B4560000}"/>
    <cellStyle name="20% - Accent1 3 2 5 2 6 2 2 3" xfId="22378" xr:uid="{00000000-0005-0000-0000-0000B5560000}"/>
    <cellStyle name="20% - Accent1 3 2 5 2 6 2 3" xfId="22379" xr:uid="{00000000-0005-0000-0000-0000B6560000}"/>
    <cellStyle name="20% - Accent1 3 2 5 2 6 2 3 2" xfId="22380" xr:uid="{00000000-0005-0000-0000-0000B7560000}"/>
    <cellStyle name="20% - Accent1 3 2 5 2 6 2 4" xfId="22381" xr:uid="{00000000-0005-0000-0000-0000B8560000}"/>
    <cellStyle name="20% - Accent1 3 2 5 2 6 3" xfId="22382" xr:uid="{00000000-0005-0000-0000-0000B9560000}"/>
    <cellStyle name="20% - Accent1 3 2 5 2 6 3 2" xfId="22383" xr:uid="{00000000-0005-0000-0000-0000BA560000}"/>
    <cellStyle name="20% - Accent1 3 2 5 2 6 3 2 2" xfId="22384" xr:uid="{00000000-0005-0000-0000-0000BB560000}"/>
    <cellStyle name="20% - Accent1 3 2 5 2 6 3 2 2 2" xfId="22385" xr:uid="{00000000-0005-0000-0000-0000BC560000}"/>
    <cellStyle name="20% - Accent1 3 2 5 2 6 3 2 3" xfId="22386" xr:uid="{00000000-0005-0000-0000-0000BD560000}"/>
    <cellStyle name="20% - Accent1 3 2 5 2 6 3 3" xfId="22387" xr:uid="{00000000-0005-0000-0000-0000BE560000}"/>
    <cellStyle name="20% - Accent1 3 2 5 2 6 3 3 2" xfId="22388" xr:uid="{00000000-0005-0000-0000-0000BF560000}"/>
    <cellStyle name="20% - Accent1 3 2 5 2 6 3 4" xfId="22389" xr:uid="{00000000-0005-0000-0000-0000C0560000}"/>
    <cellStyle name="20% - Accent1 3 2 5 2 6 4" xfId="22390" xr:uid="{00000000-0005-0000-0000-0000C1560000}"/>
    <cellStyle name="20% - Accent1 3 2 5 2 6 4 2" xfId="22391" xr:uid="{00000000-0005-0000-0000-0000C2560000}"/>
    <cellStyle name="20% - Accent1 3 2 5 2 6 4 2 2" xfId="22392" xr:uid="{00000000-0005-0000-0000-0000C3560000}"/>
    <cellStyle name="20% - Accent1 3 2 5 2 6 4 2 2 2" xfId="22393" xr:uid="{00000000-0005-0000-0000-0000C4560000}"/>
    <cellStyle name="20% - Accent1 3 2 5 2 6 4 2 3" xfId="22394" xr:uid="{00000000-0005-0000-0000-0000C5560000}"/>
    <cellStyle name="20% - Accent1 3 2 5 2 6 4 3" xfId="22395" xr:uid="{00000000-0005-0000-0000-0000C6560000}"/>
    <cellStyle name="20% - Accent1 3 2 5 2 6 4 3 2" xfId="22396" xr:uid="{00000000-0005-0000-0000-0000C7560000}"/>
    <cellStyle name="20% - Accent1 3 2 5 2 6 4 4" xfId="22397" xr:uid="{00000000-0005-0000-0000-0000C8560000}"/>
    <cellStyle name="20% - Accent1 3 2 5 2 6 5" xfId="22398" xr:uid="{00000000-0005-0000-0000-0000C9560000}"/>
    <cellStyle name="20% - Accent1 3 2 5 2 6 5 2" xfId="22399" xr:uid="{00000000-0005-0000-0000-0000CA560000}"/>
    <cellStyle name="20% - Accent1 3 2 5 2 6 5 2 2" xfId="22400" xr:uid="{00000000-0005-0000-0000-0000CB560000}"/>
    <cellStyle name="20% - Accent1 3 2 5 2 6 5 3" xfId="22401" xr:uid="{00000000-0005-0000-0000-0000CC560000}"/>
    <cellStyle name="20% - Accent1 3 2 5 2 6 6" xfId="22402" xr:uid="{00000000-0005-0000-0000-0000CD560000}"/>
    <cellStyle name="20% - Accent1 3 2 5 2 6 6 2" xfId="22403" xr:uid="{00000000-0005-0000-0000-0000CE560000}"/>
    <cellStyle name="20% - Accent1 3 2 5 2 6 6 2 2" xfId="22404" xr:uid="{00000000-0005-0000-0000-0000CF560000}"/>
    <cellStyle name="20% - Accent1 3 2 5 2 6 6 3" xfId="22405" xr:uid="{00000000-0005-0000-0000-0000D0560000}"/>
    <cellStyle name="20% - Accent1 3 2 5 2 6 7" xfId="22406" xr:uid="{00000000-0005-0000-0000-0000D1560000}"/>
    <cellStyle name="20% - Accent1 3 2 5 2 6 7 2" xfId="22407" xr:uid="{00000000-0005-0000-0000-0000D2560000}"/>
    <cellStyle name="20% - Accent1 3 2 5 2 6 8" xfId="22408" xr:uid="{00000000-0005-0000-0000-0000D3560000}"/>
    <cellStyle name="20% - Accent1 3 2 5 2 6 8 2" xfId="22409" xr:uid="{00000000-0005-0000-0000-0000D4560000}"/>
    <cellStyle name="20% - Accent1 3 2 5 2 6 9" xfId="22410" xr:uid="{00000000-0005-0000-0000-0000D5560000}"/>
    <cellStyle name="20% - Accent1 3 2 5 2 7" xfId="22411" xr:uid="{00000000-0005-0000-0000-0000D6560000}"/>
    <cellStyle name="20% - Accent1 3 2 5 2 7 2" xfId="22412" xr:uid="{00000000-0005-0000-0000-0000D7560000}"/>
    <cellStyle name="20% - Accent1 3 2 5 2 7 2 2" xfId="22413" xr:uid="{00000000-0005-0000-0000-0000D8560000}"/>
    <cellStyle name="20% - Accent1 3 2 5 2 7 2 2 2" xfId="22414" xr:uid="{00000000-0005-0000-0000-0000D9560000}"/>
    <cellStyle name="20% - Accent1 3 2 5 2 7 2 3" xfId="22415" xr:uid="{00000000-0005-0000-0000-0000DA560000}"/>
    <cellStyle name="20% - Accent1 3 2 5 2 7 3" xfId="22416" xr:uid="{00000000-0005-0000-0000-0000DB560000}"/>
    <cellStyle name="20% - Accent1 3 2 5 2 7 3 2" xfId="22417" xr:uid="{00000000-0005-0000-0000-0000DC560000}"/>
    <cellStyle name="20% - Accent1 3 2 5 2 7 4" xfId="22418" xr:uid="{00000000-0005-0000-0000-0000DD560000}"/>
    <cellStyle name="20% - Accent1 3 2 5 2 8" xfId="22419" xr:uid="{00000000-0005-0000-0000-0000DE560000}"/>
    <cellStyle name="20% - Accent1 3 2 5 2 8 2" xfId="22420" xr:uid="{00000000-0005-0000-0000-0000DF560000}"/>
    <cellStyle name="20% - Accent1 3 2 5 2 8 2 2" xfId="22421" xr:uid="{00000000-0005-0000-0000-0000E0560000}"/>
    <cellStyle name="20% - Accent1 3 2 5 2 8 2 2 2" xfId="22422" xr:uid="{00000000-0005-0000-0000-0000E1560000}"/>
    <cellStyle name="20% - Accent1 3 2 5 2 8 2 3" xfId="22423" xr:uid="{00000000-0005-0000-0000-0000E2560000}"/>
    <cellStyle name="20% - Accent1 3 2 5 2 8 3" xfId="22424" xr:uid="{00000000-0005-0000-0000-0000E3560000}"/>
    <cellStyle name="20% - Accent1 3 2 5 2 8 3 2" xfId="22425" xr:uid="{00000000-0005-0000-0000-0000E4560000}"/>
    <cellStyle name="20% - Accent1 3 2 5 2 8 4" xfId="22426" xr:uid="{00000000-0005-0000-0000-0000E5560000}"/>
    <cellStyle name="20% - Accent1 3 2 5 2 9" xfId="22427" xr:uid="{00000000-0005-0000-0000-0000E6560000}"/>
    <cellStyle name="20% - Accent1 3 2 5 2 9 2" xfId="22428" xr:uid="{00000000-0005-0000-0000-0000E7560000}"/>
    <cellStyle name="20% - Accent1 3 2 5 2 9 2 2" xfId="22429" xr:uid="{00000000-0005-0000-0000-0000E8560000}"/>
    <cellStyle name="20% - Accent1 3 2 5 2 9 2 2 2" xfId="22430" xr:uid="{00000000-0005-0000-0000-0000E9560000}"/>
    <cellStyle name="20% - Accent1 3 2 5 2 9 2 3" xfId="22431" xr:uid="{00000000-0005-0000-0000-0000EA560000}"/>
    <cellStyle name="20% - Accent1 3 2 5 2 9 3" xfId="22432" xr:uid="{00000000-0005-0000-0000-0000EB560000}"/>
    <cellStyle name="20% - Accent1 3 2 5 2 9 3 2" xfId="22433" xr:uid="{00000000-0005-0000-0000-0000EC560000}"/>
    <cellStyle name="20% - Accent1 3 2 5 2 9 4" xfId="22434" xr:uid="{00000000-0005-0000-0000-0000ED560000}"/>
    <cellStyle name="20% - Accent1 3 2 5 3" xfId="22435" xr:uid="{00000000-0005-0000-0000-0000EE560000}"/>
    <cellStyle name="20% - Accent1 3 2 5 3 10" xfId="22436" xr:uid="{00000000-0005-0000-0000-0000EF560000}"/>
    <cellStyle name="20% - Accent1 3 2 5 3 10 2" xfId="22437" xr:uid="{00000000-0005-0000-0000-0000F0560000}"/>
    <cellStyle name="20% - Accent1 3 2 5 3 11" xfId="22438" xr:uid="{00000000-0005-0000-0000-0000F1560000}"/>
    <cellStyle name="20% - Accent1 3 2 5 3 2" xfId="22439" xr:uid="{00000000-0005-0000-0000-0000F2560000}"/>
    <cellStyle name="20% - Accent1 3 2 5 3 2 2" xfId="22440" xr:uid="{00000000-0005-0000-0000-0000F3560000}"/>
    <cellStyle name="20% - Accent1 3 2 5 3 2 2 2" xfId="22441" xr:uid="{00000000-0005-0000-0000-0000F4560000}"/>
    <cellStyle name="20% - Accent1 3 2 5 3 2 2 2 2" xfId="22442" xr:uid="{00000000-0005-0000-0000-0000F5560000}"/>
    <cellStyle name="20% - Accent1 3 2 5 3 2 2 2 2 2" xfId="22443" xr:uid="{00000000-0005-0000-0000-0000F6560000}"/>
    <cellStyle name="20% - Accent1 3 2 5 3 2 2 2 3" xfId="22444" xr:uid="{00000000-0005-0000-0000-0000F7560000}"/>
    <cellStyle name="20% - Accent1 3 2 5 3 2 2 3" xfId="22445" xr:uid="{00000000-0005-0000-0000-0000F8560000}"/>
    <cellStyle name="20% - Accent1 3 2 5 3 2 2 3 2" xfId="22446" xr:uid="{00000000-0005-0000-0000-0000F9560000}"/>
    <cellStyle name="20% - Accent1 3 2 5 3 2 2 4" xfId="22447" xr:uid="{00000000-0005-0000-0000-0000FA560000}"/>
    <cellStyle name="20% - Accent1 3 2 5 3 2 3" xfId="22448" xr:uid="{00000000-0005-0000-0000-0000FB560000}"/>
    <cellStyle name="20% - Accent1 3 2 5 3 2 3 2" xfId="22449" xr:uid="{00000000-0005-0000-0000-0000FC560000}"/>
    <cellStyle name="20% - Accent1 3 2 5 3 2 3 2 2" xfId="22450" xr:uid="{00000000-0005-0000-0000-0000FD560000}"/>
    <cellStyle name="20% - Accent1 3 2 5 3 2 3 2 2 2" xfId="22451" xr:uid="{00000000-0005-0000-0000-0000FE560000}"/>
    <cellStyle name="20% - Accent1 3 2 5 3 2 3 2 3" xfId="22452" xr:uid="{00000000-0005-0000-0000-0000FF560000}"/>
    <cellStyle name="20% - Accent1 3 2 5 3 2 3 3" xfId="22453" xr:uid="{00000000-0005-0000-0000-000000570000}"/>
    <cellStyle name="20% - Accent1 3 2 5 3 2 3 3 2" xfId="22454" xr:uid="{00000000-0005-0000-0000-000001570000}"/>
    <cellStyle name="20% - Accent1 3 2 5 3 2 3 4" xfId="22455" xr:uid="{00000000-0005-0000-0000-000002570000}"/>
    <cellStyle name="20% - Accent1 3 2 5 3 2 4" xfId="22456" xr:uid="{00000000-0005-0000-0000-000003570000}"/>
    <cellStyle name="20% - Accent1 3 2 5 3 2 4 2" xfId="22457" xr:uid="{00000000-0005-0000-0000-000004570000}"/>
    <cellStyle name="20% - Accent1 3 2 5 3 2 4 2 2" xfId="22458" xr:uid="{00000000-0005-0000-0000-000005570000}"/>
    <cellStyle name="20% - Accent1 3 2 5 3 2 4 2 2 2" xfId="22459" xr:uid="{00000000-0005-0000-0000-000006570000}"/>
    <cellStyle name="20% - Accent1 3 2 5 3 2 4 2 3" xfId="22460" xr:uid="{00000000-0005-0000-0000-000007570000}"/>
    <cellStyle name="20% - Accent1 3 2 5 3 2 4 3" xfId="22461" xr:uid="{00000000-0005-0000-0000-000008570000}"/>
    <cellStyle name="20% - Accent1 3 2 5 3 2 4 3 2" xfId="22462" xr:uid="{00000000-0005-0000-0000-000009570000}"/>
    <cellStyle name="20% - Accent1 3 2 5 3 2 4 4" xfId="22463" xr:uid="{00000000-0005-0000-0000-00000A570000}"/>
    <cellStyle name="20% - Accent1 3 2 5 3 2 5" xfId="22464" xr:uid="{00000000-0005-0000-0000-00000B570000}"/>
    <cellStyle name="20% - Accent1 3 2 5 3 2 5 2" xfId="22465" xr:uid="{00000000-0005-0000-0000-00000C570000}"/>
    <cellStyle name="20% - Accent1 3 2 5 3 2 5 2 2" xfId="22466" xr:uid="{00000000-0005-0000-0000-00000D570000}"/>
    <cellStyle name="20% - Accent1 3 2 5 3 2 5 3" xfId="22467" xr:uid="{00000000-0005-0000-0000-00000E570000}"/>
    <cellStyle name="20% - Accent1 3 2 5 3 2 6" xfId="22468" xr:uid="{00000000-0005-0000-0000-00000F570000}"/>
    <cellStyle name="20% - Accent1 3 2 5 3 2 6 2" xfId="22469" xr:uid="{00000000-0005-0000-0000-000010570000}"/>
    <cellStyle name="20% - Accent1 3 2 5 3 2 6 2 2" xfId="22470" xr:uid="{00000000-0005-0000-0000-000011570000}"/>
    <cellStyle name="20% - Accent1 3 2 5 3 2 6 3" xfId="22471" xr:uid="{00000000-0005-0000-0000-000012570000}"/>
    <cellStyle name="20% - Accent1 3 2 5 3 2 7" xfId="22472" xr:uid="{00000000-0005-0000-0000-000013570000}"/>
    <cellStyle name="20% - Accent1 3 2 5 3 2 7 2" xfId="22473" xr:uid="{00000000-0005-0000-0000-000014570000}"/>
    <cellStyle name="20% - Accent1 3 2 5 3 2 8" xfId="22474" xr:uid="{00000000-0005-0000-0000-000015570000}"/>
    <cellStyle name="20% - Accent1 3 2 5 3 2 8 2" xfId="22475" xr:uid="{00000000-0005-0000-0000-000016570000}"/>
    <cellStyle name="20% - Accent1 3 2 5 3 2 9" xfId="22476" xr:uid="{00000000-0005-0000-0000-000017570000}"/>
    <cellStyle name="20% - Accent1 3 2 5 3 3" xfId="22477" xr:uid="{00000000-0005-0000-0000-000018570000}"/>
    <cellStyle name="20% - Accent1 3 2 5 3 3 2" xfId="22478" xr:uid="{00000000-0005-0000-0000-000019570000}"/>
    <cellStyle name="20% - Accent1 3 2 5 3 3 2 2" xfId="22479" xr:uid="{00000000-0005-0000-0000-00001A570000}"/>
    <cellStyle name="20% - Accent1 3 2 5 3 3 2 2 2" xfId="22480" xr:uid="{00000000-0005-0000-0000-00001B570000}"/>
    <cellStyle name="20% - Accent1 3 2 5 3 3 2 2 2 2" xfId="22481" xr:uid="{00000000-0005-0000-0000-00001C570000}"/>
    <cellStyle name="20% - Accent1 3 2 5 3 3 2 2 3" xfId="22482" xr:uid="{00000000-0005-0000-0000-00001D570000}"/>
    <cellStyle name="20% - Accent1 3 2 5 3 3 2 3" xfId="22483" xr:uid="{00000000-0005-0000-0000-00001E570000}"/>
    <cellStyle name="20% - Accent1 3 2 5 3 3 2 3 2" xfId="22484" xr:uid="{00000000-0005-0000-0000-00001F570000}"/>
    <cellStyle name="20% - Accent1 3 2 5 3 3 2 4" xfId="22485" xr:uid="{00000000-0005-0000-0000-000020570000}"/>
    <cellStyle name="20% - Accent1 3 2 5 3 3 3" xfId="22486" xr:uid="{00000000-0005-0000-0000-000021570000}"/>
    <cellStyle name="20% - Accent1 3 2 5 3 3 3 2" xfId="22487" xr:uid="{00000000-0005-0000-0000-000022570000}"/>
    <cellStyle name="20% - Accent1 3 2 5 3 3 3 2 2" xfId="22488" xr:uid="{00000000-0005-0000-0000-000023570000}"/>
    <cellStyle name="20% - Accent1 3 2 5 3 3 3 2 2 2" xfId="22489" xr:uid="{00000000-0005-0000-0000-000024570000}"/>
    <cellStyle name="20% - Accent1 3 2 5 3 3 3 2 3" xfId="22490" xr:uid="{00000000-0005-0000-0000-000025570000}"/>
    <cellStyle name="20% - Accent1 3 2 5 3 3 3 3" xfId="22491" xr:uid="{00000000-0005-0000-0000-000026570000}"/>
    <cellStyle name="20% - Accent1 3 2 5 3 3 3 3 2" xfId="22492" xr:uid="{00000000-0005-0000-0000-000027570000}"/>
    <cellStyle name="20% - Accent1 3 2 5 3 3 3 4" xfId="22493" xr:uid="{00000000-0005-0000-0000-000028570000}"/>
    <cellStyle name="20% - Accent1 3 2 5 3 3 4" xfId="22494" xr:uid="{00000000-0005-0000-0000-000029570000}"/>
    <cellStyle name="20% - Accent1 3 2 5 3 3 4 2" xfId="22495" xr:uid="{00000000-0005-0000-0000-00002A570000}"/>
    <cellStyle name="20% - Accent1 3 2 5 3 3 4 2 2" xfId="22496" xr:uid="{00000000-0005-0000-0000-00002B570000}"/>
    <cellStyle name="20% - Accent1 3 2 5 3 3 4 2 2 2" xfId="22497" xr:uid="{00000000-0005-0000-0000-00002C570000}"/>
    <cellStyle name="20% - Accent1 3 2 5 3 3 4 2 3" xfId="22498" xr:uid="{00000000-0005-0000-0000-00002D570000}"/>
    <cellStyle name="20% - Accent1 3 2 5 3 3 4 3" xfId="22499" xr:uid="{00000000-0005-0000-0000-00002E570000}"/>
    <cellStyle name="20% - Accent1 3 2 5 3 3 4 3 2" xfId="22500" xr:uid="{00000000-0005-0000-0000-00002F570000}"/>
    <cellStyle name="20% - Accent1 3 2 5 3 3 4 4" xfId="22501" xr:uid="{00000000-0005-0000-0000-000030570000}"/>
    <cellStyle name="20% - Accent1 3 2 5 3 3 5" xfId="22502" xr:uid="{00000000-0005-0000-0000-000031570000}"/>
    <cellStyle name="20% - Accent1 3 2 5 3 3 5 2" xfId="22503" xr:uid="{00000000-0005-0000-0000-000032570000}"/>
    <cellStyle name="20% - Accent1 3 2 5 3 3 5 2 2" xfId="22504" xr:uid="{00000000-0005-0000-0000-000033570000}"/>
    <cellStyle name="20% - Accent1 3 2 5 3 3 5 3" xfId="22505" xr:uid="{00000000-0005-0000-0000-000034570000}"/>
    <cellStyle name="20% - Accent1 3 2 5 3 3 6" xfId="22506" xr:uid="{00000000-0005-0000-0000-000035570000}"/>
    <cellStyle name="20% - Accent1 3 2 5 3 3 6 2" xfId="22507" xr:uid="{00000000-0005-0000-0000-000036570000}"/>
    <cellStyle name="20% - Accent1 3 2 5 3 3 6 2 2" xfId="22508" xr:uid="{00000000-0005-0000-0000-000037570000}"/>
    <cellStyle name="20% - Accent1 3 2 5 3 3 6 3" xfId="22509" xr:uid="{00000000-0005-0000-0000-000038570000}"/>
    <cellStyle name="20% - Accent1 3 2 5 3 3 7" xfId="22510" xr:uid="{00000000-0005-0000-0000-000039570000}"/>
    <cellStyle name="20% - Accent1 3 2 5 3 3 7 2" xfId="22511" xr:uid="{00000000-0005-0000-0000-00003A570000}"/>
    <cellStyle name="20% - Accent1 3 2 5 3 3 8" xfId="22512" xr:uid="{00000000-0005-0000-0000-00003B570000}"/>
    <cellStyle name="20% - Accent1 3 2 5 3 3 8 2" xfId="22513" xr:uid="{00000000-0005-0000-0000-00003C570000}"/>
    <cellStyle name="20% - Accent1 3 2 5 3 3 9" xfId="22514" xr:uid="{00000000-0005-0000-0000-00003D570000}"/>
    <cellStyle name="20% - Accent1 3 2 5 3 4" xfId="22515" xr:uid="{00000000-0005-0000-0000-00003E570000}"/>
    <cellStyle name="20% - Accent1 3 2 5 3 4 2" xfId="22516" xr:uid="{00000000-0005-0000-0000-00003F570000}"/>
    <cellStyle name="20% - Accent1 3 2 5 3 4 2 2" xfId="22517" xr:uid="{00000000-0005-0000-0000-000040570000}"/>
    <cellStyle name="20% - Accent1 3 2 5 3 4 2 2 2" xfId="22518" xr:uid="{00000000-0005-0000-0000-000041570000}"/>
    <cellStyle name="20% - Accent1 3 2 5 3 4 2 3" xfId="22519" xr:uid="{00000000-0005-0000-0000-000042570000}"/>
    <cellStyle name="20% - Accent1 3 2 5 3 4 3" xfId="22520" xr:uid="{00000000-0005-0000-0000-000043570000}"/>
    <cellStyle name="20% - Accent1 3 2 5 3 4 3 2" xfId="22521" xr:uid="{00000000-0005-0000-0000-000044570000}"/>
    <cellStyle name="20% - Accent1 3 2 5 3 4 4" xfId="22522" xr:uid="{00000000-0005-0000-0000-000045570000}"/>
    <cellStyle name="20% - Accent1 3 2 5 3 5" xfId="22523" xr:uid="{00000000-0005-0000-0000-000046570000}"/>
    <cellStyle name="20% - Accent1 3 2 5 3 5 2" xfId="22524" xr:uid="{00000000-0005-0000-0000-000047570000}"/>
    <cellStyle name="20% - Accent1 3 2 5 3 5 2 2" xfId="22525" xr:uid="{00000000-0005-0000-0000-000048570000}"/>
    <cellStyle name="20% - Accent1 3 2 5 3 5 2 2 2" xfId="22526" xr:uid="{00000000-0005-0000-0000-000049570000}"/>
    <cellStyle name="20% - Accent1 3 2 5 3 5 2 3" xfId="22527" xr:uid="{00000000-0005-0000-0000-00004A570000}"/>
    <cellStyle name="20% - Accent1 3 2 5 3 5 3" xfId="22528" xr:uid="{00000000-0005-0000-0000-00004B570000}"/>
    <cellStyle name="20% - Accent1 3 2 5 3 5 3 2" xfId="22529" xr:uid="{00000000-0005-0000-0000-00004C570000}"/>
    <cellStyle name="20% - Accent1 3 2 5 3 5 4" xfId="22530" xr:uid="{00000000-0005-0000-0000-00004D570000}"/>
    <cellStyle name="20% - Accent1 3 2 5 3 6" xfId="22531" xr:uid="{00000000-0005-0000-0000-00004E570000}"/>
    <cellStyle name="20% - Accent1 3 2 5 3 6 2" xfId="22532" xr:uid="{00000000-0005-0000-0000-00004F570000}"/>
    <cellStyle name="20% - Accent1 3 2 5 3 6 2 2" xfId="22533" xr:uid="{00000000-0005-0000-0000-000050570000}"/>
    <cellStyle name="20% - Accent1 3 2 5 3 6 2 2 2" xfId="22534" xr:uid="{00000000-0005-0000-0000-000051570000}"/>
    <cellStyle name="20% - Accent1 3 2 5 3 6 2 3" xfId="22535" xr:uid="{00000000-0005-0000-0000-000052570000}"/>
    <cellStyle name="20% - Accent1 3 2 5 3 6 3" xfId="22536" xr:uid="{00000000-0005-0000-0000-000053570000}"/>
    <cellStyle name="20% - Accent1 3 2 5 3 6 3 2" xfId="22537" xr:uid="{00000000-0005-0000-0000-000054570000}"/>
    <cellStyle name="20% - Accent1 3 2 5 3 6 4" xfId="22538" xr:uid="{00000000-0005-0000-0000-000055570000}"/>
    <cellStyle name="20% - Accent1 3 2 5 3 7" xfId="22539" xr:uid="{00000000-0005-0000-0000-000056570000}"/>
    <cellStyle name="20% - Accent1 3 2 5 3 7 2" xfId="22540" xr:uid="{00000000-0005-0000-0000-000057570000}"/>
    <cellStyle name="20% - Accent1 3 2 5 3 7 2 2" xfId="22541" xr:uid="{00000000-0005-0000-0000-000058570000}"/>
    <cellStyle name="20% - Accent1 3 2 5 3 7 3" xfId="22542" xr:uid="{00000000-0005-0000-0000-000059570000}"/>
    <cellStyle name="20% - Accent1 3 2 5 3 8" xfId="22543" xr:uid="{00000000-0005-0000-0000-00005A570000}"/>
    <cellStyle name="20% - Accent1 3 2 5 3 8 2" xfId="22544" xr:uid="{00000000-0005-0000-0000-00005B570000}"/>
    <cellStyle name="20% - Accent1 3 2 5 3 8 2 2" xfId="22545" xr:uid="{00000000-0005-0000-0000-00005C570000}"/>
    <cellStyle name="20% - Accent1 3 2 5 3 8 3" xfId="22546" xr:uid="{00000000-0005-0000-0000-00005D570000}"/>
    <cellStyle name="20% - Accent1 3 2 5 3 9" xfId="22547" xr:uid="{00000000-0005-0000-0000-00005E570000}"/>
    <cellStyle name="20% - Accent1 3 2 5 3 9 2" xfId="22548" xr:uid="{00000000-0005-0000-0000-00005F570000}"/>
    <cellStyle name="20% - Accent1 3 2 5 4" xfId="22549" xr:uid="{00000000-0005-0000-0000-000060570000}"/>
    <cellStyle name="20% - Accent1 3 2 5 4 10" xfId="22550" xr:uid="{00000000-0005-0000-0000-000061570000}"/>
    <cellStyle name="20% - Accent1 3 2 5 4 10 2" xfId="22551" xr:uid="{00000000-0005-0000-0000-000062570000}"/>
    <cellStyle name="20% - Accent1 3 2 5 4 11" xfId="22552" xr:uid="{00000000-0005-0000-0000-000063570000}"/>
    <cellStyle name="20% - Accent1 3 2 5 4 2" xfId="22553" xr:uid="{00000000-0005-0000-0000-000064570000}"/>
    <cellStyle name="20% - Accent1 3 2 5 4 2 2" xfId="22554" xr:uid="{00000000-0005-0000-0000-000065570000}"/>
    <cellStyle name="20% - Accent1 3 2 5 4 2 2 2" xfId="22555" xr:uid="{00000000-0005-0000-0000-000066570000}"/>
    <cellStyle name="20% - Accent1 3 2 5 4 2 2 2 2" xfId="22556" xr:uid="{00000000-0005-0000-0000-000067570000}"/>
    <cellStyle name="20% - Accent1 3 2 5 4 2 2 2 2 2" xfId="22557" xr:uid="{00000000-0005-0000-0000-000068570000}"/>
    <cellStyle name="20% - Accent1 3 2 5 4 2 2 2 3" xfId="22558" xr:uid="{00000000-0005-0000-0000-000069570000}"/>
    <cellStyle name="20% - Accent1 3 2 5 4 2 2 3" xfId="22559" xr:uid="{00000000-0005-0000-0000-00006A570000}"/>
    <cellStyle name="20% - Accent1 3 2 5 4 2 2 3 2" xfId="22560" xr:uid="{00000000-0005-0000-0000-00006B570000}"/>
    <cellStyle name="20% - Accent1 3 2 5 4 2 2 4" xfId="22561" xr:uid="{00000000-0005-0000-0000-00006C570000}"/>
    <cellStyle name="20% - Accent1 3 2 5 4 2 3" xfId="22562" xr:uid="{00000000-0005-0000-0000-00006D570000}"/>
    <cellStyle name="20% - Accent1 3 2 5 4 2 3 2" xfId="22563" xr:uid="{00000000-0005-0000-0000-00006E570000}"/>
    <cellStyle name="20% - Accent1 3 2 5 4 2 3 2 2" xfId="22564" xr:uid="{00000000-0005-0000-0000-00006F570000}"/>
    <cellStyle name="20% - Accent1 3 2 5 4 2 3 2 2 2" xfId="22565" xr:uid="{00000000-0005-0000-0000-000070570000}"/>
    <cellStyle name="20% - Accent1 3 2 5 4 2 3 2 3" xfId="22566" xr:uid="{00000000-0005-0000-0000-000071570000}"/>
    <cellStyle name="20% - Accent1 3 2 5 4 2 3 3" xfId="22567" xr:uid="{00000000-0005-0000-0000-000072570000}"/>
    <cellStyle name="20% - Accent1 3 2 5 4 2 3 3 2" xfId="22568" xr:uid="{00000000-0005-0000-0000-000073570000}"/>
    <cellStyle name="20% - Accent1 3 2 5 4 2 3 4" xfId="22569" xr:uid="{00000000-0005-0000-0000-000074570000}"/>
    <cellStyle name="20% - Accent1 3 2 5 4 2 4" xfId="22570" xr:uid="{00000000-0005-0000-0000-000075570000}"/>
    <cellStyle name="20% - Accent1 3 2 5 4 2 4 2" xfId="22571" xr:uid="{00000000-0005-0000-0000-000076570000}"/>
    <cellStyle name="20% - Accent1 3 2 5 4 2 4 2 2" xfId="22572" xr:uid="{00000000-0005-0000-0000-000077570000}"/>
    <cellStyle name="20% - Accent1 3 2 5 4 2 4 2 2 2" xfId="22573" xr:uid="{00000000-0005-0000-0000-000078570000}"/>
    <cellStyle name="20% - Accent1 3 2 5 4 2 4 2 3" xfId="22574" xr:uid="{00000000-0005-0000-0000-000079570000}"/>
    <cellStyle name="20% - Accent1 3 2 5 4 2 4 3" xfId="22575" xr:uid="{00000000-0005-0000-0000-00007A570000}"/>
    <cellStyle name="20% - Accent1 3 2 5 4 2 4 3 2" xfId="22576" xr:uid="{00000000-0005-0000-0000-00007B570000}"/>
    <cellStyle name="20% - Accent1 3 2 5 4 2 4 4" xfId="22577" xr:uid="{00000000-0005-0000-0000-00007C570000}"/>
    <cellStyle name="20% - Accent1 3 2 5 4 2 5" xfId="22578" xr:uid="{00000000-0005-0000-0000-00007D570000}"/>
    <cellStyle name="20% - Accent1 3 2 5 4 2 5 2" xfId="22579" xr:uid="{00000000-0005-0000-0000-00007E570000}"/>
    <cellStyle name="20% - Accent1 3 2 5 4 2 5 2 2" xfId="22580" xr:uid="{00000000-0005-0000-0000-00007F570000}"/>
    <cellStyle name="20% - Accent1 3 2 5 4 2 5 3" xfId="22581" xr:uid="{00000000-0005-0000-0000-000080570000}"/>
    <cellStyle name="20% - Accent1 3 2 5 4 2 6" xfId="22582" xr:uid="{00000000-0005-0000-0000-000081570000}"/>
    <cellStyle name="20% - Accent1 3 2 5 4 2 6 2" xfId="22583" xr:uid="{00000000-0005-0000-0000-000082570000}"/>
    <cellStyle name="20% - Accent1 3 2 5 4 2 6 2 2" xfId="22584" xr:uid="{00000000-0005-0000-0000-000083570000}"/>
    <cellStyle name="20% - Accent1 3 2 5 4 2 6 3" xfId="22585" xr:uid="{00000000-0005-0000-0000-000084570000}"/>
    <cellStyle name="20% - Accent1 3 2 5 4 2 7" xfId="22586" xr:uid="{00000000-0005-0000-0000-000085570000}"/>
    <cellStyle name="20% - Accent1 3 2 5 4 2 7 2" xfId="22587" xr:uid="{00000000-0005-0000-0000-000086570000}"/>
    <cellStyle name="20% - Accent1 3 2 5 4 2 8" xfId="22588" xr:uid="{00000000-0005-0000-0000-000087570000}"/>
    <cellStyle name="20% - Accent1 3 2 5 4 2 8 2" xfId="22589" xr:uid="{00000000-0005-0000-0000-000088570000}"/>
    <cellStyle name="20% - Accent1 3 2 5 4 2 9" xfId="22590" xr:uid="{00000000-0005-0000-0000-000089570000}"/>
    <cellStyle name="20% - Accent1 3 2 5 4 3" xfId="22591" xr:uid="{00000000-0005-0000-0000-00008A570000}"/>
    <cellStyle name="20% - Accent1 3 2 5 4 3 2" xfId="22592" xr:uid="{00000000-0005-0000-0000-00008B570000}"/>
    <cellStyle name="20% - Accent1 3 2 5 4 3 2 2" xfId="22593" xr:uid="{00000000-0005-0000-0000-00008C570000}"/>
    <cellStyle name="20% - Accent1 3 2 5 4 3 2 2 2" xfId="22594" xr:uid="{00000000-0005-0000-0000-00008D570000}"/>
    <cellStyle name="20% - Accent1 3 2 5 4 3 2 2 2 2" xfId="22595" xr:uid="{00000000-0005-0000-0000-00008E570000}"/>
    <cellStyle name="20% - Accent1 3 2 5 4 3 2 2 3" xfId="22596" xr:uid="{00000000-0005-0000-0000-00008F570000}"/>
    <cellStyle name="20% - Accent1 3 2 5 4 3 2 3" xfId="22597" xr:uid="{00000000-0005-0000-0000-000090570000}"/>
    <cellStyle name="20% - Accent1 3 2 5 4 3 2 3 2" xfId="22598" xr:uid="{00000000-0005-0000-0000-000091570000}"/>
    <cellStyle name="20% - Accent1 3 2 5 4 3 2 4" xfId="22599" xr:uid="{00000000-0005-0000-0000-000092570000}"/>
    <cellStyle name="20% - Accent1 3 2 5 4 3 3" xfId="22600" xr:uid="{00000000-0005-0000-0000-000093570000}"/>
    <cellStyle name="20% - Accent1 3 2 5 4 3 3 2" xfId="22601" xr:uid="{00000000-0005-0000-0000-000094570000}"/>
    <cellStyle name="20% - Accent1 3 2 5 4 3 3 2 2" xfId="22602" xr:uid="{00000000-0005-0000-0000-000095570000}"/>
    <cellStyle name="20% - Accent1 3 2 5 4 3 3 2 2 2" xfId="22603" xr:uid="{00000000-0005-0000-0000-000096570000}"/>
    <cellStyle name="20% - Accent1 3 2 5 4 3 3 2 3" xfId="22604" xr:uid="{00000000-0005-0000-0000-000097570000}"/>
    <cellStyle name="20% - Accent1 3 2 5 4 3 3 3" xfId="22605" xr:uid="{00000000-0005-0000-0000-000098570000}"/>
    <cellStyle name="20% - Accent1 3 2 5 4 3 3 3 2" xfId="22606" xr:uid="{00000000-0005-0000-0000-000099570000}"/>
    <cellStyle name="20% - Accent1 3 2 5 4 3 3 4" xfId="22607" xr:uid="{00000000-0005-0000-0000-00009A570000}"/>
    <cellStyle name="20% - Accent1 3 2 5 4 3 4" xfId="22608" xr:uid="{00000000-0005-0000-0000-00009B570000}"/>
    <cellStyle name="20% - Accent1 3 2 5 4 3 4 2" xfId="22609" xr:uid="{00000000-0005-0000-0000-00009C570000}"/>
    <cellStyle name="20% - Accent1 3 2 5 4 3 4 2 2" xfId="22610" xr:uid="{00000000-0005-0000-0000-00009D570000}"/>
    <cellStyle name="20% - Accent1 3 2 5 4 3 4 2 2 2" xfId="22611" xr:uid="{00000000-0005-0000-0000-00009E570000}"/>
    <cellStyle name="20% - Accent1 3 2 5 4 3 4 2 3" xfId="22612" xr:uid="{00000000-0005-0000-0000-00009F570000}"/>
    <cellStyle name="20% - Accent1 3 2 5 4 3 4 3" xfId="22613" xr:uid="{00000000-0005-0000-0000-0000A0570000}"/>
    <cellStyle name="20% - Accent1 3 2 5 4 3 4 3 2" xfId="22614" xr:uid="{00000000-0005-0000-0000-0000A1570000}"/>
    <cellStyle name="20% - Accent1 3 2 5 4 3 4 4" xfId="22615" xr:uid="{00000000-0005-0000-0000-0000A2570000}"/>
    <cellStyle name="20% - Accent1 3 2 5 4 3 5" xfId="22616" xr:uid="{00000000-0005-0000-0000-0000A3570000}"/>
    <cellStyle name="20% - Accent1 3 2 5 4 3 5 2" xfId="22617" xr:uid="{00000000-0005-0000-0000-0000A4570000}"/>
    <cellStyle name="20% - Accent1 3 2 5 4 3 5 2 2" xfId="22618" xr:uid="{00000000-0005-0000-0000-0000A5570000}"/>
    <cellStyle name="20% - Accent1 3 2 5 4 3 5 3" xfId="22619" xr:uid="{00000000-0005-0000-0000-0000A6570000}"/>
    <cellStyle name="20% - Accent1 3 2 5 4 3 6" xfId="22620" xr:uid="{00000000-0005-0000-0000-0000A7570000}"/>
    <cellStyle name="20% - Accent1 3 2 5 4 3 6 2" xfId="22621" xr:uid="{00000000-0005-0000-0000-0000A8570000}"/>
    <cellStyle name="20% - Accent1 3 2 5 4 3 6 2 2" xfId="22622" xr:uid="{00000000-0005-0000-0000-0000A9570000}"/>
    <cellStyle name="20% - Accent1 3 2 5 4 3 6 3" xfId="22623" xr:uid="{00000000-0005-0000-0000-0000AA570000}"/>
    <cellStyle name="20% - Accent1 3 2 5 4 3 7" xfId="22624" xr:uid="{00000000-0005-0000-0000-0000AB570000}"/>
    <cellStyle name="20% - Accent1 3 2 5 4 3 7 2" xfId="22625" xr:uid="{00000000-0005-0000-0000-0000AC570000}"/>
    <cellStyle name="20% - Accent1 3 2 5 4 3 8" xfId="22626" xr:uid="{00000000-0005-0000-0000-0000AD570000}"/>
    <cellStyle name="20% - Accent1 3 2 5 4 3 8 2" xfId="22627" xr:uid="{00000000-0005-0000-0000-0000AE570000}"/>
    <cellStyle name="20% - Accent1 3 2 5 4 3 9" xfId="22628" xr:uid="{00000000-0005-0000-0000-0000AF570000}"/>
    <cellStyle name="20% - Accent1 3 2 5 4 4" xfId="22629" xr:uid="{00000000-0005-0000-0000-0000B0570000}"/>
    <cellStyle name="20% - Accent1 3 2 5 4 4 2" xfId="22630" xr:uid="{00000000-0005-0000-0000-0000B1570000}"/>
    <cellStyle name="20% - Accent1 3 2 5 4 4 2 2" xfId="22631" xr:uid="{00000000-0005-0000-0000-0000B2570000}"/>
    <cellStyle name="20% - Accent1 3 2 5 4 4 2 2 2" xfId="22632" xr:uid="{00000000-0005-0000-0000-0000B3570000}"/>
    <cellStyle name="20% - Accent1 3 2 5 4 4 2 3" xfId="22633" xr:uid="{00000000-0005-0000-0000-0000B4570000}"/>
    <cellStyle name="20% - Accent1 3 2 5 4 4 3" xfId="22634" xr:uid="{00000000-0005-0000-0000-0000B5570000}"/>
    <cellStyle name="20% - Accent1 3 2 5 4 4 3 2" xfId="22635" xr:uid="{00000000-0005-0000-0000-0000B6570000}"/>
    <cellStyle name="20% - Accent1 3 2 5 4 4 4" xfId="22636" xr:uid="{00000000-0005-0000-0000-0000B7570000}"/>
    <cellStyle name="20% - Accent1 3 2 5 4 5" xfId="22637" xr:uid="{00000000-0005-0000-0000-0000B8570000}"/>
    <cellStyle name="20% - Accent1 3 2 5 4 5 2" xfId="22638" xr:uid="{00000000-0005-0000-0000-0000B9570000}"/>
    <cellStyle name="20% - Accent1 3 2 5 4 5 2 2" xfId="22639" xr:uid="{00000000-0005-0000-0000-0000BA570000}"/>
    <cellStyle name="20% - Accent1 3 2 5 4 5 2 2 2" xfId="22640" xr:uid="{00000000-0005-0000-0000-0000BB570000}"/>
    <cellStyle name="20% - Accent1 3 2 5 4 5 2 3" xfId="22641" xr:uid="{00000000-0005-0000-0000-0000BC570000}"/>
    <cellStyle name="20% - Accent1 3 2 5 4 5 3" xfId="22642" xr:uid="{00000000-0005-0000-0000-0000BD570000}"/>
    <cellStyle name="20% - Accent1 3 2 5 4 5 3 2" xfId="22643" xr:uid="{00000000-0005-0000-0000-0000BE570000}"/>
    <cellStyle name="20% - Accent1 3 2 5 4 5 4" xfId="22644" xr:uid="{00000000-0005-0000-0000-0000BF570000}"/>
    <cellStyle name="20% - Accent1 3 2 5 4 6" xfId="22645" xr:uid="{00000000-0005-0000-0000-0000C0570000}"/>
    <cellStyle name="20% - Accent1 3 2 5 4 6 2" xfId="22646" xr:uid="{00000000-0005-0000-0000-0000C1570000}"/>
    <cellStyle name="20% - Accent1 3 2 5 4 6 2 2" xfId="22647" xr:uid="{00000000-0005-0000-0000-0000C2570000}"/>
    <cellStyle name="20% - Accent1 3 2 5 4 6 2 2 2" xfId="22648" xr:uid="{00000000-0005-0000-0000-0000C3570000}"/>
    <cellStyle name="20% - Accent1 3 2 5 4 6 2 3" xfId="22649" xr:uid="{00000000-0005-0000-0000-0000C4570000}"/>
    <cellStyle name="20% - Accent1 3 2 5 4 6 3" xfId="22650" xr:uid="{00000000-0005-0000-0000-0000C5570000}"/>
    <cellStyle name="20% - Accent1 3 2 5 4 6 3 2" xfId="22651" xr:uid="{00000000-0005-0000-0000-0000C6570000}"/>
    <cellStyle name="20% - Accent1 3 2 5 4 6 4" xfId="22652" xr:uid="{00000000-0005-0000-0000-0000C7570000}"/>
    <cellStyle name="20% - Accent1 3 2 5 4 7" xfId="22653" xr:uid="{00000000-0005-0000-0000-0000C8570000}"/>
    <cellStyle name="20% - Accent1 3 2 5 4 7 2" xfId="22654" xr:uid="{00000000-0005-0000-0000-0000C9570000}"/>
    <cellStyle name="20% - Accent1 3 2 5 4 7 2 2" xfId="22655" xr:uid="{00000000-0005-0000-0000-0000CA570000}"/>
    <cellStyle name="20% - Accent1 3 2 5 4 7 3" xfId="22656" xr:uid="{00000000-0005-0000-0000-0000CB570000}"/>
    <cellStyle name="20% - Accent1 3 2 5 4 8" xfId="22657" xr:uid="{00000000-0005-0000-0000-0000CC570000}"/>
    <cellStyle name="20% - Accent1 3 2 5 4 8 2" xfId="22658" xr:uid="{00000000-0005-0000-0000-0000CD570000}"/>
    <cellStyle name="20% - Accent1 3 2 5 4 8 2 2" xfId="22659" xr:uid="{00000000-0005-0000-0000-0000CE570000}"/>
    <cellStyle name="20% - Accent1 3 2 5 4 8 3" xfId="22660" xr:uid="{00000000-0005-0000-0000-0000CF570000}"/>
    <cellStyle name="20% - Accent1 3 2 5 4 9" xfId="22661" xr:uid="{00000000-0005-0000-0000-0000D0570000}"/>
    <cellStyle name="20% - Accent1 3 2 5 4 9 2" xfId="22662" xr:uid="{00000000-0005-0000-0000-0000D1570000}"/>
    <cellStyle name="20% - Accent1 3 2 5 5" xfId="22663" xr:uid="{00000000-0005-0000-0000-0000D2570000}"/>
    <cellStyle name="20% - Accent1 3 2 5 5 10" xfId="22664" xr:uid="{00000000-0005-0000-0000-0000D3570000}"/>
    <cellStyle name="20% - Accent1 3 2 5 5 10 2" xfId="22665" xr:uid="{00000000-0005-0000-0000-0000D4570000}"/>
    <cellStyle name="20% - Accent1 3 2 5 5 11" xfId="22666" xr:uid="{00000000-0005-0000-0000-0000D5570000}"/>
    <cellStyle name="20% - Accent1 3 2 5 5 2" xfId="22667" xr:uid="{00000000-0005-0000-0000-0000D6570000}"/>
    <cellStyle name="20% - Accent1 3 2 5 5 2 2" xfId="22668" xr:uid="{00000000-0005-0000-0000-0000D7570000}"/>
    <cellStyle name="20% - Accent1 3 2 5 5 2 2 2" xfId="22669" xr:uid="{00000000-0005-0000-0000-0000D8570000}"/>
    <cellStyle name="20% - Accent1 3 2 5 5 2 2 2 2" xfId="22670" xr:uid="{00000000-0005-0000-0000-0000D9570000}"/>
    <cellStyle name="20% - Accent1 3 2 5 5 2 2 2 2 2" xfId="22671" xr:uid="{00000000-0005-0000-0000-0000DA570000}"/>
    <cellStyle name="20% - Accent1 3 2 5 5 2 2 2 3" xfId="22672" xr:uid="{00000000-0005-0000-0000-0000DB570000}"/>
    <cellStyle name="20% - Accent1 3 2 5 5 2 2 3" xfId="22673" xr:uid="{00000000-0005-0000-0000-0000DC570000}"/>
    <cellStyle name="20% - Accent1 3 2 5 5 2 2 3 2" xfId="22674" xr:uid="{00000000-0005-0000-0000-0000DD570000}"/>
    <cellStyle name="20% - Accent1 3 2 5 5 2 2 4" xfId="22675" xr:uid="{00000000-0005-0000-0000-0000DE570000}"/>
    <cellStyle name="20% - Accent1 3 2 5 5 2 3" xfId="22676" xr:uid="{00000000-0005-0000-0000-0000DF570000}"/>
    <cellStyle name="20% - Accent1 3 2 5 5 2 3 2" xfId="22677" xr:uid="{00000000-0005-0000-0000-0000E0570000}"/>
    <cellStyle name="20% - Accent1 3 2 5 5 2 3 2 2" xfId="22678" xr:uid="{00000000-0005-0000-0000-0000E1570000}"/>
    <cellStyle name="20% - Accent1 3 2 5 5 2 3 2 2 2" xfId="22679" xr:uid="{00000000-0005-0000-0000-0000E2570000}"/>
    <cellStyle name="20% - Accent1 3 2 5 5 2 3 2 3" xfId="22680" xr:uid="{00000000-0005-0000-0000-0000E3570000}"/>
    <cellStyle name="20% - Accent1 3 2 5 5 2 3 3" xfId="22681" xr:uid="{00000000-0005-0000-0000-0000E4570000}"/>
    <cellStyle name="20% - Accent1 3 2 5 5 2 3 3 2" xfId="22682" xr:uid="{00000000-0005-0000-0000-0000E5570000}"/>
    <cellStyle name="20% - Accent1 3 2 5 5 2 3 4" xfId="22683" xr:uid="{00000000-0005-0000-0000-0000E6570000}"/>
    <cellStyle name="20% - Accent1 3 2 5 5 2 4" xfId="22684" xr:uid="{00000000-0005-0000-0000-0000E7570000}"/>
    <cellStyle name="20% - Accent1 3 2 5 5 2 4 2" xfId="22685" xr:uid="{00000000-0005-0000-0000-0000E8570000}"/>
    <cellStyle name="20% - Accent1 3 2 5 5 2 4 2 2" xfId="22686" xr:uid="{00000000-0005-0000-0000-0000E9570000}"/>
    <cellStyle name="20% - Accent1 3 2 5 5 2 4 2 2 2" xfId="22687" xr:uid="{00000000-0005-0000-0000-0000EA570000}"/>
    <cellStyle name="20% - Accent1 3 2 5 5 2 4 2 3" xfId="22688" xr:uid="{00000000-0005-0000-0000-0000EB570000}"/>
    <cellStyle name="20% - Accent1 3 2 5 5 2 4 3" xfId="22689" xr:uid="{00000000-0005-0000-0000-0000EC570000}"/>
    <cellStyle name="20% - Accent1 3 2 5 5 2 4 3 2" xfId="22690" xr:uid="{00000000-0005-0000-0000-0000ED570000}"/>
    <cellStyle name="20% - Accent1 3 2 5 5 2 4 4" xfId="22691" xr:uid="{00000000-0005-0000-0000-0000EE570000}"/>
    <cellStyle name="20% - Accent1 3 2 5 5 2 5" xfId="22692" xr:uid="{00000000-0005-0000-0000-0000EF570000}"/>
    <cellStyle name="20% - Accent1 3 2 5 5 2 5 2" xfId="22693" xr:uid="{00000000-0005-0000-0000-0000F0570000}"/>
    <cellStyle name="20% - Accent1 3 2 5 5 2 5 2 2" xfId="22694" xr:uid="{00000000-0005-0000-0000-0000F1570000}"/>
    <cellStyle name="20% - Accent1 3 2 5 5 2 5 3" xfId="22695" xr:uid="{00000000-0005-0000-0000-0000F2570000}"/>
    <cellStyle name="20% - Accent1 3 2 5 5 2 6" xfId="22696" xr:uid="{00000000-0005-0000-0000-0000F3570000}"/>
    <cellStyle name="20% - Accent1 3 2 5 5 2 6 2" xfId="22697" xr:uid="{00000000-0005-0000-0000-0000F4570000}"/>
    <cellStyle name="20% - Accent1 3 2 5 5 2 6 2 2" xfId="22698" xr:uid="{00000000-0005-0000-0000-0000F5570000}"/>
    <cellStyle name="20% - Accent1 3 2 5 5 2 6 3" xfId="22699" xr:uid="{00000000-0005-0000-0000-0000F6570000}"/>
    <cellStyle name="20% - Accent1 3 2 5 5 2 7" xfId="22700" xr:uid="{00000000-0005-0000-0000-0000F7570000}"/>
    <cellStyle name="20% - Accent1 3 2 5 5 2 7 2" xfId="22701" xr:uid="{00000000-0005-0000-0000-0000F8570000}"/>
    <cellStyle name="20% - Accent1 3 2 5 5 2 8" xfId="22702" xr:uid="{00000000-0005-0000-0000-0000F9570000}"/>
    <cellStyle name="20% - Accent1 3 2 5 5 2 8 2" xfId="22703" xr:uid="{00000000-0005-0000-0000-0000FA570000}"/>
    <cellStyle name="20% - Accent1 3 2 5 5 2 9" xfId="22704" xr:uid="{00000000-0005-0000-0000-0000FB570000}"/>
    <cellStyle name="20% - Accent1 3 2 5 5 3" xfId="22705" xr:uid="{00000000-0005-0000-0000-0000FC570000}"/>
    <cellStyle name="20% - Accent1 3 2 5 5 3 2" xfId="22706" xr:uid="{00000000-0005-0000-0000-0000FD570000}"/>
    <cellStyle name="20% - Accent1 3 2 5 5 3 2 2" xfId="22707" xr:uid="{00000000-0005-0000-0000-0000FE570000}"/>
    <cellStyle name="20% - Accent1 3 2 5 5 3 2 2 2" xfId="22708" xr:uid="{00000000-0005-0000-0000-0000FF570000}"/>
    <cellStyle name="20% - Accent1 3 2 5 5 3 2 2 2 2" xfId="22709" xr:uid="{00000000-0005-0000-0000-000000580000}"/>
    <cellStyle name="20% - Accent1 3 2 5 5 3 2 2 3" xfId="22710" xr:uid="{00000000-0005-0000-0000-000001580000}"/>
    <cellStyle name="20% - Accent1 3 2 5 5 3 2 3" xfId="22711" xr:uid="{00000000-0005-0000-0000-000002580000}"/>
    <cellStyle name="20% - Accent1 3 2 5 5 3 2 3 2" xfId="22712" xr:uid="{00000000-0005-0000-0000-000003580000}"/>
    <cellStyle name="20% - Accent1 3 2 5 5 3 2 4" xfId="22713" xr:uid="{00000000-0005-0000-0000-000004580000}"/>
    <cellStyle name="20% - Accent1 3 2 5 5 3 3" xfId="22714" xr:uid="{00000000-0005-0000-0000-000005580000}"/>
    <cellStyle name="20% - Accent1 3 2 5 5 3 3 2" xfId="22715" xr:uid="{00000000-0005-0000-0000-000006580000}"/>
    <cellStyle name="20% - Accent1 3 2 5 5 3 3 2 2" xfId="22716" xr:uid="{00000000-0005-0000-0000-000007580000}"/>
    <cellStyle name="20% - Accent1 3 2 5 5 3 3 2 2 2" xfId="22717" xr:uid="{00000000-0005-0000-0000-000008580000}"/>
    <cellStyle name="20% - Accent1 3 2 5 5 3 3 2 3" xfId="22718" xr:uid="{00000000-0005-0000-0000-000009580000}"/>
    <cellStyle name="20% - Accent1 3 2 5 5 3 3 3" xfId="22719" xr:uid="{00000000-0005-0000-0000-00000A580000}"/>
    <cellStyle name="20% - Accent1 3 2 5 5 3 3 3 2" xfId="22720" xr:uid="{00000000-0005-0000-0000-00000B580000}"/>
    <cellStyle name="20% - Accent1 3 2 5 5 3 3 4" xfId="22721" xr:uid="{00000000-0005-0000-0000-00000C580000}"/>
    <cellStyle name="20% - Accent1 3 2 5 5 3 4" xfId="22722" xr:uid="{00000000-0005-0000-0000-00000D580000}"/>
    <cellStyle name="20% - Accent1 3 2 5 5 3 4 2" xfId="22723" xr:uid="{00000000-0005-0000-0000-00000E580000}"/>
    <cellStyle name="20% - Accent1 3 2 5 5 3 4 2 2" xfId="22724" xr:uid="{00000000-0005-0000-0000-00000F580000}"/>
    <cellStyle name="20% - Accent1 3 2 5 5 3 4 2 2 2" xfId="22725" xr:uid="{00000000-0005-0000-0000-000010580000}"/>
    <cellStyle name="20% - Accent1 3 2 5 5 3 4 2 3" xfId="22726" xr:uid="{00000000-0005-0000-0000-000011580000}"/>
    <cellStyle name="20% - Accent1 3 2 5 5 3 4 3" xfId="22727" xr:uid="{00000000-0005-0000-0000-000012580000}"/>
    <cellStyle name="20% - Accent1 3 2 5 5 3 4 3 2" xfId="22728" xr:uid="{00000000-0005-0000-0000-000013580000}"/>
    <cellStyle name="20% - Accent1 3 2 5 5 3 4 4" xfId="22729" xr:uid="{00000000-0005-0000-0000-000014580000}"/>
    <cellStyle name="20% - Accent1 3 2 5 5 3 5" xfId="22730" xr:uid="{00000000-0005-0000-0000-000015580000}"/>
    <cellStyle name="20% - Accent1 3 2 5 5 3 5 2" xfId="22731" xr:uid="{00000000-0005-0000-0000-000016580000}"/>
    <cellStyle name="20% - Accent1 3 2 5 5 3 5 2 2" xfId="22732" xr:uid="{00000000-0005-0000-0000-000017580000}"/>
    <cellStyle name="20% - Accent1 3 2 5 5 3 5 3" xfId="22733" xr:uid="{00000000-0005-0000-0000-000018580000}"/>
    <cellStyle name="20% - Accent1 3 2 5 5 3 6" xfId="22734" xr:uid="{00000000-0005-0000-0000-000019580000}"/>
    <cellStyle name="20% - Accent1 3 2 5 5 3 6 2" xfId="22735" xr:uid="{00000000-0005-0000-0000-00001A580000}"/>
    <cellStyle name="20% - Accent1 3 2 5 5 3 6 2 2" xfId="22736" xr:uid="{00000000-0005-0000-0000-00001B580000}"/>
    <cellStyle name="20% - Accent1 3 2 5 5 3 6 3" xfId="22737" xr:uid="{00000000-0005-0000-0000-00001C580000}"/>
    <cellStyle name="20% - Accent1 3 2 5 5 3 7" xfId="22738" xr:uid="{00000000-0005-0000-0000-00001D580000}"/>
    <cellStyle name="20% - Accent1 3 2 5 5 3 7 2" xfId="22739" xr:uid="{00000000-0005-0000-0000-00001E580000}"/>
    <cellStyle name="20% - Accent1 3 2 5 5 3 8" xfId="22740" xr:uid="{00000000-0005-0000-0000-00001F580000}"/>
    <cellStyle name="20% - Accent1 3 2 5 5 3 8 2" xfId="22741" xr:uid="{00000000-0005-0000-0000-000020580000}"/>
    <cellStyle name="20% - Accent1 3 2 5 5 3 9" xfId="22742" xr:uid="{00000000-0005-0000-0000-000021580000}"/>
    <cellStyle name="20% - Accent1 3 2 5 5 4" xfId="22743" xr:uid="{00000000-0005-0000-0000-000022580000}"/>
    <cellStyle name="20% - Accent1 3 2 5 5 4 2" xfId="22744" xr:uid="{00000000-0005-0000-0000-000023580000}"/>
    <cellStyle name="20% - Accent1 3 2 5 5 4 2 2" xfId="22745" xr:uid="{00000000-0005-0000-0000-000024580000}"/>
    <cellStyle name="20% - Accent1 3 2 5 5 4 2 2 2" xfId="22746" xr:uid="{00000000-0005-0000-0000-000025580000}"/>
    <cellStyle name="20% - Accent1 3 2 5 5 4 2 3" xfId="22747" xr:uid="{00000000-0005-0000-0000-000026580000}"/>
    <cellStyle name="20% - Accent1 3 2 5 5 4 3" xfId="22748" xr:uid="{00000000-0005-0000-0000-000027580000}"/>
    <cellStyle name="20% - Accent1 3 2 5 5 4 3 2" xfId="22749" xr:uid="{00000000-0005-0000-0000-000028580000}"/>
    <cellStyle name="20% - Accent1 3 2 5 5 4 4" xfId="22750" xr:uid="{00000000-0005-0000-0000-000029580000}"/>
    <cellStyle name="20% - Accent1 3 2 5 5 5" xfId="22751" xr:uid="{00000000-0005-0000-0000-00002A580000}"/>
    <cellStyle name="20% - Accent1 3 2 5 5 5 2" xfId="22752" xr:uid="{00000000-0005-0000-0000-00002B580000}"/>
    <cellStyle name="20% - Accent1 3 2 5 5 5 2 2" xfId="22753" xr:uid="{00000000-0005-0000-0000-00002C580000}"/>
    <cellStyle name="20% - Accent1 3 2 5 5 5 2 2 2" xfId="22754" xr:uid="{00000000-0005-0000-0000-00002D580000}"/>
    <cellStyle name="20% - Accent1 3 2 5 5 5 2 3" xfId="22755" xr:uid="{00000000-0005-0000-0000-00002E580000}"/>
    <cellStyle name="20% - Accent1 3 2 5 5 5 3" xfId="22756" xr:uid="{00000000-0005-0000-0000-00002F580000}"/>
    <cellStyle name="20% - Accent1 3 2 5 5 5 3 2" xfId="22757" xr:uid="{00000000-0005-0000-0000-000030580000}"/>
    <cellStyle name="20% - Accent1 3 2 5 5 5 4" xfId="22758" xr:uid="{00000000-0005-0000-0000-000031580000}"/>
    <cellStyle name="20% - Accent1 3 2 5 5 6" xfId="22759" xr:uid="{00000000-0005-0000-0000-000032580000}"/>
    <cellStyle name="20% - Accent1 3 2 5 5 6 2" xfId="22760" xr:uid="{00000000-0005-0000-0000-000033580000}"/>
    <cellStyle name="20% - Accent1 3 2 5 5 6 2 2" xfId="22761" xr:uid="{00000000-0005-0000-0000-000034580000}"/>
    <cellStyle name="20% - Accent1 3 2 5 5 6 2 2 2" xfId="22762" xr:uid="{00000000-0005-0000-0000-000035580000}"/>
    <cellStyle name="20% - Accent1 3 2 5 5 6 2 3" xfId="22763" xr:uid="{00000000-0005-0000-0000-000036580000}"/>
    <cellStyle name="20% - Accent1 3 2 5 5 6 3" xfId="22764" xr:uid="{00000000-0005-0000-0000-000037580000}"/>
    <cellStyle name="20% - Accent1 3 2 5 5 6 3 2" xfId="22765" xr:uid="{00000000-0005-0000-0000-000038580000}"/>
    <cellStyle name="20% - Accent1 3 2 5 5 6 4" xfId="22766" xr:uid="{00000000-0005-0000-0000-000039580000}"/>
    <cellStyle name="20% - Accent1 3 2 5 5 7" xfId="22767" xr:uid="{00000000-0005-0000-0000-00003A580000}"/>
    <cellStyle name="20% - Accent1 3 2 5 5 7 2" xfId="22768" xr:uid="{00000000-0005-0000-0000-00003B580000}"/>
    <cellStyle name="20% - Accent1 3 2 5 5 7 2 2" xfId="22769" xr:uid="{00000000-0005-0000-0000-00003C580000}"/>
    <cellStyle name="20% - Accent1 3 2 5 5 7 3" xfId="22770" xr:uid="{00000000-0005-0000-0000-00003D580000}"/>
    <cellStyle name="20% - Accent1 3 2 5 5 8" xfId="22771" xr:uid="{00000000-0005-0000-0000-00003E580000}"/>
    <cellStyle name="20% - Accent1 3 2 5 5 8 2" xfId="22772" xr:uid="{00000000-0005-0000-0000-00003F580000}"/>
    <cellStyle name="20% - Accent1 3 2 5 5 8 2 2" xfId="22773" xr:uid="{00000000-0005-0000-0000-000040580000}"/>
    <cellStyle name="20% - Accent1 3 2 5 5 8 3" xfId="22774" xr:uid="{00000000-0005-0000-0000-000041580000}"/>
    <cellStyle name="20% - Accent1 3 2 5 5 9" xfId="22775" xr:uid="{00000000-0005-0000-0000-000042580000}"/>
    <cellStyle name="20% - Accent1 3 2 5 5 9 2" xfId="22776" xr:uid="{00000000-0005-0000-0000-000043580000}"/>
    <cellStyle name="20% - Accent1 3 2 5 6" xfId="22777" xr:uid="{00000000-0005-0000-0000-000044580000}"/>
    <cellStyle name="20% - Accent1 3 2 5 6 2" xfId="22778" xr:uid="{00000000-0005-0000-0000-000045580000}"/>
    <cellStyle name="20% - Accent1 3 2 5 6 2 2" xfId="22779" xr:uid="{00000000-0005-0000-0000-000046580000}"/>
    <cellStyle name="20% - Accent1 3 2 5 6 2 2 2" xfId="22780" xr:uid="{00000000-0005-0000-0000-000047580000}"/>
    <cellStyle name="20% - Accent1 3 2 5 6 2 2 2 2" xfId="22781" xr:uid="{00000000-0005-0000-0000-000048580000}"/>
    <cellStyle name="20% - Accent1 3 2 5 6 2 2 3" xfId="22782" xr:uid="{00000000-0005-0000-0000-000049580000}"/>
    <cellStyle name="20% - Accent1 3 2 5 6 2 3" xfId="22783" xr:uid="{00000000-0005-0000-0000-00004A580000}"/>
    <cellStyle name="20% - Accent1 3 2 5 6 2 3 2" xfId="22784" xr:uid="{00000000-0005-0000-0000-00004B580000}"/>
    <cellStyle name="20% - Accent1 3 2 5 6 2 4" xfId="22785" xr:uid="{00000000-0005-0000-0000-00004C580000}"/>
    <cellStyle name="20% - Accent1 3 2 5 6 3" xfId="22786" xr:uid="{00000000-0005-0000-0000-00004D580000}"/>
    <cellStyle name="20% - Accent1 3 2 5 6 3 2" xfId="22787" xr:uid="{00000000-0005-0000-0000-00004E580000}"/>
    <cellStyle name="20% - Accent1 3 2 5 6 3 2 2" xfId="22788" xr:uid="{00000000-0005-0000-0000-00004F580000}"/>
    <cellStyle name="20% - Accent1 3 2 5 6 3 2 2 2" xfId="22789" xr:uid="{00000000-0005-0000-0000-000050580000}"/>
    <cellStyle name="20% - Accent1 3 2 5 6 3 2 3" xfId="22790" xr:uid="{00000000-0005-0000-0000-000051580000}"/>
    <cellStyle name="20% - Accent1 3 2 5 6 3 3" xfId="22791" xr:uid="{00000000-0005-0000-0000-000052580000}"/>
    <cellStyle name="20% - Accent1 3 2 5 6 3 3 2" xfId="22792" xr:uid="{00000000-0005-0000-0000-000053580000}"/>
    <cellStyle name="20% - Accent1 3 2 5 6 3 4" xfId="22793" xr:uid="{00000000-0005-0000-0000-000054580000}"/>
    <cellStyle name="20% - Accent1 3 2 5 6 4" xfId="22794" xr:uid="{00000000-0005-0000-0000-000055580000}"/>
    <cellStyle name="20% - Accent1 3 2 5 6 4 2" xfId="22795" xr:uid="{00000000-0005-0000-0000-000056580000}"/>
    <cellStyle name="20% - Accent1 3 2 5 6 4 2 2" xfId="22796" xr:uid="{00000000-0005-0000-0000-000057580000}"/>
    <cellStyle name="20% - Accent1 3 2 5 6 4 2 2 2" xfId="22797" xr:uid="{00000000-0005-0000-0000-000058580000}"/>
    <cellStyle name="20% - Accent1 3 2 5 6 4 2 3" xfId="22798" xr:uid="{00000000-0005-0000-0000-000059580000}"/>
    <cellStyle name="20% - Accent1 3 2 5 6 4 3" xfId="22799" xr:uid="{00000000-0005-0000-0000-00005A580000}"/>
    <cellStyle name="20% - Accent1 3 2 5 6 4 3 2" xfId="22800" xr:uid="{00000000-0005-0000-0000-00005B580000}"/>
    <cellStyle name="20% - Accent1 3 2 5 6 4 4" xfId="22801" xr:uid="{00000000-0005-0000-0000-00005C580000}"/>
    <cellStyle name="20% - Accent1 3 2 5 6 5" xfId="22802" xr:uid="{00000000-0005-0000-0000-00005D580000}"/>
    <cellStyle name="20% - Accent1 3 2 5 6 5 2" xfId="22803" xr:uid="{00000000-0005-0000-0000-00005E580000}"/>
    <cellStyle name="20% - Accent1 3 2 5 6 5 2 2" xfId="22804" xr:uid="{00000000-0005-0000-0000-00005F580000}"/>
    <cellStyle name="20% - Accent1 3 2 5 6 5 3" xfId="22805" xr:uid="{00000000-0005-0000-0000-000060580000}"/>
    <cellStyle name="20% - Accent1 3 2 5 6 6" xfId="22806" xr:uid="{00000000-0005-0000-0000-000061580000}"/>
    <cellStyle name="20% - Accent1 3 2 5 6 6 2" xfId="22807" xr:uid="{00000000-0005-0000-0000-000062580000}"/>
    <cellStyle name="20% - Accent1 3 2 5 6 6 2 2" xfId="22808" xr:uid="{00000000-0005-0000-0000-000063580000}"/>
    <cellStyle name="20% - Accent1 3 2 5 6 6 3" xfId="22809" xr:uid="{00000000-0005-0000-0000-000064580000}"/>
    <cellStyle name="20% - Accent1 3 2 5 6 7" xfId="22810" xr:uid="{00000000-0005-0000-0000-000065580000}"/>
    <cellStyle name="20% - Accent1 3 2 5 6 7 2" xfId="22811" xr:uid="{00000000-0005-0000-0000-000066580000}"/>
    <cellStyle name="20% - Accent1 3 2 5 6 8" xfId="22812" xr:uid="{00000000-0005-0000-0000-000067580000}"/>
    <cellStyle name="20% - Accent1 3 2 5 6 8 2" xfId="22813" xr:uid="{00000000-0005-0000-0000-000068580000}"/>
    <cellStyle name="20% - Accent1 3 2 5 6 9" xfId="22814" xr:uid="{00000000-0005-0000-0000-000069580000}"/>
    <cellStyle name="20% - Accent1 3 2 5 7" xfId="22815" xr:uid="{00000000-0005-0000-0000-00006A580000}"/>
    <cellStyle name="20% - Accent1 3 2 5 7 2" xfId="22816" xr:uid="{00000000-0005-0000-0000-00006B580000}"/>
    <cellStyle name="20% - Accent1 3 2 5 7 2 2" xfId="22817" xr:uid="{00000000-0005-0000-0000-00006C580000}"/>
    <cellStyle name="20% - Accent1 3 2 5 7 2 2 2" xfId="22818" xr:uid="{00000000-0005-0000-0000-00006D580000}"/>
    <cellStyle name="20% - Accent1 3 2 5 7 2 2 2 2" xfId="22819" xr:uid="{00000000-0005-0000-0000-00006E580000}"/>
    <cellStyle name="20% - Accent1 3 2 5 7 2 2 3" xfId="22820" xr:uid="{00000000-0005-0000-0000-00006F580000}"/>
    <cellStyle name="20% - Accent1 3 2 5 7 2 3" xfId="22821" xr:uid="{00000000-0005-0000-0000-000070580000}"/>
    <cellStyle name="20% - Accent1 3 2 5 7 2 3 2" xfId="22822" xr:uid="{00000000-0005-0000-0000-000071580000}"/>
    <cellStyle name="20% - Accent1 3 2 5 7 2 4" xfId="22823" xr:uid="{00000000-0005-0000-0000-000072580000}"/>
    <cellStyle name="20% - Accent1 3 2 5 7 3" xfId="22824" xr:uid="{00000000-0005-0000-0000-000073580000}"/>
    <cellStyle name="20% - Accent1 3 2 5 7 3 2" xfId="22825" xr:uid="{00000000-0005-0000-0000-000074580000}"/>
    <cellStyle name="20% - Accent1 3 2 5 7 3 2 2" xfId="22826" xr:uid="{00000000-0005-0000-0000-000075580000}"/>
    <cellStyle name="20% - Accent1 3 2 5 7 3 2 2 2" xfId="22827" xr:uid="{00000000-0005-0000-0000-000076580000}"/>
    <cellStyle name="20% - Accent1 3 2 5 7 3 2 3" xfId="22828" xr:uid="{00000000-0005-0000-0000-000077580000}"/>
    <cellStyle name="20% - Accent1 3 2 5 7 3 3" xfId="22829" xr:uid="{00000000-0005-0000-0000-000078580000}"/>
    <cellStyle name="20% - Accent1 3 2 5 7 3 3 2" xfId="22830" xr:uid="{00000000-0005-0000-0000-000079580000}"/>
    <cellStyle name="20% - Accent1 3 2 5 7 3 4" xfId="22831" xr:uid="{00000000-0005-0000-0000-00007A580000}"/>
    <cellStyle name="20% - Accent1 3 2 5 7 4" xfId="22832" xr:uid="{00000000-0005-0000-0000-00007B580000}"/>
    <cellStyle name="20% - Accent1 3 2 5 7 4 2" xfId="22833" xr:uid="{00000000-0005-0000-0000-00007C580000}"/>
    <cellStyle name="20% - Accent1 3 2 5 7 4 2 2" xfId="22834" xr:uid="{00000000-0005-0000-0000-00007D580000}"/>
    <cellStyle name="20% - Accent1 3 2 5 7 4 2 2 2" xfId="22835" xr:uid="{00000000-0005-0000-0000-00007E580000}"/>
    <cellStyle name="20% - Accent1 3 2 5 7 4 2 3" xfId="22836" xr:uid="{00000000-0005-0000-0000-00007F580000}"/>
    <cellStyle name="20% - Accent1 3 2 5 7 4 3" xfId="22837" xr:uid="{00000000-0005-0000-0000-000080580000}"/>
    <cellStyle name="20% - Accent1 3 2 5 7 4 3 2" xfId="22838" xr:uid="{00000000-0005-0000-0000-000081580000}"/>
    <cellStyle name="20% - Accent1 3 2 5 7 4 4" xfId="22839" xr:uid="{00000000-0005-0000-0000-000082580000}"/>
    <cellStyle name="20% - Accent1 3 2 5 7 5" xfId="22840" xr:uid="{00000000-0005-0000-0000-000083580000}"/>
    <cellStyle name="20% - Accent1 3 2 5 7 5 2" xfId="22841" xr:uid="{00000000-0005-0000-0000-000084580000}"/>
    <cellStyle name="20% - Accent1 3 2 5 7 5 2 2" xfId="22842" xr:uid="{00000000-0005-0000-0000-000085580000}"/>
    <cellStyle name="20% - Accent1 3 2 5 7 5 3" xfId="22843" xr:uid="{00000000-0005-0000-0000-000086580000}"/>
    <cellStyle name="20% - Accent1 3 2 5 7 6" xfId="22844" xr:uid="{00000000-0005-0000-0000-000087580000}"/>
    <cellStyle name="20% - Accent1 3 2 5 7 6 2" xfId="22845" xr:uid="{00000000-0005-0000-0000-000088580000}"/>
    <cellStyle name="20% - Accent1 3 2 5 7 6 2 2" xfId="22846" xr:uid="{00000000-0005-0000-0000-000089580000}"/>
    <cellStyle name="20% - Accent1 3 2 5 7 6 3" xfId="22847" xr:uid="{00000000-0005-0000-0000-00008A580000}"/>
    <cellStyle name="20% - Accent1 3 2 5 7 7" xfId="22848" xr:uid="{00000000-0005-0000-0000-00008B580000}"/>
    <cellStyle name="20% - Accent1 3 2 5 7 7 2" xfId="22849" xr:uid="{00000000-0005-0000-0000-00008C580000}"/>
    <cellStyle name="20% - Accent1 3 2 5 7 8" xfId="22850" xr:uid="{00000000-0005-0000-0000-00008D580000}"/>
    <cellStyle name="20% - Accent1 3 2 5 7 8 2" xfId="22851" xr:uid="{00000000-0005-0000-0000-00008E580000}"/>
    <cellStyle name="20% - Accent1 3 2 5 7 9" xfId="22852" xr:uid="{00000000-0005-0000-0000-00008F580000}"/>
    <cellStyle name="20% - Accent1 3 2 5 8" xfId="22853" xr:uid="{00000000-0005-0000-0000-000090580000}"/>
    <cellStyle name="20% - Accent1 3 2 5 8 2" xfId="22854" xr:uid="{00000000-0005-0000-0000-000091580000}"/>
    <cellStyle name="20% - Accent1 3 2 5 8 2 2" xfId="22855" xr:uid="{00000000-0005-0000-0000-000092580000}"/>
    <cellStyle name="20% - Accent1 3 2 5 8 2 2 2" xfId="22856" xr:uid="{00000000-0005-0000-0000-000093580000}"/>
    <cellStyle name="20% - Accent1 3 2 5 8 2 3" xfId="22857" xr:uid="{00000000-0005-0000-0000-000094580000}"/>
    <cellStyle name="20% - Accent1 3 2 5 8 3" xfId="22858" xr:uid="{00000000-0005-0000-0000-000095580000}"/>
    <cellStyle name="20% - Accent1 3 2 5 8 3 2" xfId="22859" xr:uid="{00000000-0005-0000-0000-000096580000}"/>
    <cellStyle name="20% - Accent1 3 2 5 8 4" xfId="22860" xr:uid="{00000000-0005-0000-0000-000097580000}"/>
    <cellStyle name="20% - Accent1 3 2 5 9" xfId="22861" xr:uid="{00000000-0005-0000-0000-000098580000}"/>
    <cellStyle name="20% - Accent1 3 2 5 9 2" xfId="22862" xr:uid="{00000000-0005-0000-0000-000099580000}"/>
    <cellStyle name="20% - Accent1 3 2 5 9 2 2" xfId="22863" xr:uid="{00000000-0005-0000-0000-00009A580000}"/>
    <cellStyle name="20% - Accent1 3 2 5 9 2 2 2" xfId="22864" xr:uid="{00000000-0005-0000-0000-00009B580000}"/>
    <cellStyle name="20% - Accent1 3 2 5 9 2 3" xfId="22865" xr:uid="{00000000-0005-0000-0000-00009C580000}"/>
    <cellStyle name="20% - Accent1 3 2 5 9 3" xfId="22866" xr:uid="{00000000-0005-0000-0000-00009D580000}"/>
    <cellStyle name="20% - Accent1 3 2 5 9 3 2" xfId="22867" xr:uid="{00000000-0005-0000-0000-00009E580000}"/>
    <cellStyle name="20% - Accent1 3 2 5 9 4" xfId="22868" xr:uid="{00000000-0005-0000-0000-00009F580000}"/>
    <cellStyle name="20% - Accent1 3 2 6" xfId="22869" xr:uid="{00000000-0005-0000-0000-0000A0580000}"/>
    <cellStyle name="20% - Accent1 3 2 6 10" xfId="22870" xr:uid="{00000000-0005-0000-0000-0000A1580000}"/>
    <cellStyle name="20% - Accent1 3 2 6 10 2" xfId="22871" xr:uid="{00000000-0005-0000-0000-0000A2580000}"/>
    <cellStyle name="20% - Accent1 3 2 6 10 2 2" xfId="22872" xr:uid="{00000000-0005-0000-0000-0000A3580000}"/>
    <cellStyle name="20% - Accent1 3 2 6 10 3" xfId="22873" xr:uid="{00000000-0005-0000-0000-0000A4580000}"/>
    <cellStyle name="20% - Accent1 3 2 6 11" xfId="22874" xr:uid="{00000000-0005-0000-0000-0000A5580000}"/>
    <cellStyle name="20% - Accent1 3 2 6 11 2" xfId="22875" xr:uid="{00000000-0005-0000-0000-0000A6580000}"/>
    <cellStyle name="20% - Accent1 3 2 6 11 2 2" xfId="22876" xr:uid="{00000000-0005-0000-0000-0000A7580000}"/>
    <cellStyle name="20% - Accent1 3 2 6 11 3" xfId="22877" xr:uid="{00000000-0005-0000-0000-0000A8580000}"/>
    <cellStyle name="20% - Accent1 3 2 6 12" xfId="22878" xr:uid="{00000000-0005-0000-0000-0000A9580000}"/>
    <cellStyle name="20% - Accent1 3 2 6 12 2" xfId="22879" xr:uid="{00000000-0005-0000-0000-0000AA580000}"/>
    <cellStyle name="20% - Accent1 3 2 6 13" xfId="22880" xr:uid="{00000000-0005-0000-0000-0000AB580000}"/>
    <cellStyle name="20% - Accent1 3 2 6 13 2" xfId="22881" xr:uid="{00000000-0005-0000-0000-0000AC580000}"/>
    <cellStyle name="20% - Accent1 3 2 6 14" xfId="22882" xr:uid="{00000000-0005-0000-0000-0000AD580000}"/>
    <cellStyle name="20% - Accent1 3 2 6 2" xfId="22883" xr:uid="{00000000-0005-0000-0000-0000AE580000}"/>
    <cellStyle name="20% - Accent1 3 2 6 2 10" xfId="22884" xr:uid="{00000000-0005-0000-0000-0000AF580000}"/>
    <cellStyle name="20% - Accent1 3 2 6 2 10 2" xfId="22885" xr:uid="{00000000-0005-0000-0000-0000B0580000}"/>
    <cellStyle name="20% - Accent1 3 2 6 2 11" xfId="22886" xr:uid="{00000000-0005-0000-0000-0000B1580000}"/>
    <cellStyle name="20% - Accent1 3 2 6 2 2" xfId="22887" xr:uid="{00000000-0005-0000-0000-0000B2580000}"/>
    <cellStyle name="20% - Accent1 3 2 6 2 2 2" xfId="22888" xr:uid="{00000000-0005-0000-0000-0000B3580000}"/>
    <cellStyle name="20% - Accent1 3 2 6 2 2 2 2" xfId="22889" xr:uid="{00000000-0005-0000-0000-0000B4580000}"/>
    <cellStyle name="20% - Accent1 3 2 6 2 2 2 2 2" xfId="22890" xr:uid="{00000000-0005-0000-0000-0000B5580000}"/>
    <cellStyle name="20% - Accent1 3 2 6 2 2 2 2 2 2" xfId="22891" xr:uid="{00000000-0005-0000-0000-0000B6580000}"/>
    <cellStyle name="20% - Accent1 3 2 6 2 2 2 2 3" xfId="22892" xr:uid="{00000000-0005-0000-0000-0000B7580000}"/>
    <cellStyle name="20% - Accent1 3 2 6 2 2 2 3" xfId="22893" xr:uid="{00000000-0005-0000-0000-0000B8580000}"/>
    <cellStyle name="20% - Accent1 3 2 6 2 2 2 3 2" xfId="22894" xr:uid="{00000000-0005-0000-0000-0000B9580000}"/>
    <cellStyle name="20% - Accent1 3 2 6 2 2 2 4" xfId="22895" xr:uid="{00000000-0005-0000-0000-0000BA580000}"/>
    <cellStyle name="20% - Accent1 3 2 6 2 2 3" xfId="22896" xr:uid="{00000000-0005-0000-0000-0000BB580000}"/>
    <cellStyle name="20% - Accent1 3 2 6 2 2 3 2" xfId="22897" xr:uid="{00000000-0005-0000-0000-0000BC580000}"/>
    <cellStyle name="20% - Accent1 3 2 6 2 2 3 2 2" xfId="22898" xr:uid="{00000000-0005-0000-0000-0000BD580000}"/>
    <cellStyle name="20% - Accent1 3 2 6 2 2 3 2 2 2" xfId="22899" xr:uid="{00000000-0005-0000-0000-0000BE580000}"/>
    <cellStyle name="20% - Accent1 3 2 6 2 2 3 2 3" xfId="22900" xr:uid="{00000000-0005-0000-0000-0000BF580000}"/>
    <cellStyle name="20% - Accent1 3 2 6 2 2 3 3" xfId="22901" xr:uid="{00000000-0005-0000-0000-0000C0580000}"/>
    <cellStyle name="20% - Accent1 3 2 6 2 2 3 3 2" xfId="22902" xr:uid="{00000000-0005-0000-0000-0000C1580000}"/>
    <cellStyle name="20% - Accent1 3 2 6 2 2 3 4" xfId="22903" xr:uid="{00000000-0005-0000-0000-0000C2580000}"/>
    <cellStyle name="20% - Accent1 3 2 6 2 2 4" xfId="22904" xr:uid="{00000000-0005-0000-0000-0000C3580000}"/>
    <cellStyle name="20% - Accent1 3 2 6 2 2 4 2" xfId="22905" xr:uid="{00000000-0005-0000-0000-0000C4580000}"/>
    <cellStyle name="20% - Accent1 3 2 6 2 2 4 2 2" xfId="22906" xr:uid="{00000000-0005-0000-0000-0000C5580000}"/>
    <cellStyle name="20% - Accent1 3 2 6 2 2 4 2 2 2" xfId="22907" xr:uid="{00000000-0005-0000-0000-0000C6580000}"/>
    <cellStyle name="20% - Accent1 3 2 6 2 2 4 2 3" xfId="22908" xr:uid="{00000000-0005-0000-0000-0000C7580000}"/>
    <cellStyle name="20% - Accent1 3 2 6 2 2 4 3" xfId="22909" xr:uid="{00000000-0005-0000-0000-0000C8580000}"/>
    <cellStyle name="20% - Accent1 3 2 6 2 2 4 3 2" xfId="22910" xr:uid="{00000000-0005-0000-0000-0000C9580000}"/>
    <cellStyle name="20% - Accent1 3 2 6 2 2 4 4" xfId="22911" xr:uid="{00000000-0005-0000-0000-0000CA580000}"/>
    <cellStyle name="20% - Accent1 3 2 6 2 2 5" xfId="22912" xr:uid="{00000000-0005-0000-0000-0000CB580000}"/>
    <cellStyle name="20% - Accent1 3 2 6 2 2 5 2" xfId="22913" xr:uid="{00000000-0005-0000-0000-0000CC580000}"/>
    <cellStyle name="20% - Accent1 3 2 6 2 2 5 2 2" xfId="22914" xr:uid="{00000000-0005-0000-0000-0000CD580000}"/>
    <cellStyle name="20% - Accent1 3 2 6 2 2 5 3" xfId="22915" xr:uid="{00000000-0005-0000-0000-0000CE580000}"/>
    <cellStyle name="20% - Accent1 3 2 6 2 2 6" xfId="22916" xr:uid="{00000000-0005-0000-0000-0000CF580000}"/>
    <cellStyle name="20% - Accent1 3 2 6 2 2 6 2" xfId="22917" xr:uid="{00000000-0005-0000-0000-0000D0580000}"/>
    <cellStyle name="20% - Accent1 3 2 6 2 2 6 2 2" xfId="22918" xr:uid="{00000000-0005-0000-0000-0000D1580000}"/>
    <cellStyle name="20% - Accent1 3 2 6 2 2 6 3" xfId="22919" xr:uid="{00000000-0005-0000-0000-0000D2580000}"/>
    <cellStyle name="20% - Accent1 3 2 6 2 2 7" xfId="22920" xr:uid="{00000000-0005-0000-0000-0000D3580000}"/>
    <cellStyle name="20% - Accent1 3 2 6 2 2 7 2" xfId="22921" xr:uid="{00000000-0005-0000-0000-0000D4580000}"/>
    <cellStyle name="20% - Accent1 3 2 6 2 2 8" xfId="22922" xr:uid="{00000000-0005-0000-0000-0000D5580000}"/>
    <cellStyle name="20% - Accent1 3 2 6 2 2 8 2" xfId="22923" xr:uid="{00000000-0005-0000-0000-0000D6580000}"/>
    <cellStyle name="20% - Accent1 3 2 6 2 2 9" xfId="22924" xr:uid="{00000000-0005-0000-0000-0000D7580000}"/>
    <cellStyle name="20% - Accent1 3 2 6 2 3" xfId="22925" xr:uid="{00000000-0005-0000-0000-0000D8580000}"/>
    <cellStyle name="20% - Accent1 3 2 6 2 3 2" xfId="22926" xr:uid="{00000000-0005-0000-0000-0000D9580000}"/>
    <cellStyle name="20% - Accent1 3 2 6 2 3 2 2" xfId="22927" xr:uid="{00000000-0005-0000-0000-0000DA580000}"/>
    <cellStyle name="20% - Accent1 3 2 6 2 3 2 2 2" xfId="22928" xr:uid="{00000000-0005-0000-0000-0000DB580000}"/>
    <cellStyle name="20% - Accent1 3 2 6 2 3 2 2 2 2" xfId="22929" xr:uid="{00000000-0005-0000-0000-0000DC580000}"/>
    <cellStyle name="20% - Accent1 3 2 6 2 3 2 2 3" xfId="22930" xr:uid="{00000000-0005-0000-0000-0000DD580000}"/>
    <cellStyle name="20% - Accent1 3 2 6 2 3 2 3" xfId="22931" xr:uid="{00000000-0005-0000-0000-0000DE580000}"/>
    <cellStyle name="20% - Accent1 3 2 6 2 3 2 3 2" xfId="22932" xr:uid="{00000000-0005-0000-0000-0000DF580000}"/>
    <cellStyle name="20% - Accent1 3 2 6 2 3 2 4" xfId="22933" xr:uid="{00000000-0005-0000-0000-0000E0580000}"/>
    <cellStyle name="20% - Accent1 3 2 6 2 3 3" xfId="22934" xr:uid="{00000000-0005-0000-0000-0000E1580000}"/>
    <cellStyle name="20% - Accent1 3 2 6 2 3 3 2" xfId="22935" xr:uid="{00000000-0005-0000-0000-0000E2580000}"/>
    <cellStyle name="20% - Accent1 3 2 6 2 3 3 2 2" xfId="22936" xr:uid="{00000000-0005-0000-0000-0000E3580000}"/>
    <cellStyle name="20% - Accent1 3 2 6 2 3 3 2 2 2" xfId="22937" xr:uid="{00000000-0005-0000-0000-0000E4580000}"/>
    <cellStyle name="20% - Accent1 3 2 6 2 3 3 2 3" xfId="22938" xr:uid="{00000000-0005-0000-0000-0000E5580000}"/>
    <cellStyle name="20% - Accent1 3 2 6 2 3 3 3" xfId="22939" xr:uid="{00000000-0005-0000-0000-0000E6580000}"/>
    <cellStyle name="20% - Accent1 3 2 6 2 3 3 3 2" xfId="22940" xr:uid="{00000000-0005-0000-0000-0000E7580000}"/>
    <cellStyle name="20% - Accent1 3 2 6 2 3 3 4" xfId="22941" xr:uid="{00000000-0005-0000-0000-0000E8580000}"/>
    <cellStyle name="20% - Accent1 3 2 6 2 3 4" xfId="22942" xr:uid="{00000000-0005-0000-0000-0000E9580000}"/>
    <cellStyle name="20% - Accent1 3 2 6 2 3 4 2" xfId="22943" xr:uid="{00000000-0005-0000-0000-0000EA580000}"/>
    <cellStyle name="20% - Accent1 3 2 6 2 3 4 2 2" xfId="22944" xr:uid="{00000000-0005-0000-0000-0000EB580000}"/>
    <cellStyle name="20% - Accent1 3 2 6 2 3 4 2 2 2" xfId="22945" xr:uid="{00000000-0005-0000-0000-0000EC580000}"/>
    <cellStyle name="20% - Accent1 3 2 6 2 3 4 2 3" xfId="22946" xr:uid="{00000000-0005-0000-0000-0000ED580000}"/>
    <cellStyle name="20% - Accent1 3 2 6 2 3 4 3" xfId="22947" xr:uid="{00000000-0005-0000-0000-0000EE580000}"/>
    <cellStyle name="20% - Accent1 3 2 6 2 3 4 3 2" xfId="22948" xr:uid="{00000000-0005-0000-0000-0000EF580000}"/>
    <cellStyle name="20% - Accent1 3 2 6 2 3 4 4" xfId="22949" xr:uid="{00000000-0005-0000-0000-0000F0580000}"/>
    <cellStyle name="20% - Accent1 3 2 6 2 3 5" xfId="22950" xr:uid="{00000000-0005-0000-0000-0000F1580000}"/>
    <cellStyle name="20% - Accent1 3 2 6 2 3 5 2" xfId="22951" xr:uid="{00000000-0005-0000-0000-0000F2580000}"/>
    <cellStyle name="20% - Accent1 3 2 6 2 3 5 2 2" xfId="22952" xr:uid="{00000000-0005-0000-0000-0000F3580000}"/>
    <cellStyle name="20% - Accent1 3 2 6 2 3 5 3" xfId="22953" xr:uid="{00000000-0005-0000-0000-0000F4580000}"/>
    <cellStyle name="20% - Accent1 3 2 6 2 3 6" xfId="22954" xr:uid="{00000000-0005-0000-0000-0000F5580000}"/>
    <cellStyle name="20% - Accent1 3 2 6 2 3 6 2" xfId="22955" xr:uid="{00000000-0005-0000-0000-0000F6580000}"/>
    <cellStyle name="20% - Accent1 3 2 6 2 3 6 2 2" xfId="22956" xr:uid="{00000000-0005-0000-0000-0000F7580000}"/>
    <cellStyle name="20% - Accent1 3 2 6 2 3 6 3" xfId="22957" xr:uid="{00000000-0005-0000-0000-0000F8580000}"/>
    <cellStyle name="20% - Accent1 3 2 6 2 3 7" xfId="22958" xr:uid="{00000000-0005-0000-0000-0000F9580000}"/>
    <cellStyle name="20% - Accent1 3 2 6 2 3 7 2" xfId="22959" xr:uid="{00000000-0005-0000-0000-0000FA580000}"/>
    <cellStyle name="20% - Accent1 3 2 6 2 3 8" xfId="22960" xr:uid="{00000000-0005-0000-0000-0000FB580000}"/>
    <cellStyle name="20% - Accent1 3 2 6 2 3 8 2" xfId="22961" xr:uid="{00000000-0005-0000-0000-0000FC580000}"/>
    <cellStyle name="20% - Accent1 3 2 6 2 3 9" xfId="22962" xr:uid="{00000000-0005-0000-0000-0000FD580000}"/>
    <cellStyle name="20% - Accent1 3 2 6 2 4" xfId="22963" xr:uid="{00000000-0005-0000-0000-0000FE580000}"/>
    <cellStyle name="20% - Accent1 3 2 6 2 4 2" xfId="22964" xr:uid="{00000000-0005-0000-0000-0000FF580000}"/>
    <cellStyle name="20% - Accent1 3 2 6 2 4 2 2" xfId="22965" xr:uid="{00000000-0005-0000-0000-000000590000}"/>
    <cellStyle name="20% - Accent1 3 2 6 2 4 2 2 2" xfId="22966" xr:uid="{00000000-0005-0000-0000-000001590000}"/>
    <cellStyle name="20% - Accent1 3 2 6 2 4 2 3" xfId="22967" xr:uid="{00000000-0005-0000-0000-000002590000}"/>
    <cellStyle name="20% - Accent1 3 2 6 2 4 3" xfId="22968" xr:uid="{00000000-0005-0000-0000-000003590000}"/>
    <cellStyle name="20% - Accent1 3 2 6 2 4 3 2" xfId="22969" xr:uid="{00000000-0005-0000-0000-000004590000}"/>
    <cellStyle name="20% - Accent1 3 2 6 2 4 4" xfId="22970" xr:uid="{00000000-0005-0000-0000-000005590000}"/>
    <cellStyle name="20% - Accent1 3 2 6 2 5" xfId="22971" xr:uid="{00000000-0005-0000-0000-000006590000}"/>
    <cellStyle name="20% - Accent1 3 2 6 2 5 2" xfId="22972" xr:uid="{00000000-0005-0000-0000-000007590000}"/>
    <cellStyle name="20% - Accent1 3 2 6 2 5 2 2" xfId="22973" xr:uid="{00000000-0005-0000-0000-000008590000}"/>
    <cellStyle name="20% - Accent1 3 2 6 2 5 2 2 2" xfId="22974" xr:uid="{00000000-0005-0000-0000-000009590000}"/>
    <cellStyle name="20% - Accent1 3 2 6 2 5 2 3" xfId="22975" xr:uid="{00000000-0005-0000-0000-00000A590000}"/>
    <cellStyle name="20% - Accent1 3 2 6 2 5 3" xfId="22976" xr:uid="{00000000-0005-0000-0000-00000B590000}"/>
    <cellStyle name="20% - Accent1 3 2 6 2 5 3 2" xfId="22977" xr:uid="{00000000-0005-0000-0000-00000C590000}"/>
    <cellStyle name="20% - Accent1 3 2 6 2 5 4" xfId="22978" xr:uid="{00000000-0005-0000-0000-00000D590000}"/>
    <cellStyle name="20% - Accent1 3 2 6 2 6" xfId="22979" xr:uid="{00000000-0005-0000-0000-00000E590000}"/>
    <cellStyle name="20% - Accent1 3 2 6 2 6 2" xfId="22980" xr:uid="{00000000-0005-0000-0000-00000F590000}"/>
    <cellStyle name="20% - Accent1 3 2 6 2 6 2 2" xfId="22981" xr:uid="{00000000-0005-0000-0000-000010590000}"/>
    <cellStyle name="20% - Accent1 3 2 6 2 6 2 2 2" xfId="22982" xr:uid="{00000000-0005-0000-0000-000011590000}"/>
    <cellStyle name="20% - Accent1 3 2 6 2 6 2 3" xfId="22983" xr:uid="{00000000-0005-0000-0000-000012590000}"/>
    <cellStyle name="20% - Accent1 3 2 6 2 6 3" xfId="22984" xr:uid="{00000000-0005-0000-0000-000013590000}"/>
    <cellStyle name="20% - Accent1 3 2 6 2 6 3 2" xfId="22985" xr:uid="{00000000-0005-0000-0000-000014590000}"/>
    <cellStyle name="20% - Accent1 3 2 6 2 6 4" xfId="22986" xr:uid="{00000000-0005-0000-0000-000015590000}"/>
    <cellStyle name="20% - Accent1 3 2 6 2 7" xfId="22987" xr:uid="{00000000-0005-0000-0000-000016590000}"/>
    <cellStyle name="20% - Accent1 3 2 6 2 7 2" xfId="22988" xr:uid="{00000000-0005-0000-0000-000017590000}"/>
    <cellStyle name="20% - Accent1 3 2 6 2 7 2 2" xfId="22989" xr:uid="{00000000-0005-0000-0000-000018590000}"/>
    <cellStyle name="20% - Accent1 3 2 6 2 7 3" xfId="22990" xr:uid="{00000000-0005-0000-0000-000019590000}"/>
    <cellStyle name="20% - Accent1 3 2 6 2 8" xfId="22991" xr:uid="{00000000-0005-0000-0000-00001A590000}"/>
    <cellStyle name="20% - Accent1 3 2 6 2 8 2" xfId="22992" xr:uid="{00000000-0005-0000-0000-00001B590000}"/>
    <cellStyle name="20% - Accent1 3 2 6 2 8 2 2" xfId="22993" xr:uid="{00000000-0005-0000-0000-00001C590000}"/>
    <cellStyle name="20% - Accent1 3 2 6 2 8 3" xfId="22994" xr:uid="{00000000-0005-0000-0000-00001D590000}"/>
    <cellStyle name="20% - Accent1 3 2 6 2 9" xfId="22995" xr:uid="{00000000-0005-0000-0000-00001E590000}"/>
    <cellStyle name="20% - Accent1 3 2 6 2 9 2" xfId="22996" xr:uid="{00000000-0005-0000-0000-00001F590000}"/>
    <cellStyle name="20% - Accent1 3 2 6 3" xfId="22997" xr:uid="{00000000-0005-0000-0000-000020590000}"/>
    <cellStyle name="20% - Accent1 3 2 6 3 10" xfId="22998" xr:uid="{00000000-0005-0000-0000-000021590000}"/>
    <cellStyle name="20% - Accent1 3 2 6 3 10 2" xfId="22999" xr:uid="{00000000-0005-0000-0000-000022590000}"/>
    <cellStyle name="20% - Accent1 3 2 6 3 11" xfId="23000" xr:uid="{00000000-0005-0000-0000-000023590000}"/>
    <cellStyle name="20% - Accent1 3 2 6 3 2" xfId="23001" xr:uid="{00000000-0005-0000-0000-000024590000}"/>
    <cellStyle name="20% - Accent1 3 2 6 3 2 2" xfId="23002" xr:uid="{00000000-0005-0000-0000-000025590000}"/>
    <cellStyle name="20% - Accent1 3 2 6 3 2 2 2" xfId="23003" xr:uid="{00000000-0005-0000-0000-000026590000}"/>
    <cellStyle name="20% - Accent1 3 2 6 3 2 2 2 2" xfId="23004" xr:uid="{00000000-0005-0000-0000-000027590000}"/>
    <cellStyle name="20% - Accent1 3 2 6 3 2 2 2 2 2" xfId="23005" xr:uid="{00000000-0005-0000-0000-000028590000}"/>
    <cellStyle name="20% - Accent1 3 2 6 3 2 2 2 3" xfId="23006" xr:uid="{00000000-0005-0000-0000-000029590000}"/>
    <cellStyle name="20% - Accent1 3 2 6 3 2 2 3" xfId="23007" xr:uid="{00000000-0005-0000-0000-00002A590000}"/>
    <cellStyle name="20% - Accent1 3 2 6 3 2 2 3 2" xfId="23008" xr:uid="{00000000-0005-0000-0000-00002B590000}"/>
    <cellStyle name="20% - Accent1 3 2 6 3 2 2 4" xfId="23009" xr:uid="{00000000-0005-0000-0000-00002C590000}"/>
    <cellStyle name="20% - Accent1 3 2 6 3 2 3" xfId="23010" xr:uid="{00000000-0005-0000-0000-00002D590000}"/>
    <cellStyle name="20% - Accent1 3 2 6 3 2 3 2" xfId="23011" xr:uid="{00000000-0005-0000-0000-00002E590000}"/>
    <cellStyle name="20% - Accent1 3 2 6 3 2 3 2 2" xfId="23012" xr:uid="{00000000-0005-0000-0000-00002F590000}"/>
    <cellStyle name="20% - Accent1 3 2 6 3 2 3 2 2 2" xfId="23013" xr:uid="{00000000-0005-0000-0000-000030590000}"/>
    <cellStyle name="20% - Accent1 3 2 6 3 2 3 2 3" xfId="23014" xr:uid="{00000000-0005-0000-0000-000031590000}"/>
    <cellStyle name="20% - Accent1 3 2 6 3 2 3 3" xfId="23015" xr:uid="{00000000-0005-0000-0000-000032590000}"/>
    <cellStyle name="20% - Accent1 3 2 6 3 2 3 3 2" xfId="23016" xr:uid="{00000000-0005-0000-0000-000033590000}"/>
    <cellStyle name="20% - Accent1 3 2 6 3 2 3 4" xfId="23017" xr:uid="{00000000-0005-0000-0000-000034590000}"/>
    <cellStyle name="20% - Accent1 3 2 6 3 2 4" xfId="23018" xr:uid="{00000000-0005-0000-0000-000035590000}"/>
    <cellStyle name="20% - Accent1 3 2 6 3 2 4 2" xfId="23019" xr:uid="{00000000-0005-0000-0000-000036590000}"/>
    <cellStyle name="20% - Accent1 3 2 6 3 2 4 2 2" xfId="23020" xr:uid="{00000000-0005-0000-0000-000037590000}"/>
    <cellStyle name="20% - Accent1 3 2 6 3 2 4 2 2 2" xfId="23021" xr:uid="{00000000-0005-0000-0000-000038590000}"/>
    <cellStyle name="20% - Accent1 3 2 6 3 2 4 2 3" xfId="23022" xr:uid="{00000000-0005-0000-0000-000039590000}"/>
    <cellStyle name="20% - Accent1 3 2 6 3 2 4 3" xfId="23023" xr:uid="{00000000-0005-0000-0000-00003A590000}"/>
    <cellStyle name="20% - Accent1 3 2 6 3 2 4 3 2" xfId="23024" xr:uid="{00000000-0005-0000-0000-00003B590000}"/>
    <cellStyle name="20% - Accent1 3 2 6 3 2 4 4" xfId="23025" xr:uid="{00000000-0005-0000-0000-00003C590000}"/>
    <cellStyle name="20% - Accent1 3 2 6 3 2 5" xfId="23026" xr:uid="{00000000-0005-0000-0000-00003D590000}"/>
    <cellStyle name="20% - Accent1 3 2 6 3 2 5 2" xfId="23027" xr:uid="{00000000-0005-0000-0000-00003E590000}"/>
    <cellStyle name="20% - Accent1 3 2 6 3 2 5 2 2" xfId="23028" xr:uid="{00000000-0005-0000-0000-00003F590000}"/>
    <cellStyle name="20% - Accent1 3 2 6 3 2 5 3" xfId="23029" xr:uid="{00000000-0005-0000-0000-000040590000}"/>
    <cellStyle name="20% - Accent1 3 2 6 3 2 6" xfId="23030" xr:uid="{00000000-0005-0000-0000-000041590000}"/>
    <cellStyle name="20% - Accent1 3 2 6 3 2 6 2" xfId="23031" xr:uid="{00000000-0005-0000-0000-000042590000}"/>
    <cellStyle name="20% - Accent1 3 2 6 3 2 6 2 2" xfId="23032" xr:uid="{00000000-0005-0000-0000-000043590000}"/>
    <cellStyle name="20% - Accent1 3 2 6 3 2 6 3" xfId="23033" xr:uid="{00000000-0005-0000-0000-000044590000}"/>
    <cellStyle name="20% - Accent1 3 2 6 3 2 7" xfId="23034" xr:uid="{00000000-0005-0000-0000-000045590000}"/>
    <cellStyle name="20% - Accent1 3 2 6 3 2 7 2" xfId="23035" xr:uid="{00000000-0005-0000-0000-000046590000}"/>
    <cellStyle name="20% - Accent1 3 2 6 3 2 8" xfId="23036" xr:uid="{00000000-0005-0000-0000-000047590000}"/>
    <cellStyle name="20% - Accent1 3 2 6 3 2 8 2" xfId="23037" xr:uid="{00000000-0005-0000-0000-000048590000}"/>
    <cellStyle name="20% - Accent1 3 2 6 3 2 9" xfId="23038" xr:uid="{00000000-0005-0000-0000-000049590000}"/>
    <cellStyle name="20% - Accent1 3 2 6 3 3" xfId="23039" xr:uid="{00000000-0005-0000-0000-00004A590000}"/>
    <cellStyle name="20% - Accent1 3 2 6 3 3 2" xfId="23040" xr:uid="{00000000-0005-0000-0000-00004B590000}"/>
    <cellStyle name="20% - Accent1 3 2 6 3 3 2 2" xfId="23041" xr:uid="{00000000-0005-0000-0000-00004C590000}"/>
    <cellStyle name="20% - Accent1 3 2 6 3 3 2 2 2" xfId="23042" xr:uid="{00000000-0005-0000-0000-00004D590000}"/>
    <cellStyle name="20% - Accent1 3 2 6 3 3 2 2 2 2" xfId="23043" xr:uid="{00000000-0005-0000-0000-00004E590000}"/>
    <cellStyle name="20% - Accent1 3 2 6 3 3 2 2 3" xfId="23044" xr:uid="{00000000-0005-0000-0000-00004F590000}"/>
    <cellStyle name="20% - Accent1 3 2 6 3 3 2 3" xfId="23045" xr:uid="{00000000-0005-0000-0000-000050590000}"/>
    <cellStyle name="20% - Accent1 3 2 6 3 3 2 3 2" xfId="23046" xr:uid="{00000000-0005-0000-0000-000051590000}"/>
    <cellStyle name="20% - Accent1 3 2 6 3 3 2 4" xfId="23047" xr:uid="{00000000-0005-0000-0000-000052590000}"/>
    <cellStyle name="20% - Accent1 3 2 6 3 3 3" xfId="23048" xr:uid="{00000000-0005-0000-0000-000053590000}"/>
    <cellStyle name="20% - Accent1 3 2 6 3 3 3 2" xfId="23049" xr:uid="{00000000-0005-0000-0000-000054590000}"/>
    <cellStyle name="20% - Accent1 3 2 6 3 3 3 2 2" xfId="23050" xr:uid="{00000000-0005-0000-0000-000055590000}"/>
    <cellStyle name="20% - Accent1 3 2 6 3 3 3 2 2 2" xfId="23051" xr:uid="{00000000-0005-0000-0000-000056590000}"/>
    <cellStyle name="20% - Accent1 3 2 6 3 3 3 2 3" xfId="23052" xr:uid="{00000000-0005-0000-0000-000057590000}"/>
    <cellStyle name="20% - Accent1 3 2 6 3 3 3 3" xfId="23053" xr:uid="{00000000-0005-0000-0000-000058590000}"/>
    <cellStyle name="20% - Accent1 3 2 6 3 3 3 3 2" xfId="23054" xr:uid="{00000000-0005-0000-0000-000059590000}"/>
    <cellStyle name="20% - Accent1 3 2 6 3 3 3 4" xfId="23055" xr:uid="{00000000-0005-0000-0000-00005A590000}"/>
    <cellStyle name="20% - Accent1 3 2 6 3 3 4" xfId="23056" xr:uid="{00000000-0005-0000-0000-00005B590000}"/>
    <cellStyle name="20% - Accent1 3 2 6 3 3 4 2" xfId="23057" xr:uid="{00000000-0005-0000-0000-00005C590000}"/>
    <cellStyle name="20% - Accent1 3 2 6 3 3 4 2 2" xfId="23058" xr:uid="{00000000-0005-0000-0000-00005D590000}"/>
    <cellStyle name="20% - Accent1 3 2 6 3 3 4 2 2 2" xfId="23059" xr:uid="{00000000-0005-0000-0000-00005E590000}"/>
    <cellStyle name="20% - Accent1 3 2 6 3 3 4 2 3" xfId="23060" xr:uid="{00000000-0005-0000-0000-00005F590000}"/>
    <cellStyle name="20% - Accent1 3 2 6 3 3 4 3" xfId="23061" xr:uid="{00000000-0005-0000-0000-000060590000}"/>
    <cellStyle name="20% - Accent1 3 2 6 3 3 4 3 2" xfId="23062" xr:uid="{00000000-0005-0000-0000-000061590000}"/>
    <cellStyle name="20% - Accent1 3 2 6 3 3 4 4" xfId="23063" xr:uid="{00000000-0005-0000-0000-000062590000}"/>
    <cellStyle name="20% - Accent1 3 2 6 3 3 5" xfId="23064" xr:uid="{00000000-0005-0000-0000-000063590000}"/>
    <cellStyle name="20% - Accent1 3 2 6 3 3 5 2" xfId="23065" xr:uid="{00000000-0005-0000-0000-000064590000}"/>
    <cellStyle name="20% - Accent1 3 2 6 3 3 5 2 2" xfId="23066" xr:uid="{00000000-0005-0000-0000-000065590000}"/>
    <cellStyle name="20% - Accent1 3 2 6 3 3 5 3" xfId="23067" xr:uid="{00000000-0005-0000-0000-000066590000}"/>
    <cellStyle name="20% - Accent1 3 2 6 3 3 6" xfId="23068" xr:uid="{00000000-0005-0000-0000-000067590000}"/>
    <cellStyle name="20% - Accent1 3 2 6 3 3 6 2" xfId="23069" xr:uid="{00000000-0005-0000-0000-000068590000}"/>
    <cellStyle name="20% - Accent1 3 2 6 3 3 6 2 2" xfId="23070" xr:uid="{00000000-0005-0000-0000-000069590000}"/>
    <cellStyle name="20% - Accent1 3 2 6 3 3 6 3" xfId="23071" xr:uid="{00000000-0005-0000-0000-00006A590000}"/>
    <cellStyle name="20% - Accent1 3 2 6 3 3 7" xfId="23072" xr:uid="{00000000-0005-0000-0000-00006B590000}"/>
    <cellStyle name="20% - Accent1 3 2 6 3 3 7 2" xfId="23073" xr:uid="{00000000-0005-0000-0000-00006C590000}"/>
    <cellStyle name="20% - Accent1 3 2 6 3 3 8" xfId="23074" xr:uid="{00000000-0005-0000-0000-00006D590000}"/>
    <cellStyle name="20% - Accent1 3 2 6 3 3 8 2" xfId="23075" xr:uid="{00000000-0005-0000-0000-00006E590000}"/>
    <cellStyle name="20% - Accent1 3 2 6 3 3 9" xfId="23076" xr:uid="{00000000-0005-0000-0000-00006F590000}"/>
    <cellStyle name="20% - Accent1 3 2 6 3 4" xfId="23077" xr:uid="{00000000-0005-0000-0000-000070590000}"/>
    <cellStyle name="20% - Accent1 3 2 6 3 4 2" xfId="23078" xr:uid="{00000000-0005-0000-0000-000071590000}"/>
    <cellStyle name="20% - Accent1 3 2 6 3 4 2 2" xfId="23079" xr:uid="{00000000-0005-0000-0000-000072590000}"/>
    <cellStyle name="20% - Accent1 3 2 6 3 4 2 2 2" xfId="23080" xr:uid="{00000000-0005-0000-0000-000073590000}"/>
    <cellStyle name="20% - Accent1 3 2 6 3 4 2 3" xfId="23081" xr:uid="{00000000-0005-0000-0000-000074590000}"/>
    <cellStyle name="20% - Accent1 3 2 6 3 4 3" xfId="23082" xr:uid="{00000000-0005-0000-0000-000075590000}"/>
    <cellStyle name="20% - Accent1 3 2 6 3 4 3 2" xfId="23083" xr:uid="{00000000-0005-0000-0000-000076590000}"/>
    <cellStyle name="20% - Accent1 3 2 6 3 4 4" xfId="23084" xr:uid="{00000000-0005-0000-0000-000077590000}"/>
    <cellStyle name="20% - Accent1 3 2 6 3 5" xfId="23085" xr:uid="{00000000-0005-0000-0000-000078590000}"/>
    <cellStyle name="20% - Accent1 3 2 6 3 5 2" xfId="23086" xr:uid="{00000000-0005-0000-0000-000079590000}"/>
    <cellStyle name="20% - Accent1 3 2 6 3 5 2 2" xfId="23087" xr:uid="{00000000-0005-0000-0000-00007A590000}"/>
    <cellStyle name="20% - Accent1 3 2 6 3 5 2 2 2" xfId="23088" xr:uid="{00000000-0005-0000-0000-00007B590000}"/>
    <cellStyle name="20% - Accent1 3 2 6 3 5 2 3" xfId="23089" xr:uid="{00000000-0005-0000-0000-00007C590000}"/>
    <cellStyle name="20% - Accent1 3 2 6 3 5 3" xfId="23090" xr:uid="{00000000-0005-0000-0000-00007D590000}"/>
    <cellStyle name="20% - Accent1 3 2 6 3 5 3 2" xfId="23091" xr:uid="{00000000-0005-0000-0000-00007E590000}"/>
    <cellStyle name="20% - Accent1 3 2 6 3 5 4" xfId="23092" xr:uid="{00000000-0005-0000-0000-00007F590000}"/>
    <cellStyle name="20% - Accent1 3 2 6 3 6" xfId="23093" xr:uid="{00000000-0005-0000-0000-000080590000}"/>
    <cellStyle name="20% - Accent1 3 2 6 3 6 2" xfId="23094" xr:uid="{00000000-0005-0000-0000-000081590000}"/>
    <cellStyle name="20% - Accent1 3 2 6 3 6 2 2" xfId="23095" xr:uid="{00000000-0005-0000-0000-000082590000}"/>
    <cellStyle name="20% - Accent1 3 2 6 3 6 2 2 2" xfId="23096" xr:uid="{00000000-0005-0000-0000-000083590000}"/>
    <cellStyle name="20% - Accent1 3 2 6 3 6 2 3" xfId="23097" xr:uid="{00000000-0005-0000-0000-000084590000}"/>
    <cellStyle name="20% - Accent1 3 2 6 3 6 3" xfId="23098" xr:uid="{00000000-0005-0000-0000-000085590000}"/>
    <cellStyle name="20% - Accent1 3 2 6 3 6 3 2" xfId="23099" xr:uid="{00000000-0005-0000-0000-000086590000}"/>
    <cellStyle name="20% - Accent1 3 2 6 3 6 4" xfId="23100" xr:uid="{00000000-0005-0000-0000-000087590000}"/>
    <cellStyle name="20% - Accent1 3 2 6 3 7" xfId="23101" xr:uid="{00000000-0005-0000-0000-000088590000}"/>
    <cellStyle name="20% - Accent1 3 2 6 3 7 2" xfId="23102" xr:uid="{00000000-0005-0000-0000-000089590000}"/>
    <cellStyle name="20% - Accent1 3 2 6 3 7 2 2" xfId="23103" xr:uid="{00000000-0005-0000-0000-00008A590000}"/>
    <cellStyle name="20% - Accent1 3 2 6 3 7 3" xfId="23104" xr:uid="{00000000-0005-0000-0000-00008B590000}"/>
    <cellStyle name="20% - Accent1 3 2 6 3 8" xfId="23105" xr:uid="{00000000-0005-0000-0000-00008C590000}"/>
    <cellStyle name="20% - Accent1 3 2 6 3 8 2" xfId="23106" xr:uid="{00000000-0005-0000-0000-00008D590000}"/>
    <cellStyle name="20% - Accent1 3 2 6 3 8 2 2" xfId="23107" xr:uid="{00000000-0005-0000-0000-00008E590000}"/>
    <cellStyle name="20% - Accent1 3 2 6 3 8 3" xfId="23108" xr:uid="{00000000-0005-0000-0000-00008F590000}"/>
    <cellStyle name="20% - Accent1 3 2 6 3 9" xfId="23109" xr:uid="{00000000-0005-0000-0000-000090590000}"/>
    <cellStyle name="20% - Accent1 3 2 6 3 9 2" xfId="23110" xr:uid="{00000000-0005-0000-0000-000091590000}"/>
    <cellStyle name="20% - Accent1 3 2 6 4" xfId="23111" xr:uid="{00000000-0005-0000-0000-000092590000}"/>
    <cellStyle name="20% - Accent1 3 2 6 4 10" xfId="23112" xr:uid="{00000000-0005-0000-0000-000093590000}"/>
    <cellStyle name="20% - Accent1 3 2 6 4 10 2" xfId="23113" xr:uid="{00000000-0005-0000-0000-000094590000}"/>
    <cellStyle name="20% - Accent1 3 2 6 4 11" xfId="23114" xr:uid="{00000000-0005-0000-0000-000095590000}"/>
    <cellStyle name="20% - Accent1 3 2 6 4 2" xfId="23115" xr:uid="{00000000-0005-0000-0000-000096590000}"/>
    <cellStyle name="20% - Accent1 3 2 6 4 2 2" xfId="23116" xr:uid="{00000000-0005-0000-0000-000097590000}"/>
    <cellStyle name="20% - Accent1 3 2 6 4 2 2 2" xfId="23117" xr:uid="{00000000-0005-0000-0000-000098590000}"/>
    <cellStyle name="20% - Accent1 3 2 6 4 2 2 2 2" xfId="23118" xr:uid="{00000000-0005-0000-0000-000099590000}"/>
    <cellStyle name="20% - Accent1 3 2 6 4 2 2 2 2 2" xfId="23119" xr:uid="{00000000-0005-0000-0000-00009A590000}"/>
    <cellStyle name="20% - Accent1 3 2 6 4 2 2 2 3" xfId="23120" xr:uid="{00000000-0005-0000-0000-00009B590000}"/>
    <cellStyle name="20% - Accent1 3 2 6 4 2 2 3" xfId="23121" xr:uid="{00000000-0005-0000-0000-00009C590000}"/>
    <cellStyle name="20% - Accent1 3 2 6 4 2 2 3 2" xfId="23122" xr:uid="{00000000-0005-0000-0000-00009D590000}"/>
    <cellStyle name="20% - Accent1 3 2 6 4 2 2 4" xfId="23123" xr:uid="{00000000-0005-0000-0000-00009E590000}"/>
    <cellStyle name="20% - Accent1 3 2 6 4 2 3" xfId="23124" xr:uid="{00000000-0005-0000-0000-00009F590000}"/>
    <cellStyle name="20% - Accent1 3 2 6 4 2 3 2" xfId="23125" xr:uid="{00000000-0005-0000-0000-0000A0590000}"/>
    <cellStyle name="20% - Accent1 3 2 6 4 2 3 2 2" xfId="23126" xr:uid="{00000000-0005-0000-0000-0000A1590000}"/>
    <cellStyle name="20% - Accent1 3 2 6 4 2 3 2 2 2" xfId="23127" xr:uid="{00000000-0005-0000-0000-0000A2590000}"/>
    <cellStyle name="20% - Accent1 3 2 6 4 2 3 2 3" xfId="23128" xr:uid="{00000000-0005-0000-0000-0000A3590000}"/>
    <cellStyle name="20% - Accent1 3 2 6 4 2 3 3" xfId="23129" xr:uid="{00000000-0005-0000-0000-0000A4590000}"/>
    <cellStyle name="20% - Accent1 3 2 6 4 2 3 3 2" xfId="23130" xr:uid="{00000000-0005-0000-0000-0000A5590000}"/>
    <cellStyle name="20% - Accent1 3 2 6 4 2 3 4" xfId="23131" xr:uid="{00000000-0005-0000-0000-0000A6590000}"/>
    <cellStyle name="20% - Accent1 3 2 6 4 2 4" xfId="23132" xr:uid="{00000000-0005-0000-0000-0000A7590000}"/>
    <cellStyle name="20% - Accent1 3 2 6 4 2 4 2" xfId="23133" xr:uid="{00000000-0005-0000-0000-0000A8590000}"/>
    <cellStyle name="20% - Accent1 3 2 6 4 2 4 2 2" xfId="23134" xr:uid="{00000000-0005-0000-0000-0000A9590000}"/>
    <cellStyle name="20% - Accent1 3 2 6 4 2 4 2 2 2" xfId="23135" xr:uid="{00000000-0005-0000-0000-0000AA590000}"/>
    <cellStyle name="20% - Accent1 3 2 6 4 2 4 2 3" xfId="23136" xr:uid="{00000000-0005-0000-0000-0000AB590000}"/>
    <cellStyle name="20% - Accent1 3 2 6 4 2 4 3" xfId="23137" xr:uid="{00000000-0005-0000-0000-0000AC590000}"/>
    <cellStyle name="20% - Accent1 3 2 6 4 2 4 3 2" xfId="23138" xr:uid="{00000000-0005-0000-0000-0000AD590000}"/>
    <cellStyle name="20% - Accent1 3 2 6 4 2 4 4" xfId="23139" xr:uid="{00000000-0005-0000-0000-0000AE590000}"/>
    <cellStyle name="20% - Accent1 3 2 6 4 2 5" xfId="23140" xr:uid="{00000000-0005-0000-0000-0000AF590000}"/>
    <cellStyle name="20% - Accent1 3 2 6 4 2 5 2" xfId="23141" xr:uid="{00000000-0005-0000-0000-0000B0590000}"/>
    <cellStyle name="20% - Accent1 3 2 6 4 2 5 2 2" xfId="23142" xr:uid="{00000000-0005-0000-0000-0000B1590000}"/>
    <cellStyle name="20% - Accent1 3 2 6 4 2 5 3" xfId="23143" xr:uid="{00000000-0005-0000-0000-0000B2590000}"/>
    <cellStyle name="20% - Accent1 3 2 6 4 2 6" xfId="23144" xr:uid="{00000000-0005-0000-0000-0000B3590000}"/>
    <cellStyle name="20% - Accent1 3 2 6 4 2 6 2" xfId="23145" xr:uid="{00000000-0005-0000-0000-0000B4590000}"/>
    <cellStyle name="20% - Accent1 3 2 6 4 2 6 2 2" xfId="23146" xr:uid="{00000000-0005-0000-0000-0000B5590000}"/>
    <cellStyle name="20% - Accent1 3 2 6 4 2 6 3" xfId="23147" xr:uid="{00000000-0005-0000-0000-0000B6590000}"/>
    <cellStyle name="20% - Accent1 3 2 6 4 2 7" xfId="23148" xr:uid="{00000000-0005-0000-0000-0000B7590000}"/>
    <cellStyle name="20% - Accent1 3 2 6 4 2 7 2" xfId="23149" xr:uid="{00000000-0005-0000-0000-0000B8590000}"/>
    <cellStyle name="20% - Accent1 3 2 6 4 2 8" xfId="23150" xr:uid="{00000000-0005-0000-0000-0000B9590000}"/>
    <cellStyle name="20% - Accent1 3 2 6 4 2 8 2" xfId="23151" xr:uid="{00000000-0005-0000-0000-0000BA590000}"/>
    <cellStyle name="20% - Accent1 3 2 6 4 2 9" xfId="23152" xr:uid="{00000000-0005-0000-0000-0000BB590000}"/>
    <cellStyle name="20% - Accent1 3 2 6 4 3" xfId="23153" xr:uid="{00000000-0005-0000-0000-0000BC590000}"/>
    <cellStyle name="20% - Accent1 3 2 6 4 3 2" xfId="23154" xr:uid="{00000000-0005-0000-0000-0000BD590000}"/>
    <cellStyle name="20% - Accent1 3 2 6 4 3 2 2" xfId="23155" xr:uid="{00000000-0005-0000-0000-0000BE590000}"/>
    <cellStyle name="20% - Accent1 3 2 6 4 3 2 2 2" xfId="23156" xr:uid="{00000000-0005-0000-0000-0000BF590000}"/>
    <cellStyle name="20% - Accent1 3 2 6 4 3 2 2 2 2" xfId="23157" xr:uid="{00000000-0005-0000-0000-0000C0590000}"/>
    <cellStyle name="20% - Accent1 3 2 6 4 3 2 2 3" xfId="23158" xr:uid="{00000000-0005-0000-0000-0000C1590000}"/>
    <cellStyle name="20% - Accent1 3 2 6 4 3 2 3" xfId="23159" xr:uid="{00000000-0005-0000-0000-0000C2590000}"/>
    <cellStyle name="20% - Accent1 3 2 6 4 3 2 3 2" xfId="23160" xr:uid="{00000000-0005-0000-0000-0000C3590000}"/>
    <cellStyle name="20% - Accent1 3 2 6 4 3 2 4" xfId="23161" xr:uid="{00000000-0005-0000-0000-0000C4590000}"/>
    <cellStyle name="20% - Accent1 3 2 6 4 3 3" xfId="23162" xr:uid="{00000000-0005-0000-0000-0000C5590000}"/>
    <cellStyle name="20% - Accent1 3 2 6 4 3 3 2" xfId="23163" xr:uid="{00000000-0005-0000-0000-0000C6590000}"/>
    <cellStyle name="20% - Accent1 3 2 6 4 3 3 2 2" xfId="23164" xr:uid="{00000000-0005-0000-0000-0000C7590000}"/>
    <cellStyle name="20% - Accent1 3 2 6 4 3 3 2 2 2" xfId="23165" xr:uid="{00000000-0005-0000-0000-0000C8590000}"/>
    <cellStyle name="20% - Accent1 3 2 6 4 3 3 2 3" xfId="23166" xr:uid="{00000000-0005-0000-0000-0000C9590000}"/>
    <cellStyle name="20% - Accent1 3 2 6 4 3 3 3" xfId="23167" xr:uid="{00000000-0005-0000-0000-0000CA590000}"/>
    <cellStyle name="20% - Accent1 3 2 6 4 3 3 3 2" xfId="23168" xr:uid="{00000000-0005-0000-0000-0000CB590000}"/>
    <cellStyle name="20% - Accent1 3 2 6 4 3 3 4" xfId="23169" xr:uid="{00000000-0005-0000-0000-0000CC590000}"/>
    <cellStyle name="20% - Accent1 3 2 6 4 3 4" xfId="23170" xr:uid="{00000000-0005-0000-0000-0000CD590000}"/>
    <cellStyle name="20% - Accent1 3 2 6 4 3 4 2" xfId="23171" xr:uid="{00000000-0005-0000-0000-0000CE590000}"/>
    <cellStyle name="20% - Accent1 3 2 6 4 3 4 2 2" xfId="23172" xr:uid="{00000000-0005-0000-0000-0000CF590000}"/>
    <cellStyle name="20% - Accent1 3 2 6 4 3 4 2 2 2" xfId="23173" xr:uid="{00000000-0005-0000-0000-0000D0590000}"/>
    <cellStyle name="20% - Accent1 3 2 6 4 3 4 2 3" xfId="23174" xr:uid="{00000000-0005-0000-0000-0000D1590000}"/>
    <cellStyle name="20% - Accent1 3 2 6 4 3 4 3" xfId="23175" xr:uid="{00000000-0005-0000-0000-0000D2590000}"/>
    <cellStyle name="20% - Accent1 3 2 6 4 3 4 3 2" xfId="23176" xr:uid="{00000000-0005-0000-0000-0000D3590000}"/>
    <cellStyle name="20% - Accent1 3 2 6 4 3 4 4" xfId="23177" xr:uid="{00000000-0005-0000-0000-0000D4590000}"/>
    <cellStyle name="20% - Accent1 3 2 6 4 3 5" xfId="23178" xr:uid="{00000000-0005-0000-0000-0000D5590000}"/>
    <cellStyle name="20% - Accent1 3 2 6 4 3 5 2" xfId="23179" xr:uid="{00000000-0005-0000-0000-0000D6590000}"/>
    <cellStyle name="20% - Accent1 3 2 6 4 3 5 2 2" xfId="23180" xr:uid="{00000000-0005-0000-0000-0000D7590000}"/>
    <cellStyle name="20% - Accent1 3 2 6 4 3 5 3" xfId="23181" xr:uid="{00000000-0005-0000-0000-0000D8590000}"/>
    <cellStyle name="20% - Accent1 3 2 6 4 3 6" xfId="23182" xr:uid="{00000000-0005-0000-0000-0000D9590000}"/>
    <cellStyle name="20% - Accent1 3 2 6 4 3 6 2" xfId="23183" xr:uid="{00000000-0005-0000-0000-0000DA590000}"/>
    <cellStyle name="20% - Accent1 3 2 6 4 3 6 2 2" xfId="23184" xr:uid="{00000000-0005-0000-0000-0000DB590000}"/>
    <cellStyle name="20% - Accent1 3 2 6 4 3 6 3" xfId="23185" xr:uid="{00000000-0005-0000-0000-0000DC590000}"/>
    <cellStyle name="20% - Accent1 3 2 6 4 3 7" xfId="23186" xr:uid="{00000000-0005-0000-0000-0000DD590000}"/>
    <cellStyle name="20% - Accent1 3 2 6 4 3 7 2" xfId="23187" xr:uid="{00000000-0005-0000-0000-0000DE590000}"/>
    <cellStyle name="20% - Accent1 3 2 6 4 3 8" xfId="23188" xr:uid="{00000000-0005-0000-0000-0000DF590000}"/>
    <cellStyle name="20% - Accent1 3 2 6 4 3 8 2" xfId="23189" xr:uid="{00000000-0005-0000-0000-0000E0590000}"/>
    <cellStyle name="20% - Accent1 3 2 6 4 3 9" xfId="23190" xr:uid="{00000000-0005-0000-0000-0000E1590000}"/>
    <cellStyle name="20% - Accent1 3 2 6 4 4" xfId="23191" xr:uid="{00000000-0005-0000-0000-0000E2590000}"/>
    <cellStyle name="20% - Accent1 3 2 6 4 4 2" xfId="23192" xr:uid="{00000000-0005-0000-0000-0000E3590000}"/>
    <cellStyle name="20% - Accent1 3 2 6 4 4 2 2" xfId="23193" xr:uid="{00000000-0005-0000-0000-0000E4590000}"/>
    <cellStyle name="20% - Accent1 3 2 6 4 4 2 2 2" xfId="23194" xr:uid="{00000000-0005-0000-0000-0000E5590000}"/>
    <cellStyle name="20% - Accent1 3 2 6 4 4 2 3" xfId="23195" xr:uid="{00000000-0005-0000-0000-0000E6590000}"/>
    <cellStyle name="20% - Accent1 3 2 6 4 4 3" xfId="23196" xr:uid="{00000000-0005-0000-0000-0000E7590000}"/>
    <cellStyle name="20% - Accent1 3 2 6 4 4 3 2" xfId="23197" xr:uid="{00000000-0005-0000-0000-0000E8590000}"/>
    <cellStyle name="20% - Accent1 3 2 6 4 4 4" xfId="23198" xr:uid="{00000000-0005-0000-0000-0000E9590000}"/>
    <cellStyle name="20% - Accent1 3 2 6 4 5" xfId="23199" xr:uid="{00000000-0005-0000-0000-0000EA590000}"/>
    <cellStyle name="20% - Accent1 3 2 6 4 5 2" xfId="23200" xr:uid="{00000000-0005-0000-0000-0000EB590000}"/>
    <cellStyle name="20% - Accent1 3 2 6 4 5 2 2" xfId="23201" xr:uid="{00000000-0005-0000-0000-0000EC590000}"/>
    <cellStyle name="20% - Accent1 3 2 6 4 5 2 2 2" xfId="23202" xr:uid="{00000000-0005-0000-0000-0000ED590000}"/>
    <cellStyle name="20% - Accent1 3 2 6 4 5 2 3" xfId="23203" xr:uid="{00000000-0005-0000-0000-0000EE590000}"/>
    <cellStyle name="20% - Accent1 3 2 6 4 5 3" xfId="23204" xr:uid="{00000000-0005-0000-0000-0000EF590000}"/>
    <cellStyle name="20% - Accent1 3 2 6 4 5 3 2" xfId="23205" xr:uid="{00000000-0005-0000-0000-0000F0590000}"/>
    <cellStyle name="20% - Accent1 3 2 6 4 5 4" xfId="23206" xr:uid="{00000000-0005-0000-0000-0000F1590000}"/>
    <cellStyle name="20% - Accent1 3 2 6 4 6" xfId="23207" xr:uid="{00000000-0005-0000-0000-0000F2590000}"/>
    <cellStyle name="20% - Accent1 3 2 6 4 6 2" xfId="23208" xr:uid="{00000000-0005-0000-0000-0000F3590000}"/>
    <cellStyle name="20% - Accent1 3 2 6 4 6 2 2" xfId="23209" xr:uid="{00000000-0005-0000-0000-0000F4590000}"/>
    <cellStyle name="20% - Accent1 3 2 6 4 6 2 2 2" xfId="23210" xr:uid="{00000000-0005-0000-0000-0000F5590000}"/>
    <cellStyle name="20% - Accent1 3 2 6 4 6 2 3" xfId="23211" xr:uid="{00000000-0005-0000-0000-0000F6590000}"/>
    <cellStyle name="20% - Accent1 3 2 6 4 6 3" xfId="23212" xr:uid="{00000000-0005-0000-0000-0000F7590000}"/>
    <cellStyle name="20% - Accent1 3 2 6 4 6 3 2" xfId="23213" xr:uid="{00000000-0005-0000-0000-0000F8590000}"/>
    <cellStyle name="20% - Accent1 3 2 6 4 6 4" xfId="23214" xr:uid="{00000000-0005-0000-0000-0000F9590000}"/>
    <cellStyle name="20% - Accent1 3 2 6 4 7" xfId="23215" xr:uid="{00000000-0005-0000-0000-0000FA590000}"/>
    <cellStyle name="20% - Accent1 3 2 6 4 7 2" xfId="23216" xr:uid="{00000000-0005-0000-0000-0000FB590000}"/>
    <cellStyle name="20% - Accent1 3 2 6 4 7 2 2" xfId="23217" xr:uid="{00000000-0005-0000-0000-0000FC590000}"/>
    <cellStyle name="20% - Accent1 3 2 6 4 7 3" xfId="23218" xr:uid="{00000000-0005-0000-0000-0000FD590000}"/>
    <cellStyle name="20% - Accent1 3 2 6 4 8" xfId="23219" xr:uid="{00000000-0005-0000-0000-0000FE590000}"/>
    <cellStyle name="20% - Accent1 3 2 6 4 8 2" xfId="23220" xr:uid="{00000000-0005-0000-0000-0000FF590000}"/>
    <cellStyle name="20% - Accent1 3 2 6 4 8 2 2" xfId="23221" xr:uid="{00000000-0005-0000-0000-0000005A0000}"/>
    <cellStyle name="20% - Accent1 3 2 6 4 8 3" xfId="23222" xr:uid="{00000000-0005-0000-0000-0000015A0000}"/>
    <cellStyle name="20% - Accent1 3 2 6 4 9" xfId="23223" xr:uid="{00000000-0005-0000-0000-0000025A0000}"/>
    <cellStyle name="20% - Accent1 3 2 6 4 9 2" xfId="23224" xr:uid="{00000000-0005-0000-0000-0000035A0000}"/>
    <cellStyle name="20% - Accent1 3 2 6 5" xfId="23225" xr:uid="{00000000-0005-0000-0000-0000045A0000}"/>
    <cellStyle name="20% - Accent1 3 2 6 5 2" xfId="23226" xr:uid="{00000000-0005-0000-0000-0000055A0000}"/>
    <cellStyle name="20% - Accent1 3 2 6 5 2 2" xfId="23227" xr:uid="{00000000-0005-0000-0000-0000065A0000}"/>
    <cellStyle name="20% - Accent1 3 2 6 5 2 2 2" xfId="23228" xr:uid="{00000000-0005-0000-0000-0000075A0000}"/>
    <cellStyle name="20% - Accent1 3 2 6 5 2 2 2 2" xfId="23229" xr:uid="{00000000-0005-0000-0000-0000085A0000}"/>
    <cellStyle name="20% - Accent1 3 2 6 5 2 2 3" xfId="23230" xr:uid="{00000000-0005-0000-0000-0000095A0000}"/>
    <cellStyle name="20% - Accent1 3 2 6 5 2 3" xfId="23231" xr:uid="{00000000-0005-0000-0000-00000A5A0000}"/>
    <cellStyle name="20% - Accent1 3 2 6 5 2 3 2" xfId="23232" xr:uid="{00000000-0005-0000-0000-00000B5A0000}"/>
    <cellStyle name="20% - Accent1 3 2 6 5 2 4" xfId="23233" xr:uid="{00000000-0005-0000-0000-00000C5A0000}"/>
    <cellStyle name="20% - Accent1 3 2 6 5 3" xfId="23234" xr:uid="{00000000-0005-0000-0000-00000D5A0000}"/>
    <cellStyle name="20% - Accent1 3 2 6 5 3 2" xfId="23235" xr:uid="{00000000-0005-0000-0000-00000E5A0000}"/>
    <cellStyle name="20% - Accent1 3 2 6 5 3 2 2" xfId="23236" xr:uid="{00000000-0005-0000-0000-00000F5A0000}"/>
    <cellStyle name="20% - Accent1 3 2 6 5 3 2 2 2" xfId="23237" xr:uid="{00000000-0005-0000-0000-0000105A0000}"/>
    <cellStyle name="20% - Accent1 3 2 6 5 3 2 3" xfId="23238" xr:uid="{00000000-0005-0000-0000-0000115A0000}"/>
    <cellStyle name="20% - Accent1 3 2 6 5 3 3" xfId="23239" xr:uid="{00000000-0005-0000-0000-0000125A0000}"/>
    <cellStyle name="20% - Accent1 3 2 6 5 3 3 2" xfId="23240" xr:uid="{00000000-0005-0000-0000-0000135A0000}"/>
    <cellStyle name="20% - Accent1 3 2 6 5 3 4" xfId="23241" xr:uid="{00000000-0005-0000-0000-0000145A0000}"/>
    <cellStyle name="20% - Accent1 3 2 6 5 4" xfId="23242" xr:uid="{00000000-0005-0000-0000-0000155A0000}"/>
    <cellStyle name="20% - Accent1 3 2 6 5 4 2" xfId="23243" xr:uid="{00000000-0005-0000-0000-0000165A0000}"/>
    <cellStyle name="20% - Accent1 3 2 6 5 4 2 2" xfId="23244" xr:uid="{00000000-0005-0000-0000-0000175A0000}"/>
    <cellStyle name="20% - Accent1 3 2 6 5 4 2 2 2" xfId="23245" xr:uid="{00000000-0005-0000-0000-0000185A0000}"/>
    <cellStyle name="20% - Accent1 3 2 6 5 4 2 3" xfId="23246" xr:uid="{00000000-0005-0000-0000-0000195A0000}"/>
    <cellStyle name="20% - Accent1 3 2 6 5 4 3" xfId="23247" xr:uid="{00000000-0005-0000-0000-00001A5A0000}"/>
    <cellStyle name="20% - Accent1 3 2 6 5 4 3 2" xfId="23248" xr:uid="{00000000-0005-0000-0000-00001B5A0000}"/>
    <cellStyle name="20% - Accent1 3 2 6 5 4 4" xfId="23249" xr:uid="{00000000-0005-0000-0000-00001C5A0000}"/>
    <cellStyle name="20% - Accent1 3 2 6 5 5" xfId="23250" xr:uid="{00000000-0005-0000-0000-00001D5A0000}"/>
    <cellStyle name="20% - Accent1 3 2 6 5 5 2" xfId="23251" xr:uid="{00000000-0005-0000-0000-00001E5A0000}"/>
    <cellStyle name="20% - Accent1 3 2 6 5 5 2 2" xfId="23252" xr:uid="{00000000-0005-0000-0000-00001F5A0000}"/>
    <cellStyle name="20% - Accent1 3 2 6 5 5 3" xfId="23253" xr:uid="{00000000-0005-0000-0000-0000205A0000}"/>
    <cellStyle name="20% - Accent1 3 2 6 5 6" xfId="23254" xr:uid="{00000000-0005-0000-0000-0000215A0000}"/>
    <cellStyle name="20% - Accent1 3 2 6 5 6 2" xfId="23255" xr:uid="{00000000-0005-0000-0000-0000225A0000}"/>
    <cellStyle name="20% - Accent1 3 2 6 5 6 2 2" xfId="23256" xr:uid="{00000000-0005-0000-0000-0000235A0000}"/>
    <cellStyle name="20% - Accent1 3 2 6 5 6 3" xfId="23257" xr:uid="{00000000-0005-0000-0000-0000245A0000}"/>
    <cellStyle name="20% - Accent1 3 2 6 5 7" xfId="23258" xr:uid="{00000000-0005-0000-0000-0000255A0000}"/>
    <cellStyle name="20% - Accent1 3 2 6 5 7 2" xfId="23259" xr:uid="{00000000-0005-0000-0000-0000265A0000}"/>
    <cellStyle name="20% - Accent1 3 2 6 5 8" xfId="23260" xr:uid="{00000000-0005-0000-0000-0000275A0000}"/>
    <cellStyle name="20% - Accent1 3 2 6 5 8 2" xfId="23261" xr:uid="{00000000-0005-0000-0000-0000285A0000}"/>
    <cellStyle name="20% - Accent1 3 2 6 5 9" xfId="23262" xr:uid="{00000000-0005-0000-0000-0000295A0000}"/>
    <cellStyle name="20% - Accent1 3 2 6 6" xfId="23263" xr:uid="{00000000-0005-0000-0000-00002A5A0000}"/>
    <cellStyle name="20% - Accent1 3 2 6 6 2" xfId="23264" xr:uid="{00000000-0005-0000-0000-00002B5A0000}"/>
    <cellStyle name="20% - Accent1 3 2 6 6 2 2" xfId="23265" xr:uid="{00000000-0005-0000-0000-00002C5A0000}"/>
    <cellStyle name="20% - Accent1 3 2 6 6 2 2 2" xfId="23266" xr:uid="{00000000-0005-0000-0000-00002D5A0000}"/>
    <cellStyle name="20% - Accent1 3 2 6 6 2 2 2 2" xfId="23267" xr:uid="{00000000-0005-0000-0000-00002E5A0000}"/>
    <cellStyle name="20% - Accent1 3 2 6 6 2 2 3" xfId="23268" xr:uid="{00000000-0005-0000-0000-00002F5A0000}"/>
    <cellStyle name="20% - Accent1 3 2 6 6 2 3" xfId="23269" xr:uid="{00000000-0005-0000-0000-0000305A0000}"/>
    <cellStyle name="20% - Accent1 3 2 6 6 2 3 2" xfId="23270" xr:uid="{00000000-0005-0000-0000-0000315A0000}"/>
    <cellStyle name="20% - Accent1 3 2 6 6 2 4" xfId="23271" xr:uid="{00000000-0005-0000-0000-0000325A0000}"/>
    <cellStyle name="20% - Accent1 3 2 6 6 3" xfId="23272" xr:uid="{00000000-0005-0000-0000-0000335A0000}"/>
    <cellStyle name="20% - Accent1 3 2 6 6 3 2" xfId="23273" xr:uid="{00000000-0005-0000-0000-0000345A0000}"/>
    <cellStyle name="20% - Accent1 3 2 6 6 3 2 2" xfId="23274" xr:uid="{00000000-0005-0000-0000-0000355A0000}"/>
    <cellStyle name="20% - Accent1 3 2 6 6 3 2 2 2" xfId="23275" xr:uid="{00000000-0005-0000-0000-0000365A0000}"/>
    <cellStyle name="20% - Accent1 3 2 6 6 3 2 3" xfId="23276" xr:uid="{00000000-0005-0000-0000-0000375A0000}"/>
    <cellStyle name="20% - Accent1 3 2 6 6 3 3" xfId="23277" xr:uid="{00000000-0005-0000-0000-0000385A0000}"/>
    <cellStyle name="20% - Accent1 3 2 6 6 3 3 2" xfId="23278" xr:uid="{00000000-0005-0000-0000-0000395A0000}"/>
    <cellStyle name="20% - Accent1 3 2 6 6 3 4" xfId="23279" xr:uid="{00000000-0005-0000-0000-00003A5A0000}"/>
    <cellStyle name="20% - Accent1 3 2 6 6 4" xfId="23280" xr:uid="{00000000-0005-0000-0000-00003B5A0000}"/>
    <cellStyle name="20% - Accent1 3 2 6 6 4 2" xfId="23281" xr:uid="{00000000-0005-0000-0000-00003C5A0000}"/>
    <cellStyle name="20% - Accent1 3 2 6 6 4 2 2" xfId="23282" xr:uid="{00000000-0005-0000-0000-00003D5A0000}"/>
    <cellStyle name="20% - Accent1 3 2 6 6 4 2 2 2" xfId="23283" xr:uid="{00000000-0005-0000-0000-00003E5A0000}"/>
    <cellStyle name="20% - Accent1 3 2 6 6 4 2 3" xfId="23284" xr:uid="{00000000-0005-0000-0000-00003F5A0000}"/>
    <cellStyle name="20% - Accent1 3 2 6 6 4 3" xfId="23285" xr:uid="{00000000-0005-0000-0000-0000405A0000}"/>
    <cellStyle name="20% - Accent1 3 2 6 6 4 3 2" xfId="23286" xr:uid="{00000000-0005-0000-0000-0000415A0000}"/>
    <cellStyle name="20% - Accent1 3 2 6 6 4 4" xfId="23287" xr:uid="{00000000-0005-0000-0000-0000425A0000}"/>
    <cellStyle name="20% - Accent1 3 2 6 6 5" xfId="23288" xr:uid="{00000000-0005-0000-0000-0000435A0000}"/>
    <cellStyle name="20% - Accent1 3 2 6 6 5 2" xfId="23289" xr:uid="{00000000-0005-0000-0000-0000445A0000}"/>
    <cellStyle name="20% - Accent1 3 2 6 6 5 2 2" xfId="23290" xr:uid="{00000000-0005-0000-0000-0000455A0000}"/>
    <cellStyle name="20% - Accent1 3 2 6 6 5 3" xfId="23291" xr:uid="{00000000-0005-0000-0000-0000465A0000}"/>
    <cellStyle name="20% - Accent1 3 2 6 6 6" xfId="23292" xr:uid="{00000000-0005-0000-0000-0000475A0000}"/>
    <cellStyle name="20% - Accent1 3 2 6 6 6 2" xfId="23293" xr:uid="{00000000-0005-0000-0000-0000485A0000}"/>
    <cellStyle name="20% - Accent1 3 2 6 6 6 2 2" xfId="23294" xr:uid="{00000000-0005-0000-0000-0000495A0000}"/>
    <cellStyle name="20% - Accent1 3 2 6 6 6 3" xfId="23295" xr:uid="{00000000-0005-0000-0000-00004A5A0000}"/>
    <cellStyle name="20% - Accent1 3 2 6 6 7" xfId="23296" xr:uid="{00000000-0005-0000-0000-00004B5A0000}"/>
    <cellStyle name="20% - Accent1 3 2 6 6 7 2" xfId="23297" xr:uid="{00000000-0005-0000-0000-00004C5A0000}"/>
    <cellStyle name="20% - Accent1 3 2 6 6 8" xfId="23298" xr:uid="{00000000-0005-0000-0000-00004D5A0000}"/>
    <cellStyle name="20% - Accent1 3 2 6 6 8 2" xfId="23299" xr:uid="{00000000-0005-0000-0000-00004E5A0000}"/>
    <cellStyle name="20% - Accent1 3 2 6 6 9" xfId="23300" xr:uid="{00000000-0005-0000-0000-00004F5A0000}"/>
    <cellStyle name="20% - Accent1 3 2 6 7" xfId="23301" xr:uid="{00000000-0005-0000-0000-0000505A0000}"/>
    <cellStyle name="20% - Accent1 3 2 6 7 2" xfId="23302" xr:uid="{00000000-0005-0000-0000-0000515A0000}"/>
    <cellStyle name="20% - Accent1 3 2 6 7 2 2" xfId="23303" xr:uid="{00000000-0005-0000-0000-0000525A0000}"/>
    <cellStyle name="20% - Accent1 3 2 6 7 2 2 2" xfId="23304" xr:uid="{00000000-0005-0000-0000-0000535A0000}"/>
    <cellStyle name="20% - Accent1 3 2 6 7 2 3" xfId="23305" xr:uid="{00000000-0005-0000-0000-0000545A0000}"/>
    <cellStyle name="20% - Accent1 3 2 6 7 3" xfId="23306" xr:uid="{00000000-0005-0000-0000-0000555A0000}"/>
    <cellStyle name="20% - Accent1 3 2 6 7 3 2" xfId="23307" xr:uid="{00000000-0005-0000-0000-0000565A0000}"/>
    <cellStyle name="20% - Accent1 3 2 6 7 4" xfId="23308" xr:uid="{00000000-0005-0000-0000-0000575A0000}"/>
    <cellStyle name="20% - Accent1 3 2 6 8" xfId="23309" xr:uid="{00000000-0005-0000-0000-0000585A0000}"/>
    <cellStyle name="20% - Accent1 3 2 6 8 2" xfId="23310" xr:uid="{00000000-0005-0000-0000-0000595A0000}"/>
    <cellStyle name="20% - Accent1 3 2 6 8 2 2" xfId="23311" xr:uid="{00000000-0005-0000-0000-00005A5A0000}"/>
    <cellStyle name="20% - Accent1 3 2 6 8 2 2 2" xfId="23312" xr:uid="{00000000-0005-0000-0000-00005B5A0000}"/>
    <cellStyle name="20% - Accent1 3 2 6 8 2 3" xfId="23313" xr:uid="{00000000-0005-0000-0000-00005C5A0000}"/>
    <cellStyle name="20% - Accent1 3 2 6 8 3" xfId="23314" xr:uid="{00000000-0005-0000-0000-00005D5A0000}"/>
    <cellStyle name="20% - Accent1 3 2 6 8 3 2" xfId="23315" xr:uid="{00000000-0005-0000-0000-00005E5A0000}"/>
    <cellStyle name="20% - Accent1 3 2 6 8 4" xfId="23316" xr:uid="{00000000-0005-0000-0000-00005F5A0000}"/>
    <cellStyle name="20% - Accent1 3 2 6 9" xfId="23317" xr:uid="{00000000-0005-0000-0000-0000605A0000}"/>
    <cellStyle name="20% - Accent1 3 2 6 9 2" xfId="23318" xr:uid="{00000000-0005-0000-0000-0000615A0000}"/>
    <cellStyle name="20% - Accent1 3 2 6 9 2 2" xfId="23319" xr:uid="{00000000-0005-0000-0000-0000625A0000}"/>
    <cellStyle name="20% - Accent1 3 2 6 9 2 2 2" xfId="23320" xr:uid="{00000000-0005-0000-0000-0000635A0000}"/>
    <cellStyle name="20% - Accent1 3 2 6 9 2 3" xfId="23321" xr:uid="{00000000-0005-0000-0000-0000645A0000}"/>
    <cellStyle name="20% - Accent1 3 2 6 9 3" xfId="23322" xr:uid="{00000000-0005-0000-0000-0000655A0000}"/>
    <cellStyle name="20% - Accent1 3 2 6 9 3 2" xfId="23323" xr:uid="{00000000-0005-0000-0000-0000665A0000}"/>
    <cellStyle name="20% - Accent1 3 2 6 9 4" xfId="23324" xr:uid="{00000000-0005-0000-0000-0000675A0000}"/>
    <cellStyle name="20% - Accent1 3 2 7" xfId="23325" xr:uid="{00000000-0005-0000-0000-0000685A0000}"/>
    <cellStyle name="20% - Accent1 3 2 7 10" xfId="23326" xr:uid="{00000000-0005-0000-0000-0000695A0000}"/>
    <cellStyle name="20% - Accent1 3 2 7 10 2" xfId="23327" xr:uid="{00000000-0005-0000-0000-00006A5A0000}"/>
    <cellStyle name="20% - Accent1 3 2 7 11" xfId="23328" xr:uid="{00000000-0005-0000-0000-00006B5A0000}"/>
    <cellStyle name="20% - Accent1 3 2 7 11 2" xfId="23329" xr:uid="{00000000-0005-0000-0000-00006C5A0000}"/>
    <cellStyle name="20% - Accent1 3 2 7 12" xfId="23330" xr:uid="{00000000-0005-0000-0000-00006D5A0000}"/>
    <cellStyle name="20% - Accent1 3 2 7 2" xfId="23331" xr:uid="{00000000-0005-0000-0000-00006E5A0000}"/>
    <cellStyle name="20% - Accent1 3 2 7 2 10" xfId="23332" xr:uid="{00000000-0005-0000-0000-00006F5A0000}"/>
    <cellStyle name="20% - Accent1 3 2 7 2 10 2" xfId="23333" xr:uid="{00000000-0005-0000-0000-0000705A0000}"/>
    <cellStyle name="20% - Accent1 3 2 7 2 11" xfId="23334" xr:uid="{00000000-0005-0000-0000-0000715A0000}"/>
    <cellStyle name="20% - Accent1 3 2 7 2 2" xfId="23335" xr:uid="{00000000-0005-0000-0000-0000725A0000}"/>
    <cellStyle name="20% - Accent1 3 2 7 2 2 2" xfId="23336" xr:uid="{00000000-0005-0000-0000-0000735A0000}"/>
    <cellStyle name="20% - Accent1 3 2 7 2 2 2 2" xfId="23337" xr:uid="{00000000-0005-0000-0000-0000745A0000}"/>
    <cellStyle name="20% - Accent1 3 2 7 2 2 2 2 2" xfId="23338" xr:uid="{00000000-0005-0000-0000-0000755A0000}"/>
    <cellStyle name="20% - Accent1 3 2 7 2 2 2 2 2 2" xfId="23339" xr:uid="{00000000-0005-0000-0000-0000765A0000}"/>
    <cellStyle name="20% - Accent1 3 2 7 2 2 2 2 3" xfId="23340" xr:uid="{00000000-0005-0000-0000-0000775A0000}"/>
    <cellStyle name="20% - Accent1 3 2 7 2 2 2 3" xfId="23341" xr:uid="{00000000-0005-0000-0000-0000785A0000}"/>
    <cellStyle name="20% - Accent1 3 2 7 2 2 2 3 2" xfId="23342" xr:uid="{00000000-0005-0000-0000-0000795A0000}"/>
    <cellStyle name="20% - Accent1 3 2 7 2 2 2 4" xfId="23343" xr:uid="{00000000-0005-0000-0000-00007A5A0000}"/>
    <cellStyle name="20% - Accent1 3 2 7 2 2 3" xfId="23344" xr:uid="{00000000-0005-0000-0000-00007B5A0000}"/>
    <cellStyle name="20% - Accent1 3 2 7 2 2 3 2" xfId="23345" xr:uid="{00000000-0005-0000-0000-00007C5A0000}"/>
    <cellStyle name="20% - Accent1 3 2 7 2 2 3 2 2" xfId="23346" xr:uid="{00000000-0005-0000-0000-00007D5A0000}"/>
    <cellStyle name="20% - Accent1 3 2 7 2 2 3 2 2 2" xfId="23347" xr:uid="{00000000-0005-0000-0000-00007E5A0000}"/>
    <cellStyle name="20% - Accent1 3 2 7 2 2 3 2 3" xfId="23348" xr:uid="{00000000-0005-0000-0000-00007F5A0000}"/>
    <cellStyle name="20% - Accent1 3 2 7 2 2 3 3" xfId="23349" xr:uid="{00000000-0005-0000-0000-0000805A0000}"/>
    <cellStyle name="20% - Accent1 3 2 7 2 2 3 3 2" xfId="23350" xr:uid="{00000000-0005-0000-0000-0000815A0000}"/>
    <cellStyle name="20% - Accent1 3 2 7 2 2 3 4" xfId="23351" xr:uid="{00000000-0005-0000-0000-0000825A0000}"/>
    <cellStyle name="20% - Accent1 3 2 7 2 2 4" xfId="23352" xr:uid="{00000000-0005-0000-0000-0000835A0000}"/>
    <cellStyle name="20% - Accent1 3 2 7 2 2 4 2" xfId="23353" xr:uid="{00000000-0005-0000-0000-0000845A0000}"/>
    <cellStyle name="20% - Accent1 3 2 7 2 2 4 2 2" xfId="23354" xr:uid="{00000000-0005-0000-0000-0000855A0000}"/>
    <cellStyle name="20% - Accent1 3 2 7 2 2 4 2 2 2" xfId="23355" xr:uid="{00000000-0005-0000-0000-0000865A0000}"/>
    <cellStyle name="20% - Accent1 3 2 7 2 2 4 2 3" xfId="23356" xr:uid="{00000000-0005-0000-0000-0000875A0000}"/>
    <cellStyle name="20% - Accent1 3 2 7 2 2 4 3" xfId="23357" xr:uid="{00000000-0005-0000-0000-0000885A0000}"/>
    <cellStyle name="20% - Accent1 3 2 7 2 2 4 3 2" xfId="23358" xr:uid="{00000000-0005-0000-0000-0000895A0000}"/>
    <cellStyle name="20% - Accent1 3 2 7 2 2 4 4" xfId="23359" xr:uid="{00000000-0005-0000-0000-00008A5A0000}"/>
    <cellStyle name="20% - Accent1 3 2 7 2 2 5" xfId="23360" xr:uid="{00000000-0005-0000-0000-00008B5A0000}"/>
    <cellStyle name="20% - Accent1 3 2 7 2 2 5 2" xfId="23361" xr:uid="{00000000-0005-0000-0000-00008C5A0000}"/>
    <cellStyle name="20% - Accent1 3 2 7 2 2 5 2 2" xfId="23362" xr:uid="{00000000-0005-0000-0000-00008D5A0000}"/>
    <cellStyle name="20% - Accent1 3 2 7 2 2 5 3" xfId="23363" xr:uid="{00000000-0005-0000-0000-00008E5A0000}"/>
    <cellStyle name="20% - Accent1 3 2 7 2 2 6" xfId="23364" xr:uid="{00000000-0005-0000-0000-00008F5A0000}"/>
    <cellStyle name="20% - Accent1 3 2 7 2 2 6 2" xfId="23365" xr:uid="{00000000-0005-0000-0000-0000905A0000}"/>
    <cellStyle name="20% - Accent1 3 2 7 2 2 6 2 2" xfId="23366" xr:uid="{00000000-0005-0000-0000-0000915A0000}"/>
    <cellStyle name="20% - Accent1 3 2 7 2 2 6 3" xfId="23367" xr:uid="{00000000-0005-0000-0000-0000925A0000}"/>
    <cellStyle name="20% - Accent1 3 2 7 2 2 7" xfId="23368" xr:uid="{00000000-0005-0000-0000-0000935A0000}"/>
    <cellStyle name="20% - Accent1 3 2 7 2 2 7 2" xfId="23369" xr:uid="{00000000-0005-0000-0000-0000945A0000}"/>
    <cellStyle name="20% - Accent1 3 2 7 2 2 8" xfId="23370" xr:uid="{00000000-0005-0000-0000-0000955A0000}"/>
    <cellStyle name="20% - Accent1 3 2 7 2 2 8 2" xfId="23371" xr:uid="{00000000-0005-0000-0000-0000965A0000}"/>
    <cellStyle name="20% - Accent1 3 2 7 2 2 9" xfId="23372" xr:uid="{00000000-0005-0000-0000-0000975A0000}"/>
    <cellStyle name="20% - Accent1 3 2 7 2 3" xfId="23373" xr:uid="{00000000-0005-0000-0000-0000985A0000}"/>
    <cellStyle name="20% - Accent1 3 2 7 2 3 2" xfId="23374" xr:uid="{00000000-0005-0000-0000-0000995A0000}"/>
    <cellStyle name="20% - Accent1 3 2 7 2 3 2 2" xfId="23375" xr:uid="{00000000-0005-0000-0000-00009A5A0000}"/>
    <cellStyle name="20% - Accent1 3 2 7 2 3 2 2 2" xfId="23376" xr:uid="{00000000-0005-0000-0000-00009B5A0000}"/>
    <cellStyle name="20% - Accent1 3 2 7 2 3 2 2 2 2" xfId="23377" xr:uid="{00000000-0005-0000-0000-00009C5A0000}"/>
    <cellStyle name="20% - Accent1 3 2 7 2 3 2 2 3" xfId="23378" xr:uid="{00000000-0005-0000-0000-00009D5A0000}"/>
    <cellStyle name="20% - Accent1 3 2 7 2 3 2 3" xfId="23379" xr:uid="{00000000-0005-0000-0000-00009E5A0000}"/>
    <cellStyle name="20% - Accent1 3 2 7 2 3 2 3 2" xfId="23380" xr:uid="{00000000-0005-0000-0000-00009F5A0000}"/>
    <cellStyle name="20% - Accent1 3 2 7 2 3 2 4" xfId="23381" xr:uid="{00000000-0005-0000-0000-0000A05A0000}"/>
    <cellStyle name="20% - Accent1 3 2 7 2 3 3" xfId="23382" xr:uid="{00000000-0005-0000-0000-0000A15A0000}"/>
    <cellStyle name="20% - Accent1 3 2 7 2 3 3 2" xfId="23383" xr:uid="{00000000-0005-0000-0000-0000A25A0000}"/>
    <cellStyle name="20% - Accent1 3 2 7 2 3 3 2 2" xfId="23384" xr:uid="{00000000-0005-0000-0000-0000A35A0000}"/>
    <cellStyle name="20% - Accent1 3 2 7 2 3 3 2 2 2" xfId="23385" xr:uid="{00000000-0005-0000-0000-0000A45A0000}"/>
    <cellStyle name="20% - Accent1 3 2 7 2 3 3 2 3" xfId="23386" xr:uid="{00000000-0005-0000-0000-0000A55A0000}"/>
    <cellStyle name="20% - Accent1 3 2 7 2 3 3 3" xfId="23387" xr:uid="{00000000-0005-0000-0000-0000A65A0000}"/>
    <cellStyle name="20% - Accent1 3 2 7 2 3 3 3 2" xfId="23388" xr:uid="{00000000-0005-0000-0000-0000A75A0000}"/>
    <cellStyle name="20% - Accent1 3 2 7 2 3 3 4" xfId="23389" xr:uid="{00000000-0005-0000-0000-0000A85A0000}"/>
    <cellStyle name="20% - Accent1 3 2 7 2 3 4" xfId="23390" xr:uid="{00000000-0005-0000-0000-0000A95A0000}"/>
    <cellStyle name="20% - Accent1 3 2 7 2 3 4 2" xfId="23391" xr:uid="{00000000-0005-0000-0000-0000AA5A0000}"/>
    <cellStyle name="20% - Accent1 3 2 7 2 3 4 2 2" xfId="23392" xr:uid="{00000000-0005-0000-0000-0000AB5A0000}"/>
    <cellStyle name="20% - Accent1 3 2 7 2 3 4 2 2 2" xfId="23393" xr:uid="{00000000-0005-0000-0000-0000AC5A0000}"/>
    <cellStyle name="20% - Accent1 3 2 7 2 3 4 2 3" xfId="23394" xr:uid="{00000000-0005-0000-0000-0000AD5A0000}"/>
    <cellStyle name="20% - Accent1 3 2 7 2 3 4 3" xfId="23395" xr:uid="{00000000-0005-0000-0000-0000AE5A0000}"/>
    <cellStyle name="20% - Accent1 3 2 7 2 3 4 3 2" xfId="23396" xr:uid="{00000000-0005-0000-0000-0000AF5A0000}"/>
    <cellStyle name="20% - Accent1 3 2 7 2 3 4 4" xfId="23397" xr:uid="{00000000-0005-0000-0000-0000B05A0000}"/>
    <cellStyle name="20% - Accent1 3 2 7 2 3 5" xfId="23398" xr:uid="{00000000-0005-0000-0000-0000B15A0000}"/>
    <cellStyle name="20% - Accent1 3 2 7 2 3 5 2" xfId="23399" xr:uid="{00000000-0005-0000-0000-0000B25A0000}"/>
    <cellStyle name="20% - Accent1 3 2 7 2 3 5 2 2" xfId="23400" xr:uid="{00000000-0005-0000-0000-0000B35A0000}"/>
    <cellStyle name="20% - Accent1 3 2 7 2 3 5 3" xfId="23401" xr:uid="{00000000-0005-0000-0000-0000B45A0000}"/>
    <cellStyle name="20% - Accent1 3 2 7 2 3 6" xfId="23402" xr:uid="{00000000-0005-0000-0000-0000B55A0000}"/>
    <cellStyle name="20% - Accent1 3 2 7 2 3 6 2" xfId="23403" xr:uid="{00000000-0005-0000-0000-0000B65A0000}"/>
    <cellStyle name="20% - Accent1 3 2 7 2 3 6 2 2" xfId="23404" xr:uid="{00000000-0005-0000-0000-0000B75A0000}"/>
    <cellStyle name="20% - Accent1 3 2 7 2 3 6 3" xfId="23405" xr:uid="{00000000-0005-0000-0000-0000B85A0000}"/>
    <cellStyle name="20% - Accent1 3 2 7 2 3 7" xfId="23406" xr:uid="{00000000-0005-0000-0000-0000B95A0000}"/>
    <cellStyle name="20% - Accent1 3 2 7 2 3 7 2" xfId="23407" xr:uid="{00000000-0005-0000-0000-0000BA5A0000}"/>
    <cellStyle name="20% - Accent1 3 2 7 2 3 8" xfId="23408" xr:uid="{00000000-0005-0000-0000-0000BB5A0000}"/>
    <cellStyle name="20% - Accent1 3 2 7 2 3 8 2" xfId="23409" xr:uid="{00000000-0005-0000-0000-0000BC5A0000}"/>
    <cellStyle name="20% - Accent1 3 2 7 2 3 9" xfId="23410" xr:uid="{00000000-0005-0000-0000-0000BD5A0000}"/>
    <cellStyle name="20% - Accent1 3 2 7 2 4" xfId="23411" xr:uid="{00000000-0005-0000-0000-0000BE5A0000}"/>
    <cellStyle name="20% - Accent1 3 2 7 2 4 2" xfId="23412" xr:uid="{00000000-0005-0000-0000-0000BF5A0000}"/>
    <cellStyle name="20% - Accent1 3 2 7 2 4 2 2" xfId="23413" xr:uid="{00000000-0005-0000-0000-0000C05A0000}"/>
    <cellStyle name="20% - Accent1 3 2 7 2 4 2 2 2" xfId="23414" xr:uid="{00000000-0005-0000-0000-0000C15A0000}"/>
    <cellStyle name="20% - Accent1 3 2 7 2 4 2 3" xfId="23415" xr:uid="{00000000-0005-0000-0000-0000C25A0000}"/>
    <cellStyle name="20% - Accent1 3 2 7 2 4 3" xfId="23416" xr:uid="{00000000-0005-0000-0000-0000C35A0000}"/>
    <cellStyle name="20% - Accent1 3 2 7 2 4 3 2" xfId="23417" xr:uid="{00000000-0005-0000-0000-0000C45A0000}"/>
    <cellStyle name="20% - Accent1 3 2 7 2 4 4" xfId="23418" xr:uid="{00000000-0005-0000-0000-0000C55A0000}"/>
    <cellStyle name="20% - Accent1 3 2 7 2 5" xfId="23419" xr:uid="{00000000-0005-0000-0000-0000C65A0000}"/>
    <cellStyle name="20% - Accent1 3 2 7 2 5 2" xfId="23420" xr:uid="{00000000-0005-0000-0000-0000C75A0000}"/>
    <cellStyle name="20% - Accent1 3 2 7 2 5 2 2" xfId="23421" xr:uid="{00000000-0005-0000-0000-0000C85A0000}"/>
    <cellStyle name="20% - Accent1 3 2 7 2 5 2 2 2" xfId="23422" xr:uid="{00000000-0005-0000-0000-0000C95A0000}"/>
    <cellStyle name="20% - Accent1 3 2 7 2 5 2 3" xfId="23423" xr:uid="{00000000-0005-0000-0000-0000CA5A0000}"/>
    <cellStyle name="20% - Accent1 3 2 7 2 5 3" xfId="23424" xr:uid="{00000000-0005-0000-0000-0000CB5A0000}"/>
    <cellStyle name="20% - Accent1 3 2 7 2 5 3 2" xfId="23425" xr:uid="{00000000-0005-0000-0000-0000CC5A0000}"/>
    <cellStyle name="20% - Accent1 3 2 7 2 5 4" xfId="23426" xr:uid="{00000000-0005-0000-0000-0000CD5A0000}"/>
    <cellStyle name="20% - Accent1 3 2 7 2 6" xfId="23427" xr:uid="{00000000-0005-0000-0000-0000CE5A0000}"/>
    <cellStyle name="20% - Accent1 3 2 7 2 6 2" xfId="23428" xr:uid="{00000000-0005-0000-0000-0000CF5A0000}"/>
    <cellStyle name="20% - Accent1 3 2 7 2 6 2 2" xfId="23429" xr:uid="{00000000-0005-0000-0000-0000D05A0000}"/>
    <cellStyle name="20% - Accent1 3 2 7 2 6 2 2 2" xfId="23430" xr:uid="{00000000-0005-0000-0000-0000D15A0000}"/>
    <cellStyle name="20% - Accent1 3 2 7 2 6 2 3" xfId="23431" xr:uid="{00000000-0005-0000-0000-0000D25A0000}"/>
    <cellStyle name="20% - Accent1 3 2 7 2 6 3" xfId="23432" xr:uid="{00000000-0005-0000-0000-0000D35A0000}"/>
    <cellStyle name="20% - Accent1 3 2 7 2 6 3 2" xfId="23433" xr:uid="{00000000-0005-0000-0000-0000D45A0000}"/>
    <cellStyle name="20% - Accent1 3 2 7 2 6 4" xfId="23434" xr:uid="{00000000-0005-0000-0000-0000D55A0000}"/>
    <cellStyle name="20% - Accent1 3 2 7 2 7" xfId="23435" xr:uid="{00000000-0005-0000-0000-0000D65A0000}"/>
    <cellStyle name="20% - Accent1 3 2 7 2 7 2" xfId="23436" xr:uid="{00000000-0005-0000-0000-0000D75A0000}"/>
    <cellStyle name="20% - Accent1 3 2 7 2 7 2 2" xfId="23437" xr:uid="{00000000-0005-0000-0000-0000D85A0000}"/>
    <cellStyle name="20% - Accent1 3 2 7 2 7 3" xfId="23438" xr:uid="{00000000-0005-0000-0000-0000D95A0000}"/>
    <cellStyle name="20% - Accent1 3 2 7 2 8" xfId="23439" xr:uid="{00000000-0005-0000-0000-0000DA5A0000}"/>
    <cellStyle name="20% - Accent1 3 2 7 2 8 2" xfId="23440" xr:uid="{00000000-0005-0000-0000-0000DB5A0000}"/>
    <cellStyle name="20% - Accent1 3 2 7 2 8 2 2" xfId="23441" xr:uid="{00000000-0005-0000-0000-0000DC5A0000}"/>
    <cellStyle name="20% - Accent1 3 2 7 2 8 3" xfId="23442" xr:uid="{00000000-0005-0000-0000-0000DD5A0000}"/>
    <cellStyle name="20% - Accent1 3 2 7 2 9" xfId="23443" xr:uid="{00000000-0005-0000-0000-0000DE5A0000}"/>
    <cellStyle name="20% - Accent1 3 2 7 2 9 2" xfId="23444" xr:uid="{00000000-0005-0000-0000-0000DF5A0000}"/>
    <cellStyle name="20% - Accent1 3 2 7 3" xfId="23445" xr:uid="{00000000-0005-0000-0000-0000E05A0000}"/>
    <cellStyle name="20% - Accent1 3 2 7 3 2" xfId="23446" xr:uid="{00000000-0005-0000-0000-0000E15A0000}"/>
    <cellStyle name="20% - Accent1 3 2 7 3 2 2" xfId="23447" xr:uid="{00000000-0005-0000-0000-0000E25A0000}"/>
    <cellStyle name="20% - Accent1 3 2 7 3 2 2 2" xfId="23448" xr:uid="{00000000-0005-0000-0000-0000E35A0000}"/>
    <cellStyle name="20% - Accent1 3 2 7 3 2 2 2 2" xfId="23449" xr:uid="{00000000-0005-0000-0000-0000E45A0000}"/>
    <cellStyle name="20% - Accent1 3 2 7 3 2 2 3" xfId="23450" xr:uid="{00000000-0005-0000-0000-0000E55A0000}"/>
    <cellStyle name="20% - Accent1 3 2 7 3 2 3" xfId="23451" xr:uid="{00000000-0005-0000-0000-0000E65A0000}"/>
    <cellStyle name="20% - Accent1 3 2 7 3 2 3 2" xfId="23452" xr:uid="{00000000-0005-0000-0000-0000E75A0000}"/>
    <cellStyle name="20% - Accent1 3 2 7 3 2 4" xfId="23453" xr:uid="{00000000-0005-0000-0000-0000E85A0000}"/>
    <cellStyle name="20% - Accent1 3 2 7 3 3" xfId="23454" xr:uid="{00000000-0005-0000-0000-0000E95A0000}"/>
    <cellStyle name="20% - Accent1 3 2 7 3 3 2" xfId="23455" xr:uid="{00000000-0005-0000-0000-0000EA5A0000}"/>
    <cellStyle name="20% - Accent1 3 2 7 3 3 2 2" xfId="23456" xr:uid="{00000000-0005-0000-0000-0000EB5A0000}"/>
    <cellStyle name="20% - Accent1 3 2 7 3 3 2 2 2" xfId="23457" xr:uid="{00000000-0005-0000-0000-0000EC5A0000}"/>
    <cellStyle name="20% - Accent1 3 2 7 3 3 2 3" xfId="23458" xr:uid="{00000000-0005-0000-0000-0000ED5A0000}"/>
    <cellStyle name="20% - Accent1 3 2 7 3 3 3" xfId="23459" xr:uid="{00000000-0005-0000-0000-0000EE5A0000}"/>
    <cellStyle name="20% - Accent1 3 2 7 3 3 3 2" xfId="23460" xr:uid="{00000000-0005-0000-0000-0000EF5A0000}"/>
    <cellStyle name="20% - Accent1 3 2 7 3 3 4" xfId="23461" xr:uid="{00000000-0005-0000-0000-0000F05A0000}"/>
    <cellStyle name="20% - Accent1 3 2 7 3 4" xfId="23462" xr:uid="{00000000-0005-0000-0000-0000F15A0000}"/>
    <cellStyle name="20% - Accent1 3 2 7 3 4 2" xfId="23463" xr:uid="{00000000-0005-0000-0000-0000F25A0000}"/>
    <cellStyle name="20% - Accent1 3 2 7 3 4 2 2" xfId="23464" xr:uid="{00000000-0005-0000-0000-0000F35A0000}"/>
    <cellStyle name="20% - Accent1 3 2 7 3 4 2 2 2" xfId="23465" xr:uid="{00000000-0005-0000-0000-0000F45A0000}"/>
    <cellStyle name="20% - Accent1 3 2 7 3 4 2 3" xfId="23466" xr:uid="{00000000-0005-0000-0000-0000F55A0000}"/>
    <cellStyle name="20% - Accent1 3 2 7 3 4 3" xfId="23467" xr:uid="{00000000-0005-0000-0000-0000F65A0000}"/>
    <cellStyle name="20% - Accent1 3 2 7 3 4 3 2" xfId="23468" xr:uid="{00000000-0005-0000-0000-0000F75A0000}"/>
    <cellStyle name="20% - Accent1 3 2 7 3 4 4" xfId="23469" xr:uid="{00000000-0005-0000-0000-0000F85A0000}"/>
    <cellStyle name="20% - Accent1 3 2 7 3 5" xfId="23470" xr:uid="{00000000-0005-0000-0000-0000F95A0000}"/>
    <cellStyle name="20% - Accent1 3 2 7 3 5 2" xfId="23471" xr:uid="{00000000-0005-0000-0000-0000FA5A0000}"/>
    <cellStyle name="20% - Accent1 3 2 7 3 5 2 2" xfId="23472" xr:uid="{00000000-0005-0000-0000-0000FB5A0000}"/>
    <cellStyle name="20% - Accent1 3 2 7 3 5 3" xfId="23473" xr:uid="{00000000-0005-0000-0000-0000FC5A0000}"/>
    <cellStyle name="20% - Accent1 3 2 7 3 6" xfId="23474" xr:uid="{00000000-0005-0000-0000-0000FD5A0000}"/>
    <cellStyle name="20% - Accent1 3 2 7 3 6 2" xfId="23475" xr:uid="{00000000-0005-0000-0000-0000FE5A0000}"/>
    <cellStyle name="20% - Accent1 3 2 7 3 6 2 2" xfId="23476" xr:uid="{00000000-0005-0000-0000-0000FF5A0000}"/>
    <cellStyle name="20% - Accent1 3 2 7 3 6 3" xfId="23477" xr:uid="{00000000-0005-0000-0000-0000005B0000}"/>
    <cellStyle name="20% - Accent1 3 2 7 3 7" xfId="23478" xr:uid="{00000000-0005-0000-0000-0000015B0000}"/>
    <cellStyle name="20% - Accent1 3 2 7 3 7 2" xfId="23479" xr:uid="{00000000-0005-0000-0000-0000025B0000}"/>
    <cellStyle name="20% - Accent1 3 2 7 3 8" xfId="23480" xr:uid="{00000000-0005-0000-0000-0000035B0000}"/>
    <cellStyle name="20% - Accent1 3 2 7 3 8 2" xfId="23481" xr:uid="{00000000-0005-0000-0000-0000045B0000}"/>
    <cellStyle name="20% - Accent1 3 2 7 3 9" xfId="23482" xr:uid="{00000000-0005-0000-0000-0000055B0000}"/>
    <cellStyle name="20% - Accent1 3 2 7 4" xfId="23483" xr:uid="{00000000-0005-0000-0000-0000065B0000}"/>
    <cellStyle name="20% - Accent1 3 2 7 4 2" xfId="23484" xr:uid="{00000000-0005-0000-0000-0000075B0000}"/>
    <cellStyle name="20% - Accent1 3 2 7 4 2 2" xfId="23485" xr:uid="{00000000-0005-0000-0000-0000085B0000}"/>
    <cellStyle name="20% - Accent1 3 2 7 4 2 2 2" xfId="23486" xr:uid="{00000000-0005-0000-0000-0000095B0000}"/>
    <cellStyle name="20% - Accent1 3 2 7 4 2 2 2 2" xfId="23487" xr:uid="{00000000-0005-0000-0000-00000A5B0000}"/>
    <cellStyle name="20% - Accent1 3 2 7 4 2 2 3" xfId="23488" xr:uid="{00000000-0005-0000-0000-00000B5B0000}"/>
    <cellStyle name="20% - Accent1 3 2 7 4 2 3" xfId="23489" xr:uid="{00000000-0005-0000-0000-00000C5B0000}"/>
    <cellStyle name="20% - Accent1 3 2 7 4 2 3 2" xfId="23490" xr:uid="{00000000-0005-0000-0000-00000D5B0000}"/>
    <cellStyle name="20% - Accent1 3 2 7 4 2 4" xfId="23491" xr:uid="{00000000-0005-0000-0000-00000E5B0000}"/>
    <cellStyle name="20% - Accent1 3 2 7 4 3" xfId="23492" xr:uid="{00000000-0005-0000-0000-00000F5B0000}"/>
    <cellStyle name="20% - Accent1 3 2 7 4 3 2" xfId="23493" xr:uid="{00000000-0005-0000-0000-0000105B0000}"/>
    <cellStyle name="20% - Accent1 3 2 7 4 3 2 2" xfId="23494" xr:uid="{00000000-0005-0000-0000-0000115B0000}"/>
    <cellStyle name="20% - Accent1 3 2 7 4 3 2 2 2" xfId="23495" xr:uid="{00000000-0005-0000-0000-0000125B0000}"/>
    <cellStyle name="20% - Accent1 3 2 7 4 3 2 3" xfId="23496" xr:uid="{00000000-0005-0000-0000-0000135B0000}"/>
    <cellStyle name="20% - Accent1 3 2 7 4 3 3" xfId="23497" xr:uid="{00000000-0005-0000-0000-0000145B0000}"/>
    <cellStyle name="20% - Accent1 3 2 7 4 3 3 2" xfId="23498" xr:uid="{00000000-0005-0000-0000-0000155B0000}"/>
    <cellStyle name="20% - Accent1 3 2 7 4 3 4" xfId="23499" xr:uid="{00000000-0005-0000-0000-0000165B0000}"/>
    <cellStyle name="20% - Accent1 3 2 7 4 4" xfId="23500" xr:uid="{00000000-0005-0000-0000-0000175B0000}"/>
    <cellStyle name="20% - Accent1 3 2 7 4 4 2" xfId="23501" xr:uid="{00000000-0005-0000-0000-0000185B0000}"/>
    <cellStyle name="20% - Accent1 3 2 7 4 4 2 2" xfId="23502" xr:uid="{00000000-0005-0000-0000-0000195B0000}"/>
    <cellStyle name="20% - Accent1 3 2 7 4 4 2 2 2" xfId="23503" xr:uid="{00000000-0005-0000-0000-00001A5B0000}"/>
    <cellStyle name="20% - Accent1 3 2 7 4 4 2 3" xfId="23504" xr:uid="{00000000-0005-0000-0000-00001B5B0000}"/>
    <cellStyle name="20% - Accent1 3 2 7 4 4 3" xfId="23505" xr:uid="{00000000-0005-0000-0000-00001C5B0000}"/>
    <cellStyle name="20% - Accent1 3 2 7 4 4 3 2" xfId="23506" xr:uid="{00000000-0005-0000-0000-00001D5B0000}"/>
    <cellStyle name="20% - Accent1 3 2 7 4 4 4" xfId="23507" xr:uid="{00000000-0005-0000-0000-00001E5B0000}"/>
    <cellStyle name="20% - Accent1 3 2 7 4 5" xfId="23508" xr:uid="{00000000-0005-0000-0000-00001F5B0000}"/>
    <cellStyle name="20% - Accent1 3 2 7 4 5 2" xfId="23509" xr:uid="{00000000-0005-0000-0000-0000205B0000}"/>
    <cellStyle name="20% - Accent1 3 2 7 4 5 2 2" xfId="23510" xr:uid="{00000000-0005-0000-0000-0000215B0000}"/>
    <cellStyle name="20% - Accent1 3 2 7 4 5 3" xfId="23511" xr:uid="{00000000-0005-0000-0000-0000225B0000}"/>
    <cellStyle name="20% - Accent1 3 2 7 4 6" xfId="23512" xr:uid="{00000000-0005-0000-0000-0000235B0000}"/>
    <cellStyle name="20% - Accent1 3 2 7 4 6 2" xfId="23513" xr:uid="{00000000-0005-0000-0000-0000245B0000}"/>
    <cellStyle name="20% - Accent1 3 2 7 4 6 2 2" xfId="23514" xr:uid="{00000000-0005-0000-0000-0000255B0000}"/>
    <cellStyle name="20% - Accent1 3 2 7 4 6 3" xfId="23515" xr:uid="{00000000-0005-0000-0000-0000265B0000}"/>
    <cellStyle name="20% - Accent1 3 2 7 4 7" xfId="23516" xr:uid="{00000000-0005-0000-0000-0000275B0000}"/>
    <cellStyle name="20% - Accent1 3 2 7 4 7 2" xfId="23517" xr:uid="{00000000-0005-0000-0000-0000285B0000}"/>
    <cellStyle name="20% - Accent1 3 2 7 4 8" xfId="23518" xr:uid="{00000000-0005-0000-0000-0000295B0000}"/>
    <cellStyle name="20% - Accent1 3 2 7 4 8 2" xfId="23519" xr:uid="{00000000-0005-0000-0000-00002A5B0000}"/>
    <cellStyle name="20% - Accent1 3 2 7 4 9" xfId="23520" xr:uid="{00000000-0005-0000-0000-00002B5B0000}"/>
    <cellStyle name="20% - Accent1 3 2 7 5" xfId="23521" xr:uid="{00000000-0005-0000-0000-00002C5B0000}"/>
    <cellStyle name="20% - Accent1 3 2 7 5 2" xfId="23522" xr:uid="{00000000-0005-0000-0000-00002D5B0000}"/>
    <cellStyle name="20% - Accent1 3 2 7 5 2 2" xfId="23523" xr:uid="{00000000-0005-0000-0000-00002E5B0000}"/>
    <cellStyle name="20% - Accent1 3 2 7 5 2 2 2" xfId="23524" xr:uid="{00000000-0005-0000-0000-00002F5B0000}"/>
    <cellStyle name="20% - Accent1 3 2 7 5 2 3" xfId="23525" xr:uid="{00000000-0005-0000-0000-0000305B0000}"/>
    <cellStyle name="20% - Accent1 3 2 7 5 3" xfId="23526" xr:uid="{00000000-0005-0000-0000-0000315B0000}"/>
    <cellStyle name="20% - Accent1 3 2 7 5 3 2" xfId="23527" xr:uid="{00000000-0005-0000-0000-0000325B0000}"/>
    <cellStyle name="20% - Accent1 3 2 7 5 4" xfId="23528" xr:uid="{00000000-0005-0000-0000-0000335B0000}"/>
    <cellStyle name="20% - Accent1 3 2 7 6" xfId="23529" xr:uid="{00000000-0005-0000-0000-0000345B0000}"/>
    <cellStyle name="20% - Accent1 3 2 7 6 2" xfId="23530" xr:uid="{00000000-0005-0000-0000-0000355B0000}"/>
    <cellStyle name="20% - Accent1 3 2 7 6 2 2" xfId="23531" xr:uid="{00000000-0005-0000-0000-0000365B0000}"/>
    <cellStyle name="20% - Accent1 3 2 7 6 2 2 2" xfId="23532" xr:uid="{00000000-0005-0000-0000-0000375B0000}"/>
    <cellStyle name="20% - Accent1 3 2 7 6 2 3" xfId="23533" xr:uid="{00000000-0005-0000-0000-0000385B0000}"/>
    <cellStyle name="20% - Accent1 3 2 7 6 3" xfId="23534" xr:uid="{00000000-0005-0000-0000-0000395B0000}"/>
    <cellStyle name="20% - Accent1 3 2 7 6 3 2" xfId="23535" xr:uid="{00000000-0005-0000-0000-00003A5B0000}"/>
    <cellStyle name="20% - Accent1 3 2 7 6 4" xfId="23536" xr:uid="{00000000-0005-0000-0000-00003B5B0000}"/>
    <cellStyle name="20% - Accent1 3 2 7 7" xfId="23537" xr:uid="{00000000-0005-0000-0000-00003C5B0000}"/>
    <cellStyle name="20% - Accent1 3 2 7 7 2" xfId="23538" xr:uid="{00000000-0005-0000-0000-00003D5B0000}"/>
    <cellStyle name="20% - Accent1 3 2 7 7 2 2" xfId="23539" xr:uid="{00000000-0005-0000-0000-00003E5B0000}"/>
    <cellStyle name="20% - Accent1 3 2 7 7 2 2 2" xfId="23540" xr:uid="{00000000-0005-0000-0000-00003F5B0000}"/>
    <cellStyle name="20% - Accent1 3 2 7 7 2 3" xfId="23541" xr:uid="{00000000-0005-0000-0000-0000405B0000}"/>
    <cellStyle name="20% - Accent1 3 2 7 7 3" xfId="23542" xr:uid="{00000000-0005-0000-0000-0000415B0000}"/>
    <cellStyle name="20% - Accent1 3 2 7 7 3 2" xfId="23543" xr:uid="{00000000-0005-0000-0000-0000425B0000}"/>
    <cellStyle name="20% - Accent1 3 2 7 7 4" xfId="23544" xr:uid="{00000000-0005-0000-0000-0000435B0000}"/>
    <cellStyle name="20% - Accent1 3 2 7 8" xfId="23545" xr:uid="{00000000-0005-0000-0000-0000445B0000}"/>
    <cellStyle name="20% - Accent1 3 2 7 8 2" xfId="23546" xr:uid="{00000000-0005-0000-0000-0000455B0000}"/>
    <cellStyle name="20% - Accent1 3 2 7 8 2 2" xfId="23547" xr:uid="{00000000-0005-0000-0000-0000465B0000}"/>
    <cellStyle name="20% - Accent1 3 2 7 8 3" xfId="23548" xr:uid="{00000000-0005-0000-0000-0000475B0000}"/>
    <cellStyle name="20% - Accent1 3 2 7 9" xfId="23549" xr:uid="{00000000-0005-0000-0000-0000485B0000}"/>
    <cellStyle name="20% - Accent1 3 2 7 9 2" xfId="23550" xr:uid="{00000000-0005-0000-0000-0000495B0000}"/>
    <cellStyle name="20% - Accent1 3 2 7 9 2 2" xfId="23551" xr:uid="{00000000-0005-0000-0000-00004A5B0000}"/>
    <cellStyle name="20% - Accent1 3 2 7 9 3" xfId="23552" xr:uid="{00000000-0005-0000-0000-00004B5B0000}"/>
    <cellStyle name="20% - Accent1 3 2 8" xfId="23553" xr:uid="{00000000-0005-0000-0000-00004C5B0000}"/>
    <cellStyle name="20% - Accent1 3 2 8 10" xfId="23554" xr:uid="{00000000-0005-0000-0000-00004D5B0000}"/>
    <cellStyle name="20% - Accent1 3 2 8 10 2" xfId="23555" xr:uid="{00000000-0005-0000-0000-00004E5B0000}"/>
    <cellStyle name="20% - Accent1 3 2 8 11" xfId="23556" xr:uid="{00000000-0005-0000-0000-00004F5B0000}"/>
    <cellStyle name="20% - Accent1 3 2 8 2" xfId="23557" xr:uid="{00000000-0005-0000-0000-0000505B0000}"/>
    <cellStyle name="20% - Accent1 3 2 8 2 2" xfId="23558" xr:uid="{00000000-0005-0000-0000-0000515B0000}"/>
    <cellStyle name="20% - Accent1 3 2 8 2 2 2" xfId="23559" xr:uid="{00000000-0005-0000-0000-0000525B0000}"/>
    <cellStyle name="20% - Accent1 3 2 8 2 2 2 2" xfId="23560" xr:uid="{00000000-0005-0000-0000-0000535B0000}"/>
    <cellStyle name="20% - Accent1 3 2 8 2 2 2 2 2" xfId="23561" xr:uid="{00000000-0005-0000-0000-0000545B0000}"/>
    <cellStyle name="20% - Accent1 3 2 8 2 2 2 3" xfId="23562" xr:uid="{00000000-0005-0000-0000-0000555B0000}"/>
    <cellStyle name="20% - Accent1 3 2 8 2 2 3" xfId="23563" xr:uid="{00000000-0005-0000-0000-0000565B0000}"/>
    <cellStyle name="20% - Accent1 3 2 8 2 2 3 2" xfId="23564" xr:uid="{00000000-0005-0000-0000-0000575B0000}"/>
    <cellStyle name="20% - Accent1 3 2 8 2 2 4" xfId="23565" xr:uid="{00000000-0005-0000-0000-0000585B0000}"/>
    <cellStyle name="20% - Accent1 3 2 8 2 3" xfId="23566" xr:uid="{00000000-0005-0000-0000-0000595B0000}"/>
    <cellStyle name="20% - Accent1 3 2 8 2 3 2" xfId="23567" xr:uid="{00000000-0005-0000-0000-00005A5B0000}"/>
    <cellStyle name="20% - Accent1 3 2 8 2 3 2 2" xfId="23568" xr:uid="{00000000-0005-0000-0000-00005B5B0000}"/>
    <cellStyle name="20% - Accent1 3 2 8 2 3 2 2 2" xfId="23569" xr:uid="{00000000-0005-0000-0000-00005C5B0000}"/>
    <cellStyle name="20% - Accent1 3 2 8 2 3 2 3" xfId="23570" xr:uid="{00000000-0005-0000-0000-00005D5B0000}"/>
    <cellStyle name="20% - Accent1 3 2 8 2 3 3" xfId="23571" xr:uid="{00000000-0005-0000-0000-00005E5B0000}"/>
    <cellStyle name="20% - Accent1 3 2 8 2 3 3 2" xfId="23572" xr:uid="{00000000-0005-0000-0000-00005F5B0000}"/>
    <cellStyle name="20% - Accent1 3 2 8 2 3 4" xfId="23573" xr:uid="{00000000-0005-0000-0000-0000605B0000}"/>
    <cellStyle name="20% - Accent1 3 2 8 2 4" xfId="23574" xr:uid="{00000000-0005-0000-0000-0000615B0000}"/>
    <cellStyle name="20% - Accent1 3 2 8 2 4 2" xfId="23575" xr:uid="{00000000-0005-0000-0000-0000625B0000}"/>
    <cellStyle name="20% - Accent1 3 2 8 2 4 2 2" xfId="23576" xr:uid="{00000000-0005-0000-0000-0000635B0000}"/>
    <cellStyle name="20% - Accent1 3 2 8 2 4 2 2 2" xfId="23577" xr:uid="{00000000-0005-0000-0000-0000645B0000}"/>
    <cellStyle name="20% - Accent1 3 2 8 2 4 2 3" xfId="23578" xr:uid="{00000000-0005-0000-0000-0000655B0000}"/>
    <cellStyle name="20% - Accent1 3 2 8 2 4 3" xfId="23579" xr:uid="{00000000-0005-0000-0000-0000665B0000}"/>
    <cellStyle name="20% - Accent1 3 2 8 2 4 3 2" xfId="23580" xr:uid="{00000000-0005-0000-0000-0000675B0000}"/>
    <cellStyle name="20% - Accent1 3 2 8 2 4 4" xfId="23581" xr:uid="{00000000-0005-0000-0000-0000685B0000}"/>
    <cellStyle name="20% - Accent1 3 2 8 2 5" xfId="23582" xr:uid="{00000000-0005-0000-0000-0000695B0000}"/>
    <cellStyle name="20% - Accent1 3 2 8 2 5 2" xfId="23583" xr:uid="{00000000-0005-0000-0000-00006A5B0000}"/>
    <cellStyle name="20% - Accent1 3 2 8 2 5 2 2" xfId="23584" xr:uid="{00000000-0005-0000-0000-00006B5B0000}"/>
    <cellStyle name="20% - Accent1 3 2 8 2 5 3" xfId="23585" xr:uid="{00000000-0005-0000-0000-00006C5B0000}"/>
    <cellStyle name="20% - Accent1 3 2 8 2 6" xfId="23586" xr:uid="{00000000-0005-0000-0000-00006D5B0000}"/>
    <cellStyle name="20% - Accent1 3 2 8 2 6 2" xfId="23587" xr:uid="{00000000-0005-0000-0000-00006E5B0000}"/>
    <cellStyle name="20% - Accent1 3 2 8 2 6 2 2" xfId="23588" xr:uid="{00000000-0005-0000-0000-00006F5B0000}"/>
    <cellStyle name="20% - Accent1 3 2 8 2 6 3" xfId="23589" xr:uid="{00000000-0005-0000-0000-0000705B0000}"/>
    <cellStyle name="20% - Accent1 3 2 8 2 7" xfId="23590" xr:uid="{00000000-0005-0000-0000-0000715B0000}"/>
    <cellStyle name="20% - Accent1 3 2 8 2 7 2" xfId="23591" xr:uid="{00000000-0005-0000-0000-0000725B0000}"/>
    <cellStyle name="20% - Accent1 3 2 8 2 8" xfId="23592" xr:uid="{00000000-0005-0000-0000-0000735B0000}"/>
    <cellStyle name="20% - Accent1 3 2 8 2 8 2" xfId="23593" xr:uid="{00000000-0005-0000-0000-0000745B0000}"/>
    <cellStyle name="20% - Accent1 3 2 8 2 9" xfId="23594" xr:uid="{00000000-0005-0000-0000-0000755B0000}"/>
    <cellStyle name="20% - Accent1 3 2 8 3" xfId="23595" xr:uid="{00000000-0005-0000-0000-0000765B0000}"/>
    <cellStyle name="20% - Accent1 3 2 8 3 2" xfId="23596" xr:uid="{00000000-0005-0000-0000-0000775B0000}"/>
    <cellStyle name="20% - Accent1 3 2 8 3 2 2" xfId="23597" xr:uid="{00000000-0005-0000-0000-0000785B0000}"/>
    <cellStyle name="20% - Accent1 3 2 8 3 2 2 2" xfId="23598" xr:uid="{00000000-0005-0000-0000-0000795B0000}"/>
    <cellStyle name="20% - Accent1 3 2 8 3 2 2 2 2" xfId="23599" xr:uid="{00000000-0005-0000-0000-00007A5B0000}"/>
    <cellStyle name="20% - Accent1 3 2 8 3 2 2 3" xfId="23600" xr:uid="{00000000-0005-0000-0000-00007B5B0000}"/>
    <cellStyle name="20% - Accent1 3 2 8 3 2 3" xfId="23601" xr:uid="{00000000-0005-0000-0000-00007C5B0000}"/>
    <cellStyle name="20% - Accent1 3 2 8 3 2 3 2" xfId="23602" xr:uid="{00000000-0005-0000-0000-00007D5B0000}"/>
    <cellStyle name="20% - Accent1 3 2 8 3 2 4" xfId="23603" xr:uid="{00000000-0005-0000-0000-00007E5B0000}"/>
    <cellStyle name="20% - Accent1 3 2 8 3 3" xfId="23604" xr:uid="{00000000-0005-0000-0000-00007F5B0000}"/>
    <cellStyle name="20% - Accent1 3 2 8 3 3 2" xfId="23605" xr:uid="{00000000-0005-0000-0000-0000805B0000}"/>
    <cellStyle name="20% - Accent1 3 2 8 3 3 2 2" xfId="23606" xr:uid="{00000000-0005-0000-0000-0000815B0000}"/>
    <cellStyle name="20% - Accent1 3 2 8 3 3 2 2 2" xfId="23607" xr:uid="{00000000-0005-0000-0000-0000825B0000}"/>
    <cellStyle name="20% - Accent1 3 2 8 3 3 2 3" xfId="23608" xr:uid="{00000000-0005-0000-0000-0000835B0000}"/>
    <cellStyle name="20% - Accent1 3 2 8 3 3 3" xfId="23609" xr:uid="{00000000-0005-0000-0000-0000845B0000}"/>
    <cellStyle name="20% - Accent1 3 2 8 3 3 3 2" xfId="23610" xr:uid="{00000000-0005-0000-0000-0000855B0000}"/>
    <cellStyle name="20% - Accent1 3 2 8 3 3 4" xfId="23611" xr:uid="{00000000-0005-0000-0000-0000865B0000}"/>
    <cellStyle name="20% - Accent1 3 2 8 3 4" xfId="23612" xr:uid="{00000000-0005-0000-0000-0000875B0000}"/>
    <cellStyle name="20% - Accent1 3 2 8 3 4 2" xfId="23613" xr:uid="{00000000-0005-0000-0000-0000885B0000}"/>
    <cellStyle name="20% - Accent1 3 2 8 3 4 2 2" xfId="23614" xr:uid="{00000000-0005-0000-0000-0000895B0000}"/>
    <cellStyle name="20% - Accent1 3 2 8 3 4 2 2 2" xfId="23615" xr:uid="{00000000-0005-0000-0000-00008A5B0000}"/>
    <cellStyle name="20% - Accent1 3 2 8 3 4 2 3" xfId="23616" xr:uid="{00000000-0005-0000-0000-00008B5B0000}"/>
    <cellStyle name="20% - Accent1 3 2 8 3 4 3" xfId="23617" xr:uid="{00000000-0005-0000-0000-00008C5B0000}"/>
    <cellStyle name="20% - Accent1 3 2 8 3 4 3 2" xfId="23618" xr:uid="{00000000-0005-0000-0000-00008D5B0000}"/>
    <cellStyle name="20% - Accent1 3 2 8 3 4 4" xfId="23619" xr:uid="{00000000-0005-0000-0000-00008E5B0000}"/>
    <cellStyle name="20% - Accent1 3 2 8 3 5" xfId="23620" xr:uid="{00000000-0005-0000-0000-00008F5B0000}"/>
    <cellStyle name="20% - Accent1 3 2 8 3 5 2" xfId="23621" xr:uid="{00000000-0005-0000-0000-0000905B0000}"/>
    <cellStyle name="20% - Accent1 3 2 8 3 5 2 2" xfId="23622" xr:uid="{00000000-0005-0000-0000-0000915B0000}"/>
    <cellStyle name="20% - Accent1 3 2 8 3 5 3" xfId="23623" xr:uid="{00000000-0005-0000-0000-0000925B0000}"/>
    <cellStyle name="20% - Accent1 3 2 8 3 6" xfId="23624" xr:uid="{00000000-0005-0000-0000-0000935B0000}"/>
    <cellStyle name="20% - Accent1 3 2 8 3 6 2" xfId="23625" xr:uid="{00000000-0005-0000-0000-0000945B0000}"/>
    <cellStyle name="20% - Accent1 3 2 8 3 6 2 2" xfId="23626" xr:uid="{00000000-0005-0000-0000-0000955B0000}"/>
    <cellStyle name="20% - Accent1 3 2 8 3 6 3" xfId="23627" xr:uid="{00000000-0005-0000-0000-0000965B0000}"/>
    <cellStyle name="20% - Accent1 3 2 8 3 7" xfId="23628" xr:uid="{00000000-0005-0000-0000-0000975B0000}"/>
    <cellStyle name="20% - Accent1 3 2 8 3 7 2" xfId="23629" xr:uid="{00000000-0005-0000-0000-0000985B0000}"/>
    <cellStyle name="20% - Accent1 3 2 8 3 8" xfId="23630" xr:uid="{00000000-0005-0000-0000-0000995B0000}"/>
    <cellStyle name="20% - Accent1 3 2 8 3 8 2" xfId="23631" xr:uid="{00000000-0005-0000-0000-00009A5B0000}"/>
    <cellStyle name="20% - Accent1 3 2 8 3 9" xfId="23632" xr:uid="{00000000-0005-0000-0000-00009B5B0000}"/>
    <cellStyle name="20% - Accent1 3 2 8 4" xfId="23633" xr:uid="{00000000-0005-0000-0000-00009C5B0000}"/>
    <cellStyle name="20% - Accent1 3 2 8 4 2" xfId="23634" xr:uid="{00000000-0005-0000-0000-00009D5B0000}"/>
    <cellStyle name="20% - Accent1 3 2 8 4 2 2" xfId="23635" xr:uid="{00000000-0005-0000-0000-00009E5B0000}"/>
    <cellStyle name="20% - Accent1 3 2 8 4 2 2 2" xfId="23636" xr:uid="{00000000-0005-0000-0000-00009F5B0000}"/>
    <cellStyle name="20% - Accent1 3 2 8 4 2 3" xfId="23637" xr:uid="{00000000-0005-0000-0000-0000A05B0000}"/>
    <cellStyle name="20% - Accent1 3 2 8 4 3" xfId="23638" xr:uid="{00000000-0005-0000-0000-0000A15B0000}"/>
    <cellStyle name="20% - Accent1 3 2 8 4 3 2" xfId="23639" xr:uid="{00000000-0005-0000-0000-0000A25B0000}"/>
    <cellStyle name="20% - Accent1 3 2 8 4 4" xfId="23640" xr:uid="{00000000-0005-0000-0000-0000A35B0000}"/>
    <cellStyle name="20% - Accent1 3 2 8 5" xfId="23641" xr:uid="{00000000-0005-0000-0000-0000A45B0000}"/>
    <cellStyle name="20% - Accent1 3 2 8 5 2" xfId="23642" xr:uid="{00000000-0005-0000-0000-0000A55B0000}"/>
    <cellStyle name="20% - Accent1 3 2 8 5 2 2" xfId="23643" xr:uid="{00000000-0005-0000-0000-0000A65B0000}"/>
    <cellStyle name="20% - Accent1 3 2 8 5 2 2 2" xfId="23644" xr:uid="{00000000-0005-0000-0000-0000A75B0000}"/>
    <cellStyle name="20% - Accent1 3 2 8 5 2 3" xfId="23645" xr:uid="{00000000-0005-0000-0000-0000A85B0000}"/>
    <cellStyle name="20% - Accent1 3 2 8 5 3" xfId="23646" xr:uid="{00000000-0005-0000-0000-0000A95B0000}"/>
    <cellStyle name="20% - Accent1 3 2 8 5 3 2" xfId="23647" xr:uid="{00000000-0005-0000-0000-0000AA5B0000}"/>
    <cellStyle name="20% - Accent1 3 2 8 5 4" xfId="23648" xr:uid="{00000000-0005-0000-0000-0000AB5B0000}"/>
    <cellStyle name="20% - Accent1 3 2 8 6" xfId="23649" xr:uid="{00000000-0005-0000-0000-0000AC5B0000}"/>
    <cellStyle name="20% - Accent1 3 2 8 6 2" xfId="23650" xr:uid="{00000000-0005-0000-0000-0000AD5B0000}"/>
    <cellStyle name="20% - Accent1 3 2 8 6 2 2" xfId="23651" xr:uid="{00000000-0005-0000-0000-0000AE5B0000}"/>
    <cellStyle name="20% - Accent1 3 2 8 6 2 2 2" xfId="23652" xr:uid="{00000000-0005-0000-0000-0000AF5B0000}"/>
    <cellStyle name="20% - Accent1 3 2 8 6 2 3" xfId="23653" xr:uid="{00000000-0005-0000-0000-0000B05B0000}"/>
    <cellStyle name="20% - Accent1 3 2 8 6 3" xfId="23654" xr:uid="{00000000-0005-0000-0000-0000B15B0000}"/>
    <cellStyle name="20% - Accent1 3 2 8 6 3 2" xfId="23655" xr:uid="{00000000-0005-0000-0000-0000B25B0000}"/>
    <cellStyle name="20% - Accent1 3 2 8 6 4" xfId="23656" xr:uid="{00000000-0005-0000-0000-0000B35B0000}"/>
    <cellStyle name="20% - Accent1 3 2 8 7" xfId="23657" xr:uid="{00000000-0005-0000-0000-0000B45B0000}"/>
    <cellStyle name="20% - Accent1 3 2 8 7 2" xfId="23658" xr:uid="{00000000-0005-0000-0000-0000B55B0000}"/>
    <cellStyle name="20% - Accent1 3 2 8 7 2 2" xfId="23659" xr:uid="{00000000-0005-0000-0000-0000B65B0000}"/>
    <cellStyle name="20% - Accent1 3 2 8 7 3" xfId="23660" xr:uid="{00000000-0005-0000-0000-0000B75B0000}"/>
    <cellStyle name="20% - Accent1 3 2 8 8" xfId="23661" xr:uid="{00000000-0005-0000-0000-0000B85B0000}"/>
    <cellStyle name="20% - Accent1 3 2 8 8 2" xfId="23662" xr:uid="{00000000-0005-0000-0000-0000B95B0000}"/>
    <cellStyle name="20% - Accent1 3 2 8 8 2 2" xfId="23663" xr:uid="{00000000-0005-0000-0000-0000BA5B0000}"/>
    <cellStyle name="20% - Accent1 3 2 8 8 3" xfId="23664" xr:uid="{00000000-0005-0000-0000-0000BB5B0000}"/>
    <cellStyle name="20% - Accent1 3 2 8 9" xfId="23665" xr:uid="{00000000-0005-0000-0000-0000BC5B0000}"/>
    <cellStyle name="20% - Accent1 3 2 8 9 2" xfId="23666" xr:uid="{00000000-0005-0000-0000-0000BD5B0000}"/>
    <cellStyle name="20% - Accent1 3 2 9" xfId="23667" xr:uid="{00000000-0005-0000-0000-0000BE5B0000}"/>
    <cellStyle name="20% - Accent1 3 2 9 10" xfId="23668" xr:uid="{00000000-0005-0000-0000-0000BF5B0000}"/>
    <cellStyle name="20% - Accent1 3 2 9 10 2" xfId="23669" xr:uid="{00000000-0005-0000-0000-0000C05B0000}"/>
    <cellStyle name="20% - Accent1 3 2 9 11" xfId="23670" xr:uid="{00000000-0005-0000-0000-0000C15B0000}"/>
    <cellStyle name="20% - Accent1 3 2 9 2" xfId="23671" xr:uid="{00000000-0005-0000-0000-0000C25B0000}"/>
    <cellStyle name="20% - Accent1 3 2 9 2 2" xfId="23672" xr:uid="{00000000-0005-0000-0000-0000C35B0000}"/>
    <cellStyle name="20% - Accent1 3 2 9 2 2 2" xfId="23673" xr:uid="{00000000-0005-0000-0000-0000C45B0000}"/>
    <cellStyle name="20% - Accent1 3 2 9 2 2 2 2" xfId="23674" xr:uid="{00000000-0005-0000-0000-0000C55B0000}"/>
    <cellStyle name="20% - Accent1 3 2 9 2 2 2 2 2" xfId="23675" xr:uid="{00000000-0005-0000-0000-0000C65B0000}"/>
    <cellStyle name="20% - Accent1 3 2 9 2 2 2 3" xfId="23676" xr:uid="{00000000-0005-0000-0000-0000C75B0000}"/>
    <cellStyle name="20% - Accent1 3 2 9 2 2 3" xfId="23677" xr:uid="{00000000-0005-0000-0000-0000C85B0000}"/>
    <cellStyle name="20% - Accent1 3 2 9 2 2 3 2" xfId="23678" xr:uid="{00000000-0005-0000-0000-0000C95B0000}"/>
    <cellStyle name="20% - Accent1 3 2 9 2 2 4" xfId="23679" xr:uid="{00000000-0005-0000-0000-0000CA5B0000}"/>
    <cellStyle name="20% - Accent1 3 2 9 2 3" xfId="23680" xr:uid="{00000000-0005-0000-0000-0000CB5B0000}"/>
    <cellStyle name="20% - Accent1 3 2 9 2 3 2" xfId="23681" xr:uid="{00000000-0005-0000-0000-0000CC5B0000}"/>
    <cellStyle name="20% - Accent1 3 2 9 2 3 2 2" xfId="23682" xr:uid="{00000000-0005-0000-0000-0000CD5B0000}"/>
    <cellStyle name="20% - Accent1 3 2 9 2 3 2 2 2" xfId="23683" xr:uid="{00000000-0005-0000-0000-0000CE5B0000}"/>
    <cellStyle name="20% - Accent1 3 2 9 2 3 2 3" xfId="23684" xr:uid="{00000000-0005-0000-0000-0000CF5B0000}"/>
    <cellStyle name="20% - Accent1 3 2 9 2 3 3" xfId="23685" xr:uid="{00000000-0005-0000-0000-0000D05B0000}"/>
    <cellStyle name="20% - Accent1 3 2 9 2 3 3 2" xfId="23686" xr:uid="{00000000-0005-0000-0000-0000D15B0000}"/>
    <cellStyle name="20% - Accent1 3 2 9 2 3 4" xfId="23687" xr:uid="{00000000-0005-0000-0000-0000D25B0000}"/>
    <cellStyle name="20% - Accent1 3 2 9 2 4" xfId="23688" xr:uid="{00000000-0005-0000-0000-0000D35B0000}"/>
    <cellStyle name="20% - Accent1 3 2 9 2 4 2" xfId="23689" xr:uid="{00000000-0005-0000-0000-0000D45B0000}"/>
    <cellStyle name="20% - Accent1 3 2 9 2 4 2 2" xfId="23690" xr:uid="{00000000-0005-0000-0000-0000D55B0000}"/>
    <cellStyle name="20% - Accent1 3 2 9 2 4 2 2 2" xfId="23691" xr:uid="{00000000-0005-0000-0000-0000D65B0000}"/>
    <cellStyle name="20% - Accent1 3 2 9 2 4 2 3" xfId="23692" xr:uid="{00000000-0005-0000-0000-0000D75B0000}"/>
    <cellStyle name="20% - Accent1 3 2 9 2 4 3" xfId="23693" xr:uid="{00000000-0005-0000-0000-0000D85B0000}"/>
    <cellStyle name="20% - Accent1 3 2 9 2 4 3 2" xfId="23694" xr:uid="{00000000-0005-0000-0000-0000D95B0000}"/>
    <cellStyle name="20% - Accent1 3 2 9 2 4 4" xfId="23695" xr:uid="{00000000-0005-0000-0000-0000DA5B0000}"/>
    <cellStyle name="20% - Accent1 3 2 9 2 5" xfId="23696" xr:uid="{00000000-0005-0000-0000-0000DB5B0000}"/>
    <cellStyle name="20% - Accent1 3 2 9 2 5 2" xfId="23697" xr:uid="{00000000-0005-0000-0000-0000DC5B0000}"/>
    <cellStyle name="20% - Accent1 3 2 9 2 5 2 2" xfId="23698" xr:uid="{00000000-0005-0000-0000-0000DD5B0000}"/>
    <cellStyle name="20% - Accent1 3 2 9 2 5 3" xfId="23699" xr:uid="{00000000-0005-0000-0000-0000DE5B0000}"/>
    <cellStyle name="20% - Accent1 3 2 9 2 6" xfId="23700" xr:uid="{00000000-0005-0000-0000-0000DF5B0000}"/>
    <cellStyle name="20% - Accent1 3 2 9 2 6 2" xfId="23701" xr:uid="{00000000-0005-0000-0000-0000E05B0000}"/>
    <cellStyle name="20% - Accent1 3 2 9 2 6 2 2" xfId="23702" xr:uid="{00000000-0005-0000-0000-0000E15B0000}"/>
    <cellStyle name="20% - Accent1 3 2 9 2 6 3" xfId="23703" xr:uid="{00000000-0005-0000-0000-0000E25B0000}"/>
    <cellStyle name="20% - Accent1 3 2 9 2 7" xfId="23704" xr:uid="{00000000-0005-0000-0000-0000E35B0000}"/>
    <cellStyle name="20% - Accent1 3 2 9 2 7 2" xfId="23705" xr:uid="{00000000-0005-0000-0000-0000E45B0000}"/>
    <cellStyle name="20% - Accent1 3 2 9 2 8" xfId="23706" xr:uid="{00000000-0005-0000-0000-0000E55B0000}"/>
    <cellStyle name="20% - Accent1 3 2 9 2 8 2" xfId="23707" xr:uid="{00000000-0005-0000-0000-0000E65B0000}"/>
    <cellStyle name="20% - Accent1 3 2 9 2 9" xfId="23708" xr:uid="{00000000-0005-0000-0000-0000E75B0000}"/>
    <cellStyle name="20% - Accent1 3 2 9 3" xfId="23709" xr:uid="{00000000-0005-0000-0000-0000E85B0000}"/>
    <cellStyle name="20% - Accent1 3 2 9 3 2" xfId="23710" xr:uid="{00000000-0005-0000-0000-0000E95B0000}"/>
    <cellStyle name="20% - Accent1 3 2 9 3 2 2" xfId="23711" xr:uid="{00000000-0005-0000-0000-0000EA5B0000}"/>
    <cellStyle name="20% - Accent1 3 2 9 3 2 2 2" xfId="23712" xr:uid="{00000000-0005-0000-0000-0000EB5B0000}"/>
    <cellStyle name="20% - Accent1 3 2 9 3 2 2 2 2" xfId="23713" xr:uid="{00000000-0005-0000-0000-0000EC5B0000}"/>
    <cellStyle name="20% - Accent1 3 2 9 3 2 2 3" xfId="23714" xr:uid="{00000000-0005-0000-0000-0000ED5B0000}"/>
    <cellStyle name="20% - Accent1 3 2 9 3 2 3" xfId="23715" xr:uid="{00000000-0005-0000-0000-0000EE5B0000}"/>
    <cellStyle name="20% - Accent1 3 2 9 3 2 3 2" xfId="23716" xr:uid="{00000000-0005-0000-0000-0000EF5B0000}"/>
    <cellStyle name="20% - Accent1 3 2 9 3 2 4" xfId="23717" xr:uid="{00000000-0005-0000-0000-0000F05B0000}"/>
    <cellStyle name="20% - Accent1 3 2 9 3 3" xfId="23718" xr:uid="{00000000-0005-0000-0000-0000F15B0000}"/>
    <cellStyle name="20% - Accent1 3 2 9 3 3 2" xfId="23719" xr:uid="{00000000-0005-0000-0000-0000F25B0000}"/>
    <cellStyle name="20% - Accent1 3 2 9 3 3 2 2" xfId="23720" xr:uid="{00000000-0005-0000-0000-0000F35B0000}"/>
    <cellStyle name="20% - Accent1 3 2 9 3 3 2 2 2" xfId="23721" xr:uid="{00000000-0005-0000-0000-0000F45B0000}"/>
    <cellStyle name="20% - Accent1 3 2 9 3 3 2 3" xfId="23722" xr:uid="{00000000-0005-0000-0000-0000F55B0000}"/>
    <cellStyle name="20% - Accent1 3 2 9 3 3 3" xfId="23723" xr:uid="{00000000-0005-0000-0000-0000F65B0000}"/>
    <cellStyle name="20% - Accent1 3 2 9 3 3 3 2" xfId="23724" xr:uid="{00000000-0005-0000-0000-0000F75B0000}"/>
    <cellStyle name="20% - Accent1 3 2 9 3 3 4" xfId="23725" xr:uid="{00000000-0005-0000-0000-0000F85B0000}"/>
    <cellStyle name="20% - Accent1 3 2 9 3 4" xfId="23726" xr:uid="{00000000-0005-0000-0000-0000F95B0000}"/>
    <cellStyle name="20% - Accent1 3 2 9 3 4 2" xfId="23727" xr:uid="{00000000-0005-0000-0000-0000FA5B0000}"/>
    <cellStyle name="20% - Accent1 3 2 9 3 4 2 2" xfId="23728" xr:uid="{00000000-0005-0000-0000-0000FB5B0000}"/>
    <cellStyle name="20% - Accent1 3 2 9 3 4 2 2 2" xfId="23729" xr:uid="{00000000-0005-0000-0000-0000FC5B0000}"/>
    <cellStyle name="20% - Accent1 3 2 9 3 4 2 3" xfId="23730" xr:uid="{00000000-0005-0000-0000-0000FD5B0000}"/>
    <cellStyle name="20% - Accent1 3 2 9 3 4 3" xfId="23731" xr:uid="{00000000-0005-0000-0000-0000FE5B0000}"/>
    <cellStyle name="20% - Accent1 3 2 9 3 4 3 2" xfId="23732" xr:uid="{00000000-0005-0000-0000-0000FF5B0000}"/>
    <cellStyle name="20% - Accent1 3 2 9 3 4 4" xfId="23733" xr:uid="{00000000-0005-0000-0000-0000005C0000}"/>
    <cellStyle name="20% - Accent1 3 2 9 3 5" xfId="23734" xr:uid="{00000000-0005-0000-0000-0000015C0000}"/>
    <cellStyle name="20% - Accent1 3 2 9 3 5 2" xfId="23735" xr:uid="{00000000-0005-0000-0000-0000025C0000}"/>
    <cellStyle name="20% - Accent1 3 2 9 3 5 2 2" xfId="23736" xr:uid="{00000000-0005-0000-0000-0000035C0000}"/>
    <cellStyle name="20% - Accent1 3 2 9 3 5 3" xfId="23737" xr:uid="{00000000-0005-0000-0000-0000045C0000}"/>
    <cellStyle name="20% - Accent1 3 2 9 3 6" xfId="23738" xr:uid="{00000000-0005-0000-0000-0000055C0000}"/>
    <cellStyle name="20% - Accent1 3 2 9 3 6 2" xfId="23739" xr:uid="{00000000-0005-0000-0000-0000065C0000}"/>
    <cellStyle name="20% - Accent1 3 2 9 3 6 2 2" xfId="23740" xr:uid="{00000000-0005-0000-0000-0000075C0000}"/>
    <cellStyle name="20% - Accent1 3 2 9 3 6 3" xfId="23741" xr:uid="{00000000-0005-0000-0000-0000085C0000}"/>
    <cellStyle name="20% - Accent1 3 2 9 3 7" xfId="23742" xr:uid="{00000000-0005-0000-0000-0000095C0000}"/>
    <cellStyle name="20% - Accent1 3 2 9 3 7 2" xfId="23743" xr:uid="{00000000-0005-0000-0000-00000A5C0000}"/>
    <cellStyle name="20% - Accent1 3 2 9 3 8" xfId="23744" xr:uid="{00000000-0005-0000-0000-00000B5C0000}"/>
    <cellStyle name="20% - Accent1 3 2 9 3 8 2" xfId="23745" xr:uid="{00000000-0005-0000-0000-00000C5C0000}"/>
    <cellStyle name="20% - Accent1 3 2 9 3 9" xfId="23746" xr:uid="{00000000-0005-0000-0000-00000D5C0000}"/>
    <cellStyle name="20% - Accent1 3 2 9 4" xfId="23747" xr:uid="{00000000-0005-0000-0000-00000E5C0000}"/>
    <cellStyle name="20% - Accent1 3 2 9 4 2" xfId="23748" xr:uid="{00000000-0005-0000-0000-00000F5C0000}"/>
    <cellStyle name="20% - Accent1 3 2 9 4 2 2" xfId="23749" xr:uid="{00000000-0005-0000-0000-0000105C0000}"/>
    <cellStyle name="20% - Accent1 3 2 9 4 2 2 2" xfId="23750" xr:uid="{00000000-0005-0000-0000-0000115C0000}"/>
    <cellStyle name="20% - Accent1 3 2 9 4 2 3" xfId="23751" xr:uid="{00000000-0005-0000-0000-0000125C0000}"/>
    <cellStyle name="20% - Accent1 3 2 9 4 3" xfId="23752" xr:uid="{00000000-0005-0000-0000-0000135C0000}"/>
    <cellStyle name="20% - Accent1 3 2 9 4 3 2" xfId="23753" xr:uid="{00000000-0005-0000-0000-0000145C0000}"/>
    <cellStyle name="20% - Accent1 3 2 9 4 4" xfId="23754" xr:uid="{00000000-0005-0000-0000-0000155C0000}"/>
    <cellStyle name="20% - Accent1 3 2 9 5" xfId="23755" xr:uid="{00000000-0005-0000-0000-0000165C0000}"/>
    <cellStyle name="20% - Accent1 3 2 9 5 2" xfId="23756" xr:uid="{00000000-0005-0000-0000-0000175C0000}"/>
    <cellStyle name="20% - Accent1 3 2 9 5 2 2" xfId="23757" xr:uid="{00000000-0005-0000-0000-0000185C0000}"/>
    <cellStyle name="20% - Accent1 3 2 9 5 2 2 2" xfId="23758" xr:uid="{00000000-0005-0000-0000-0000195C0000}"/>
    <cellStyle name="20% - Accent1 3 2 9 5 2 3" xfId="23759" xr:uid="{00000000-0005-0000-0000-00001A5C0000}"/>
    <cellStyle name="20% - Accent1 3 2 9 5 3" xfId="23760" xr:uid="{00000000-0005-0000-0000-00001B5C0000}"/>
    <cellStyle name="20% - Accent1 3 2 9 5 3 2" xfId="23761" xr:uid="{00000000-0005-0000-0000-00001C5C0000}"/>
    <cellStyle name="20% - Accent1 3 2 9 5 4" xfId="23762" xr:uid="{00000000-0005-0000-0000-00001D5C0000}"/>
    <cellStyle name="20% - Accent1 3 2 9 6" xfId="23763" xr:uid="{00000000-0005-0000-0000-00001E5C0000}"/>
    <cellStyle name="20% - Accent1 3 2 9 6 2" xfId="23764" xr:uid="{00000000-0005-0000-0000-00001F5C0000}"/>
    <cellStyle name="20% - Accent1 3 2 9 6 2 2" xfId="23765" xr:uid="{00000000-0005-0000-0000-0000205C0000}"/>
    <cellStyle name="20% - Accent1 3 2 9 6 2 2 2" xfId="23766" xr:uid="{00000000-0005-0000-0000-0000215C0000}"/>
    <cellStyle name="20% - Accent1 3 2 9 6 2 3" xfId="23767" xr:uid="{00000000-0005-0000-0000-0000225C0000}"/>
    <cellStyle name="20% - Accent1 3 2 9 6 3" xfId="23768" xr:uid="{00000000-0005-0000-0000-0000235C0000}"/>
    <cellStyle name="20% - Accent1 3 2 9 6 3 2" xfId="23769" xr:uid="{00000000-0005-0000-0000-0000245C0000}"/>
    <cellStyle name="20% - Accent1 3 2 9 6 4" xfId="23770" xr:uid="{00000000-0005-0000-0000-0000255C0000}"/>
    <cellStyle name="20% - Accent1 3 2 9 7" xfId="23771" xr:uid="{00000000-0005-0000-0000-0000265C0000}"/>
    <cellStyle name="20% - Accent1 3 2 9 7 2" xfId="23772" xr:uid="{00000000-0005-0000-0000-0000275C0000}"/>
    <cellStyle name="20% - Accent1 3 2 9 7 2 2" xfId="23773" xr:uid="{00000000-0005-0000-0000-0000285C0000}"/>
    <cellStyle name="20% - Accent1 3 2 9 7 3" xfId="23774" xr:uid="{00000000-0005-0000-0000-0000295C0000}"/>
    <cellStyle name="20% - Accent1 3 2 9 8" xfId="23775" xr:uid="{00000000-0005-0000-0000-00002A5C0000}"/>
    <cellStyle name="20% - Accent1 3 2 9 8 2" xfId="23776" xr:uid="{00000000-0005-0000-0000-00002B5C0000}"/>
    <cellStyle name="20% - Accent1 3 2 9 8 2 2" xfId="23777" xr:uid="{00000000-0005-0000-0000-00002C5C0000}"/>
    <cellStyle name="20% - Accent1 3 2 9 8 3" xfId="23778" xr:uid="{00000000-0005-0000-0000-00002D5C0000}"/>
    <cellStyle name="20% - Accent1 3 2 9 9" xfId="23779" xr:uid="{00000000-0005-0000-0000-00002E5C0000}"/>
    <cellStyle name="20% - Accent1 3 2 9 9 2" xfId="23780" xr:uid="{00000000-0005-0000-0000-00002F5C0000}"/>
    <cellStyle name="20% - Accent1 3 20" xfId="23781" xr:uid="{00000000-0005-0000-0000-0000305C0000}"/>
    <cellStyle name="20% - Accent1 3 20 2" xfId="23782" xr:uid="{00000000-0005-0000-0000-0000315C0000}"/>
    <cellStyle name="20% - Accent1 3 21" xfId="23783" xr:uid="{00000000-0005-0000-0000-0000325C0000}"/>
    <cellStyle name="20% - Accent1 3 3" xfId="23784" xr:uid="{00000000-0005-0000-0000-0000335C0000}"/>
    <cellStyle name="20% - Accent1 3 3 10" xfId="23785" xr:uid="{00000000-0005-0000-0000-0000345C0000}"/>
    <cellStyle name="20% - Accent1 3 3 10 2" xfId="23786" xr:uid="{00000000-0005-0000-0000-0000355C0000}"/>
    <cellStyle name="20% - Accent1 3 3 10 2 2" xfId="23787" xr:uid="{00000000-0005-0000-0000-0000365C0000}"/>
    <cellStyle name="20% - Accent1 3 3 10 2 2 2" xfId="23788" xr:uid="{00000000-0005-0000-0000-0000375C0000}"/>
    <cellStyle name="20% - Accent1 3 3 10 2 3" xfId="23789" xr:uid="{00000000-0005-0000-0000-0000385C0000}"/>
    <cellStyle name="20% - Accent1 3 3 10 3" xfId="23790" xr:uid="{00000000-0005-0000-0000-0000395C0000}"/>
    <cellStyle name="20% - Accent1 3 3 10 3 2" xfId="23791" xr:uid="{00000000-0005-0000-0000-00003A5C0000}"/>
    <cellStyle name="20% - Accent1 3 3 10 4" xfId="23792" xr:uid="{00000000-0005-0000-0000-00003B5C0000}"/>
    <cellStyle name="20% - Accent1 3 3 11" xfId="23793" xr:uid="{00000000-0005-0000-0000-00003C5C0000}"/>
    <cellStyle name="20% - Accent1 3 3 11 2" xfId="23794" xr:uid="{00000000-0005-0000-0000-00003D5C0000}"/>
    <cellStyle name="20% - Accent1 3 3 11 2 2" xfId="23795" xr:uid="{00000000-0005-0000-0000-00003E5C0000}"/>
    <cellStyle name="20% - Accent1 3 3 11 2 2 2" xfId="23796" xr:uid="{00000000-0005-0000-0000-00003F5C0000}"/>
    <cellStyle name="20% - Accent1 3 3 11 2 3" xfId="23797" xr:uid="{00000000-0005-0000-0000-0000405C0000}"/>
    <cellStyle name="20% - Accent1 3 3 11 3" xfId="23798" xr:uid="{00000000-0005-0000-0000-0000415C0000}"/>
    <cellStyle name="20% - Accent1 3 3 11 3 2" xfId="23799" xr:uid="{00000000-0005-0000-0000-0000425C0000}"/>
    <cellStyle name="20% - Accent1 3 3 11 4" xfId="23800" xr:uid="{00000000-0005-0000-0000-0000435C0000}"/>
    <cellStyle name="20% - Accent1 3 3 12" xfId="23801" xr:uid="{00000000-0005-0000-0000-0000445C0000}"/>
    <cellStyle name="20% - Accent1 3 3 12 2" xfId="23802" xr:uid="{00000000-0005-0000-0000-0000455C0000}"/>
    <cellStyle name="20% - Accent1 3 3 12 2 2" xfId="23803" xr:uid="{00000000-0005-0000-0000-0000465C0000}"/>
    <cellStyle name="20% - Accent1 3 3 12 3" xfId="23804" xr:uid="{00000000-0005-0000-0000-0000475C0000}"/>
    <cellStyle name="20% - Accent1 3 3 13" xfId="23805" xr:uid="{00000000-0005-0000-0000-0000485C0000}"/>
    <cellStyle name="20% - Accent1 3 3 13 2" xfId="23806" xr:uid="{00000000-0005-0000-0000-0000495C0000}"/>
    <cellStyle name="20% - Accent1 3 3 13 2 2" xfId="23807" xr:uid="{00000000-0005-0000-0000-00004A5C0000}"/>
    <cellStyle name="20% - Accent1 3 3 13 3" xfId="23808" xr:uid="{00000000-0005-0000-0000-00004B5C0000}"/>
    <cellStyle name="20% - Accent1 3 3 14" xfId="23809" xr:uid="{00000000-0005-0000-0000-00004C5C0000}"/>
    <cellStyle name="20% - Accent1 3 3 14 2" xfId="23810" xr:uid="{00000000-0005-0000-0000-00004D5C0000}"/>
    <cellStyle name="20% - Accent1 3 3 15" xfId="23811" xr:uid="{00000000-0005-0000-0000-00004E5C0000}"/>
    <cellStyle name="20% - Accent1 3 3 15 2" xfId="23812" xr:uid="{00000000-0005-0000-0000-00004F5C0000}"/>
    <cellStyle name="20% - Accent1 3 3 16" xfId="23813" xr:uid="{00000000-0005-0000-0000-0000505C0000}"/>
    <cellStyle name="20% - Accent1 3 3 2" xfId="23814" xr:uid="{00000000-0005-0000-0000-0000515C0000}"/>
    <cellStyle name="20% - Accent1 3 3 2 10" xfId="23815" xr:uid="{00000000-0005-0000-0000-0000525C0000}"/>
    <cellStyle name="20% - Accent1 3 3 2 10 2" xfId="23816" xr:uid="{00000000-0005-0000-0000-0000535C0000}"/>
    <cellStyle name="20% - Accent1 3 3 2 10 2 2" xfId="23817" xr:uid="{00000000-0005-0000-0000-0000545C0000}"/>
    <cellStyle name="20% - Accent1 3 3 2 10 2 2 2" xfId="23818" xr:uid="{00000000-0005-0000-0000-0000555C0000}"/>
    <cellStyle name="20% - Accent1 3 3 2 10 2 3" xfId="23819" xr:uid="{00000000-0005-0000-0000-0000565C0000}"/>
    <cellStyle name="20% - Accent1 3 3 2 10 3" xfId="23820" xr:uid="{00000000-0005-0000-0000-0000575C0000}"/>
    <cellStyle name="20% - Accent1 3 3 2 10 3 2" xfId="23821" xr:uid="{00000000-0005-0000-0000-0000585C0000}"/>
    <cellStyle name="20% - Accent1 3 3 2 10 4" xfId="23822" xr:uid="{00000000-0005-0000-0000-0000595C0000}"/>
    <cellStyle name="20% - Accent1 3 3 2 11" xfId="23823" xr:uid="{00000000-0005-0000-0000-00005A5C0000}"/>
    <cellStyle name="20% - Accent1 3 3 2 11 2" xfId="23824" xr:uid="{00000000-0005-0000-0000-00005B5C0000}"/>
    <cellStyle name="20% - Accent1 3 3 2 11 2 2" xfId="23825" xr:uid="{00000000-0005-0000-0000-00005C5C0000}"/>
    <cellStyle name="20% - Accent1 3 3 2 11 3" xfId="23826" xr:uid="{00000000-0005-0000-0000-00005D5C0000}"/>
    <cellStyle name="20% - Accent1 3 3 2 12" xfId="23827" xr:uid="{00000000-0005-0000-0000-00005E5C0000}"/>
    <cellStyle name="20% - Accent1 3 3 2 12 2" xfId="23828" xr:uid="{00000000-0005-0000-0000-00005F5C0000}"/>
    <cellStyle name="20% - Accent1 3 3 2 12 2 2" xfId="23829" xr:uid="{00000000-0005-0000-0000-0000605C0000}"/>
    <cellStyle name="20% - Accent1 3 3 2 12 3" xfId="23830" xr:uid="{00000000-0005-0000-0000-0000615C0000}"/>
    <cellStyle name="20% - Accent1 3 3 2 13" xfId="23831" xr:uid="{00000000-0005-0000-0000-0000625C0000}"/>
    <cellStyle name="20% - Accent1 3 3 2 13 2" xfId="23832" xr:uid="{00000000-0005-0000-0000-0000635C0000}"/>
    <cellStyle name="20% - Accent1 3 3 2 14" xfId="23833" xr:uid="{00000000-0005-0000-0000-0000645C0000}"/>
    <cellStyle name="20% - Accent1 3 3 2 14 2" xfId="23834" xr:uid="{00000000-0005-0000-0000-0000655C0000}"/>
    <cellStyle name="20% - Accent1 3 3 2 15" xfId="23835" xr:uid="{00000000-0005-0000-0000-0000665C0000}"/>
    <cellStyle name="20% - Accent1 3 3 2 2" xfId="23836" xr:uid="{00000000-0005-0000-0000-0000675C0000}"/>
    <cellStyle name="20% - Accent1 3 3 2 2 10" xfId="23837" xr:uid="{00000000-0005-0000-0000-0000685C0000}"/>
    <cellStyle name="20% - Accent1 3 3 2 2 10 2" xfId="23838" xr:uid="{00000000-0005-0000-0000-0000695C0000}"/>
    <cellStyle name="20% - Accent1 3 3 2 2 10 2 2" xfId="23839" xr:uid="{00000000-0005-0000-0000-00006A5C0000}"/>
    <cellStyle name="20% - Accent1 3 3 2 2 10 3" xfId="23840" xr:uid="{00000000-0005-0000-0000-00006B5C0000}"/>
    <cellStyle name="20% - Accent1 3 3 2 2 11" xfId="23841" xr:uid="{00000000-0005-0000-0000-00006C5C0000}"/>
    <cellStyle name="20% - Accent1 3 3 2 2 11 2" xfId="23842" xr:uid="{00000000-0005-0000-0000-00006D5C0000}"/>
    <cellStyle name="20% - Accent1 3 3 2 2 11 2 2" xfId="23843" xr:uid="{00000000-0005-0000-0000-00006E5C0000}"/>
    <cellStyle name="20% - Accent1 3 3 2 2 11 3" xfId="23844" xr:uid="{00000000-0005-0000-0000-00006F5C0000}"/>
    <cellStyle name="20% - Accent1 3 3 2 2 12" xfId="23845" xr:uid="{00000000-0005-0000-0000-0000705C0000}"/>
    <cellStyle name="20% - Accent1 3 3 2 2 12 2" xfId="23846" xr:uid="{00000000-0005-0000-0000-0000715C0000}"/>
    <cellStyle name="20% - Accent1 3 3 2 2 13" xfId="23847" xr:uid="{00000000-0005-0000-0000-0000725C0000}"/>
    <cellStyle name="20% - Accent1 3 3 2 2 13 2" xfId="23848" xr:uid="{00000000-0005-0000-0000-0000735C0000}"/>
    <cellStyle name="20% - Accent1 3 3 2 2 14" xfId="23849" xr:uid="{00000000-0005-0000-0000-0000745C0000}"/>
    <cellStyle name="20% - Accent1 3 3 2 2 2" xfId="23850" xr:uid="{00000000-0005-0000-0000-0000755C0000}"/>
    <cellStyle name="20% - Accent1 3 3 2 2 2 10" xfId="23851" xr:uid="{00000000-0005-0000-0000-0000765C0000}"/>
    <cellStyle name="20% - Accent1 3 3 2 2 2 10 2" xfId="23852" xr:uid="{00000000-0005-0000-0000-0000775C0000}"/>
    <cellStyle name="20% - Accent1 3 3 2 2 2 11" xfId="23853" xr:uid="{00000000-0005-0000-0000-0000785C0000}"/>
    <cellStyle name="20% - Accent1 3 3 2 2 2 2" xfId="23854" xr:uid="{00000000-0005-0000-0000-0000795C0000}"/>
    <cellStyle name="20% - Accent1 3 3 2 2 2 2 2" xfId="23855" xr:uid="{00000000-0005-0000-0000-00007A5C0000}"/>
    <cellStyle name="20% - Accent1 3 3 2 2 2 2 2 2" xfId="23856" xr:uid="{00000000-0005-0000-0000-00007B5C0000}"/>
    <cellStyle name="20% - Accent1 3 3 2 2 2 2 2 2 2" xfId="23857" xr:uid="{00000000-0005-0000-0000-00007C5C0000}"/>
    <cellStyle name="20% - Accent1 3 3 2 2 2 2 2 2 2 2" xfId="23858" xr:uid="{00000000-0005-0000-0000-00007D5C0000}"/>
    <cellStyle name="20% - Accent1 3 3 2 2 2 2 2 2 3" xfId="23859" xr:uid="{00000000-0005-0000-0000-00007E5C0000}"/>
    <cellStyle name="20% - Accent1 3 3 2 2 2 2 2 3" xfId="23860" xr:uid="{00000000-0005-0000-0000-00007F5C0000}"/>
    <cellStyle name="20% - Accent1 3 3 2 2 2 2 2 3 2" xfId="23861" xr:uid="{00000000-0005-0000-0000-0000805C0000}"/>
    <cellStyle name="20% - Accent1 3 3 2 2 2 2 2 4" xfId="23862" xr:uid="{00000000-0005-0000-0000-0000815C0000}"/>
    <cellStyle name="20% - Accent1 3 3 2 2 2 2 3" xfId="23863" xr:uid="{00000000-0005-0000-0000-0000825C0000}"/>
    <cellStyle name="20% - Accent1 3 3 2 2 2 2 3 2" xfId="23864" xr:uid="{00000000-0005-0000-0000-0000835C0000}"/>
    <cellStyle name="20% - Accent1 3 3 2 2 2 2 3 2 2" xfId="23865" xr:uid="{00000000-0005-0000-0000-0000845C0000}"/>
    <cellStyle name="20% - Accent1 3 3 2 2 2 2 3 2 2 2" xfId="23866" xr:uid="{00000000-0005-0000-0000-0000855C0000}"/>
    <cellStyle name="20% - Accent1 3 3 2 2 2 2 3 2 3" xfId="23867" xr:uid="{00000000-0005-0000-0000-0000865C0000}"/>
    <cellStyle name="20% - Accent1 3 3 2 2 2 2 3 3" xfId="23868" xr:uid="{00000000-0005-0000-0000-0000875C0000}"/>
    <cellStyle name="20% - Accent1 3 3 2 2 2 2 3 3 2" xfId="23869" xr:uid="{00000000-0005-0000-0000-0000885C0000}"/>
    <cellStyle name="20% - Accent1 3 3 2 2 2 2 3 4" xfId="23870" xr:uid="{00000000-0005-0000-0000-0000895C0000}"/>
    <cellStyle name="20% - Accent1 3 3 2 2 2 2 4" xfId="23871" xr:uid="{00000000-0005-0000-0000-00008A5C0000}"/>
    <cellStyle name="20% - Accent1 3 3 2 2 2 2 4 2" xfId="23872" xr:uid="{00000000-0005-0000-0000-00008B5C0000}"/>
    <cellStyle name="20% - Accent1 3 3 2 2 2 2 4 2 2" xfId="23873" xr:uid="{00000000-0005-0000-0000-00008C5C0000}"/>
    <cellStyle name="20% - Accent1 3 3 2 2 2 2 4 2 2 2" xfId="23874" xr:uid="{00000000-0005-0000-0000-00008D5C0000}"/>
    <cellStyle name="20% - Accent1 3 3 2 2 2 2 4 2 3" xfId="23875" xr:uid="{00000000-0005-0000-0000-00008E5C0000}"/>
    <cellStyle name="20% - Accent1 3 3 2 2 2 2 4 3" xfId="23876" xr:uid="{00000000-0005-0000-0000-00008F5C0000}"/>
    <cellStyle name="20% - Accent1 3 3 2 2 2 2 4 3 2" xfId="23877" xr:uid="{00000000-0005-0000-0000-0000905C0000}"/>
    <cellStyle name="20% - Accent1 3 3 2 2 2 2 4 4" xfId="23878" xr:uid="{00000000-0005-0000-0000-0000915C0000}"/>
    <cellStyle name="20% - Accent1 3 3 2 2 2 2 5" xfId="23879" xr:uid="{00000000-0005-0000-0000-0000925C0000}"/>
    <cellStyle name="20% - Accent1 3 3 2 2 2 2 5 2" xfId="23880" xr:uid="{00000000-0005-0000-0000-0000935C0000}"/>
    <cellStyle name="20% - Accent1 3 3 2 2 2 2 5 2 2" xfId="23881" xr:uid="{00000000-0005-0000-0000-0000945C0000}"/>
    <cellStyle name="20% - Accent1 3 3 2 2 2 2 5 3" xfId="23882" xr:uid="{00000000-0005-0000-0000-0000955C0000}"/>
    <cellStyle name="20% - Accent1 3 3 2 2 2 2 6" xfId="23883" xr:uid="{00000000-0005-0000-0000-0000965C0000}"/>
    <cellStyle name="20% - Accent1 3 3 2 2 2 2 6 2" xfId="23884" xr:uid="{00000000-0005-0000-0000-0000975C0000}"/>
    <cellStyle name="20% - Accent1 3 3 2 2 2 2 6 2 2" xfId="23885" xr:uid="{00000000-0005-0000-0000-0000985C0000}"/>
    <cellStyle name="20% - Accent1 3 3 2 2 2 2 6 3" xfId="23886" xr:uid="{00000000-0005-0000-0000-0000995C0000}"/>
    <cellStyle name="20% - Accent1 3 3 2 2 2 2 7" xfId="23887" xr:uid="{00000000-0005-0000-0000-00009A5C0000}"/>
    <cellStyle name="20% - Accent1 3 3 2 2 2 2 7 2" xfId="23888" xr:uid="{00000000-0005-0000-0000-00009B5C0000}"/>
    <cellStyle name="20% - Accent1 3 3 2 2 2 2 8" xfId="23889" xr:uid="{00000000-0005-0000-0000-00009C5C0000}"/>
    <cellStyle name="20% - Accent1 3 3 2 2 2 2 8 2" xfId="23890" xr:uid="{00000000-0005-0000-0000-00009D5C0000}"/>
    <cellStyle name="20% - Accent1 3 3 2 2 2 2 9" xfId="23891" xr:uid="{00000000-0005-0000-0000-00009E5C0000}"/>
    <cellStyle name="20% - Accent1 3 3 2 2 2 3" xfId="23892" xr:uid="{00000000-0005-0000-0000-00009F5C0000}"/>
    <cellStyle name="20% - Accent1 3 3 2 2 2 3 2" xfId="23893" xr:uid="{00000000-0005-0000-0000-0000A05C0000}"/>
    <cellStyle name="20% - Accent1 3 3 2 2 2 3 2 2" xfId="23894" xr:uid="{00000000-0005-0000-0000-0000A15C0000}"/>
    <cellStyle name="20% - Accent1 3 3 2 2 2 3 2 2 2" xfId="23895" xr:uid="{00000000-0005-0000-0000-0000A25C0000}"/>
    <cellStyle name="20% - Accent1 3 3 2 2 2 3 2 2 2 2" xfId="23896" xr:uid="{00000000-0005-0000-0000-0000A35C0000}"/>
    <cellStyle name="20% - Accent1 3 3 2 2 2 3 2 2 3" xfId="23897" xr:uid="{00000000-0005-0000-0000-0000A45C0000}"/>
    <cellStyle name="20% - Accent1 3 3 2 2 2 3 2 3" xfId="23898" xr:uid="{00000000-0005-0000-0000-0000A55C0000}"/>
    <cellStyle name="20% - Accent1 3 3 2 2 2 3 2 3 2" xfId="23899" xr:uid="{00000000-0005-0000-0000-0000A65C0000}"/>
    <cellStyle name="20% - Accent1 3 3 2 2 2 3 2 4" xfId="23900" xr:uid="{00000000-0005-0000-0000-0000A75C0000}"/>
    <cellStyle name="20% - Accent1 3 3 2 2 2 3 3" xfId="23901" xr:uid="{00000000-0005-0000-0000-0000A85C0000}"/>
    <cellStyle name="20% - Accent1 3 3 2 2 2 3 3 2" xfId="23902" xr:uid="{00000000-0005-0000-0000-0000A95C0000}"/>
    <cellStyle name="20% - Accent1 3 3 2 2 2 3 3 2 2" xfId="23903" xr:uid="{00000000-0005-0000-0000-0000AA5C0000}"/>
    <cellStyle name="20% - Accent1 3 3 2 2 2 3 3 2 2 2" xfId="23904" xr:uid="{00000000-0005-0000-0000-0000AB5C0000}"/>
    <cellStyle name="20% - Accent1 3 3 2 2 2 3 3 2 3" xfId="23905" xr:uid="{00000000-0005-0000-0000-0000AC5C0000}"/>
    <cellStyle name="20% - Accent1 3 3 2 2 2 3 3 3" xfId="23906" xr:uid="{00000000-0005-0000-0000-0000AD5C0000}"/>
    <cellStyle name="20% - Accent1 3 3 2 2 2 3 3 3 2" xfId="23907" xr:uid="{00000000-0005-0000-0000-0000AE5C0000}"/>
    <cellStyle name="20% - Accent1 3 3 2 2 2 3 3 4" xfId="23908" xr:uid="{00000000-0005-0000-0000-0000AF5C0000}"/>
    <cellStyle name="20% - Accent1 3 3 2 2 2 3 4" xfId="23909" xr:uid="{00000000-0005-0000-0000-0000B05C0000}"/>
    <cellStyle name="20% - Accent1 3 3 2 2 2 3 4 2" xfId="23910" xr:uid="{00000000-0005-0000-0000-0000B15C0000}"/>
    <cellStyle name="20% - Accent1 3 3 2 2 2 3 4 2 2" xfId="23911" xr:uid="{00000000-0005-0000-0000-0000B25C0000}"/>
    <cellStyle name="20% - Accent1 3 3 2 2 2 3 4 2 2 2" xfId="23912" xr:uid="{00000000-0005-0000-0000-0000B35C0000}"/>
    <cellStyle name="20% - Accent1 3 3 2 2 2 3 4 2 3" xfId="23913" xr:uid="{00000000-0005-0000-0000-0000B45C0000}"/>
    <cellStyle name="20% - Accent1 3 3 2 2 2 3 4 3" xfId="23914" xr:uid="{00000000-0005-0000-0000-0000B55C0000}"/>
    <cellStyle name="20% - Accent1 3 3 2 2 2 3 4 3 2" xfId="23915" xr:uid="{00000000-0005-0000-0000-0000B65C0000}"/>
    <cellStyle name="20% - Accent1 3 3 2 2 2 3 4 4" xfId="23916" xr:uid="{00000000-0005-0000-0000-0000B75C0000}"/>
    <cellStyle name="20% - Accent1 3 3 2 2 2 3 5" xfId="23917" xr:uid="{00000000-0005-0000-0000-0000B85C0000}"/>
    <cellStyle name="20% - Accent1 3 3 2 2 2 3 5 2" xfId="23918" xr:uid="{00000000-0005-0000-0000-0000B95C0000}"/>
    <cellStyle name="20% - Accent1 3 3 2 2 2 3 5 2 2" xfId="23919" xr:uid="{00000000-0005-0000-0000-0000BA5C0000}"/>
    <cellStyle name="20% - Accent1 3 3 2 2 2 3 5 3" xfId="23920" xr:uid="{00000000-0005-0000-0000-0000BB5C0000}"/>
    <cellStyle name="20% - Accent1 3 3 2 2 2 3 6" xfId="23921" xr:uid="{00000000-0005-0000-0000-0000BC5C0000}"/>
    <cellStyle name="20% - Accent1 3 3 2 2 2 3 6 2" xfId="23922" xr:uid="{00000000-0005-0000-0000-0000BD5C0000}"/>
    <cellStyle name="20% - Accent1 3 3 2 2 2 3 6 2 2" xfId="23923" xr:uid="{00000000-0005-0000-0000-0000BE5C0000}"/>
    <cellStyle name="20% - Accent1 3 3 2 2 2 3 6 3" xfId="23924" xr:uid="{00000000-0005-0000-0000-0000BF5C0000}"/>
    <cellStyle name="20% - Accent1 3 3 2 2 2 3 7" xfId="23925" xr:uid="{00000000-0005-0000-0000-0000C05C0000}"/>
    <cellStyle name="20% - Accent1 3 3 2 2 2 3 7 2" xfId="23926" xr:uid="{00000000-0005-0000-0000-0000C15C0000}"/>
    <cellStyle name="20% - Accent1 3 3 2 2 2 3 8" xfId="23927" xr:uid="{00000000-0005-0000-0000-0000C25C0000}"/>
    <cellStyle name="20% - Accent1 3 3 2 2 2 3 8 2" xfId="23928" xr:uid="{00000000-0005-0000-0000-0000C35C0000}"/>
    <cellStyle name="20% - Accent1 3 3 2 2 2 3 9" xfId="23929" xr:uid="{00000000-0005-0000-0000-0000C45C0000}"/>
    <cellStyle name="20% - Accent1 3 3 2 2 2 4" xfId="23930" xr:uid="{00000000-0005-0000-0000-0000C55C0000}"/>
    <cellStyle name="20% - Accent1 3 3 2 2 2 4 2" xfId="23931" xr:uid="{00000000-0005-0000-0000-0000C65C0000}"/>
    <cellStyle name="20% - Accent1 3 3 2 2 2 4 2 2" xfId="23932" xr:uid="{00000000-0005-0000-0000-0000C75C0000}"/>
    <cellStyle name="20% - Accent1 3 3 2 2 2 4 2 2 2" xfId="23933" xr:uid="{00000000-0005-0000-0000-0000C85C0000}"/>
    <cellStyle name="20% - Accent1 3 3 2 2 2 4 2 3" xfId="23934" xr:uid="{00000000-0005-0000-0000-0000C95C0000}"/>
    <cellStyle name="20% - Accent1 3 3 2 2 2 4 3" xfId="23935" xr:uid="{00000000-0005-0000-0000-0000CA5C0000}"/>
    <cellStyle name="20% - Accent1 3 3 2 2 2 4 3 2" xfId="23936" xr:uid="{00000000-0005-0000-0000-0000CB5C0000}"/>
    <cellStyle name="20% - Accent1 3 3 2 2 2 4 4" xfId="23937" xr:uid="{00000000-0005-0000-0000-0000CC5C0000}"/>
    <cellStyle name="20% - Accent1 3 3 2 2 2 5" xfId="23938" xr:uid="{00000000-0005-0000-0000-0000CD5C0000}"/>
    <cellStyle name="20% - Accent1 3 3 2 2 2 5 2" xfId="23939" xr:uid="{00000000-0005-0000-0000-0000CE5C0000}"/>
    <cellStyle name="20% - Accent1 3 3 2 2 2 5 2 2" xfId="23940" xr:uid="{00000000-0005-0000-0000-0000CF5C0000}"/>
    <cellStyle name="20% - Accent1 3 3 2 2 2 5 2 2 2" xfId="23941" xr:uid="{00000000-0005-0000-0000-0000D05C0000}"/>
    <cellStyle name="20% - Accent1 3 3 2 2 2 5 2 3" xfId="23942" xr:uid="{00000000-0005-0000-0000-0000D15C0000}"/>
    <cellStyle name="20% - Accent1 3 3 2 2 2 5 3" xfId="23943" xr:uid="{00000000-0005-0000-0000-0000D25C0000}"/>
    <cellStyle name="20% - Accent1 3 3 2 2 2 5 3 2" xfId="23944" xr:uid="{00000000-0005-0000-0000-0000D35C0000}"/>
    <cellStyle name="20% - Accent1 3 3 2 2 2 5 4" xfId="23945" xr:uid="{00000000-0005-0000-0000-0000D45C0000}"/>
    <cellStyle name="20% - Accent1 3 3 2 2 2 6" xfId="23946" xr:uid="{00000000-0005-0000-0000-0000D55C0000}"/>
    <cellStyle name="20% - Accent1 3 3 2 2 2 6 2" xfId="23947" xr:uid="{00000000-0005-0000-0000-0000D65C0000}"/>
    <cellStyle name="20% - Accent1 3 3 2 2 2 6 2 2" xfId="23948" xr:uid="{00000000-0005-0000-0000-0000D75C0000}"/>
    <cellStyle name="20% - Accent1 3 3 2 2 2 6 2 2 2" xfId="23949" xr:uid="{00000000-0005-0000-0000-0000D85C0000}"/>
    <cellStyle name="20% - Accent1 3 3 2 2 2 6 2 3" xfId="23950" xr:uid="{00000000-0005-0000-0000-0000D95C0000}"/>
    <cellStyle name="20% - Accent1 3 3 2 2 2 6 3" xfId="23951" xr:uid="{00000000-0005-0000-0000-0000DA5C0000}"/>
    <cellStyle name="20% - Accent1 3 3 2 2 2 6 3 2" xfId="23952" xr:uid="{00000000-0005-0000-0000-0000DB5C0000}"/>
    <cellStyle name="20% - Accent1 3 3 2 2 2 6 4" xfId="23953" xr:uid="{00000000-0005-0000-0000-0000DC5C0000}"/>
    <cellStyle name="20% - Accent1 3 3 2 2 2 7" xfId="23954" xr:uid="{00000000-0005-0000-0000-0000DD5C0000}"/>
    <cellStyle name="20% - Accent1 3 3 2 2 2 7 2" xfId="23955" xr:uid="{00000000-0005-0000-0000-0000DE5C0000}"/>
    <cellStyle name="20% - Accent1 3 3 2 2 2 7 2 2" xfId="23956" xr:uid="{00000000-0005-0000-0000-0000DF5C0000}"/>
    <cellStyle name="20% - Accent1 3 3 2 2 2 7 3" xfId="23957" xr:uid="{00000000-0005-0000-0000-0000E05C0000}"/>
    <cellStyle name="20% - Accent1 3 3 2 2 2 8" xfId="23958" xr:uid="{00000000-0005-0000-0000-0000E15C0000}"/>
    <cellStyle name="20% - Accent1 3 3 2 2 2 8 2" xfId="23959" xr:uid="{00000000-0005-0000-0000-0000E25C0000}"/>
    <cellStyle name="20% - Accent1 3 3 2 2 2 8 2 2" xfId="23960" xr:uid="{00000000-0005-0000-0000-0000E35C0000}"/>
    <cellStyle name="20% - Accent1 3 3 2 2 2 8 3" xfId="23961" xr:uid="{00000000-0005-0000-0000-0000E45C0000}"/>
    <cellStyle name="20% - Accent1 3 3 2 2 2 9" xfId="23962" xr:uid="{00000000-0005-0000-0000-0000E55C0000}"/>
    <cellStyle name="20% - Accent1 3 3 2 2 2 9 2" xfId="23963" xr:uid="{00000000-0005-0000-0000-0000E65C0000}"/>
    <cellStyle name="20% - Accent1 3 3 2 2 3" xfId="23964" xr:uid="{00000000-0005-0000-0000-0000E75C0000}"/>
    <cellStyle name="20% - Accent1 3 3 2 2 3 10" xfId="23965" xr:uid="{00000000-0005-0000-0000-0000E85C0000}"/>
    <cellStyle name="20% - Accent1 3 3 2 2 3 10 2" xfId="23966" xr:uid="{00000000-0005-0000-0000-0000E95C0000}"/>
    <cellStyle name="20% - Accent1 3 3 2 2 3 11" xfId="23967" xr:uid="{00000000-0005-0000-0000-0000EA5C0000}"/>
    <cellStyle name="20% - Accent1 3 3 2 2 3 2" xfId="23968" xr:uid="{00000000-0005-0000-0000-0000EB5C0000}"/>
    <cellStyle name="20% - Accent1 3 3 2 2 3 2 2" xfId="23969" xr:uid="{00000000-0005-0000-0000-0000EC5C0000}"/>
    <cellStyle name="20% - Accent1 3 3 2 2 3 2 2 2" xfId="23970" xr:uid="{00000000-0005-0000-0000-0000ED5C0000}"/>
    <cellStyle name="20% - Accent1 3 3 2 2 3 2 2 2 2" xfId="23971" xr:uid="{00000000-0005-0000-0000-0000EE5C0000}"/>
    <cellStyle name="20% - Accent1 3 3 2 2 3 2 2 2 2 2" xfId="23972" xr:uid="{00000000-0005-0000-0000-0000EF5C0000}"/>
    <cellStyle name="20% - Accent1 3 3 2 2 3 2 2 2 3" xfId="23973" xr:uid="{00000000-0005-0000-0000-0000F05C0000}"/>
    <cellStyle name="20% - Accent1 3 3 2 2 3 2 2 3" xfId="23974" xr:uid="{00000000-0005-0000-0000-0000F15C0000}"/>
    <cellStyle name="20% - Accent1 3 3 2 2 3 2 2 3 2" xfId="23975" xr:uid="{00000000-0005-0000-0000-0000F25C0000}"/>
    <cellStyle name="20% - Accent1 3 3 2 2 3 2 2 4" xfId="23976" xr:uid="{00000000-0005-0000-0000-0000F35C0000}"/>
    <cellStyle name="20% - Accent1 3 3 2 2 3 2 3" xfId="23977" xr:uid="{00000000-0005-0000-0000-0000F45C0000}"/>
    <cellStyle name="20% - Accent1 3 3 2 2 3 2 3 2" xfId="23978" xr:uid="{00000000-0005-0000-0000-0000F55C0000}"/>
    <cellStyle name="20% - Accent1 3 3 2 2 3 2 3 2 2" xfId="23979" xr:uid="{00000000-0005-0000-0000-0000F65C0000}"/>
    <cellStyle name="20% - Accent1 3 3 2 2 3 2 3 2 2 2" xfId="23980" xr:uid="{00000000-0005-0000-0000-0000F75C0000}"/>
    <cellStyle name="20% - Accent1 3 3 2 2 3 2 3 2 3" xfId="23981" xr:uid="{00000000-0005-0000-0000-0000F85C0000}"/>
    <cellStyle name="20% - Accent1 3 3 2 2 3 2 3 3" xfId="23982" xr:uid="{00000000-0005-0000-0000-0000F95C0000}"/>
    <cellStyle name="20% - Accent1 3 3 2 2 3 2 3 3 2" xfId="23983" xr:uid="{00000000-0005-0000-0000-0000FA5C0000}"/>
    <cellStyle name="20% - Accent1 3 3 2 2 3 2 3 4" xfId="23984" xr:uid="{00000000-0005-0000-0000-0000FB5C0000}"/>
    <cellStyle name="20% - Accent1 3 3 2 2 3 2 4" xfId="23985" xr:uid="{00000000-0005-0000-0000-0000FC5C0000}"/>
    <cellStyle name="20% - Accent1 3 3 2 2 3 2 4 2" xfId="23986" xr:uid="{00000000-0005-0000-0000-0000FD5C0000}"/>
    <cellStyle name="20% - Accent1 3 3 2 2 3 2 4 2 2" xfId="23987" xr:uid="{00000000-0005-0000-0000-0000FE5C0000}"/>
    <cellStyle name="20% - Accent1 3 3 2 2 3 2 4 2 2 2" xfId="23988" xr:uid="{00000000-0005-0000-0000-0000FF5C0000}"/>
    <cellStyle name="20% - Accent1 3 3 2 2 3 2 4 2 3" xfId="23989" xr:uid="{00000000-0005-0000-0000-0000005D0000}"/>
    <cellStyle name="20% - Accent1 3 3 2 2 3 2 4 3" xfId="23990" xr:uid="{00000000-0005-0000-0000-0000015D0000}"/>
    <cellStyle name="20% - Accent1 3 3 2 2 3 2 4 3 2" xfId="23991" xr:uid="{00000000-0005-0000-0000-0000025D0000}"/>
    <cellStyle name="20% - Accent1 3 3 2 2 3 2 4 4" xfId="23992" xr:uid="{00000000-0005-0000-0000-0000035D0000}"/>
    <cellStyle name="20% - Accent1 3 3 2 2 3 2 5" xfId="23993" xr:uid="{00000000-0005-0000-0000-0000045D0000}"/>
    <cellStyle name="20% - Accent1 3 3 2 2 3 2 5 2" xfId="23994" xr:uid="{00000000-0005-0000-0000-0000055D0000}"/>
    <cellStyle name="20% - Accent1 3 3 2 2 3 2 5 2 2" xfId="23995" xr:uid="{00000000-0005-0000-0000-0000065D0000}"/>
    <cellStyle name="20% - Accent1 3 3 2 2 3 2 5 3" xfId="23996" xr:uid="{00000000-0005-0000-0000-0000075D0000}"/>
    <cellStyle name="20% - Accent1 3 3 2 2 3 2 6" xfId="23997" xr:uid="{00000000-0005-0000-0000-0000085D0000}"/>
    <cellStyle name="20% - Accent1 3 3 2 2 3 2 6 2" xfId="23998" xr:uid="{00000000-0005-0000-0000-0000095D0000}"/>
    <cellStyle name="20% - Accent1 3 3 2 2 3 2 6 2 2" xfId="23999" xr:uid="{00000000-0005-0000-0000-00000A5D0000}"/>
    <cellStyle name="20% - Accent1 3 3 2 2 3 2 6 3" xfId="24000" xr:uid="{00000000-0005-0000-0000-00000B5D0000}"/>
    <cellStyle name="20% - Accent1 3 3 2 2 3 2 7" xfId="24001" xr:uid="{00000000-0005-0000-0000-00000C5D0000}"/>
    <cellStyle name="20% - Accent1 3 3 2 2 3 2 7 2" xfId="24002" xr:uid="{00000000-0005-0000-0000-00000D5D0000}"/>
    <cellStyle name="20% - Accent1 3 3 2 2 3 2 8" xfId="24003" xr:uid="{00000000-0005-0000-0000-00000E5D0000}"/>
    <cellStyle name="20% - Accent1 3 3 2 2 3 2 8 2" xfId="24004" xr:uid="{00000000-0005-0000-0000-00000F5D0000}"/>
    <cellStyle name="20% - Accent1 3 3 2 2 3 2 9" xfId="24005" xr:uid="{00000000-0005-0000-0000-0000105D0000}"/>
    <cellStyle name="20% - Accent1 3 3 2 2 3 3" xfId="24006" xr:uid="{00000000-0005-0000-0000-0000115D0000}"/>
    <cellStyle name="20% - Accent1 3 3 2 2 3 3 2" xfId="24007" xr:uid="{00000000-0005-0000-0000-0000125D0000}"/>
    <cellStyle name="20% - Accent1 3 3 2 2 3 3 2 2" xfId="24008" xr:uid="{00000000-0005-0000-0000-0000135D0000}"/>
    <cellStyle name="20% - Accent1 3 3 2 2 3 3 2 2 2" xfId="24009" xr:uid="{00000000-0005-0000-0000-0000145D0000}"/>
    <cellStyle name="20% - Accent1 3 3 2 2 3 3 2 2 2 2" xfId="24010" xr:uid="{00000000-0005-0000-0000-0000155D0000}"/>
    <cellStyle name="20% - Accent1 3 3 2 2 3 3 2 2 3" xfId="24011" xr:uid="{00000000-0005-0000-0000-0000165D0000}"/>
    <cellStyle name="20% - Accent1 3 3 2 2 3 3 2 3" xfId="24012" xr:uid="{00000000-0005-0000-0000-0000175D0000}"/>
    <cellStyle name="20% - Accent1 3 3 2 2 3 3 2 3 2" xfId="24013" xr:uid="{00000000-0005-0000-0000-0000185D0000}"/>
    <cellStyle name="20% - Accent1 3 3 2 2 3 3 2 4" xfId="24014" xr:uid="{00000000-0005-0000-0000-0000195D0000}"/>
    <cellStyle name="20% - Accent1 3 3 2 2 3 3 3" xfId="24015" xr:uid="{00000000-0005-0000-0000-00001A5D0000}"/>
    <cellStyle name="20% - Accent1 3 3 2 2 3 3 3 2" xfId="24016" xr:uid="{00000000-0005-0000-0000-00001B5D0000}"/>
    <cellStyle name="20% - Accent1 3 3 2 2 3 3 3 2 2" xfId="24017" xr:uid="{00000000-0005-0000-0000-00001C5D0000}"/>
    <cellStyle name="20% - Accent1 3 3 2 2 3 3 3 2 2 2" xfId="24018" xr:uid="{00000000-0005-0000-0000-00001D5D0000}"/>
    <cellStyle name="20% - Accent1 3 3 2 2 3 3 3 2 3" xfId="24019" xr:uid="{00000000-0005-0000-0000-00001E5D0000}"/>
    <cellStyle name="20% - Accent1 3 3 2 2 3 3 3 3" xfId="24020" xr:uid="{00000000-0005-0000-0000-00001F5D0000}"/>
    <cellStyle name="20% - Accent1 3 3 2 2 3 3 3 3 2" xfId="24021" xr:uid="{00000000-0005-0000-0000-0000205D0000}"/>
    <cellStyle name="20% - Accent1 3 3 2 2 3 3 3 4" xfId="24022" xr:uid="{00000000-0005-0000-0000-0000215D0000}"/>
    <cellStyle name="20% - Accent1 3 3 2 2 3 3 4" xfId="24023" xr:uid="{00000000-0005-0000-0000-0000225D0000}"/>
    <cellStyle name="20% - Accent1 3 3 2 2 3 3 4 2" xfId="24024" xr:uid="{00000000-0005-0000-0000-0000235D0000}"/>
    <cellStyle name="20% - Accent1 3 3 2 2 3 3 4 2 2" xfId="24025" xr:uid="{00000000-0005-0000-0000-0000245D0000}"/>
    <cellStyle name="20% - Accent1 3 3 2 2 3 3 4 2 2 2" xfId="24026" xr:uid="{00000000-0005-0000-0000-0000255D0000}"/>
    <cellStyle name="20% - Accent1 3 3 2 2 3 3 4 2 3" xfId="24027" xr:uid="{00000000-0005-0000-0000-0000265D0000}"/>
    <cellStyle name="20% - Accent1 3 3 2 2 3 3 4 3" xfId="24028" xr:uid="{00000000-0005-0000-0000-0000275D0000}"/>
    <cellStyle name="20% - Accent1 3 3 2 2 3 3 4 3 2" xfId="24029" xr:uid="{00000000-0005-0000-0000-0000285D0000}"/>
    <cellStyle name="20% - Accent1 3 3 2 2 3 3 4 4" xfId="24030" xr:uid="{00000000-0005-0000-0000-0000295D0000}"/>
    <cellStyle name="20% - Accent1 3 3 2 2 3 3 5" xfId="24031" xr:uid="{00000000-0005-0000-0000-00002A5D0000}"/>
    <cellStyle name="20% - Accent1 3 3 2 2 3 3 5 2" xfId="24032" xr:uid="{00000000-0005-0000-0000-00002B5D0000}"/>
    <cellStyle name="20% - Accent1 3 3 2 2 3 3 5 2 2" xfId="24033" xr:uid="{00000000-0005-0000-0000-00002C5D0000}"/>
    <cellStyle name="20% - Accent1 3 3 2 2 3 3 5 3" xfId="24034" xr:uid="{00000000-0005-0000-0000-00002D5D0000}"/>
    <cellStyle name="20% - Accent1 3 3 2 2 3 3 6" xfId="24035" xr:uid="{00000000-0005-0000-0000-00002E5D0000}"/>
    <cellStyle name="20% - Accent1 3 3 2 2 3 3 6 2" xfId="24036" xr:uid="{00000000-0005-0000-0000-00002F5D0000}"/>
    <cellStyle name="20% - Accent1 3 3 2 2 3 3 6 2 2" xfId="24037" xr:uid="{00000000-0005-0000-0000-0000305D0000}"/>
    <cellStyle name="20% - Accent1 3 3 2 2 3 3 6 3" xfId="24038" xr:uid="{00000000-0005-0000-0000-0000315D0000}"/>
    <cellStyle name="20% - Accent1 3 3 2 2 3 3 7" xfId="24039" xr:uid="{00000000-0005-0000-0000-0000325D0000}"/>
    <cellStyle name="20% - Accent1 3 3 2 2 3 3 7 2" xfId="24040" xr:uid="{00000000-0005-0000-0000-0000335D0000}"/>
    <cellStyle name="20% - Accent1 3 3 2 2 3 3 8" xfId="24041" xr:uid="{00000000-0005-0000-0000-0000345D0000}"/>
    <cellStyle name="20% - Accent1 3 3 2 2 3 3 8 2" xfId="24042" xr:uid="{00000000-0005-0000-0000-0000355D0000}"/>
    <cellStyle name="20% - Accent1 3 3 2 2 3 3 9" xfId="24043" xr:uid="{00000000-0005-0000-0000-0000365D0000}"/>
    <cellStyle name="20% - Accent1 3 3 2 2 3 4" xfId="24044" xr:uid="{00000000-0005-0000-0000-0000375D0000}"/>
    <cellStyle name="20% - Accent1 3 3 2 2 3 4 2" xfId="24045" xr:uid="{00000000-0005-0000-0000-0000385D0000}"/>
    <cellStyle name="20% - Accent1 3 3 2 2 3 4 2 2" xfId="24046" xr:uid="{00000000-0005-0000-0000-0000395D0000}"/>
    <cellStyle name="20% - Accent1 3 3 2 2 3 4 2 2 2" xfId="24047" xr:uid="{00000000-0005-0000-0000-00003A5D0000}"/>
    <cellStyle name="20% - Accent1 3 3 2 2 3 4 2 3" xfId="24048" xr:uid="{00000000-0005-0000-0000-00003B5D0000}"/>
    <cellStyle name="20% - Accent1 3 3 2 2 3 4 3" xfId="24049" xr:uid="{00000000-0005-0000-0000-00003C5D0000}"/>
    <cellStyle name="20% - Accent1 3 3 2 2 3 4 3 2" xfId="24050" xr:uid="{00000000-0005-0000-0000-00003D5D0000}"/>
    <cellStyle name="20% - Accent1 3 3 2 2 3 4 4" xfId="24051" xr:uid="{00000000-0005-0000-0000-00003E5D0000}"/>
    <cellStyle name="20% - Accent1 3 3 2 2 3 5" xfId="24052" xr:uid="{00000000-0005-0000-0000-00003F5D0000}"/>
    <cellStyle name="20% - Accent1 3 3 2 2 3 5 2" xfId="24053" xr:uid="{00000000-0005-0000-0000-0000405D0000}"/>
    <cellStyle name="20% - Accent1 3 3 2 2 3 5 2 2" xfId="24054" xr:uid="{00000000-0005-0000-0000-0000415D0000}"/>
    <cellStyle name="20% - Accent1 3 3 2 2 3 5 2 2 2" xfId="24055" xr:uid="{00000000-0005-0000-0000-0000425D0000}"/>
    <cellStyle name="20% - Accent1 3 3 2 2 3 5 2 3" xfId="24056" xr:uid="{00000000-0005-0000-0000-0000435D0000}"/>
    <cellStyle name="20% - Accent1 3 3 2 2 3 5 3" xfId="24057" xr:uid="{00000000-0005-0000-0000-0000445D0000}"/>
    <cellStyle name="20% - Accent1 3 3 2 2 3 5 3 2" xfId="24058" xr:uid="{00000000-0005-0000-0000-0000455D0000}"/>
    <cellStyle name="20% - Accent1 3 3 2 2 3 5 4" xfId="24059" xr:uid="{00000000-0005-0000-0000-0000465D0000}"/>
    <cellStyle name="20% - Accent1 3 3 2 2 3 6" xfId="24060" xr:uid="{00000000-0005-0000-0000-0000475D0000}"/>
    <cellStyle name="20% - Accent1 3 3 2 2 3 6 2" xfId="24061" xr:uid="{00000000-0005-0000-0000-0000485D0000}"/>
    <cellStyle name="20% - Accent1 3 3 2 2 3 6 2 2" xfId="24062" xr:uid="{00000000-0005-0000-0000-0000495D0000}"/>
    <cellStyle name="20% - Accent1 3 3 2 2 3 6 2 2 2" xfId="24063" xr:uid="{00000000-0005-0000-0000-00004A5D0000}"/>
    <cellStyle name="20% - Accent1 3 3 2 2 3 6 2 3" xfId="24064" xr:uid="{00000000-0005-0000-0000-00004B5D0000}"/>
    <cellStyle name="20% - Accent1 3 3 2 2 3 6 3" xfId="24065" xr:uid="{00000000-0005-0000-0000-00004C5D0000}"/>
    <cellStyle name="20% - Accent1 3 3 2 2 3 6 3 2" xfId="24066" xr:uid="{00000000-0005-0000-0000-00004D5D0000}"/>
    <cellStyle name="20% - Accent1 3 3 2 2 3 6 4" xfId="24067" xr:uid="{00000000-0005-0000-0000-00004E5D0000}"/>
    <cellStyle name="20% - Accent1 3 3 2 2 3 7" xfId="24068" xr:uid="{00000000-0005-0000-0000-00004F5D0000}"/>
    <cellStyle name="20% - Accent1 3 3 2 2 3 7 2" xfId="24069" xr:uid="{00000000-0005-0000-0000-0000505D0000}"/>
    <cellStyle name="20% - Accent1 3 3 2 2 3 7 2 2" xfId="24070" xr:uid="{00000000-0005-0000-0000-0000515D0000}"/>
    <cellStyle name="20% - Accent1 3 3 2 2 3 7 3" xfId="24071" xr:uid="{00000000-0005-0000-0000-0000525D0000}"/>
    <cellStyle name="20% - Accent1 3 3 2 2 3 8" xfId="24072" xr:uid="{00000000-0005-0000-0000-0000535D0000}"/>
    <cellStyle name="20% - Accent1 3 3 2 2 3 8 2" xfId="24073" xr:uid="{00000000-0005-0000-0000-0000545D0000}"/>
    <cellStyle name="20% - Accent1 3 3 2 2 3 8 2 2" xfId="24074" xr:uid="{00000000-0005-0000-0000-0000555D0000}"/>
    <cellStyle name="20% - Accent1 3 3 2 2 3 8 3" xfId="24075" xr:uid="{00000000-0005-0000-0000-0000565D0000}"/>
    <cellStyle name="20% - Accent1 3 3 2 2 3 9" xfId="24076" xr:uid="{00000000-0005-0000-0000-0000575D0000}"/>
    <cellStyle name="20% - Accent1 3 3 2 2 3 9 2" xfId="24077" xr:uid="{00000000-0005-0000-0000-0000585D0000}"/>
    <cellStyle name="20% - Accent1 3 3 2 2 4" xfId="24078" xr:uid="{00000000-0005-0000-0000-0000595D0000}"/>
    <cellStyle name="20% - Accent1 3 3 2 2 4 10" xfId="24079" xr:uid="{00000000-0005-0000-0000-00005A5D0000}"/>
    <cellStyle name="20% - Accent1 3 3 2 2 4 10 2" xfId="24080" xr:uid="{00000000-0005-0000-0000-00005B5D0000}"/>
    <cellStyle name="20% - Accent1 3 3 2 2 4 11" xfId="24081" xr:uid="{00000000-0005-0000-0000-00005C5D0000}"/>
    <cellStyle name="20% - Accent1 3 3 2 2 4 2" xfId="24082" xr:uid="{00000000-0005-0000-0000-00005D5D0000}"/>
    <cellStyle name="20% - Accent1 3 3 2 2 4 2 2" xfId="24083" xr:uid="{00000000-0005-0000-0000-00005E5D0000}"/>
    <cellStyle name="20% - Accent1 3 3 2 2 4 2 2 2" xfId="24084" xr:uid="{00000000-0005-0000-0000-00005F5D0000}"/>
    <cellStyle name="20% - Accent1 3 3 2 2 4 2 2 2 2" xfId="24085" xr:uid="{00000000-0005-0000-0000-0000605D0000}"/>
    <cellStyle name="20% - Accent1 3 3 2 2 4 2 2 2 2 2" xfId="24086" xr:uid="{00000000-0005-0000-0000-0000615D0000}"/>
    <cellStyle name="20% - Accent1 3 3 2 2 4 2 2 2 3" xfId="24087" xr:uid="{00000000-0005-0000-0000-0000625D0000}"/>
    <cellStyle name="20% - Accent1 3 3 2 2 4 2 2 3" xfId="24088" xr:uid="{00000000-0005-0000-0000-0000635D0000}"/>
    <cellStyle name="20% - Accent1 3 3 2 2 4 2 2 3 2" xfId="24089" xr:uid="{00000000-0005-0000-0000-0000645D0000}"/>
    <cellStyle name="20% - Accent1 3 3 2 2 4 2 2 4" xfId="24090" xr:uid="{00000000-0005-0000-0000-0000655D0000}"/>
    <cellStyle name="20% - Accent1 3 3 2 2 4 2 3" xfId="24091" xr:uid="{00000000-0005-0000-0000-0000665D0000}"/>
    <cellStyle name="20% - Accent1 3 3 2 2 4 2 3 2" xfId="24092" xr:uid="{00000000-0005-0000-0000-0000675D0000}"/>
    <cellStyle name="20% - Accent1 3 3 2 2 4 2 3 2 2" xfId="24093" xr:uid="{00000000-0005-0000-0000-0000685D0000}"/>
    <cellStyle name="20% - Accent1 3 3 2 2 4 2 3 2 2 2" xfId="24094" xr:uid="{00000000-0005-0000-0000-0000695D0000}"/>
    <cellStyle name="20% - Accent1 3 3 2 2 4 2 3 2 3" xfId="24095" xr:uid="{00000000-0005-0000-0000-00006A5D0000}"/>
    <cellStyle name="20% - Accent1 3 3 2 2 4 2 3 3" xfId="24096" xr:uid="{00000000-0005-0000-0000-00006B5D0000}"/>
    <cellStyle name="20% - Accent1 3 3 2 2 4 2 3 3 2" xfId="24097" xr:uid="{00000000-0005-0000-0000-00006C5D0000}"/>
    <cellStyle name="20% - Accent1 3 3 2 2 4 2 3 4" xfId="24098" xr:uid="{00000000-0005-0000-0000-00006D5D0000}"/>
    <cellStyle name="20% - Accent1 3 3 2 2 4 2 4" xfId="24099" xr:uid="{00000000-0005-0000-0000-00006E5D0000}"/>
    <cellStyle name="20% - Accent1 3 3 2 2 4 2 4 2" xfId="24100" xr:uid="{00000000-0005-0000-0000-00006F5D0000}"/>
    <cellStyle name="20% - Accent1 3 3 2 2 4 2 4 2 2" xfId="24101" xr:uid="{00000000-0005-0000-0000-0000705D0000}"/>
    <cellStyle name="20% - Accent1 3 3 2 2 4 2 4 2 2 2" xfId="24102" xr:uid="{00000000-0005-0000-0000-0000715D0000}"/>
    <cellStyle name="20% - Accent1 3 3 2 2 4 2 4 2 3" xfId="24103" xr:uid="{00000000-0005-0000-0000-0000725D0000}"/>
    <cellStyle name="20% - Accent1 3 3 2 2 4 2 4 3" xfId="24104" xr:uid="{00000000-0005-0000-0000-0000735D0000}"/>
    <cellStyle name="20% - Accent1 3 3 2 2 4 2 4 3 2" xfId="24105" xr:uid="{00000000-0005-0000-0000-0000745D0000}"/>
    <cellStyle name="20% - Accent1 3 3 2 2 4 2 4 4" xfId="24106" xr:uid="{00000000-0005-0000-0000-0000755D0000}"/>
    <cellStyle name="20% - Accent1 3 3 2 2 4 2 5" xfId="24107" xr:uid="{00000000-0005-0000-0000-0000765D0000}"/>
    <cellStyle name="20% - Accent1 3 3 2 2 4 2 5 2" xfId="24108" xr:uid="{00000000-0005-0000-0000-0000775D0000}"/>
    <cellStyle name="20% - Accent1 3 3 2 2 4 2 5 2 2" xfId="24109" xr:uid="{00000000-0005-0000-0000-0000785D0000}"/>
    <cellStyle name="20% - Accent1 3 3 2 2 4 2 5 3" xfId="24110" xr:uid="{00000000-0005-0000-0000-0000795D0000}"/>
    <cellStyle name="20% - Accent1 3 3 2 2 4 2 6" xfId="24111" xr:uid="{00000000-0005-0000-0000-00007A5D0000}"/>
    <cellStyle name="20% - Accent1 3 3 2 2 4 2 6 2" xfId="24112" xr:uid="{00000000-0005-0000-0000-00007B5D0000}"/>
    <cellStyle name="20% - Accent1 3 3 2 2 4 2 6 2 2" xfId="24113" xr:uid="{00000000-0005-0000-0000-00007C5D0000}"/>
    <cellStyle name="20% - Accent1 3 3 2 2 4 2 6 3" xfId="24114" xr:uid="{00000000-0005-0000-0000-00007D5D0000}"/>
    <cellStyle name="20% - Accent1 3 3 2 2 4 2 7" xfId="24115" xr:uid="{00000000-0005-0000-0000-00007E5D0000}"/>
    <cellStyle name="20% - Accent1 3 3 2 2 4 2 7 2" xfId="24116" xr:uid="{00000000-0005-0000-0000-00007F5D0000}"/>
    <cellStyle name="20% - Accent1 3 3 2 2 4 2 8" xfId="24117" xr:uid="{00000000-0005-0000-0000-0000805D0000}"/>
    <cellStyle name="20% - Accent1 3 3 2 2 4 2 8 2" xfId="24118" xr:uid="{00000000-0005-0000-0000-0000815D0000}"/>
    <cellStyle name="20% - Accent1 3 3 2 2 4 2 9" xfId="24119" xr:uid="{00000000-0005-0000-0000-0000825D0000}"/>
    <cellStyle name="20% - Accent1 3 3 2 2 4 3" xfId="24120" xr:uid="{00000000-0005-0000-0000-0000835D0000}"/>
    <cellStyle name="20% - Accent1 3 3 2 2 4 3 2" xfId="24121" xr:uid="{00000000-0005-0000-0000-0000845D0000}"/>
    <cellStyle name="20% - Accent1 3 3 2 2 4 3 2 2" xfId="24122" xr:uid="{00000000-0005-0000-0000-0000855D0000}"/>
    <cellStyle name="20% - Accent1 3 3 2 2 4 3 2 2 2" xfId="24123" xr:uid="{00000000-0005-0000-0000-0000865D0000}"/>
    <cellStyle name="20% - Accent1 3 3 2 2 4 3 2 2 2 2" xfId="24124" xr:uid="{00000000-0005-0000-0000-0000875D0000}"/>
    <cellStyle name="20% - Accent1 3 3 2 2 4 3 2 2 3" xfId="24125" xr:uid="{00000000-0005-0000-0000-0000885D0000}"/>
    <cellStyle name="20% - Accent1 3 3 2 2 4 3 2 3" xfId="24126" xr:uid="{00000000-0005-0000-0000-0000895D0000}"/>
    <cellStyle name="20% - Accent1 3 3 2 2 4 3 2 3 2" xfId="24127" xr:uid="{00000000-0005-0000-0000-00008A5D0000}"/>
    <cellStyle name="20% - Accent1 3 3 2 2 4 3 2 4" xfId="24128" xr:uid="{00000000-0005-0000-0000-00008B5D0000}"/>
    <cellStyle name="20% - Accent1 3 3 2 2 4 3 3" xfId="24129" xr:uid="{00000000-0005-0000-0000-00008C5D0000}"/>
    <cellStyle name="20% - Accent1 3 3 2 2 4 3 3 2" xfId="24130" xr:uid="{00000000-0005-0000-0000-00008D5D0000}"/>
    <cellStyle name="20% - Accent1 3 3 2 2 4 3 3 2 2" xfId="24131" xr:uid="{00000000-0005-0000-0000-00008E5D0000}"/>
    <cellStyle name="20% - Accent1 3 3 2 2 4 3 3 2 2 2" xfId="24132" xr:uid="{00000000-0005-0000-0000-00008F5D0000}"/>
    <cellStyle name="20% - Accent1 3 3 2 2 4 3 3 2 3" xfId="24133" xr:uid="{00000000-0005-0000-0000-0000905D0000}"/>
    <cellStyle name="20% - Accent1 3 3 2 2 4 3 3 3" xfId="24134" xr:uid="{00000000-0005-0000-0000-0000915D0000}"/>
    <cellStyle name="20% - Accent1 3 3 2 2 4 3 3 3 2" xfId="24135" xr:uid="{00000000-0005-0000-0000-0000925D0000}"/>
    <cellStyle name="20% - Accent1 3 3 2 2 4 3 3 4" xfId="24136" xr:uid="{00000000-0005-0000-0000-0000935D0000}"/>
    <cellStyle name="20% - Accent1 3 3 2 2 4 3 4" xfId="24137" xr:uid="{00000000-0005-0000-0000-0000945D0000}"/>
    <cellStyle name="20% - Accent1 3 3 2 2 4 3 4 2" xfId="24138" xr:uid="{00000000-0005-0000-0000-0000955D0000}"/>
    <cellStyle name="20% - Accent1 3 3 2 2 4 3 4 2 2" xfId="24139" xr:uid="{00000000-0005-0000-0000-0000965D0000}"/>
    <cellStyle name="20% - Accent1 3 3 2 2 4 3 4 2 2 2" xfId="24140" xr:uid="{00000000-0005-0000-0000-0000975D0000}"/>
    <cellStyle name="20% - Accent1 3 3 2 2 4 3 4 2 3" xfId="24141" xr:uid="{00000000-0005-0000-0000-0000985D0000}"/>
    <cellStyle name="20% - Accent1 3 3 2 2 4 3 4 3" xfId="24142" xr:uid="{00000000-0005-0000-0000-0000995D0000}"/>
    <cellStyle name="20% - Accent1 3 3 2 2 4 3 4 3 2" xfId="24143" xr:uid="{00000000-0005-0000-0000-00009A5D0000}"/>
    <cellStyle name="20% - Accent1 3 3 2 2 4 3 4 4" xfId="24144" xr:uid="{00000000-0005-0000-0000-00009B5D0000}"/>
    <cellStyle name="20% - Accent1 3 3 2 2 4 3 5" xfId="24145" xr:uid="{00000000-0005-0000-0000-00009C5D0000}"/>
    <cellStyle name="20% - Accent1 3 3 2 2 4 3 5 2" xfId="24146" xr:uid="{00000000-0005-0000-0000-00009D5D0000}"/>
    <cellStyle name="20% - Accent1 3 3 2 2 4 3 5 2 2" xfId="24147" xr:uid="{00000000-0005-0000-0000-00009E5D0000}"/>
    <cellStyle name="20% - Accent1 3 3 2 2 4 3 5 3" xfId="24148" xr:uid="{00000000-0005-0000-0000-00009F5D0000}"/>
    <cellStyle name="20% - Accent1 3 3 2 2 4 3 6" xfId="24149" xr:uid="{00000000-0005-0000-0000-0000A05D0000}"/>
    <cellStyle name="20% - Accent1 3 3 2 2 4 3 6 2" xfId="24150" xr:uid="{00000000-0005-0000-0000-0000A15D0000}"/>
    <cellStyle name="20% - Accent1 3 3 2 2 4 3 6 2 2" xfId="24151" xr:uid="{00000000-0005-0000-0000-0000A25D0000}"/>
    <cellStyle name="20% - Accent1 3 3 2 2 4 3 6 3" xfId="24152" xr:uid="{00000000-0005-0000-0000-0000A35D0000}"/>
    <cellStyle name="20% - Accent1 3 3 2 2 4 3 7" xfId="24153" xr:uid="{00000000-0005-0000-0000-0000A45D0000}"/>
    <cellStyle name="20% - Accent1 3 3 2 2 4 3 7 2" xfId="24154" xr:uid="{00000000-0005-0000-0000-0000A55D0000}"/>
    <cellStyle name="20% - Accent1 3 3 2 2 4 3 8" xfId="24155" xr:uid="{00000000-0005-0000-0000-0000A65D0000}"/>
    <cellStyle name="20% - Accent1 3 3 2 2 4 3 8 2" xfId="24156" xr:uid="{00000000-0005-0000-0000-0000A75D0000}"/>
    <cellStyle name="20% - Accent1 3 3 2 2 4 3 9" xfId="24157" xr:uid="{00000000-0005-0000-0000-0000A85D0000}"/>
    <cellStyle name="20% - Accent1 3 3 2 2 4 4" xfId="24158" xr:uid="{00000000-0005-0000-0000-0000A95D0000}"/>
    <cellStyle name="20% - Accent1 3 3 2 2 4 4 2" xfId="24159" xr:uid="{00000000-0005-0000-0000-0000AA5D0000}"/>
    <cellStyle name="20% - Accent1 3 3 2 2 4 4 2 2" xfId="24160" xr:uid="{00000000-0005-0000-0000-0000AB5D0000}"/>
    <cellStyle name="20% - Accent1 3 3 2 2 4 4 2 2 2" xfId="24161" xr:uid="{00000000-0005-0000-0000-0000AC5D0000}"/>
    <cellStyle name="20% - Accent1 3 3 2 2 4 4 2 3" xfId="24162" xr:uid="{00000000-0005-0000-0000-0000AD5D0000}"/>
    <cellStyle name="20% - Accent1 3 3 2 2 4 4 3" xfId="24163" xr:uid="{00000000-0005-0000-0000-0000AE5D0000}"/>
    <cellStyle name="20% - Accent1 3 3 2 2 4 4 3 2" xfId="24164" xr:uid="{00000000-0005-0000-0000-0000AF5D0000}"/>
    <cellStyle name="20% - Accent1 3 3 2 2 4 4 4" xfId="24165" xr:uid="{00000000-0005-0000-0000-0000B05D0000}"/>
    <cellStyle name="20% - Accent1 3 3 2 2 4 5" xfId="24166" xr:uid="{00000000-0005-0000-0000-0000B15D0000}"/>
    <cellStyle name="20% - Accent1 3 3 2 2 4 5 2" xfId="24167" xr:uid="{00000000-0005-0000-0000-0000B25D0000}"/>
    <cellStyle name="20% - Accent1 3 3 2 2 4 5 2 2" xfId="24168" xr:uid="{00000000-0005-0000-0000-0000B35D0000}"/>
    <cellStyle name="20% - Accent1 3 3 2 2 4 5 2 2 2" xfId="24169" xr:uid="{00000000-0005-0000-0000-0000B45D0000}"/>
    <cellStyle name="20% - Accent1 3 3 2 2 4 5 2 3" xfId="24170" xr:uid="{00000000-0005-0000-0000-0000B55D0000}"/>
    <cellStyle name="20% - Accent1 3 3 2 2 4 5 3" xfId="24171" xr:uid="{00000000-0005-0000-0000-0000B65D0000}"/>
    <cellStyle name="20% - Accent1 3 3 2 2 4 5 3 2" xfId="24172" xr:uid="{00000000-0005-0000-0000-0000B75D0000}"/>
    <cellStyle name="20% - Accent1 3 3 2 2 4 5 4" xfId="24173" xr:uid="{00000000-0005-0000-0000-0000B85D0000}"/>
    <cellStyle name="20% - Accent1 3 3 2 2 4 6" xfId="24174" xr:uid="{00000000-0005-0000-0000-0000B95D0000}"/>
    <cellStyle name="20% - Accent1 3 3 2 2 4 6 2" xfId="24175" xr:uid="{00000000-0005-0000-0000-0000BA5D0000}"/>
    <cellStyle name="20% - Accent1 3 3 2 2 4 6 2 2" xfId="24176" xr:uid="{00000000-0005-0000-0000-0000BB5D0000}"/>
    <cellStyle name="20% - Accent1 3 3 2 2 4 6 2 2 2" xfId="24177" xr:uid="{00000000-0005-0000-0000-0000BC5D0000}"/>
    <cellStyle name="20% - Accent1 3 3 2 2 4 6 2 3" xfId="24178" xr:uid="{00000000-0005-0000-0000-0000BD5D0000}"/>
    <cellStyle name="20% - Accent1 3 3 2 2 4 6 3" xfId="24179" xr:uid="{00000000-0005-0000-0000-0000BE5D0000}"/>
    <cellStyle name="20% - Accent1 3 3 2 2 4 6 3 2" xfId="24180" xr:uid="{00000000-0005-0000-0000-0000BF5D0000}"/>
    <cellStyle name="20% - Accent1 3 3 2 2 4 6 4" xfId="24181" xr:uid="{00000000-0005-0000-0000-0000C05D0000}"/>
    <cellStyle name="20% - Accent1 3 3 2 2 4 7" xfId="24182" xr:uid="{00000000-0005-0000-0000-0000C15D0000}"/>
    <cellStyle name="20% - Accent1 3 3 2 2 4 7 2" xfId="24183" xr:uid="{00000000-0005-0000-0000-0000C25D0000}"/>
    <cellStyle name="20% - Accent1 3 3 2 2 4 7 2 2" xfId="24184" xr:uid="{00000000-0005-0000-0000-0000C35D0000}"/>
    <cellStyle name="20% - Accent1 3 3 2 2 4 7 3" xfId="24185" xr:uid="{00000000-0005-0000-0000-0000C45D0000}"/>
    <cellStyle name="20% - Accent1 3 3 2 2 4 8" xfId="24186" xr:uid="{00000000-0005-0000-0000-0000C55D0000}"/>
    <cellStyle name="20% - Accent1 3 3 2 2 4 8 2" xfId="24187" xr:uid="{00000000-0005-0000-0000-0000C65D0000}"/>
    <cellStyle name="20% - Accent1 3 3 2 2 4 8 2 2" xfId="24188" xr:uid="{00000000-0005-0000-0000-0000C75D0000}"/>
    <cellStyle name="20% - Accent1 3 3 2 2 4 8 3" xfId="24189" xr:uid="{00000000-0005-0000-0000-0000C85D0000}"/>
    <cellStyle name="20% - Accent1 3 3 2 2 4 9" xfId="24190" xr:uid="{00000000-0005-0000-0000-0000C95D0000}"/>
    <cellStyle name="20% - Accent1 3 3 2 2 4 9 2" xfId="24191" xr:uid="{00000000-0005-0000-0000-0000CA5D0000}"/>
    <cellStyle name="20% - Accent1 3 3 2 2 5" xfId="24192" xr:uid="{00000000-0005-0000-0000-0000CB5D0000}"/>
    <cellStyle name="20% - Accent1 3 3 2 2 5 2" xfId="24193" xr:uid="{00000000-0005-0000-0000-0000CC5D0000}"/>
    <cellStyle name="20% - Accent1 3 3 2 2 5 2 2" xfId="24194" xr:uid="{00000000-0005-0000-0000-0000CD5D0000}"/>
    <cellStyle name="20% - Accent1 3 3 2 2 5 2 2 2" xfId="24195" xr:uid="{00000000-0005-0000-0000-0000CE5D0000}"/>
    <cellStyle name="20% - Accent1 3 3 2 2 5 2 2 2 2" xfId="24196" xr:uid="{00000000-0005-0000-0000-0000CF5D0000}"/>
    <cellStyle name="20% - Accent1 3 3 2 2 5 2 2 3" xfId="24197" xr:uid="{00000000-0005-0000-0000-0000D05D0000}"/>
    <cellStyle name="20% - Accent1 3 3 2 2 5 2 3" xfId="24198" xr:uid="{00000000-0005-0000-0000-0000D15D0000}"/>
    <cellStyle name="20% - Accent1 3 3 2 2 5 2 3 2" xfId="24199" xr:uid="{00000000-0005-0000-0000-0000D25D0000}"/>
    <cellStyle name="20% - Accent1 3 3 2 2 5 2 4" xfId="24200" xr:uid="{00000000-0005-0000-0000-0000D35D0000}"/>
    <cellStyle name="20% - Accent1 3 3 2 2 5 3" xfId="24201" xr:uid="{00000000-0005-0000-0000-0000D45D0000}"/>
    <cellStyle name="20% - Accent1 3 3 2 2 5 3 2" xfId="24202" xr:uid="{00000000-0005-0000-0000-0000D55D0000}"/>
    <cellStyle name="20% - Accent1 3 3 2 2 5 3 2 2" xfId="24203" xr:uid="{00000000-0005-0000-0000-0000D65D0000}"/>
    <cellStyle name="20% - Accent1 3 3 2 2 5 3 2 2 2" xfId="24204" xr:uid="{00000000-0005-0000-0000-0000D75D0000}"/>
    <cellStyle name="20% - Accent1 3 3 2 2 5 3 2 3" xfId="24205" xr:uid="{00000000-0005-0000-0000-0000D85D0000}"/>
    <cellStyle name="20% - Accent1 3 3 2 2 5 3 3" xfId="24206" xr:uid="{00000000-0005-0000-0000-0000D95D0000}"/>
    <cellStyle name="20% - Accent1 3 3 2 2 5 3 3 2" xfId="24207" xr:uid="{00000000-0005-0000-0000-0000DA5D0000}"/>
    <cellStyle name="20% - Accent1 3 3 2 2 5 3 4" xfId="24208" xr:uid="{00000000-0005-0000-0000-0000DB5D0000}"/>
    <cellStyle name="20% - Accent1 3 3 2 2 5 4" xfId="24209" xr:uid="{00000000-0005-0000-0000-0000DC5D0000}"/>
    <cellStyle name="20% - Accent1 3 3 2 2 5 4 2" xfId="24210" xr:uid="{00000000-0005-0000-0000-0000DD5D0000}"/>
    <cellStyle name="20% - Accent1 3 3 2 2 5 4 2 2" xfId="24211" xr:uid="{00000000-0005-0000-0000-0000DE5D0000}"/>
    <cellStyle name="20% - Accent1 3 3 2 2 5 4 2 2 2" xfId="24212" xr:uid="{00000000-0005-0000-0000-0000DF5D0000}"/>
    <cellStyle name="20% - Accent1 3 3 2 2 5 4 2 3" xfId="24213" xr:uid="{00000000-0005-0000-0000-0000E05D0000}"/>
    <cellStyle name="20% - Accent1 3 3 2 2 5 4 3" xfId="24214" xr:uid="{00000000-0005-0000-0000-0000E15D0000}"/>
    <cellStyle name="20% - Accent1 3 3 2 2 5 4 3 2" xfId="24215" xr:uid="{00000000-0005-0000-0000-0000E25D0000}"/>
    <cellStyle name="20% - Accent1 3 3 2 2 5 4 4" xfId="24216" xr:uid="{00000000-0005-0000-0000-0000E35D0000}"/>
    <cellStyle name="20% - Accent1 3 3 2 2 5 5" xfId="24217" xr:uid="{00000000-0005-0000-0000-0000E45D0000}"/>
    <cellStyle name="20% - Accent1 3 3 2 2 5 5 2" xfId="24218" xr:uid="{00000000-0005-0000-0000-0000E55D0000}"/>
    <cellStyle name="20% - Accent1 3 3 2 2 5 5 2 2" xfId="24219" xr:uid="{00000000-0005-0000-0000-0000E65D0000}"/>
    <cellStyle name="20% - Accent1 3 3 2 2 5 5 3" xfId="24220" xr:uid="{00000000-0005-0000-0000-0000E75D0000}"/>
    <cellStyle name="20% - Accent1 3 3 2 2 5 6" xfId="24221" xr:uid="{00000000-0005-0000-0000-0000E85D0000}"/>
    <cellStyle name="20% - Accent1 3 3 2 2 5 6 2" xfId="24222" xr:uid="{00000000-0005-0000-0000-0000E95D0000}"/>
    <cellStyle name="20% - Accent1 3 3 2 2 5 6 2 2" xfId="24223" xr:uid="{00000000-0005-0000-0000-0000EA5D0000}"/>
    <cellStyle name="20% - Accent1 3 3 2 2 5 6 3" xfId="24224" xr:uid="{00000000-0005-0000-0000-0000EB5D0000}"/>
    <cellStyle name="20% - Accent1 3 3 2 2 5 7" xfId="24225" xr:uid="{00000000-0005-0000-0000-0000EC5D0000}"/>
    <cellStyle name="20% - Accent1 3 3 2 2 5 7 2" xfId="24226" xr:uid="{00000000-0005-0000-0000-0000ED5D0000}"/>
    <cellStyle name="20% - Accent1 3 3 2 2 5 8" xfId="24227" xr:uid="{00000000-0005-0000-0000-0000EE5D0000}"/>
    <cellStyle name="20% - Accent1 3 3 2 2 5 8 2" xfId="24228" xr:uid="{00000000-0005-0000-0000-0000EF5D0000}"/>
    <cellStyle name="20% - Accent1 3 3 2 2 5 9" xfId="24229" xr:uid="{00000000-0005-0000-0000-0000F05D0000}"/>
    <cellStyle name="20% - Accent1 3 3 2 2 6" xfId="24230" xr:uid="{00000000-0005-0000-0000-0000F15D0000}"/>
    <cellStyle name="20% - Accent1 3 3 2 2 6 2" xfId="24231" xr:uid="{00000000-0005-0000-0000-0000F25D0000}"/>
    <cellStyle name="20% - Accent1 3 3 2 2 6 2 2" xfId="24232" xr:uid="{00000000-0005-0000-0000-0000F35D0000}"/>
    <cellStyle name="20% - Accent1 3 3 2 2 6 2 2 2" xfId="24233" xr:uid="{00000000-0005-0000-0000-0000F45D0000}"/>
    <cellStyle name="20% - Accent1 3 3 2 2 6 2 2 2 2" xfId="24234" xr:uid="{00000000-0005-0000-0000-0000F55D0000}"/>
    <cellStyle name="20% - Accent1 3 3 2 2 6 2 2 3" xfId="24235" xr:uid="{00000000-0005-0000-0000-0000F65D0000}"/>
    <cellStyle name="20% - Accent1 3 3 2 2 6 2 3" xfId="24236" xr:uid="{00000000-0005-0000-0000-0000F75D0000}"/>
    <cellStyle name="20% - Accent1 3 3 2 2 6 2 3 2" xfId="24237" xr:uid="{00000000-0005-0000-0000-0000F85D0000}"/>
    <cellStyle name="20% - Accent1 3 3 2 2 6 2 4" xfId="24238" xr:uid="{00000000-0005-0000-0000-0000F95D0000}"/>
    <cellStyle name="20% - Accent1 3 3 2 2 6 3" xfId="24239" xr:uid="{00000000-0005-0000-0000-0000FA5D0000}"/>
    <cellStyle name="20% - Accent1 3 3 2 2 6 3 2" xfId="24240" xr:uid="{00000000-0005-0000-0000-0000FB5D0000}"/>
    <cellStyle name="20% - Accent1 3 3 2 2 6 3 2 2" xfId="24241" xr:uid="{00000000-0005-0000-0000-0000FC5D0000}"/>
    <cellStyle name="20% - Accent1 3 3 2 2 6 3 2 2 2" xfId="24242" xr:uid="{00000000-0005-0000-0000-0000FD5D0000}"/>
    <cellStyle name="20% - Accent1 3 3 2 2 6 3 2 3" xfId="24243" xr:uid="{00000000-0005-0000-0000-0000FE5D0000}"/>
    <cellStyle name="20% - Accent1 3 3 2 2 6 3 3" xfId="24244" xr:uid="{00000000-0005-0000-0000-0000FF5D0000}"/>
    <cellStyle name="20% - Accent1 3 3 2 2 6 3 3 2" xfId="24245" xr:uid="{00000000-0005-0000-0000-0000005E0000}"/>
    <cellStyle name="20% - Accent1 3 3 2 2 6 3 4" xfId="24246" xr:uid="{00000000-0005-0000-0000-0000015E0000}"/>
    <cellStyle name="20% - Accent1 3 3 2 2 6 4" xfId="24247" xr:uid="{00000000-0005-0000-0000-0000025E0000}"/>
    <cellStyle name="20% - Accent1 3 3 2 2 6 4 2" xfId="24248" xr:uid="{00000000-0005-0000-0000-0000035E0000}"/>
    <cellStyle name="20% - Accent1 3 3 2 2 6 4 2 2" xfId="24249" xr:uid="{00000000-0005-0000-0000-0000045E0000}"/>
    <cellStyle name="20% - Accent1 3 3 2 2 6 4 2 2 2" xfId="24250" xr:uid="{00000000-0005-0000-0000-0000055E0000}"/>
    <cellStyle name="20% - Accent1 3 3 2 2 6 4 2 3" xfId="24251" xr:uid="{00000000-0005-0000-0000-0000065E0000}"/>
    <cellStyle name="20% - Accent1 3 3 2 2 6 4 3" xfId="24252" xr:uid="{00000000-0005-0000-0000-0000075E0000}"/>
    <cellStyle name="20% - Accent1 3 3 2 2 6 4 3 2" xfId="24253" xr:uid="{00000000-0005-0000-0000-0000085E0000}"/>
    <cellStyle name="20% - Accent1 3 3 2 2 6 4 4" xfId="24254" xr:uid="{00000000-0005-0000-0000-0000095E0000}"/>
    <cellStyle name="20% - Accent1 3 3 2 2 6 5" xfId="24255" xr:uid="{00000000-0005-0000-0000-00000A5E0000}"/>
    <cellStyle name="20% - Accent1 3 3 2 2 6 5 2" xfId="24256" xr:uid="{00000000-0005-0000-0000-00000B5E0000}"/>
    <cellStyle name="20% - Accent1 3 3 2 2 6 5 2 2" xfId="24257" xr:uid="{00000000-0005-0000-0000-00000C5E0000}"/>
    <cellStyle name="20% - Accent1 3 3 2 2 6 5 3" xfId="24258" xr:uid="{00000000-0005-0000-0000-00000D5E0000}"/>
    <cellStyle name="20% - Accent1 3 3 2 2 6 6" xfId="24259" xr:uid="{00000000-0005-0000-0000-00000E5E0000}"/>
    <cellStyle name="20% - Accent1 3 3 2 2 6 6 2" xfId="24260" xr:uid="{00000000-0005-0000-0000-00000F5E0000}"/>
    <cellStyle name="20% - Accent1 3 3 2 2 6 6 2 2" xfId="24261" xr:uid="{00000000-0005-0000-0000-0000105E0000}"/>
    <cellStyle name="20% - Accent1 3 3 2 2 6 6 3" xfId="24262" xr:uid="{00000000-0005-0000-0000-0000115E0000}"/>
    <cellStyle name="20% - Accent1 3 3 2 2 6 7" xfId="24263" xr:uid="{00000000-0005-0000-0000-0000125E0000}"/>
    <cellStyle name="20% - Accent1 3 3 2 2 6 7 2" xfId="24264" xr:uid="{00000000-0005-0000-0000-0000135E0000}"/>
    <cellStyle name="20% - Accent1 3 3 2 2 6 8" xfId="24265" xr:uid="{00000000-0005-0000-0000-0000145E0000}"/>
    <cellStyle name="20% - Accent1 3 3 2 2 6 8 2" xfId="24266" xr:uid="{00000000-0005-0000-0000-0000155E0000}"/>
    <cellStyle name="20% - Accent1 3 3 2 2 6 9" xfId="24267" xr:uid="{00000000-0005-0000-0000-0000165E0000}"/>
    <cellStyle name="20% - Accent1 3 3 2 2 7" xfId="24268" xr:uid="{00000000-0005-0000-0000-0000175E0000}"/>
    <cellStyle name="20% - Accent1 3 3 2 2 7 2" xfId="24269" xr:uid="{00000000-0005-0000-0000-0000185E0000}"/>
    <cellStyle name="20% - Accent1 3 3 2 2 7 2 2" xfId="24270" xr:uid="{00000000-0005-0000-0000-0000195E0000}"/>
    <cellStyle name="20% - Accent1 3 3 2 2 7 2 2 2" xfId="24271" xr:uid="{00000000-0005-0000-0000-00001A5E0000}"/>
    <cellStyle name="20% - Accent1 3 3 2 2 7 2 3" xfId="24272" xr:uid="{00000000-0005-0000-0000-00001B5E0000}"/>
    <cellStyle name="20% - Accent1 3 3 2 2 7 3" xfId="24273" xr:uid="{00000000-0005-0000-0000-00001C5E0000}"/>
    <cellStyle name="20% - Accent1 3 3 2 2 7 3 2" xfId="24274" xr:uid="{00000000-0005-0000-0000-00001D5E0000}"/>
    <cellStyle name="20% - Accent1 3 3 2 2 7 4" xfId="24275" xr:uid="{00000000-0005-0000-0000-00001E5E0000}"/>
    <cellStyle name="20% - Accent1 3 3 2 2 8" xfId="24276" xr:uid="{00000000-0005-0000-0000-00001F5E0000}"/>
    <cellStyle name="20% - Accent1 3 3 2 2 8 2" xfId="24277" xr:uid="{00000000-0005-0000-0000-0000205E0000}"/>
    <cellStyle name="20% - Accent1 3 3 2 2 8 2 2" xfId="24278" xr:uid="{00000000-0005-0000-0000-0000215E0000}"/>
    <cellStyle name="20% - Accent1 3 3 2 2 8 2 2 2" xfId="24279" xr:uid="{00000000-0005-0000-0000-0000225E0000}"/>
    <cellStyle name="20% - Accent1 3 3 2 2 8 2 3" xfId="24280" xr:uid="{00000000-0005-0000-0000-0000235E0000}"/>
    <cellStyle name="20% - Accent1 3 3 2 2 8 3" xfId="24281" xr:uid="{00000000-0005-0000-0000-0000245E0000}"/>
    <cellStyle name="20% - Accent1 3 3 2 2 8 3 2" xfId="24282" xr:uid="{00000000-0005-0000-0000-0000255E0000}"/>
    <cellStyle name="20% - Accent1 3 3 2 2 8 4" xfId="24283" xr:uid="{00000000-0005-0000-0000-0000265E0000}"/>
    <cellStyle name="20% - Accent1 3 3 2 2 9" xfId="24284" xr:uid="{00000000-0005-0000-0000-0000275E0000}"/>
    <cellStyle name="20% - Accent1 3 3 2 2 9 2" xfId="24285" xr:uid="{00000000-0005-0000-0000-0000285E0000}"/>
    <cellStyle name="20% - Accent1 3 3 2 2 9 2 2" xfId="24286" xr:uid="{00000000-0005-0000-0000-0000295E0000}"/>
    <cellStyle name="20% - Accent1 3 3 2 2 9 2 2 2" xfId="24287" xr:uid="{00000000-0005-0000-0000-00002A5E0000}"/>
    <cellStyle name="20% - Accent1 3 3 2 2 9 2 3" xfId="24288" xr:uid="{00000000-0005-0000-0000-00002B5E0000}"/>
    <cellStyle name="20% - Accent1 3 3 2 2 9 3" xfId="24289" xr:uid="{00000000-0005-0000-0000-00002C5E0000}"/>
    <cellStyle name="20% - Accent1 3 3 2 2 9 3 2" xfId="24290" xr:uid="{00000000-0005-0000-0000-00002D5E0000}"/>
    <cellStyle name="20% - Accent1 3 3 2 2 9 4" xfId="24291" xr:uid="{00000000-0005-0000-0000-00002E5E0000}"/>
    <cellStyle name="20% - Accent1 3 3 2 3" xfId="24292" xr:uid="{00000000-0005-0000-0000-00002F5E0000}"/>
    <cellStyle name="20% - Accent1 3 3 2 3 10" xfId="24293" xr:uid="{00000000-0005-0000-0000-0000305E0000}"/>
    <cellStyle name="20% - Accent1 3 3 2 3 10 2" xfId="24294" xr:uid="{00000000-0005-0000-0000-0000315E0000}"/>
    <cellStyle name="20% - Accent1 3 3 2 3 11" xfId="24295" xr:uid="{00000000-0005-0000-0000-0000325E0000}"/>
    <cellStyle name="20% - Accent1 3 3 2 3 2" xfId="24296" xr:uid="{00000000-0005-0000-0000-0000335E0000}"/>
    <cellStyle name="20% - Accent1 3 3 2 3 2 2" xfId="24297" xr:uid="{00000000-0005-0000-0000-0000345E0000}"/>
    <cellStyle name="20% - Accent1 3 3 2 3 2 2 2" xfId="24298" xr:uid="{00000000-0005-0000-0000-0000355E0000}"/>
    <cellStyle name="20% - Accent1 3 3 2 3 2 2 2 2" xfId="24299" xr:uid="{00000000-0005-0000-0000-0000365E0000}"/>
    <cellStyle name="20% - Accent1 3 3 2 3 2 2 2 2 2" xfId="24300" xr:uid="{00000000-0005-0000-0000-0000375E0000}"/>
    <cellStyle name="20% - Accent1 3 3 2 3 2 2 2 3" xfId="24301" xr:uid="{00000000-0005-0000-0000-0000385E0000}"/>
    <cellStyle name="20% - Accent1 3 3 2 3 2 2 3" xfId="24302" xr:uid="{00000000-0005-0000-0000-0000395E0000}"/>
    <cellStyle name="20% - Accent1 3 3 2 3 2 2 3 2" xfId="24303" xr:uid="{00000000-0005-0000-0000-00003A5E0000}"/>
    <cellStyle name="20% - Accent1 3 3 2 3 2 2 4" xfId="24304" xr:uid="{00000000-0005-0000-0000-00003B5E0000}"/>
    <cellStyle name="20% - Accent1 3 3 2 3 2 3" xfId="24305" xr:uid="{00000000-0005-0000-0000-00003C5E0000}"/>
    <cellStyle name="20% - Accent1 3 3 2 3 2 3 2" xfId="24306" xr:uid="{00000000-0005-0000-0000-00003D5E0000}"/>
    <cellStyle name="20% - Accent1 3 3 2 3 2 3 2 2" xfId="24307" xr:uid="{00000000-0005-0000-0000-00003E5E0000}"/>
    <cellStyle name="20% - Accent1 3 3 2 3 2 3 2 2 2" xfId="24308" xr:uid="{00000000-0005-0000-0000-00003F5E0000}"/>
    <cellStyle name="20% - Accent1 3 3 2 3 2 3 2 3" xfId="24309" xr:uid="{00000000-0005-0000-0000-0000405E0000}"/>
    <cellStyle name="20% - Accent1 3 3 2 3 2 3 3" xfId="24310" xr:uid="{00000000-0005-0000-0000-0000415E0000}"/>
    <cellStyle name="20% - Accent1 3 3 2 3 2 3 3 2" xfId="24311" xr:uid="{00000000-0005-0000-0000-0000425E0000}"/>
    <cellStyle name="20% - Accent1 3 3 2 3 2 3 4" xfId="24312" xr:uid="{00000000-0005-0000-0000-0000435E0000}"/>
    <cellStyle name="20% - Accent1 3 3 2 3 2 4" xfId="24313" xr:uid="{00000000-0005-0000-0000-0000445E0000}"/>
    <cellStyle name="20% - Accent1 3 3 2 3 2 4 2" xfId="24314" xr:uid="{00000000-0005-0000-0000-0000455E0000}"/>
    <cellStyle name="20% - Accent1 3 3 2 3 2 4 2 2" xfId="24315" xr:uid="{00000000-0005-0000-0000-0000465E0000}"/>
    <cellStyle name="20% - Accent1 3 3 2 3 2 4 2 2 2" xfId="24316" xr:uid="{00000000-0005-0000-0000-0000475E0000}"/>
    <cellStyle name="20% - Accent1 3 3 2 3 2 4 2 3" xfId="24317" xr:uid="{00000000-0005-0000-0000-0000485E0000}"/>
    <cellStyle name="20% - Accent1 3 3 2 3 2 4 3" xfId="24318" xr:uid="{00000000-0005-0000-0000-0000495E0000}"/>
    <cellStyle name="20% - Accent1 3 3 2 3 2 4 3 2" xfId="24319" xr:uid="{00000000-0005-0000-0000-00004A5E0000}"/>
    <cellStyle name="20% - Accent1 3 3 2 3 2 4 4" xfId="24320" xr:uid="{00000000-0005-0000-0000-00004B5E0000}"/>
    <cellStyle name="20% - Accent1 3 3 2 3 2 5" xfId="24321" xr:uid="{00000000-0005-0000-0000-00004C5E0000}"/>
    <cellStyle name="20% - Accent1 3 3 2 3 2 5 2" xfId="24322" xr:uid="{00000000-0005-0000-0000-00004D5E0000}"/>
    <cellStyle name="20% - Accent1 3 3 2 3 2 5 2 2" xfId="24323" xr:uid="{00000000-0005-0000-0000-00004E5E0000}"/>
    <cellStyle name="20% - Accent1 3 3 2 3 2 5 3" xfId="24324" xr:uid="{00000000-0005-0000-0000-00004F5E0000}"/>
    <cellStyle name="20% - Accent1 3 3 2 3 2 6" xfId="24325" xr:uid="{00000000-0005-0000-0000-0000505E0000}"/>
    <cellStyle name="20% - Accent1 3 3 2 3 2 6 2" xfId="24326" xr:uid="{00000000-0005-0000-0000-0000515E0000}"/>
    <cellStyle name="20% - Accent1 3 3 2 3 2 6 2 2" xfId="24327" xr:uid="{00000000-0005-0000-0000-0000525E0000}"/>
    <cellStyle name="20% - Accent1 3 3 2 3 2 6 3" xfId="24328" xr:uid="{00000000-0005-0000-0000-0000535E0000}"/>
    <cellStyle name="20% - Accent1 3 3 2 3 2 7" xfId="24329" xr:uid="{00000000-0005-0000-0000-0000545E0000}"/>
    <cellStyle name="20% - Accent1 3 3 2 3 2 7 2" xfId="24330" xr:uid="{00000000-0005-0000-0000-0000555E0000}"/>
    <cellStyle name="20% - Accent1 3 3 2 3 2 8" xfId="24331" xr:uid="{00000000-0005-0000-0000-0000565E0000}"/>
    <cellStyle name="20% - Accent1 3 3 2 3 2 8 2" xfId="24332" xr:uid="{00000000-0005-0000-0000-0000575E0000}"/>
    <cellStyle name="20% - Accent1 3 3 2 3 2 9" xfId="24333" xr:uid="{00000000-0005-0000-0000-0000585E0000}"/>
    <cellStyle name="20% - Accent1 3 3 2 3 3" xfId="24334" xr:uid="{00000000-0005-0000-0000-0000595E0000}"/>
    <cellStyle name="20% - Accent1 3 3 2 3 3 2" xfId="24335" xr:uid="{00000000-0005-0000-0000-00005A5E0000}"/>
    <cellStyle name="20% - Accent1 3 3 2 3 3 2 2" xfId="24336" xr:uid="{00000000-0005-0000-0000-00005B5E0000}"/>
    <cellStyle name="20% - Accent1 3 3 2 3 3 2 2 2" xfId="24337" xr:uid="{00000000-0005-0000-0000-00005C5E0000}"/>
    <cellStyle name="20% - Accent1 3 3 2 3 3 2 2 2 2" xfId="24338" xr:uid="{00000000-0005-0000-0000-00005D5E0000}"/>
    <cellStyle name="20% - Accent1 3 3 2 3 3 2 2 3" xfId="24339" xr:uid="{00000000-0005-0000-0000-00005E5E0000}"/>
    <cellStyle name="20% - Accent1 3 3 2 3 3 2 3" xfId="24340" xr:uid="{00000000-0005-0000-0000-00005F5E0000}"/>
    <cellStyle name="20% - Accent1 3 3 2 3 3 2 3 2" xfId="24341" xr:uid="{00000000-0005-0000-0000-0000605E0000}"/>
    <cellStyle name="20% - Accent1 3 3 2 3 3 2 4" xfId="24342" xr:uid="{00000000-0005-0000-0000-0000615E0000}"/>
    <cellStyle name="20% - Accent1 3 3 2 3 3 3" xfId="24343" xr:uid="{00000000-0005-0000-0000-0000625E0000}"/>
    <cellStyle name="20% - Accent1 3 3 2 3 3 3 2" xfId="24344" xr:uid="{00000000-0005-0000-0000-0000635E0000}"/>
    <cellStyle name="20% - Accent1 3 3 2 3 3 3 2 2" xfId="24345" xr:uid="{00000000-0005-0000-0000-0000645E0000}"/>
    <cellStyle name="20% - Accent1 3 3 2 3 3 3 2 2 2" xfId="24346" xr:uid="{00000000-0005-0000-0000-0000655E0000}"/>
    <cellStyle name="20% - Accent1 3 3 2 3 3 3 2 3" xfId="24347" xr:uid="{00000000-0005-0000-0000-0000665E0000}"/>
    <cellStyle name="20% - Accent1 3 3 2 3 3 3 3" xfId="24348" xr:uid="{00000000-0005-0000-0000-0000675E0000}"/>
    <cellStyle name="20% - Accent1 3 3 2 3 3 3 3 2" xfId="24349" xr:uid="{00000000-0005-0000-0000-0000685E0000}"/>
    <cellStyle name="20% - Accent1 3 3 2 3 3 3 4" xfId="24350" xr:uid="{00000000-0005-0000-0000-0000695E0000}"/>
    <cellStyle name="20% - Accent1 3 3 2 3 3 4" xfId="24351" xr:uid="{00000000-0005-0000-0000-00006A5E0000}"/>
    <cellStyle name="20% - Accent1 3 3 2 3 3 4 2" xfId="24352" xr:uid="{00000000-0005-0000-0000-00006B5E0000}"/>
    <cellStyle name="20% - Accent1 3 3 2 3 3 4 2 2" xfId="24353" xr:uid="{00000000-0005-0000-0000-00006C5E0000}"/>
    <cellStyle name="20% - Accent1 3 3 2 3 3 4 2 2 2" xfId="24354" xr:uid="{00000000-0005-0000-0000-00006D5E0000}"/>
    <cellStyle name="20% - Accent1 3 3 2 3 3 4 2 3" xfId="24355" xr:uid="{00000000-0005-0000-0000-00006E5E0000}"/>
    <cellStyle name="20% - Accent1 3 3 2 3 3 4 3" xfId="24356" xr:uid="{00000000-0005-0000-0000-00006F5E0000}"/>
    <cellStyle name="20% - Accent1 3 3 2 3 3 4 3 2" xfId="24357" xr:uid="{00000000-0005-0000-0000-0000705E0000}"/>
    <cellStyle name="20% - Accent1 3 3 2 3 3 4 4" xfId="24358" xr:uid="{00000000-0005-0000-0000-0000715E0000}"/>
    <cellStyle name="20% - Accent1 3 3 2 3 3 5" xfId="24359" xr:uid="{00000000-0005-0000-0000-0000725E0000}"/>
    <cellStyle name="20% - Accent1 3 3 2 3 3 5 2" xfId="24360" xr:uid="{00000000-0005-0000-0000-0000735E0000}"/>
    <cellStyle name="20% - Accent1 3 3 2 3 3 5 2 2" xfId="24361" xr:uid="{00000000-0005-0000-0000-0000745E0000}"/>
    <cellStyle name="20% - Accent1 3 3 2 3 3 5 3" xfId="24362" xr:uid="{00000000-0005-0000-0000-0000755E0000}"/>
    <cellStyle name="20% - Accent1 3 3 2 3 3 6" xfId="24363" xr:uid="{00000000-0005-0000-0000-0000765E0000}"/>
    <cellStyle name="20% - Accent1 3 3 2 3 3 6 2" xfId="24364" xr:uid="{00000000-0005-0000-0000-0000775E0000}"/>
    <cellStyle name="20% - Accent1 3 3 2 3 3 6 2 2" xfId="24365" xr:uid="{00000000-0005-0000-0000-0000785E0000}"/>
    <cellStyle name="20% - Accent1 3 3 2 3 3 6 3" xfId="24366" xr:uid="{00000000-0005-0000-0000-0000795E0000}"/>
    <cellStyle name="20% - Accent1 3 3 2 3 3 7" xfId="24367" xr:uid="{00000000-0005-0000-0000-00007A5E0000}"/>
    <cellStyle name="20% - Accent1 3 3 2 3 3 7 2" xfId="24368" xr:uid="{00000000-0005-0000-0000-00007B5E0000}"/>
    <cellStyle name="20% - Accent1 3 3 2 3 3 8" xfId="24369" xr:uid="{00000000-0005-0000-0000-00007C5E0000}"/>
    <cellStyle name="20% - Accent1 3 3 2 3 3 8 2" xfId="24370" xr:uid="{00000000-0005-0000-0000-00007D5E0000}"/>
    <cellStyle name="20% - Accent1 3 3 2 3 3 9" xfId="24371" xr:uid="{00000000-0005-0000-0000-00007E5E0000}"/>
    <cellStyle name="20% - Accent1 3 3 2 3 4" xfId="24372" xr:uid="{00000000-0005-0000-0000-00007F5E0000}"/>
    <cellStyle name="20% - Accent1 3 3 2 3 4 2" xfId="24373" xr:uid="{00000000-0005-0000-0000-0000805E0000}"/>
    <cellStyle name="20% - Accent1 3 3 2 3 4 2 2" xfId="24374" xr:uid="{00000000-0005-0000-0000-0000815E0000}"/>
    <cellStyle name="20% - Accent1 3 3 2 3 4 2 2 2" xfId="24375" xr:uid="{00000000-0005-0000-0000-0000825E0000}"/>
    <cellStyle name="20% - Accent1 3 3 2 3 4 2 3" xfId="24376" xr:uid="{00000000-0005-0000-0000-0000835E0000}"/>
    <cellStyle name="20% - Accent1 3 3 2 3 4 3" xfId="24377" xr:uid="{00000000-0005-0000-0000-0000845E0000}"/>
    <cellStyle name="20% - Accent1 3 3 2 3 4 3 2" xfId="24378" xr:uid="{00000000-0005-0000-0000-0000855E0000}"/>
    <cellStyle name="20% - Accent1 3 3 2 3 4 4" xfId="24379" xr:uid="{00000000-0005-0000-0000-0000865E0000}"/>
    <cellStyle name="20% - Accent1 3 3 2 3 5" xfId="24380" xr:uid="{00000000-0005-0000-0000-0000875E0000}"/>
    <cellStyle name="20% - Accent1 3 3 2 3 5 2" xfId="24381" xr:uid="{00000000-0005-0000-0000-0000885E0000}"/>
    <cellStyle name="20% - Accent1 3 3 2 3 5 2 2" xfId="24382" xr:uid="{00000000-0005-0000-0000-0000895E0000}"/>
    <cellStyle name="20% - Accent1 3 3 2 3 5 2 2 2" xfId="24383" xr:uid="{00000000-0005-0000-0000-00008A5E0000}"/>
    <cellStyle name="20% - Accent1 3 3 2 3 5 2 3" xfId="24384" xr:uid="{00000000-0005-0000-0000-00008B5E0000}"/>
    <cellStyle name="20% - Accent1 3 3 2 3 5 3" xfId="24385" xr:uid="{00000000-0005-0000-0000-00008C5E0000}"/>
    <cellStyle name="20% - Accent1 3 3 2 3 5 3 2" xfId="24386" xr:uid="{00000000-0005-0000-0000-00008D5E0000}"/>
    <cellStyle name="20% - Accent1 3 3 2 3 5 4" xfId="24387" xr:uid="{00000000-0005-0000-0000-00008E5E0000}"/>
    <cellStyle name="20% - Accent1 3 3 2 3 6" xfId="24388" xr:uid="{00000000-0005-0000-0000-00008F5E0000}"/>
    <cellStyle name="20% - Accent1 3 3 2 3 6 2" xfId="24389" xr:uid="{00000000-0005-0000-0000-0000905E0000}"/>
    <cellStyle name="20% - Accent1 3 3 2 3 6 2 2" xfId="24390" xr:uid="{00000000-0005-0000-0000-0000915E0000}"/>
    <cellStyle name="20% - Accent1 3 3 2 3 6 2 2 2" xfId="24391" xr:uid="{00000000-0005-0000-0000-0000925E0000}"/>
    <cellStyle name="20% - Accent1 3 3 2 3 6 2 3" xfId="24392" xr:uid="{00000000-0005-0000-0000-0000935E0000}"/>
    <cellStyle name="20% - Accent1 3 3 2 3 6 3" xfId="24393" xr:uid="{00000000-0005-0000-0000-0000945E0000}"/>
    <cellStyle name="20% - Accent1 3 3 2 3 6 3 2" xfId="24394" xr:uid="{00000000-0005-0000-0000-0000955E0000}"/>
    <cellStyle name="20% - Accent1 3 3 2 3 6 4" xfId="24395" xr:uid="{00000000-0005-0000-0000-0000965E0000}"/>
    <cellStyle name="20% - Accent1 3 3 2 3 7" xfId="24396" xr:uid="{00000000-0005-0000-0000-0000975E0000}"/>
    <cellStyle name="20% - Accent1 3 3 2 3 7 2" xfId="24397" xr:uid="{00000000-0005-0000-0000-0000985E0000}"/>
    <cellStyle name="20% - Accent1 3 3 2 3 7 2 2" xfId="24398" xr:uid="{00000000-0005-0000-0000-0000995E0000}"/>
    <cellStyle name="20% - Accent1 3 3 2 3 7 3" xfId="24399" xr:uid="{00000000-0005-0000-0000-00009A5E0000}"/>
    <cellStyle name="20% - Accent1 3 3 2 3 8" xfId="24400" xr:uid="{00000000-0005-0000-0000-00009B5E0000}"/>
    <cellStyle name="20% - Accent1 3 3 2 3 8 2" xfId="24401" xr:uid="{00000000-0005-0000-0000-00009C5E0000}"/>
    <cellStyle name="20% - Accent1 3 3 2 3 8 2 2" xfId="24402" xr:uid="{00000000-0005-0000-0000-00009D5E0000}"/>
    <cellStyle name="20% - Accent1 3 3 2 3 8 3" xfId="24403" xr:uid="{00000000-0005-0000-0000-00009E5E0000}"/>
    <cellStyle name="20% - Accent1 3 3 2 3 9" xfId="24404" xr:uid="{00000000-0005-0000-0000-00009F5E0000}"/>
    <cellStyle name="20% - Accent1 3 3 2 3 9 2" xfId="24405" xr:uid="{00000000-0005-0000-0000-0000A05E0000}"/>
    <cellStyle name="20% - Accent1 3 3 2 4" xfId="24406" xr:uid="{00000000-0005-0000-0000-0000A15E0000}"/>
    <cellStyle name="20% - Accent1 3 3 2 4 10" xfId="24407" xr:uid="{00000000-0005-0000-0000-0000A25E0000}"/>
    <cellStyle name="20% - Accent1 3 3 2 4 10 2" xfId="24408" xr:uid="{00000000-0005-0000-0000-0000A35E0000}"/>
    <cellStyle name="20% - Accent1 3 3 2 4 11" xfId="24409" xr:uid="{00000000-0005-0000-0000-0000A45E0000}"/>
    <cellStyle name="20% - Accent1 3 3 2 4 2" xfId="24410" xr:uid="{00000000-0005-0000-0000-0000A55E0000}"/>
    <cellStyle name="20% - Accent1 3 3 2 4 2 2" xfId="24411" xr:uid="{00000000-0005-0000-0000-0000A65E0000}"/>
    <cellStyle name="20% - Accent1 3 3 2 4 2 2 2" xfId="24412" xr:uid="{00000000-0005-0000-0000-0000A75E0000}"/>
    <cellStyle name="20% - Accent1 3 3 2 4 2 2 2 2" xfId="24413" xr:uid="{00000000-0005-0000-0000-0000A85E0000}"/>
    <cellStyle name="20% - Accent1 3 3 2 4 2 2 2 2 2" xfId="24414" xr:uid="{00000000-0005-0000-0000-0000A95E0000}"/>
    <cellStyle name="20% - Accent1 3 3 2 4 2 2 2 3" xfId="24415" xr:uid="{00000000-0005-0000-0000-0000AA5E0000}"/>
    <cellStyle name="20% - Accent1 3 3 2 4 2 2 3" xfId="24416" xr:uid="{00000000-0005-0000-0000-0000AB5E0000}"/>
    <cellStyle name="20% - Accent1 3 3 2 4 2 2 3 2" xfId="24417" xr:uid="{00000000-0005-0000-0000-0000AC5E0000}"/>
    <cellStyle name="20% - Accent1 3 3 2 4 2 2 4" xfId="24418" xr:uid="{00000000-0005-0000-0000-0000AD5E0000}"/>
    <cellStyle name="20% - Accent1 3 3 2 4 2 3" xfId="24419" xr:uid="{00000000-0005-0000-0000-0000AE5E0000}"/>
    <cellStyle name="20% - Accent1 3 3 2 4 2 3 2" xfId="24420" xr:uid="{00000000-0005-0000-0000-0000AF5E0000}"/>
    <cellStyle name="20% - Accent1 3 3 2 4 2 3 2 2" xfId="24421" xr:uid="{00000000-0005-0000-0000-0000B05E0000}"/>
    <cellStyle name="20% - Accent1 3 3 2 4 2 3 2 2 2" xfId="24422" xr:uid="{00000000-0005-0000-0000-0000B15E0000}"/>
    <cellStyle name="20% - Accent1 3 3 2 4 2 3 2 3" xfId="24423" xr:uid="{00000000-0005-0000-0000-0000B25E0000}"/>
    <cellStyle name="20% - Accent1 3 3 2 4 2 3 3" xfId="24424" xr:uid="{00000000-0005-0000-0000-0000B35E0000}"/>
    <cellStyle name="20% - Accent1 3 3 2 4 2 3 3 2" xfId="24425" xr:uid="{00000000-0005-0000-0000-0000B45E0000}"/>
    <cellStyle name="20% - Accent1 3 3 2 4 2 3 4" xfId="24426" xr:uid="{00000000-0005-0000-0000-0000B55E0000}"/>
    <cellStyle name="20% - Accent1 3 3 2 4 2 4" xfId="24427" xr:uid="{00000000-0005-0000-0000-0000B65E0000}"/>
    <cellStyle name="20% - Accent1 3 3 2 4 2 4 2" xfId="24428" xr:uid="{00000000-0005-0000-0000-0000B75E0000}"/>
    <cellStyle name="20% - Accent1 3 3 2 4 2 4 2 2" xfId="24429" xr:uid="{00000000-0005-0000-0000-0000B85E0000}"/>
    <cellStyle name="20% - Accent1 3 3 2 4 2 4 2 2 2" xfId="24430" xr:uid="{00000000-0005-0000-0000-0000B95E0000}"/>
    <cellStyle name="20% - Accent1 3 3 2 4 2 4 2 3" xfId="24431" xr:uid="{00000000-0005-0000-0000-0000BA5E0000}"/>
    <cellStyle name="20% - Accent1 3 3 2 4 2 4 3" xfId="24432" xr:uid="{00000000-0005-0000-0000-0000BB5E0000}"/>
    <cellStyle name="20% - Accent1 3 3 2 4 2 4 3 2" xfId="24433" xr:uid="{00000000-0005-0000-0000-0000BC5E0000}"/>
    <cellStyle name="20% - Accent1 3 3 2 4 2 4 4" xfId="24434" xr:uid="{00000000-0005-0000-0000-0000BD5E0000}"/>
    <cellStyle name="20% - Accent1 3 3 2 4 2 5" xfId="24435" xr:uid="{00000000-0005-0000-0000-0000BE5E0000}"/>
    <cellStyle name="20% - Accent1 3 3 2 4 2 5 2" xfId="24436" xr:uid="{00000000-0005-0000-0000-0000BF5E0000}"/>
    <cellStyle name="20% - Accent1 3 3 2 4 2 5 2 2" xfId="24437" xr:uid="{00000000-0005-0000-0000-0000C05E0000}"/>
    <cellStyle name="20% - Accent1 3 3 2 4 2 5 3" xfId="24438" xr:uid="{00000000-0005-0000-0000-0000C15E0000}"/>
    <cellStyle name="20% - Accent1 3 3 2 4 2 6" xfId="24439" xr:uid="{00000000-0005-0000-0000-0000C25E0000}"/>
    <cellStyle name="20% - Accent1 3 3 2 4 2 6 2" xfId="24440" xr:uid="{00000000-0005-0000-0000-0000C35E0000}"/>
    <cellStyle name="20% - Accent1 3 3 2 4 2 6 2 2" xfId="24441" xr:uid="{00000000-0005-0000-0000-0000C45E0000}"/>
    <cellStyle name="20% - Accent1 3 3 2 4 2 6 3" xfId="24442" xr:uid="{00000000-0005-0000-0000-0000C55E0000}"/>
    <cellStyle name="20% - Accent1 3 3 2 4 2 7" xfId="24443" xr:uid="{00000000-0005-0000-0000-0000C65E0000}"/>
    <cellStyle name="20% - Accent1 3 3 2 4 2 7 2" xfId="24444" xr:uid="{00000000-0005-0000-0000-0000C75E0000}"/>
    <cellStyle name="20% - Accent1 3 3 2 4 2 8" xfId="24445" xr:uid="{00000000-0005-0000-0000-0000C85E0000}"/>
    <cellStyle name="20% - Accent1 3 3 2 4 2 8 2" xfId="24446" xr:uid="{00000000-0005-0000-0000-0000C95E0000}"/>
    <cellStyle name="20% - Accent1 3 3 2 4 2 9" xfId="24447" xr:uid="{00000000-0005-0000-0000-0000CA5E0000}"/>
    <cellStyle name="20% - Accent1 3 3 2 4 3" xfId="24448" xr:uid="{00000000-0005-0000-0000-0000CB5E0000}"/>
    <cellStyle name="20% - Accent1 3 3 2 4 3 2" xfId="24449" xr:uid="{00000000-0005-0000-0000-0000CC5E0000}"/>
    <cellStyle name="20% - Accent1 3 3 2 4 3 2 2" xfId="24450" xr:uid="{00000000-0005-0000-0000-0000CD5E0000}"/>
    <cellStyle name="20% - Accent1 3 3 2 4 3 2 2 2" xfId="24451" xr:uid="{00000000-0005-0000-0000-0000CE5E0000}"/>
    <cellStyle name="20% - Accent1 3 3 2 4 3 2 2 2 2" xfId="24452" xr:uid="{00000000-0005-0000-0000-0000CF5E0000}"/>
    <cellStyle name="20% - Accent1 3 3 2 4 3 2 2 3" xfId="24453" xr:uid="{00000000-0005-0000-0000-0000D05E0000}"/>
    <cellStyle name="20% - Accent1 3 3 2 4 3 2 3" xfId="24454" xr:uid="{00000000-0005-0000-0000-0000D15E0000}"/>
    <cellStyle name="20% - Accent1 3 3 2 4 3 2 3 2" xfId="24455" xr:uid="{00000000-0005-0000-0000-0000D25E0000}"/>
    <cellStyle name="20% - Accent1 3 3 2 4 3 2 4" xfId="24456" xr:uid="{00000000-0005-0000-0000-0000D35E0000}"/>
    <cellStyle name="20% - Accent1 3 3 2 4 3 3" xfId="24457" xr:uid="{00000000-0005-0000-0000-0000D45E0000}"/>
    <cellStyle name="20% - Accent1 3 3 2 4 3 3 2" xfId="24458" xr:uid="{00000000-0005-0000-0000-0000D55E0000}"/>
    <cellStyle name="20% - Accent1 3 3 2 4 3 3 2 2" xfId="24459" xr:uid="{00000000-0005-0000-0000-0000D65E0000}"/>
    <cellStyle name="20% - Accent1 3 3 2 4 3 3 2 2 2" xfId="24460" xr:uid="{00000000-0005-0000-0000-0000D75E0000}"/>
    <cellStyle name="20% - Accent1 3 3 2 4 3 3 2 3" xfId="24461" xr:uid="{00000000-0005-0000-0000-0000D85E0000}"/>
    <cellStyle name="20% - Accent1 3 3 2 4 3 3 3" xfId="24462" xr:uid="{00000000-0005-0000-0000-0000D95E0000}"/>
    <cellStyle name="20% - Accent1 3 3 2 4 3 3 3 2" xfId="24463" xr:uid="{00000000-0005-0000-0000-0000DA5E0000}"/>
    <cellStyle name="20% - Accent1 3 3 2 4 3 3 4" xfId="24464" xr:uid="{00000000-0005-0000-0000-0000DB5E0000}"/>
    <cellStyle name="20% - Accent1 3 3 2 4 3 4" xfId="24465" xr:uid="{00000000-0005-0000-0000-0000DC5E0000}"/>
    <cellStyle name="20% - Accent1 3 3 2 4 3 4 2" xfId="24466" xr:uid="{00000000-0005-0000-0000-0000DD5E0000}"/>
    <cellStyle name="20% - Accent1 3 3 2 4 3 4 2 2" xfId="24467" xr:uid="{00000000-0005-0000-0000-0000DE5E0000}"/>
    <cellStyle name="20% - Accent1 3 3 2 4 3 4 2 2 2" xfId="24468" xr:uid="{00000000-0005-0000-0000-0000DF5E0000}"/>
    <cellStyle name="20% - Accent1 3 3 2 4 3 4 2 3" xfId="24469" xr:uid="{00000000-0005-0000-0000-0000E05E0000}"/>
    <cellStyle name="20% - Accent1 3 3 2 4 3 4 3" xfId="24470" xr:uid="{00000000-0005-0000-0000-0000E15E0000}"/>
    <cellStyle name="20% - Accent1 3 3 2 4 3 4 3 2" xfId="24471" xr:uid="{00000000-0005-0000-0000-0000E25E0000}"/>
    <cellStyle name="20% - Accent1 3 3 2 4 3 4 4" xfId="24472" xr:uid="{00000000-0005-0000-0000-0000E35E0000}"/>
    <cellStyle name="20% - Accent1 3 3 2 4 3 5" xfId="24473" xr:uid="{00000000-0005-0000-0000-0000E45E0000}"/>
    <cellStyle name="20% - Accent1 3 3 2 4 3 5 2" xfId="24474" xr:uid="{00000000-0005-0000-0000-0000E55E0000}"/>
    <cellStyle name="20% - Accent1 3 3 2 4 3 5 2 2" xfId="24475" xr:uid="{00000000-0005-0000-0000-0000E65E0000}"/>
    <cellStyle name="20% - Accent1 3 3 2 4 3 5 3" xfId="24476" xr:uid="{00000000-0005-0000-0000-0000E75E0000}"/>
    <cellStyle name="20% - Accent1 3 3 2 4 3 6" xfId="24477" xr:uid="{00000000-0005-0000-0000-0000E85E0000}"/>
    <cellStyle name="20% - Accent1 3 3 2 4 3 6 2" xfId="24478" xr:uid="{00000000-0005-0000-0000-0000E95E0000}"/>
    <cellStyle name="20% - Accent1 3 3 2 4 3 6 2 2" xfId="24479" xr:uid="{00000000-0005-0000-0000-0000EA5E0000}"/>
    <cellStyle name="20% - Accent1 3 3 2 4 3 6 3" xfId="24480" xr:uid="{00000000-0005-0000-0000-0000EB5E0000}"/>
    <cellStyle name="20% - Accent1 3 3 2 4 3 7" xfId="24481" xr:uid="{00000000-0005-0000-0000-0000EC5E0000}"/>
    <cellStyle name="20% - Accent1 3 3 2 4 3 7 2" xfId="24482" xr:uid="{00000000-0005-0000-0000-0000ED5E0000}"/>
    <cellStyle name="20% - Accent1 3 3 2 4 3 8" xfId="24483" xr:uid="{00000000-0005-0000-0000-0000EE5E0000}"/>
    <cellStyle name="20% - Accent1 3 3 2 4 3 8 2" xfId="24484" xr:uid="{00000000-0005-0000-0000-0000EF5E0000}"/>
    <cellStyle name="20% - Accent1 3 3 2 4 3 9" xfId="24485" xr:uid="{00000000-0005-0000-0000-0000F05E0000}"/>
    <cellStyle name="20% - Accent1 3 3 2 4 4" xfId="24486" xr:uid="{00000000-0005-0000-0000-0000F15E0000}"/>
    <cellStyle name="20% - Accent1 3 3 2 4 4 2" xfId="24487" xr:uid="{00000000-0005-0000-0000-0000F25E0000}"/>
    <cellStyle name="20% - Accent1 3 3 2 4 4 2 2" xfId="24488" xr:uid="{00000000-0005-0000-0000-0000F35E0000}"/>
    <cellStyle name="20% - Accent1 3 3 2 4 4 2 2 2" xfId="24489" xr:uid="{00000000-0005-0000-0000-0000F45E0000}"/>
    <cellStyle name="20% - Accent1 3 3 2 4 4 2 3" xfId="24490" xr:uid="{00000000-0005-0000-0000-0000F55E0000}"/>
    <cellStyle name="20% - Accent1 3 3 2 4 4 3" xfId="24491" xr:uid="{00000000-0005-0000-0000-0000F65E0000}"/>
    <cellStyle name="20% - Accent1 3 3 2 4 4 3 2" xfId="24492" xr:uid="{00000000-0005-0000-0000-0000F75E0000}"/>
    <cellStyle name="20% - Accent1 3 3 2 4 4 4" xfId="24493" xr:uid="{00000000-0005-0000-0000-0000F85E0000}"/>
    <cellStyle name="20% - Accent1 3 3 2 4 5" xfId="24494" xr:uid="{00000000-0005-0000-0000-0000F95E0000}"/>
    <cellStyle name="20% - Accent1 3 3 2 4 5 2" xfId="24495" xr:uid="{00000000-0005-0000-0000-0000FA5E0000}"/>
    <cellStyle name="20% - Accent1 3 3 2 4 5 2 2" xfId="24496" xr:uid="{00000000-0005-0000-0000-0000FB5E0000}"/>
    <cellStyle name="20% - Accent1 3 3 2 4 5 2 2 2" xfId="24497" xr:uid="{00000000-0005-0000-0000-0000FC5E0000}"/>
    <cellStyle name="20% - Accent1 3 3 2 4 5 2 3" xfId="24498" xr:uid="{00000000-0005-0000-0000-0000FD5E0000}"/>
    <cellStyle name="20% - Accent1 3 3 2 4 5 3" xfId="24499" xr:uid="{00000000-0005-0000-0000-0000FE5E0000}"/>
    <cellStyle name="20% - Accent1 3 3 2 4 5 3 2" xfId="24500" xr:uid="{00000000-0005-0000-0000-0000FF5E0000}"/>
    <cellStyle name="20% - Accent1 3 3 2 4 5 4" xfId="24501" xr:uid="{00000000-0005-0000-0000-0000005F0000}"/>
    <cellStyle name="20% - Accent1 3 3 2 4 6" xfId="24502" xr:uid="{00000000-0005-0000-0000-0000015F0000}"/>
    <cellStyle name="20% - Accent1 3 3 2 4 6 2" xfId="24503" xr:uid="{00000000-0005-0000-0000-0000025F0000}"/>
    <cellStyle name="20% - Accent1 3 3 2 4 6 2 2" xfId="24504" xr:uid="{00000000-0005-0000-0000-0000035F0000}"/>
    <cellStyle name="20% - Accent1 3 3 2 4 6 2 2 2" xfId="24505" xr:uid="{00000000-0005-0000-0000-0000045F0000}"/>
    <cellStyle name="20% - Accent1 3 3 2 4 6 2 3" xfId="24506" xr:uid="{00000000-0005-0000-0000-0000055F0000}"/>
    <cellStyle name="20% - Accent1 3 3 2 4 6 3" xfId="24507" xr:uid="{00000000-0005-0000-0000-0000065F0000}"/>
    <cellStyle name="20% - Accent1 3 3 2 4 6 3 2" xfId="24508" xr:uid="{00000000-0005-0000-0000-0000075F0000}"/>
    <cellStyle name="20% - Accent1 3 3 2 4 6 4" xfId="24509" xr:uid="{00000000-0005-0000-0000-0000085F0000}"/>
    <cellStyle name="20% - Accent1 3 3 2 4 7" xfId="24510" xr:uid="{00000000-0005-0000-0000-0000095F0000}"/>
    <cellStyle name="20% - Accent1 3 3 2 4 7 2" xfId="24511" xr:uid="{00000000-0005-0000-0000-00000A5F0000}"/>
    <cellStyle name="20% - Accent1 3 3 2 4 7 2 2" xfId="24512" xr:uid="{00000000-0005-0000-0000-00000B5F0000}"/>
    <cellStyle name="20% - Accent1 3 3 2 4 7 3" xfId="24513" xr:uid="{00000000-0005-0000-0000-00000C5F0000}"/>
    <cellStyle name="20% - Accent1 3 3 2 4 8" xfId="24514" xr:uid="{00000000-0005-0000-0000-00000D5F0000}"/>
    <cellStyle name="20% - Accent1 3 3 2 4 8 2" xfId="24515" xr:uid="{00000000-0005-0000-0000-00000E5F0000}"/>
    <cellStyle name="20% - Accent1 3 3 2 4 8 2 2" xfId="24516" xr:uid="{00000000-0005-0000-0000-00000F5F0000}"/>
    <cellStyle name="20% - Accent1 3 3 2 4 8 3" xfId="24517" xr:uid="{00000000-0005-0000-0000-0000105F0000}"/>
    <cellStyle name="20% - Accent1 3 3 2 4 9" xfId="24518" xr:uid="{00000000-0005-0000-0000-0000115F0000}"/>
    <cellStyle name="20% - Accent1 3 3 2 4 9 2" xfId="24519" xr:uid="{00000000-0005-0000-0000-0000125F0000}"/>
    <cellStyle name="20% - Accent1 3 3 2 5" xfId="24520" xr:uid="{00000000-0005-0000-0000-0000135F0000}"/>
    <cellStyle name="20% - Accent1 3 3 2 5 10" xfId="24521" xr:uid="{00000000-0005-0000-0000-0000145F0000}"/>
    <cellStyle name="20% - Accent1 3 3 2 5 10 2" xfId="24522" xr:uid="{00000000-0005-0000-0000-0000155F0000}"/>
    <cellStyle name="20% - Accent1 3 3 2 5 11" xfId="24523" xr:uid="{00000000-0005-0000-0000-0000165F0000}"/>
    <cellStyle name="20% - Accent1 3 3 2 5 2" xfId="24524" xr:uid="{00000000-0005-0000-0000-0000175F0000}"/>
    <cellStyle name="20% - Accent1 3 3 2 5 2 2" xfId="24525" xr:uid="{00000000-0005-0000-0000-0000185F0000}"/>
    <cellStyle name="20% - Accent1 3 3 2 5 2 2 2" xfId="24526" xr:uid="{00000000-0005-0000-0000-0000195F0000}"/>
    <cellStyle name="20% - Accent1 3 3 2 5 2 2 2 2" xfId="24527" xr:uid="{00000000-0005-0000-0000-00001A5F0000}"/>
    <cellStyle name="20% - Accent1 3 3 2 5 2 2 2 2 2" xfId="24528" xr:uid="{00000000-0005-0000-0000-00001B5F0000}"/>
    <cellStyle name="20% - Accent1 3 3 2 5 2 2 2 3" xfId="24529" xr:uid="{00000000-0005-0000-0000-00001C5F0000}"/>
    <cellStyle name="20% - Accent1 3 3 2 5 2 2 3" xfId="24530" xr:uid="{00000000-0005-0000-0000-00001D5F0000}"/>
    <cellStyle name="20% - Accent1 3 3 2 5 2 2 3 2" xfId="24531" xr:uid="{00000000-0005-0000-0000-00001E5F0000}"/>
    <cellStyle name="20% - Accent1 3 3 2 5 2 2 4" xfId="24532" xr:uid="{00000000-0005-0000-0000-00001F5F0000}"/>
    <cellStyle name="20% - Accent1 3 3 2 5 2 3" xfId="24533" xr:uid="{00000000-0005-0000-0000-0000205F0000}"/>
    <cellStyle name="20% - Accent1 3 3 2 5 2 3 2" xfId="24534" xr:uid="{00000000-0005-0000-0000-0000215F0000}"/>
    <cellStyle name="20% - Accent1 3 3 2 5 2 3 2 2" xfId="24535" xr:uid="{00000000-0005-0000-0000-0000225F0000}"/>
    <cellStyle name="20% - Accent1 3 3 2 5 2 3 2 2 2" xfId="24536" xr:uid="{00000000-0005-0000-0000-0000235F0000}"/>
    <cellStyle name="20% - Accent1 3 3 2 5 2 3 2 3" xfId="24537" xr:uid="{00000000-0005-0000-0000-0000245F0000}"/>
    <cellStyle name="20% - Accent1 3 3 2 5 2 3 3" xfId="24538" xr:uid="{00000000-0005-0000-0000-0000255F0000}"/>
    <cellStyle name="20% - Accent1 3 3 2 5 2 3 3 2" xfId="24539" xr:uid="{00000000-0005-0000-0000-0000265F0000}"/>
    <cellStyle name="20% - Accent1 3 3 2 5 2 3 4" xfId="24540" xr:uid="{00000000-0005-0000-0000-0000275F0000}"/>
    <cellStyle name="20% - Accent1 3 3 2 5 2 4" xfId="24541" xr:uid="{00000000-0005-0000-0000-0000285F0000}"/>
    <cellStyle name="20% - Accent1 3 3 2 5 2 4 2" xfId="24542" xr:uid="{00000000-0005-0000-0000-0000295F0000}"/>
    <cellStyle name="20% - Accent1 3 3 2 5 2 4 2 2" xfId="24543" xr:uid="{00000000-0005-0000-0000-00002A5F0000}"/>
    <cellStyle name="20% - Accent1 3 3 2 5 2 4 2 2 2" xfId="24544" xr:uid="{00000000-0005-0000-0000-00002B5F0000}"/>
    <cellStyle name="20% - Accent1 3 3 2 5 2 4 2 3" xfId="24545" xr:uid="{00000000-0005-0000-0000-00002C5F0000}"/>
    <cellStyle name="20% - Accent1 3 3 2 5 2 4 3" xfId="24546" xr:uid="{00000000-0005-0000-0000-00002D5F0000}"/>
    <cellStyle name="20% - Accent1 3 3 2 5 2 4 3 2" xfId="24547" xr:uid="{00000000-0005-0000-0000-00002E5F0000}"/>
    <cellStyle name="20% - Accent1 3 3 2 5 2 4 4" xfId="24548" xr:uid="{00000000-0005-0000-0000-00002F5F0000}"/>
    <cellStyle name="20% - Accent1 3 3 2 5 2 5" xfId="24549" xr:uid="{00000000-0005-0000-0000-0000305F0000}"/>
    <cellStyle name="20% - Accent1 3 3 2 5 2 5 2" xfId="24550" xr:uid="{00000000-0005-0000-0000-0000315F0000}"/>
    <cellStyle name="20% - Accent1 3 3 2 5 2 5 2 2" xfId="24551" xr:uid="{00000000-0005-0000-0000-0000325F0000}"/>
    <cellStyle name="20% - Accent1 3 3 2 5 2 5 3" xfId="24552" xr:uid="{00000000-0005-0000-0000-0000335F0000}"/>
    <cellStyle name="20% - Accent1 3 3 2 5 2 6" xfId="24553" xr:uid="{00000000-0005-0000-0000-0000345F0000}"/>
    <cellStyle name="20% - Accent1 3 3 2 5 2 6 2" xfId="24554" xr:uid="{00000000-0005-0000-0000-0000355F0000}"/>
    <cellStyle name="20% - Accent1 3 3 2 5 2 6 2 2" xfId="24555" xr:uid="{00000000-0005-0000-0000-0000365F0000}"/>
    <cellStyle name="20% - Accent1 3 3 2 5 2 6 3" xfId="24556" xr:uid="{00000000-0005-0000-0000-0000375F0000}"/>
    <cellStyle name="20% - Accent1 3 3 2 5 2 7" xfId="24557" xr:uid="{00000000-0005-0000-0000-0000385F0000}"/>
    <cellStyle name="20% - Accent1 3 3 2 5 2 7 2" xfId="24558" xr:uid="{00000000-0005-0000-0000-0000395F0000}"/>
    <cellStyle name="20% - Accent1 3 3 2 5 2 8" xfId="24559" xr:uid="{00000000-0005-0000-0000-00003A5F0000}"/>
    <cellStyle name="20% - Accent1 3 3 2 5 2 8 2" xfId="24560" xr:uid="{00000000-0005-0000-0000-00003B5F0000}"/>
    <cellStyle name="20% - Accent1 3 3 2 5 2 9" xfId="24561" xr:uid="{00000000-0005-0000-0000-00003C5F0000}"/>
    <cellStyle name="20% - Accent1 3 3 2 5 3" xfId="24562" xr:uid="{00000000-0005-0000-0000-00003D5F0000}"/>
    <cellStyle name="20% - Accent1 3 3 2 5 3 2" xfId="24563" xr:uid="{00000000-0005-0000-0000-00003E5F0000}"/>
    <cellStyle name="20% - Accent1 3 3 2 5 3 2 2" xfId="24564" xr:uid="{00000000-0005-0000-0000-00003F5F0000}"/>
    <cellStyle name="20% - Accent1 3 3 2 5 3 2 2 2" xfId="24565" xr:uid="{00000000-0005-0000-0000-0000405F0000}"/>
    <cellStyle name="20% - Accent1 3 3 2 5 3 2 2 2 2" xfId="24566" xr:uid="{00000000-0005-0000-0000-0000415F0000}"/>
    <cellStyle name="20% - Accent1 3 3 2 5 3 2 2 3" xfId="24567" xr:uid="{00000000-0005-0000-0000-0000425F0000}"/>
    <cellStyle name="20% - Accent1 3 3 2 5 3 2 3" xfId="24568" xr:uid="{00000000-0005-0000-0000-0000435F0000}"/>
    <cellStyle name="20% - Accent1 3 3 2 5 3 2 3 2" xfId="24569" xr:uid="{00000000-0005-0000-0000-0000445F0000}"/>
    <cellStyle name="20% - Accent1 3 3 2 5 3 2 4" xfId="24570" xr:uid="{00000000-0005-0000-0000-0000455F0000}"/>
    <cellStyle name="20% - Accent1 3 3 2 5 3 3" xfId="24571" xr:uid="{00000000-0005-0000-0000-0000465F0000}"/>
    <cellStyle name="20% - Accent1 3 3 2 5 3 3 2" xfId="24572" xr:uid="{00000000-0005-0000-0000-0000475F0000}"/>
    <cellStyle name="20% - Accent1 3 3 2 5 3 3 2 2" xfId="24573" xr:uid="{00000000-0005-0000-0000-0000485F0000}"/>
    <cellStyle name="20% - Accent1 3 3 2 5 3 3 2 2 2" xfId="24574" xr:uid="{00000000-0005-0000-0000-0000495F0000}"/>
    <cellStyle name="20% - Accent1 3 3 2 5 3 3 2 3" xfId="24575" xr:uid="{00000000-0005-0000-0000-00004A5F0000}"/>
    <cellStyle name="20% - Accent1 3 3 2 5 3 3 3" xfId="24576" xr:uid="{00000000-0005-0000-0000-00004B5F0000}"/>
    <cellStyle name="20% - Accent1 3 3 2 5 3 3 3 2" xfId="24577" xr:uid="{00000000-0005-0000-0000-00004C5F0000}"/>
    <cellStyle name="20% - Accent1 3 3 2 5 3 3 4" xfId="24578" xr:uid="{00000000-0005-0000-0000-00004D5F0000}"/>
    <cellStyle name="20% - Accent1 3 3 2 5 3 4" xfId="24579" xr:uid="{00000000-0005-0000-0000-00004E5F0000}"/>
    <cellStyle name="20% - Accent1 3 3 2 5 3 4 2" xfId="24580" xr:uid="{00000000-0005-0000-0000-00004F5F0000}"/>
    <cellStyle name="20% - Accent1 3 3 2 5 3 4 2 2" xfId="24581" xr:uid="{00000000-0005-0000-0000-0000505F0000}"/>
    <cellStyle name="20% - Accent1 3 3 2 5 3 4 2 2 2" xfId="24582" xr:uid="{00000000-0005-0000-0000-0000515F0000}"/>
    <cellStyle name="20% - Accent1 3 3 2 5 3 4 2 3" xfId="24583" xr:uid="{00000000-0005-0000-0000-0000525F0000}"/>
    <cellStyle name="20% - Accent1 3 3 2 5 3 4 3" xfId="24584" xr:uid="{00000000-0005-0000-0000-0000535F0000}"/>
    <cellStyle name="20% - Accent1 3 3 2 5 3 4 3 2" xfId="24585" xr:uid="{00000000-0005-0000-0000-0000545F0000}"/>
    <cellStyle name="20% - Accent1 3 3 2 5 3 4 4" xfId="24586" xr:uid="{00000000-0005-0000-0000-0000555F0000}"/>
    <cellStyle name="20% - Accent1 3 3 2 5 3 5" xfId="24587" xr:uid="{00000000-0005-0000-0000-0000565F0000}"/>
    <cellStyle name="20% - Accent1 3 3 2 5 3 5 2" xfId="24588" xr:uid="{00000000-0005-0000-0000-0000575F0000}"/>
    <cellStyle name="20% - Accent1 3 3 2 5 3 5 2 2" xfId="24589" xr:uid="{00000000-0005-0000-0000-0000585F0000}"/>
    <cellStyle name="20% - Accent1 3 3 2 5 3 5 3" xfId="24590" xr:uid="{00000000-0005-0000-0000-0000595F0000}"/>
    <cellStyle name="20% - Accent1 3 3 2 5 3 6" xfId="24591" xr:uid="{00000000-0005-0000-0000-00005A5F0000}"/>
    <cellStyle name="20% - Accent1 3 3 2 5 3 6 2" xfId="24592" xr:uid="{00000000-0005-0000-0000-00005B5F0000}"/>
    <cellStyle name="20% - Accent1 3 3 2 5 3 6 2 2" xfId="24593" xr:uid="{00000000-0005-0000-0000-00005C5F0000}"/>
    <cellStyle name="20% - Accent1 3 3 2 5 3 6 3" xfId="24594" xr:uid="{00000000-0005-0000-0000-00005D5F0000}"/>
    <cellStyle name="20% - Accent1 3 3 2 5 3 7" xfId="24595" xr:uid="{00000000-0005-0000-0000-00005E5F0000}"/>
    <cellStyle name="20% - Accent1 3 3 2 5 3 7 2" xfId="24596" xr:uid="{00000000-0005-0000-0000-00005F5F0000}"/>
    <cellStyle name="20% - Accent1 3 3 2 5 3 8" xfId="24597" xr:uid="{00000000-0005-0000-0000-0000605F0000}"/>
    <cellStyle name="20% - Accent1 3 3 2 5 3 8 2" xfId="24598" xr:uid="{00000000-0005-0000-0000-0000615F0000}"/>
    <cellStyle name="20% - Accent1 3 3 2 5 3 9" xfId="24599" xr:uid="{00000000-0005-0000-0000-0000625F0000}"/>
    <cellStyle name="20% - Accent1 3 3 2 5 4" xfId="24600" xr:uid="{00000000-0005-0000-0000-0000635F0000}"/>
    <cellStyle name="20% - Accent1 3 3 2 5 4 2" xfId="24601" xr:uid="{00000000-0005-0000-0000-0000645F0000}"/>
    <cellStyle name="20% - Accent1 3 3 2 5 4 2 2" xfId="24602" xr:uid="{00000000-0005-0000-0000-0000655F0000}"/>
    <cellStyle name="20% - Accent1 3 3 2 5 4 2 2 2" xfId="24603" xr:uid="{00000000-0005-0000-0000-0000665F0000}"/>
    <cellStyle name="20% - Accent1 3 3 2 5 4 2 3" xfId="24604" xr:uid="{00000000-0005-0000-0000-0000675F0000}"/>
    <cellStyle name="20% - Accent1 3 3 2 5 4 3" xfId="24605" xr:uid="{00000000-0005-0000-0000-0000685F0000}"/>
    <cellStyle name="20% - Accent1 3 3 2 5 4 3 2" xfId="24606" xr:uid="{00000000-0005-0000-0000-0000695F0000}"/>
    <cellStyle name="20% - Accent1 3 3 2 5 4 4" xfId="24607" xr:uid="{00000000-0005-0000-0000-00006A5F0000}"/>
    <cellStyle name="20% - Accent1 3 3 2 5 5" xfId="24608" xr:uid="{00000000-0005-0000-0000-00006B5F0000}"/>
    <cellStyle name="20% - Accent1 3 3 2 5 5 2" xfId="24609" xr:uid="{00000000-0005-0000-0000-00006C5F0000}"/>
    <cellStyle name="20% - Accent1 3 3 2 5 5 2 2" xfId="24610" xr:uid="{00000000-0005-0000-0000-00006D5F0000}"/>
    <cellStyle name="20% - Accent1 3 3 2 5 5 2 2 2" xfId="24611" xr:uid="{00000000-0005-0000-0000-00006E5F0000}"/>
    <cellStyle name="20% - Accent1 3 3 2 5 5 2 3" xfId="24612" xr:uid="{00000000-0005-0000-0000-00006F5F0000}"/>
    <cellStyle name="20% - Accent1 3 3 2 5 5 3" xfId="24613" xr:uid="{00000000-0005-0000-0000-0000705F0000}"/>
    <cellStyle name="20% - Accent1 3 3 2 5 5 3 2" xfId="24614" xr:uid="{00000000-0005-0000-0000-0000715F0000}"/>
    <cellStyle name="20% - Accent1 3 3 2 5 5 4" xfId="24615" xr:uid="{00000000-0005-0000-0000-0000725F0000}"/>
    <cellStyle name="20% - Accent1 3 3 2 5 6" xfId="24616" xr:uid="{00000000-0005-0000-0000-0000735F0000}"/>
    <cellStyle name="20% - Accent1 3 3 2 5 6 2" xfId="24617" xr:uid="{00000000-0005-0000-0000-0000745F0000}"/>
    <cellStyle name="20% - Accent1 3 3 2 5 6 2 2" xfId="24618" xr:uid="{00000000-0005-0000-0000-0000755F0000}"/>
    <cellStyle name="20% - Accent1 3 3 2 5 6 2 2 2" xfId="24619" xr:uid="{00000000-0005-0000-0000-0000765F0000}"/>
    <cellStyle name="20% - Accent1 3 3 2 5 6 2 3" xfId="24620" xr:uid="{00000000-0005-0000-0000-0000775F0000}"/>
    <cellStyle name="20% - Accent1 3 3 2 5 6 3" xfId="24621" xr:uid="{00000000-0005-0000-0000-0000785F0000}"/>
    <cellStyle name="20% - Accent1 3 3 2 5 6 3 2" xfId="24622" xr:uid="{00000000-0005-0000-0000-0000795F0000}"/>
    <cellStyle name="20% - Accent1 3 3 2 5 6 4" xfId="24623" xr:uid="{00000000-0005-0000-0000-00007A5F0000}"/>
    <cellStyle name="20% - Accent1 3 3 2 5 7" xfId="24624" xr:uid="{00000000-0005-0000-0000-00007B5F0000}"/>
    <cellStyle name="20% - Accent1 3 3 2 5 7 2" xfId="24625" xr:uid="{00000000-0005-0000-0000-00007C5F0000}"/>
    <cellStyle name="20% - Accent1 3 3 2 5 7 2 2" xfId="24626" xr:uid="{00000000-0005-0000-0000-00007D5F0000}"/>
    <cellStyle name="20% - Accent1 3 3 2 5 7 3" xfId="24627" xr:uid="{00000000-0005-0000-0000-00007E5F0000}"/>
    <cellStyle name="20% - Accent1 3 3 2 5 8" xfId="24628" xr:uid="{00000000-0005-0000-0000-00007F5F0000}"/>
    <cellStyle name="20% - Accent1 3 3 2 5 8 2" xfId="24629" xr:uid="{00000000-0005-0000-0000-0000805F0000}"/>
    <cellStyle name="20% - Accent1 3 3 2 5 8 2 2" xfId="24630" xr:uid="{00000000-0005-0000-0000-0000815F0000}"/>
    <cellStyle name="20% - Accent1 3 3 2 5 8 3" xfId="24631" xr:uid="{00000000-0005-0000-0000-0000825F0000}"/>
    <cellStyle name="20% - Accent1 3 3 2 5 9" xfId="24632" xr:uid="{00000000-0005-0000-0000-0000835F0000}"/>
    <cellStyle name="20% - Accent1 3 3 2 5 9 2" xfId="24633" xr:uid="{00000000-0005-0000-0000-0000845F0000}"/>
    <cellStyle name="20% - Accent1 3 3 2 6" xfId="24634" xr:uid="{00000000-0005-0000-0000-0000855F0000}"/>
    <cellStyle name="20% - Accent1 3 3 2 6 2" xfId="24635" xr:uid="{00000000-0005-0000-0000-0000865F0000}"/>
    <cellStyle name="20% - Accent1 3 3 2 6 2 2" xfId="24636" xr:uid="{00000000-0005-0000-0000-0000875F0000}"/>
    <cellStyle name="20% - Accent1 3 3 2 6 2 2 2" xfId="24637" xr:uid="{00000000-0005-0000-0000-0000885F0000}"/>
    <cellStyle name="20% - Accent1 3 3 2 6 2 2 2 2" xfId="24638" xr:uid="{00000000-0005-0000-0000-0000895F0000}"/>
    <cellStyle name="20% - Accent1 3 3 2 6 2 2 3" xfId="24639" xr:uid="{00000000-0005-0000-0000-00008A5F0000}"/>
    <cellStyle name="20% - Accent1 3 3 2 6 2 3" xfId="24640" xr:uid="{00000000-0005-0000-0000-00008B5F0000}"/>
    <cellStyle name="20% - Accent1 3 3 2 6 2 3 2" xfId="24641" xr:uid="{00000000-0005-0000-0000-00008C5F0000}"/>
    <cellStyle name="20% - Accent1 3 3 2 6 2 4" xfId="24642" xr:uid="{00000000-0005-0000-0000-00008D5F0000}"/>
    <cellStyle name="20% - Accent1 3 3 2 6 3" xfId="24643" xr:uid="{00000000-0005-0000-0000-00008E5F0000}"/>
    <cellStyle name="20% - Accent1 3 3 2 6 3 2" xfId="24644" xr:uid="{00000000-0005-0000-0000-00008F5F0000}"/>
    <cellStyle name="20% - Accent1 3 3 2 6 3 2 2" xfId="24645" xr:uid="{00000000-0005-0000-0000-0000905F0000}"/>
    <cellStyle name="20% - Accent1 3 3 2 6 3 2 2 2" xfId="24646" xr:uid="{00000000-0005-0000-0000-0000915F0000}"/>
    <cellStyle name="20% - Accent1 3 3 2 6 3 2 3" xfId="24647" xr:uid="{00000000-0005-0000-0000-0000925F0000}"/>
    <cellStyle name="20% - Accent1 3 3 2 6 3 3" xfId="24648" xr:uid="{00000000-0005-0000-0000-0000935F0000}"/>
    <cellStyle name="20% - Accent1 3 3 2 6 3 3 2" xfId="24649" xr:uid="{00000000-0005-0000-0000-0000945F0000}"/>
    <cellStyle name="20% - Accent1 3 3 2 6 3 4" xfId="24650" xr:uid="{00000000-0005-0000-0000-0000955F0000}"/>
    <cellStyle name="20% - Accent1 3 3 2 6 4" xfId="24651" xr:uid="{00000000-0005-0000-0000-0000965F0000}"/>
    <cellStyle name="20% - Accent1 3 3 2 6 4 2" xfId="24652" xr:uid="{00000000-0005-0000-0000-0000975F0000}"/>
    <cellStyle name="20% - Accent1 3 3 2 6 4 2 2" xfId="24653" xr:uid="{00000000-0005-0000-0000-0000985F0000}"/>
    <cellStyle name="20% - Accent1 3 3 2 6 4 2 2 2" xfId="24654" xr:uid="{00000000-0005-0000-0000-0000995F0000}"/>
    <cellStyle name="20% - Accent1 3 3 2 6 4 2 3" xfId="24655" xr:uid="{00000000-0005-0000-0000-00009A5F0000}"/>
    <cellStyle name="20% - Accent1 3 3 2 6 4 3" xfId="24656" xr:uid="{00000000-0005-0000-0000-00009B5F0000}"/>
    <cellStyle name="20% - Accent1 3 3 2 6 4 3 2" xfId="24657" xr:uid="{00000000-0005-0000-0000-00009C5F0000}"/>
    <cellStyle name="20% - Accent1 3 3 2 6 4 4" xfId="24658" xr:uid="{00000000-0005-0000-0000-00009D5F0000}"/>
    <cellStyle name="20% - Accent1 3 3 2 6 5" xfId="24659" xr:uid="{00000000-0005-0000-0000-00009E5F0000}"/>
    <cellStyle name="20% - Accent1 3 3 2 6 5 2" xfId="24660" xr:uid="{00000000-0005-0000-0000-00009F5F0000}"/>
    <cellStyle name="20% - Accent1 3 3 2 6 5 2 2" xfId="24661" xr:uid="{00000000-0005-0000-0000-0000A05F0000}"/>
    <cellStyle name="20% - Accent1 3 3 2 6 5 3" xfId="24662" xr:uid="{00000000-0005-0000-0000-0000A15F0000}"/>
    <cellStyle name="20% - Accent1 3 3 2 6 6" xfId="24663" xr:uid="{00000000-0005-0000-0000-0000A25F0000}"/>
    <cellStyle name="20% - Accent1 3 3 2 6 6 2" xfId="24664" xr:uid="{00000000-0005-0000-0000-0000A35F0000}"/>
    <cellStyle name="20% - Accent1 3 3 2 6 6 2 2" xfId="24665" xr:uid="{00000000-0005-0000-0000-0000A45F0000}"/>
    <cellStyle name="20% - Accent1 3 3 2 6 6 3" xfId="24666" xr:uid="{00000000-0005-0000-0000-0000A55F0000}"/>
    <cellStyle name="20% - Accent1 3 3 2 6 7" xfId="24667" xr:uid="{00000000-0005-0000-0000-0000A65F0000}"/>
    <cellStyle name="20% - Accent1 3 3 2 6 7 2" xfId="24668" xr:uid="{00000000-0005-0000-0000-0000A75F0000}"/>
    <cellStyle name="20% - Accent1 3 3 2 6 8" xfId="24669" xr:uid="{00000000-0005-0000-0000-0000A85F0000}"/>
    <cellStyle name="20% - Accent1 3 3 2 6 8 2" xfId="24670" xr:uid="{00000000-0005-0000-0000-0000A95F0000}"/>
    <cellStyle name="20% - Accent1 3 3 2 6 9" xfId="24671" xr:uid="{00000000-0005-0000-0000-0000AA5F0000}"/>
    <cellStyle name="20% - Accent1 3 3 2 7" xfId="24672" xr:uid="{00000000-0005-0000-0000-0000AB5F0000}"/>
    <cellStyle name="20% - Accent1 3 3 2 7 2" xfId="24673" xr:uid="{00000000-0005-0000-0000-0000AC5F0000}"/>
    <cellStyle name="20% - Accent1 3 3 2 7 2 2" xfId="24674" xr:uid="{00000000-0005-0000-0000-0000AD5F0000}"/>
    <cellStyle name="20% - Accent1 3 3 2 7 2 2 2" xfId="24675" xr:uid="{00000000-0005-0000-0000-0000AE5F0000}"/>
    <cellStyle name="20% - Accent1 3 3 2 7 2 2 2 2" xfId="24676" xr:uid="{00000000-0005-0000-0000-0000AF5F0000}"/>
    <cellStyle name="20% - Accent1 3 3 2 7 2 2 3" xfId="24677" xr:uid="{00000000-0005-0000-0000-0000B05F0000}"/>
    <cellStyle name="20% - Accent1 3 3 2 7 2 3" xfId="24678" xr:uid="{00000000-0005-0000-0000-0000B15F0000}"/>
    <cellStyle name="20% - Accent1 3 3 2 7 2 3 2" xfId="24679" xr:uid="{00000000-0005-0000-0000-0000B25F0000}"/>
    <cellStyle name="20% - Accent1 3 3 2 7 2 4" xfId="24680" xr:uid="{00000000-0005-0000-0000-0000B35F0000}"/>
    <cellStyle name="20% - Accent1 3 3 2 7 3" xfId="24681" xr:uid="{00000000-0005-0000-0000-0000B45F0000}"/>
    <cellStyle name="20% - Accent1 3 3 2 7 3 2" xfId="24682" xr:uid="{00000000-0005-0000-0000-0000B55F0000}"/>
    <cellStyle name="20% - Accent1 3 3 2 7 3 2 2" xfId="24683" xr:uid="{00000000-0005-0000-0000-0000B65F0000}"/>
    <cellStyle name="20% - Accent1 3 3 2 7 3 2 2 2" xfId="24684" xr:uid="{00000000-0005-0000-0000-0000B75F0000}"/>
    <cellStyle name="20% - Accent1 3 3 2 7 3 2 3" xfId="24685" xr:uid="{00000000-0005-0000-0000-0000B85F0000}"/>
    <cellStyle name="20% - Accent1 3 3 2 7 3 3" xfId="24686" xr:uid="{00000000-0005-0000-0000-0000B95F0000}"/>
    <cellStyle name="20% - Accent1 3 3 2 7 3 3 2" xfId="24687" xr:uid="{00000000-0005-0000-0000-0000BA5F0000}"/>
    <cellStyle name="20% - Accent1 3 3 2 7 3 4" xfId="24688" xr:uid="{00000000-0005-0000-0000-0000BB5F0000}"/>
    <cellStyle name="20% - Accent1 3 3 2 7 4" xfId="24689" xr:uid="{00000000-0005-0000-0000-0000BC5F0000}"/>
    <cellStyle name="20% - Accent1 3 3 2 7 4 2" xfId="24690" xr:uid="{00000000-0005-0000-0000-0000BD5F0000}"/>
    <cellStyle name="20% - Accent1 3 3 2 7 4 2 2" xfId="24691" xr:uid="{00000000-0005-0000-0000-0000BE5F0000}"/>
    <cellStyle name="20% - Accent1 3 3 2 7 4 2 2 2" xfId="24692" xr:uid="{00000000-0005-0000-0000-0000BF5F0000}"/>
    <cellStyle name="20% - Accent1 3 3 2 7 4 2 3" xfId="24693" xr:uid="{00000000-0005-0000-0000-0000C05F0000}"/>
    <cellStyle name="20% - Accent1 3 3 2 7 4 3" xfId="24694" xr:uid="{00000000-0005-0000-0000-0000C15F0000}"/>
    <cellStyle name="20% - Accent1 3 3 2 7 4 3 2" xfId="24695" xr:uid="{00000000-0005-0000-0000-0000C25F0000}"/>
    <cellStyle name="20% - Accent1 3 3 2 7 4 4" xfId="24696" xr:uid="{00000000-0005-0000-0000-0000C35F0000}"/>
    <cellStyle name="20% - Accent1 3 3 2 7 5" xfId="24697" xr:uid="{00000000-0005-0000-0000-0000C45F0000}"/>
    <cellStyle name="20% - Accent1 3 3 2 7 5 2" xfId="24698" xr:uid="{00000000-0005-0000-0000-0000C55F0000}"/>
    <cellStyle name="20% - Accent1 3 3 2 7 5 2 2" xfId="24699" xr:uid="{00000000-0005-0000-0000-0000C65F0000}"/>
    <cellStyle name="20% - Accent1 3 3 2 7 5 3" xfId="24700" xr:uid="{00000000-0005-0000-0000-0000C75F0000}"/>
    <cellStyle name="20% - Accent1 3 3 2 7 6" xfId="24701" xr:uid="{00000000-0005-0000-0000-0000C85F0000}"/>
    <cellStyle name="20% - Accent1 3 3 2 7 6 2" xfId="24702" xr:uid="{00000000-0005-0000-0000-0000C95F0000}"/>
    <cellStyle name="20% - Accent1 3 3 2 7 6 2 2" xfId="24703" xr:uid="{00000000-0005-0000-0000-0000CA5F0000}"/>
    <cellStyle name="20% - Accent1 3 3 2 7 6 3" xfId="24704" xr:uid="{00000000-0005-0000-0000-0000CB5F0000}"/>
    <cellStyle name="20% - Accent1 3 3 2 7 7" xfId="24705" xr:uid="{00000000-0005-0000-0000-0000CC5F0000}"/>
    <cellStyle name="20% - Accent1 3 3 2 7 7 2" xfId="24706" xr:uid="{00000000-0005-0000-0000-0000CD5F0000}"/>
    <cellStyle name="20% - Accent1 3 3 2 7 8" xfId="24707" xr:uid="{00000000-0005-0000-0000-0000CE5F0000}"/>
    <cellStyle name="20% - Accent1 3 3 2 7 8 2" xfId="24708" xr:uid="{00000000-0005-0000-0000-0000CF5F0000}"/>
    <cellStyle name="20% - Accent1 3 3 2 7 9" xfId="24709" xr:uid="{00000000-0005-0000-0000-0000D05F0000}"/>
    <cellStyle name="20% - Accent1 3 3 2 8" xfId="24710" xr:uid="{00000000-0005-0000-0000-0000D15F0000}"/>
    <cellStyle name="20% - Accent1 3 3 2 8 2" xfId="24711" xr:uid="{00000000-0005-0000-0000-0000D25F0000}"/>
    <cellStyle name="20% - Accent1 3 3 2 8 2 2" xfId="24712" xr:uid="{00000000-0005-0000-0000-0000D35F0000}"/>
    <cellStyle name="20% - Accent1 3 3 2 8 2 2 2" xfId="24713" xr:uid="{00000000-0005-0000-0000-0000D45F0000}"/>
    <cellStyle name="20% - Accent1 3 3 2 8 2 3" xfId="24714" xr:uid="{00000000-0005-0000-0000-0000D55F0000}"/>
    <cellStyle name="20% - Accent1 3 3 2 8 3" xfId="24715" xr:uid="{00000000-0005-0000-0000-0000D65F0000}"/>
    <cellStyle name="20% - Accent1 3 3 2 8 3 2" xfId="24716" xr:uid="{00000000-0005-0000-0000-0000D75F0000}"/>
    <cellStyle name="20% - Accent1 3 3 2 8 4" xfId="24717" xr:uid="{00000000-0005-0000-0000-0000D85F0000}"/>
    <cellStyle name="20% - Accent1 3 3 2 9" xfId="24718" xr:uid="{00000000-0005-0000-0000-0000D95F0000}"/>
    <cellStyle name="20% - Accent1 3 3 2 9 2" xfId="24719" xr:uid="{00000000-0005-0000-0000-0000DA5F0000}"/>
    <cellStyle name="20% - Accent1 3 3 2 9 2 2" xfId="24720" xr:uid="{00000000-0005-0000-0000-0000DB5F0000}"/>
    <cellStyle name="20% - Accent1 3 3 2 9 2 2 2" xfId="24721" xr:uid="{00000000-0005-0000-0000-0000DC5F0000}"/>
    <cellStyle name="20% - Accent1 3 3 2 9 2 3" xfId="24722" xr:uid="{00000000-0005-0000-0000-0000DD5F0000}"/>
    <cellStyle name="20% - Accent1 3 3 2 9 3" xfId="24723" xr:uid="{00000000-0005-0000-0000-0000DE5F0000}"/>
    <cellStyle name="20% - Accent1 3 3 2 9 3 2" xfId="24724" xr:uid="{00000000-0005-0000-0000-0000DF5F0000}"/>
    <cellStyle name="20% - Accent1 3 3 2 9 4" xfId="24725" xr:uid="{00000000-0005-0000-0000-0000E05F0000}"/>
    <cellStyle name="20% - Accent1 3 3 3" xfId="24726" xr:uid="{00000000-0005-0000-0000-0000E15F0000}"/>
    <cellStyle name="20% - Accent1 3 3 3 10" xfId="24727" xr:uid="{00000000-0005-0000-0000-0000E25F0000}"/>
    <cellStyle name="20% - Accent1 3 3 3 10 2" xfId="24728" xr:uid="{00000000-0005-0000-0000-0000E35F0000}"/>
    <cellStyle name="20% - Accent1 3 3 3 10 2 2" xfId="24729" xr:uid="{00000000-0005-0000-0000-0000E45F0000}"/>
    <cellStyle name="20% - Accent1 3 3 3 10 3" xfId="24730" xr:uid="{00000000-0005-0000-0000-0000E55F0000}"/>
    <cellStyle name="20% - Accent1 3 3 3 11" xfId="24731" xr:uid="{00000000-0005-0000-0000-0000E65F0000}"/>
    <cellStyle name="20% - Accent1 3 3 3 11 2" xfId="24732" xr:uid="{00000000-0005-0000-0000-0000E75F0000}"/>
    <cellStyle name="20% - Accent1 3 3 3 11 2 2" xfId="24733" xr:uid="{00000000-0005-0000-0000-0000E85F0000}"/>
    <cellStyle name="20% - Accent1 3 3 3 11 3" xfId="24734" xr:uid="{00000000-0005-0000-0000-0000E95F0000}"/>
    <cellStyle name="20% - Accent1 3 3 3 12" xfId="24735" xr:uid="{00000000-0005-0000-0000-0000EA5F0000}"/>
    <cellStyle name="20% - Accent1 3 3 3 12 2" xfId="24736" xr:uid="{00000000-0005-0000-0000-0000EB5F0000}"/>
    <cellStyle name="20% - Accent1 3 3 3 13" xfId="24737" xr:uid="{00000000-0005-0000-0000-0000EC5F0000}"/>
    <cellStyle name="20% - Accent1 3 3 3 13 2" xfId="24738" xr:uid="{00000000-0005-0000-0000-0000ED5F0000}"/>
    <cellStyle name="20% - Accent1 3 3 3 14" xfId="24739" xr:uid="{00000000-0005-0000-0000-0000EE5F0000}"/>
    <cellStyle name="20% - Accent1 3 3 3 2" xfId="24740" xr:uid="{00000000-0005-0000-0000-0000EF5F0000}"/>
    <cellStyle name="20% - Accent1 3 3 3 2 10" xfId="24741" xr:uid="{00000000-0005-0000-0000-0000F05F0000}"/>
    <cellStyle name="20% - Accent1 3 3 3 2 10 2" xfId="24742" xr:uid="{00000000-0005-0000-0000-0000F15F0000}"/>
    <cellStyle name="20% - Accent1 3 3 3 2 11" xfId="24743" xr:uid="{00000000-0005-0000-0000-0000F25F0000}"/>
    <cellStyle name="20% - Accent1 3 3 3 2 2" xfId="24744" xr:uid="{00000000-0005-0000-0000-0000F35F0000}"/>
    <cellStyle name="20% - Accent1 3 3 3 2 2 2" xfId="24745" xr:uid="{00000000-0005-0000-0000-0000F45F0000}"/>
    <cellStyle name="20% - Accent1 3 3 3 2 2 2 2" xfId="24746" xr:uid="{00000000-0005-0000-0000-0000F55F0000}"/>
    <cellStyle name="20% - Accent1 3 3 3 2 2 2 2 2" xfId="24747" xr:uid="{00000000-0005-0000-0000-0000F65F0000}"/>
    <cellStyle name="20% - Accent1 3 3 3 2 2 2 2 2 2" xfId="24748" xr:uid="{00000000-0005-0000-0000-0000F75F0000}"/>
    <cellStyle name="20% - Accent1 3 3 3 2 2 2 2 3" xfId="24749" xr:uid="{00000000-0005-0000-0000-0000F85F0000}"/>
    <cellStyle name="20% - Accent1 3 3 3 2 2 2 3" xfId="24750" xr:uid="{00000000-0005-0000-0000-0000F95F0000}"/>
    <cellStyle name="20% - Accent1 3 3 3 2 2 2 3 2" xfId="24751" xr:uid="{00000000-0005-0000-0000-0000FA5F0000}"/>
    <cellStyle name="20% - Accent1 3 3 3 2 2 2 4" xfId="24752" xr:uid="{00000000-0005-0000-0000-0000FB5F0000}"/>
    <cellStyle name="20% - Accent1 3 3 3 2 2 3" xfId="24753" xr:uid="{00000000-0005-0000-0000-0000FC5F0000}"/>
    <cellStyle name="20% - Accent1 3 3 3 2 2 3 2" xfId="24754" xr:uid="{00000000-0005-0000-0000-0000FD5F0000}"/>
    <cellStyle name="20% - Accent1 3 3 3 2 2 3 2 2" xfId="24755" xr:uid="{00000000-0005-0000-0000-0000FE5F0000}"/>
    <cellStyle name="20% - Accent1 3 3 3 2 2 3 2 2 2" xfId="24756" xr:uid="{00000000-0005-0000-0000-0000FF5F0000}"/>
    <cellStyle name="20% - Accent1 3 3 3 2 2 3 2 3" xfId="24757" xr:uid="{00000000-0005-0000-0000-000000600000}"/>
    <cellStyle name="20% - Accent1 3 3 3 2 2 3 3" xfId="24758" xr:uid="{00000000-0005-0000-0000-000001600000}"/>
    <cellStyle name="20% - Accent1 3 3 3 2 2 3 3 2" xfId="24759" xr:uid="{00000000-0005-0000-0000-000002600000}"/>
    <cellStyle name="20% - Accent1 3 3 3 2 2 3 4" xfId="24760" xr:uid="{00000000-0005-0000-0000-000003600000}"/>
    <cellStyle name="20% - Accent1 3 3 3 2 2 4" xfId="24761" xr:uid="{00000000-0005-0000-0000-000004600000}"/>
    <cellStyle name="20% - Accent1 3 3 3 2 2 4 2" xfId="24762" xr:uid="{00000000-0005-0000-0000-000005600000}"/>
    <cellStyle name="20% - Accent1 3 3 3 2 2 4 2 2" xfId="24763" xr:uid="{00000000-0005-0000-0000-000006600000}"/>
    <cellStyle name="20% - Accent1 3 3 3 2 2 4 2 2 2" xfId="24764" xr:uid="{00000000-0005-0000-0000-000007600000}"/>
    <cellStyle name="20% - Accent1 3 3 3 2 2 4 2 3" xfId="24765" xr:uid="{00000000-0005-0000-0000-000008600000}"/>
    <cellStyle name="20% - Accent1 3 3 3 2 2 4 3" xfId="24766" xr:uid="{00000000-0005-0000-0000-000009600000}"/>
    <cellStyle name="20% - Accent1 3 3 3 2 2 4 3 2" xfId="24767" xr:uid="{00000000-0005-0000-0000-00000A600000}"/>
    <cellStyle name="20% - Accent1 3 3 3 2 2 4 4" xfId="24768" xr:uid="{00000000-0005-0000-0000-00000B600000}"/>
    <cellStyle name="20% - Accent1 3 3 3 2 2 5" xfId="24769" xr:uid="{00000000-0005-0000-0000-00000C600000}"/>
    <cellStyle name="20% - Accent1 3 3 3 2 2 5 2" xfId="24770" xr:uid="{00000000-0005-0000-0000-00000D600000}"/>
    <cellStyle name="20% - Accent1 3 3 3 2 2 5 2 2" xfId="24771" xr:uid="{00000000-0005-0000-0000-00000E600000}"/>
    <cellStyle name="20% - Accent1 3 3 3 2 2 5 3" xfId="24772" xr:uid="{00000000-0005-0000-0000-00000F600000}"/>
    <cellStyle name="20% - Accent1 3 3 3 2 2 6" xfId="24773" xr:uid="{00000000-0005-0000-0000-000010600000}"/>
    <cellStyle name="20% - Accent1 3 3 3 2 2 6 2" xfId="24774" xr:uid="{00000000-0005-0000-0000-000011600000}"/>
    <cellStyle name="20% - Accent1 3 3 3 2 2 6 2 2" xfId="24775" xr:uid="{00000000-0005-0000-0000-000012600000}"/>
    <cellStyle name="20% - Accent1 3 3 3 2 2 6 3" xfId="24776" xr:uid="{00000000-0005-0000-0000-000013600000}"/>
    <cellStyle name="20% - Accent1 3 3 3 2 2 7" xfId="24777" xr:uid="{00000000-0005-0000-0000-000014600000}"/>
    <cellStyle name="20% - Accent1 3 3 3 2 2 7 2" xfId="24778" xr:uid="{00000000-0005-0000-0000-000015600000}"/>
    <cellStyle name="20% - Accent1 3 3 3 2 2 8" xfId="24779" xr:uid="{00000000-0005-0000-0000-000016600000}"/>
    <cellStyle name="20% - Accent1 3 3 3 2 2 8 2" xfId="24780" xr:uid="{00000000-0005-0000-0000-000017600000}"/>
    <cellStyle name="20% - Accent1 3 3 3 2 2 9" xfId="24781" xr:uid="{00000000-0005-0000-0000-000018600000}"/>
    <cellStyle name="20% - Accent1 3 3 3 2 3" xfId="24782" xr:uid="{00000000-0005-0000-0000-000019600000}"/>
    <cellStyle name="20% - Accent1 3 3 3 2 3 2" xfId="24783" xr:uid="{00000000-0005-0000-0000-00001A600000}"/>
    <cellStyle name="20% - Accent1 3 3 3 2 3 2 2" xfId="24784" xr:uid="{00000000-0005-0000-0000-00001B600000}"/>
    <cellStyle name="20% - Accent1 3 3 3 2 3 2 2 2" xfId="24785" xr:uid="{00000000-0005-0000-0000-00001C600000}"/>
    <cellStyle name="20% - Accent1 3 3 3 2 3 2 2 2 2" xfId="24786" xr:uid="{00000000-0005-0000-0000-00001D600000}"/>
    <cellStyle name="20% - Accent1 3 3 3 2 3 2 2 3" xfId="24787" xr:uid="{00000000-0005-0000-0000-00001E600000}"/>
    <cellStyle name="20% - Accent1 3 3 3 2 3 2 3" xfId="24788" xr:uid="{00000000-0005-0000-0000-00001F600000}"/>
    <cellStyle name="20% - Accent1 3 3 3 2 3 2 3 2" xfId="24789" xr:uid="{00000000-0005-0000-0000-000020600000}"/>
    <cellStyle name="20% - Accent1 3 3 3 2 3 2 4" xfId="24790" xr:uid="{00000000-0005-0000-0000-000021600000}"/>
    <cellStyle name="20% - Accent1 3 3 3 2 3 3" xfId="24791" xr:uid="{00000000-0005-0000-0000-000022600000}"/>
    <cellStyle name="20% - Accent1 3 3 3 2 3 3 2" xfId="24792" xr:uid="{00000000-0005-0000-0000-000023600000}"/>
    <cellStyle name="20% - Accent1 3 3 3 2 3 3 2 2" xfId="24793" xr:uid="{00000000-0005-0000-0000-000024600000}"/>
    <cellStyle name="20% - Accent1 3 3 3 2 3 3 2 2 2" xfId="24794" xr:uid="{00000000-0005-0000-0000-000025600000}"/>
    <cellStyle name="20% - Accent1 3 3 3 2 3 3 2 3" xfId="24795" xr:uid="{00000000-0005-0000-0000-000026600000}"/>
    <cellStyle name="20% - Accent1 3 3 3 2 3 3 3" xfId="24796" xr:uid="{00000000-0005-0000-0000-000027600000}"/>
    <cellStyle name="20% - Accent1 3 3 3 2 3 3 3 2" xfId="24797" xr:uid="{00000000-0005-0000-0000-000028600000}"/>
    <cellStyle name="20% - Accent1 3 3 3 2 3 3 4" xfId="24798" xr:uid="{00000000-0005-0000-0000-000029600000}"/>
    <cellStyle name="20% - Accent1 3 3 3 2 3 4" xfId="24799" xr:uid="{00000000-0005-0000-0000-00002A600000}"/>
    <cellStyle name="20% - Accent1 3 3 3 2 3 4 2" xfId="24800" xr:uid="{00000000-0005-0000-0000-00002B600000}"/>
    <cellStyle name="20% - Accent1 3 3 3 2 3 4 2 2" xfId="24801" xr:uid="{00000000-0005-0000-0000-00002C600000}"/>
    <cellStyle name="20% - Accent1 3 3 3 2 3 4 2 2 2" xfId="24802" xr:uid="{00000000-0005-0000-0000-00002D600000}"/>
    <cellStyle name="20% - Accent1 3 3 3 2 3 4 2 3" xfId="24803" xr:uid="{00000000-0005-0000-0000-00002E600000}"/>
    <cellStyle name="20% - Accent1 3 3 3 2 3 4 3" xfId="24804" xr:uid="{00000000-0005-0000-0000-00002F600000}"/>
    <cellStyle name="20% - Accent1 3 3 3 2 3 4 3 2" xfId="24805" xr:uid="{00000000-0005-0000-0000-000030600000}"/>
    <cellStyle name="20% - Accent1 3 3 3 2 3 4 4" xfId="24806" xr:uid="{00000000-0005-0000-0000-000031600000}"/>
    <cellStyle name="20% - Accent1 3 3 3 2 3 5" xfId="24807" xr:uid="{00000000-0005-0000-0000-000032600000}"/>
    <cellStyle name="20% - Accent1 3 3 3 2 3 5 2" xfId="24808" xr:uid="{00000000-0005-0000-0000-000033600000}"/>
    <cellStyle name="20% - Accent1 3 3 3 2 3 5 2 2" xfId="24809" xr:uid="{00000000-0005-0000-0000-000034600000}"/>
    <cellStyle name="20% - Accent1 3 3 3 2 3 5 3" xfId="24810" xr:uid="{00000000-0005-0000-0000-000035600000}"/>
    <cellStyle name="20% - Accent1 3 3 3 2 3 6" xfId="24811" xr:uid="{00000000-0005-0000-0000-000036600000}"/>
    <cellStyle name="20% - Accent1 3 3 3 2 3 6 2" xfId="24812" xr:uid="{00000000-0005-0000-0000-000037600000}"/>
    <cellStyle name="20% - Accent1 3 3 3 2 3 6 2 2" xfId="24813" xr:uid="{00000000-0005-0000-0000-000038600000}"/>
    <cellStyle name="20% - Accent1 3 3 3 2 3 6 3" xfId="24814" xr:uid="{00000000-0005-0000-0000-000039600000}"/>
    <cellStyle name="20% - Accent1 3 3 3 2 3 7" xfId="24815" xr:uid="{00000000-0005-0000-0000-00003A600000}"/>
    <cellStyle name="20% - Accent1 3 3 3 2 3 7 2" xfId="24816" xr:uid="{00000000-0005-0000-0000-00003B600000}"/>
    <cellStyle name="20% - Accent1 3 3 3 2 3 8" xfId="24817" xr:uid="{00000000-0005-0000-0000-00003C600000}"/>
    <cellStyle name="20% - Accent1 3 3 3 2 3 8 2" xfId="24818" xr:uid="{00000000-0005-0000-0000-00003D600000}"/>
    <cellStyle name="20% - Accent1 3 3 3 2 3 9" xfId="24819" xr:uid="{00000000-0005-0000-0000-00003E600000}"/>
    <cellStyle name="20% - Accent1 3 3 3 2 4" xfId="24820" xr:uid="{00000000-0005-0000-0000-00003F600000}"/>
    <cellStyle name="20% - Accent1 3 3 3 2 4 2" xfId="24821" xr:uid="{00000000-0005-0000-0000-000040600000}"/>
    <cellStyle name="20% - Accent1 3 3 3 2 4 2 2" xfId="24822" xr:uid="{00000000-0005-0000-0000-000041600000}"/>
    <cellStyle name="20% - Accent1 3 3 3 2 4 2 2 2" xfId="24823" xr:uid="{00000000-0005-0000-0000-000042600000}"/>
    <cellStyle name="20% - Accent1 3 3 3 2 4 2 3" xfId="24824" xr:uid="{00000000-0005-0000-0000-000043600000}"/>
    <cellStyle name="20% - Accent1 3 3 3 2 4 3" xfId="24825" xr:uid="{00000000-0005-0000-0000-000044600000}"/>
    <cellStyle name="20% - Accent1 3 3 3 2 4 3 2" xfId="24826" xr:uid="{00000000-0005-0000-0000-000045600000}"/>
    <cellStyle name="20% - Accent1 3 3 3 2 4 4" xfId="24827" xr:uid="{00000000-0005-0000-0000-000046600000}"/>
    <cellStyle name="20% - Accent1 3 3 3 2 5" xfId="24828" xr:uid="{00000000-0005-0000-0000-000047600000}"/>
    <cellStyle name="20% - Accent1 3 3 3 2 5 2" xfId="24829" xr:uid="{00000000-0005-0000-0000-000048600000}"/>
    <cellStyle name="20% - Accent1 3 3 3 2 5 2 2" xfId="24830" xr:uid="{00000000-0005-0000-0000-000049600000}"/>
    <cellStyle name="20% - Accent1 3 3 3 2 5 2 2 2" xfId="24831" xr:uid="{00000000-0005-0000-0000-00004A600000}"/>
    <cellStyle name="20% - Accent1 3 3 3 2 5 2 3" xfId="24832" xr:uid="{00000000-0005-0000-0000-00004B600000}"/>
    <cellStyle name="20% - Accent1 3 3 3 2 5 3" xfId="24833" xr:uid="{00000000-0005-0000-0000-00004C600000}"/>
    <cellStyle name="20% - Accent1 3 3 3 2 5 3 2" xfId="24834" xr:uid="{00000000-0005-0000-0000-00004D600000}"/>
    <cellStyle name="20% - Accent1 3 3 3 2 5 4" xfId="24835" xr:uid="{00000000-0005-0000-0000-00004E600000}"/>
    <cellStyle name="20% - Accent1 3 3 3 2 6" xfId="24836" xr:uid="{00000000-0005-0000-0000-00004F600000}"/>
    <cellStyle name="20% - Accent1 3 3 3 2 6 2" xfId="24837" xr:uid="{00000000-0005-0000-0000-000050600000}"/>
    <cellStyle name="20% - Accent1 3 3 3 2 6 2 2" xfId="24838" xr:uid="{00000000-0005-0000-0000-000051600000}"/>
    <cellStyle name="20% - Accent1 3 3 3 2 6 2 2 2" xfId="24839" xr:uid="{00000000-0005-0000-0000-000052600000}"/>
    <cellStyle name="20% - Accent1 3 3 3 2 6 2 3" xfId="24840" xr:uid="{00000000-0005-0000-0000-000053600000}"/>
    <cellStyle name="20% - Accent1 3 3 3 2 6 3" xfId="24841" xr:uid="{00000000-0005-0000-0000-000054600000}"/>
    <cellStyle name="20% - Accent1 3 3 3 2 6 3 2" xfId="24842" xr:uid="{00000000-0005-0000-0000-000055600000}"/>
    <cellStyle name="20% - Accent1 3 3 3 2 6 4" xfId="24843" xr:uid="{00000000-0005-0000-0000-000056600000}"/>
    <cellStyle name="20% - Accent1 3 3 3 2 7" xfId="24844" xr:uid="{00000000-0005-0000-0000-000057600000}"/>
    <cellStyle name="20% - Accent1 3 3 3 2 7 2" xfId="24845" xr:uid="{00000000-0005-0000-0000-000058600000}"/>
    <cellStyle name="20% - Accent1 3 3 3 2 7 2 2" xfId="24846" xr:uid="{00000000-0005-0000-0000-000059600000}"/>
    <cellStyle name="20% - Accent1 3 3 3 2 7 3" xfId="24847" xr:uid="{00000000-0005-0000-0000-00005A600000}"/>
    <cellStyle name="20% - Accent1 3 3 3 2 8" xfId="24848" xr:uid="{00000000-0005-0000-0000-00005B600000}"/>
    <cellStyle name="20% - Accent1 3 3 3 2 8 2" xfId="24849" xr:uid="{00000000-0005-0000-0000-00005C600000}"/>
    <cellStyle name="20% - Accent1 3 3 3 2 8 2 2" xfId="24850" xr:uid="{00000000-0005-0000-0000-00005D600000}"/>
    <cellStyle name="20% - Accent1 3 3 3 2 8 3" xfId="24851" xr:uid="{00000000-0005-0000-0000-00005E600000}"/>
    <cellStyle name="20% - Accent1 3 3 3 2 9" xfId="24852" xr:uid="{00000000-0005-0000-0000-00005F600000}"/>
    <cellStyle name="20% - Accent1 3 3 3 2 9 2" xfId="24853" xr:uid="{00000000-0005-0000-0000-000060600000}"/>
    <cellStyle name="20% - Accent1 3 3 3 3" xfId="24854" xr:uid="{00000000-0005-0000-0000-000061600000}"/>
    <cellStyle name="20% - Accent1 3 3 3 3 10" xfId="24855" xr:uid="{00000000-0005-0000-0000-000062600000}"/>
    <cellStyle name="20% - Accent1 3 3 3 3 10 2" xfId="24856" xr:uid="{00000000-0005-0000-0000-000063600000}"/>
    <cellStyle name="20% - Accent1 3 3 3 3 11" xfId="24857" xr:uid="{00000000-0005-0000-0000-000064600000}"/>
    <cellStyle name="20% - Accent1 3 3 3 3 2" xfId="24858" xr:uid="{00000000-0005-0000-0000-000065600000}"/>
    <cellStyle name="20% - Accent1 3 3 3 3 2 2" xfId="24859" xr:uid="{00000000-0005-0000-0000-000066600000}"/>
    <cellStyle name="20% - Accent1 3 3 3 3 2 2 2" xfId="24860" xr:uid="{00000000-0005-0000-0000-000067600000}"/>
    <cellStyle name="20% - Accent1 3 3 3 3 2 2 2 2" xfId="24861" xr:uid="{00000000-0005-0000-0000-000068600000}"/>
    <cellStyle name="20% - Accent1 3 3 3 3 2 2 2 2 2" xfId="24862" xr:uid="{00000000-0005-0000-0000-000069600000}"/>
    <cellStyle name="20% - Accent1 3 3 3 3 2 2 2 3" xfId="24863" xr:uid="{00000000-0005-0000-0000-00006A600000}"/>
    <cellStyle name="20% - Accent1 3 3 3 3 2 2 3" xfId="24864" xr:uid="{00000000-0005-0000-0000-00006B600000}"/>
    <cellStyle name="20% - Accent1 3 3 3 3 2 2 3 2" xfId="24865" xr:uid="{00000000-0005-0000-0000-00006C600000}"/>
    <cellStyle name="20% - Accent1 3 3 3 3 2 2 4" xfId="24866" xr:uid="{00000000-0005-0000-0000-00006D600000}"/>
    <cellStyle name="20% - Accent1 3 3 3 3 2 3" xfId="24867" xr:uid="{00000000-0005-0000-0000-00006E600000}"/>
    <cellStyle name="20% - Accent1 3 3 3 3 2 3 2" xfId="24868" xr:uid="{00000000-0005-0000-0000-00006F600000}"/>
    <cellStyle name="20% - Accent1 3 3 3 3 2 3 2 2" xfId="24869" xr:uid="{00000000-0005-0000-0000-000070600000}"/>
    <cellStyle name="20% - Accent1 3 3 3 3 2 3 2 2 2" xfId="24870" xr:uid="{00000000-0005-0000-0000-000071600000}"/>
    <cellStyle name="20% - Accent1 3 3 3 3 2 3 2 3" xfId="24871" xr:uid="{00000000-0005-0000-0000-000072600000}"/>
    <cellStyle name="20% - Accent1 3 3 3 3 2 3 3" xfId="24872" xr:uid="{00000000-0005-0000-0000-000073600000}"/>
    <cellStyle name="20% - Accent1 3 3 3 3 2 3 3 2" xfId="24873" xr:uid="{00000000-0005-0000-0000-000074600000}"/>
    <cellStyle name="20% - Accent1 3 3 3 3 2 3 4" xfId="24874" xr:uid="{00000000-0005-0000-0000-000075600000}"/>
    <cellStyle name="20% - Accent1 3 3 3 3 2 4" xfId="24875" xr:uid="{00000000-0005-0000-0000-000076600000}"/>
    <cellStyle name="20% - Accent1 3 3 3 3 2 4 2" xfId="24876" xr:uid="{00000000-0005-0000-0000-000077600000}"/>
    <cellStyle name="20% - Accent1 3 3 3 3 2 4 2 2" xfId="24877" xr:uid="{00000000-0005-0000-0000-000078600000}"/>
    <cellStyle name="20% - Accent1 3 3 3 3 2 4 2 2 2" xfId="24878" xr:uid="{00000000-0005-0000-0000-000079600000}"/>
    <cellStyle name="20% - Accent1 3 3 3 3 2 4 2 3" xfId="24879" xr:uid="{00000000-0005-0000-0000-00007A600000}"/>
    <cellStyle name="20% - Accent1 3 3 3 3 2 4 3" xfId="24880" xr:uid="{00000000-0005-0000-0000-00007B600000}"/>
    <cellStyle name="20% - Accent1 3 3 3 3 2 4 3 2" xfId="24881" xr:uid="{00000000-0005-0000-0000-00007C600000}"/>
    <cellStyle name="20% - Accent1 3 3 3 3 2 4 4" xfId="24882" xr:uid="{00000000-0005-0000-0000-00007D600000}"/>
    <cellStyle name="20% - Accent1 3 3 3 3 2 5" xfId="24883" xr:uid="{00000000-0005-0000-0000-00007E600000}"/>
    <cellStyle name="20% - Accent1 3 3 3 3 2 5 2" xfId="24884" xr:uid="{00000000-0005-0000-0000-00007F600000}"/>
    <cellStyle name="20% - Accent1 3 3 3 3 2 5 2 2" xfId="24885" xr:uid="{00000000-0005-0000-0000-000080600000}"/>
    <cellStyle name="20% - Accent1 3 3 3 3 2 5 3" xfId="24886" xr:uid="{00000000-0005-0000-0000-000081600000}"/>
    <cellStyle name="20% - Accent1 3 3 3 3 2 6" xfId="24887" xr:uid="{00000000-0005-0000-0000-000082600000}"/>
    <cellStyle name="20% - Accent1 3 3 3 3 2 6 2" xfId="24888" xr:uid="{00000000-0005-0000-0000-000083600000}"/>
    <cellStyle name="20% - Accent1 3 3 3 3 2 6 2 2" xfId="24889" xr:uid="{00000000-0005-0000-0000-000084600000}"/>
    <cellStyle name="20% - Accent1 3 3 3 3 2 6 3" xfId="24890" xr:uid="{00000000-0005-0000-0000-000085600000}"/>
    <cellStyle name="20% - Accent1 3 3 3 3 2 7" xfId="24891" xr:uid="{00000000-0005-0000-0000-000086600000}"/>
    <cellStyle name="20% - Accent1 3 3 3 3 2 7 2" xfId="24892" xr:uid="{00000000-0005-0000-0000-000087600000}"/>
    <cellStyle name="20% - Accent1 3 3 3 3 2 8" xfId="24893" xr:uid="{00000000-0005-0000-0000-000088600000}"/>
    <cellStyle name="20% - Accent1 3 3 3 3 2 8 2" xfId="24894" xr:uid="{00000000-0005-0000-0000-000089600000}"/>
    <cellStyle name="20% - Accent1 3 3 3 3 2 9" xfId="24895" xr:uid="{00000000-0005-0000-0000-00008A600000}"/>
    <cellStyle name="20% - Accent1 3 3 3 3 3" xfId="24896" xr:uid="{00000000-0005-0000-0000-00008B600000}"/>
    <cellStyle name="20% - Accent1 3 3 3 3 3 2" xfId="24897" xr:uid="{00000000-0005-0000-0000-00008C600000}"/>
    <cellStyle name="20% - Accent1 3 3 3 3 3 2 2" xfId="24898" xr:uid="{00000000-0005-0000-0000-00008D600000}"/>
    <cellStyle name="20% - Accent1 3 3 3 3 3 2 2 2" xfId="24899" xr:uid="{00000000-0005-0000-0000-00008E600000}"/>
    <cellStyle name="20% - Accent1 3 3 3 3 3 2 2 2 2" xfId="24900" xr:uid="{00000000-0005-0000-0000-00008F600000}"/>
    <cellStyle name="20% - Accent1 3 3 3 3 3 2 2 3" xfId="24901" xr:uid="{00000000-0005-0000-0000-000090600000}"/>
    <cellStyle name="20% - Accent1 3 3 3 3 3 2 3" xfId="24902" xr:uid="{00000000-0005-0000-0000-000091600000}"/>
    <cellStyle name="20% - Accent1 3 3 3 3 3 2 3 2" xfId="24903" xr:uid="{00000000-0005-0000-0000-000092600000}"/>
    <cellStyle name="20% - Accent1 3 3 3 3 3 2 4" xfId="24904" xr:uid="{00000000-0005-0000-0000-000093600000}"/>
    <cellStyle name="20% - Accent1 3 3 3 3 3 3" xfId="24905" xr:uid="{00000000-0005-0000-0000-000094600000}"/>
    <cellStyle name="20% - Accent1 3 3 3 3 3 3 2" xfId="24906" xr:uid="{00000000-0005-0000-0000-000095600000}"/>
    <cellStyle name="20% - Accent1 3 3 3 3 3 3 2 2" xfId="24907" xr:uid="{00000000-0005-0000-0000-000096600000}"/>
    <cellStyle name="20% - Accent1 3 3 3 3 3 3 2 2 2" xfId="24908" xr:uid="{00000000-0005-0000-0000-000097600000}"/>
    <cellStyle name="20% - Accent1 3 3 3 3 3 3 2 3" xfId="24909" xr:uid="{00000000-0005-0000-0000-000098600000}"/>
    <cellStyle name="20% - Accent1 3 3 3 3 3 3 3" xfId="24910" xr:uid="{00000000-0005-0000-0000-000099600000}"/>
    <cellStyle name="20% - Accent1 3 3 3 3 3 3 3 2" xfId="24911" xr:uid="{00000000-0005-0000-0000-00009A600000}"/>
    <cellStyle name="20% - Accent1 3 3 3 3 3 3 4" xfId="24912" xr:uid="{00000000-0005-0000-0000-00009B600000}"/>
    <cellStyle name="20% - Accent1 3 3 3 3 3 4" xfId="24913" xr:uid="{00000000-0005-0000-0000-00009C600000}"/>
    <cellStyle name="20% - Accent1 3 3 3 3 3 4 2" xfId="24914" xr:uid="{00000000-0005-0000-0000-00009D600000}"/>
    <cellStyle name="20% - Accent1 3 3 3 3 3 4 2 2" xfId="24915" xr:uid="{00000000-0005-0000-0000-00009E600000}"/>
    <cellStyle name="20% - Accent1 3 3 3 3 3 4 2 2 2" xfId="24916" xr:uid="{00000000-0005-0000-0000-00009F600000}"/>
    <cellStyle name="20% - Accent1 3 3 3 3 3 4 2 3" xfId="24917" xr:uid="{00000000-0005-0000-0000-0000A0600000}"/>
    <cellStyle name="20% - Accent1 3 3 3 3 3 4 3" xfId="24918" xr:uid="{00000000-0005-0000-0000-0000A1600000}"/>
    <cellStyle name="20% - Accent1 3 3 3 3 3 4 3 2" xfId="24919" xr:uid="{00000000-0005-0000-0000-0000A2600000}"/>
    <cellStyle name="20% - Accent1 3 3 3 3 3 4 4" xfId="24920" xr:uid="{00000000-0005-0000-0000-0000A3600000}"/>
    <cellStyle name="20% - Accent1 3 3 3 3 3 5" xfId="24921" xr:uid="{00000000-0005-0000-0000-0000A4600000}"/>
    <cellStyle name="20% - Accent1 3 3 3 3 3 5 2" xfId="24922" xr:uid="{00000000-0005-0000-0000-0000A5600000}"/>
    <cellStyle name="20% - Accent1 3 3 3 3 3 5 2 2" xfId="24923" xr:uid="{00000000-0005-0000-0000-0000A6600000}"/>
    <cellStyle name="20% - Accent1 3 3 3 3 3 5 3" xfId="24924" xr:uid="{00000000-0005-0000-0000-0000A7600000}"/>
    <cellStyle name="20% - Accent1 3 3 3 3 3 6" xfId="24925" xr:uid="{00000000-0005-0000-0000-0000A8600000}"/>
    <cellStyle name="20% - Accent1 3 3 3 3 3 6 2" xfId="24926" xr:uid="{00000000-0005-0000-0000-0000A9600000}"/>
    <cellStyle name="20% - Accent1 3 3 3 3 3 6 2 2" xfId="24927" xr:uid="{00000000-0005-0000-0000-0000AA600000}"/>
    <cellStyle name="20% - Accent1 3 3 3 3 3 6 3" xfId="24928" xr:uid="{00000000-0005-0000-0000-0000AB600000}"/>
    <cellStyle name="20% - Accent1 3 3 3 3 3 7" xfId="24929" xr:uid="{00000000-0005-0000-0000-0000AC600000}"/>
    <cellStyle name="20% - Accent1 3 3 3 3 3 7 2" xfId="24930" xr:uid="{00000000-0005-0000-0000-0000AD600000}"/>
    <cellStyle name="20% - Accent1 3 3 3 3 3 8" xfId="24931" xr:uid="{00000000-0005-0000-0000-0000AE600000}"/>
    <cellStyle name="20% - Accent1 3 3 3 3 3 8 2" xfId="24932" xr:uid="{00000000-0005-0000-0000-0000AF600000}"/>
    <cellStyle name="20% - Accent1 3 3 3 3 3 9" xfId="24933" xr:uid="{00000000-0005-0000-0000-0000B0600000}"/>
    <cellStyle name="20% - Accent1 3 3 3 3 4" xfId="24934" xr:uid="{00000000-0005-0000-0000-0000B1600000}"/>
    <cellStyle name="20% - Accent1 3 3 3 3 4 2" xfId="24935" xr:uid="{00000000-0005-0000-0000-0000B2600000}"/>
    <cellStyle name="20% - Accent1 3 3 3 3 4 2 2" xfId="24936" xr:uid="{00000000-0005-0000-0000-0000B3600000}"/>
    <cellStyle name="20% - Accent1 3 3 3 3 4 2 2 2" xfId="24937" xr:uid="{00000000-0005-0000-0000-0000B4600000}"/>
    <cellStyle name="20% - Accent1 3 3 3 3 4 2 3" xfId="24938" xr:uid="{00000000-0005-0000-0000-0000B5600000}"/>
    <cellStyle name="20% - Accent1 3 3 3 3 4 3" xfId="24939" xr:uid="{00000000-0005-0000-0000-0000B6600000}"/>
    <cellStyle name="20% - Accent1 3 3 3 3 4 3 2" xfId="24940" xr:uid="{00000000-0005-0000-0000-0000B7600000}"/>
    <cellStyle name="20% - Accent1 3 3 3 3 4 4" xfId="24941" xr:uid="{00000000-0005-0000-0000-0000B8600000}"/>
    <cellStyle name="20% - Accent1 3 3 3 3 5" xfId="24942" xr:uid="{00000000-0005-0000-0000-0000B9600000}"/>
    <cellStyle name="20% - Accent1 3 3 3 3 5 2" xfId="24943" xr:uid="{00000000-0005-0000-0000-0000BA600000}"/>
    <cellStyle name="20% - Accent1 3 3 3 3 5 2 2" xfId="24944" xr:uid="{00000000-0005-0000-0000-0000BB600000}"/>
    <cellStyle name="20% - Accent1 3 3 3 3 5 2 2 2" xfId="24945" xr:uid="{00000000-0005-0000-0000-0000BC600000}"/>
    <cellStyle name="20% - Accent1 3 3 3 3 5 2 3" xfId="24946" xr:uid="{00000000-0005-0000-0000-0000BD600000}"/>
    <cellStyle name="20% - Accent1 3 3 3 3 5 3" xfId="24947" xr:uid="{00000000-0005-0000-0000-0000BE600000}"/>
    <cellStyle name="20% - Accent1 3 3 3 3 5 3 2" xfId="24948" xr:uid="{00000000-0005-0000-0000-0000BF600000}"/>
    <cellStyle name="20% - Accent1 3 3 3 3 5 4" xfId="24949" xr:uid="{00000000-0005-0000-0000-0000C0600000}"/>
    <cellStyle name="20% - Accent1 3 3 3 3 6" xfId="24950" xr:uid="{00000000-0005-0000-0000-0000C1600000}"/>
    <cellStyle name="20% - Accent1 3 3 3 3 6 2" xfId="24951" xr:uid="{00000000-0005-0000-0000-0000C2600000}"/>
    <cellStyle name="20% - Accent1 3 3 3 3 6 2 2" xfId="24952" xr:uid="{00000000-0005-0000-0000-0000C3600000}"/>
    <cellStyle name="20% - Accent1 3 3 3 3 6 2 2 2" xfId="24953" xr:uid="{00000000-0005-0000-0000-0000C4600000}"/>
    <cellStyle name="20% - Accent1 3 3 3 3 6 2 3" xfId="24954" xr:uid="{00000000-0005-0000-0000-0000C5600000}"/>
    <cellStyle name="20% - Accent1 3 3 3 3 6 3" xfId="24955" xr:uid="{00000000-0005-0000-0000-0000C6600000}"/>
    <cellStyle name="20% - Accent1 3 3 3 3 6 3 2" xfId="24956" xr:uid="{00000000-0005-0000-0000-0000C7600000}"/>
    <cellStyle name="20% - Accent1 3 3 3 3 6 4" xfId="24957" xr:uid="{00000000-0005-0000-0000-0000C8600000}"/>
    <cellStyle name="20% - Accent1 3 3 3 3 7" xfId="24958" xr:uid="{00000000-0005-0000-0000-0000C9600000}"/>
    <cellStyle name="20% - Accent1 3 3 3 3 7 2" xfId="24959" xr:uid="{00000000-0005-0000-0000-0000CA600000}"/>
    <cellStyle name="20% - Accent1 3 3 3 3 7 2 2" xfId="24960" xr:uid="{00000000-0005-0000-0000-0000CB600000}"/>
    <cellStyle name="20% - Accent1 3 3 3 3 7 3" xfId="24961" xr:uid="{00000000-0005-0000-0000-0000CC600000}"/>
    <cellStyle name="20% - Accent1 3 3 3 3 8" xfId="24962" xr:uid="{00000000-0005-0000-0000-0000CD600000}"/>
    <cellStyle name="20% - Accent1 3 3 3 3 8 2" xfId="24963" xr:uid="{00000000-0005-0000-0000-0000CE600000}"/>
    <cellStyle name="20% - Accent1 3 3 3 3 8 2 2" xfId="24964" xr:uid="{00000000-0005-0000-0000-0000CF600000}"/>
    <cellStyle name="20% - Accent1 3 3 3 3 8 3" xfId="24965" xr:uid="{00000000-0005-0000-0000-0000D0600000}"/>
    <cellStyle name="20% - Accent1 3 3 3 3 9" xfId="24966" xr:uid="{00000000-0005-0000-0000-0000D1600000}"/>
    <cellStyle name="20% - Accent1 3 3 3 3 9 2" xfId="24967" xr:uid="{00000000-0005-0000-0000-0000D2600000}"/>
    <cellStyle name="20% - Accent1 3 3 3 4" xfId="24968" xr:uid="{00000000-0005-0000-0000-0000D3600000}"/>
    <cellStyle name="20% - Accent1 3 3 3 4 10" xfId="24969" xr:uid="{00000000-0005-0000-0000-0000D4600000}"/>
    <cellStyle name="20% - Accent1 3 3 3 4 10 2" xfId="24970" xr:uid="{00000000-0005-0000-0000-0000D5600000}"/>
    <cellStyle name="20% - Accent1 3 3 3 4 11" xfId="24971" xr:uid="{00000000-0005-0000-0000-0000D6600000}"/>
    <cellStyle name="20% - Accent1 3 3 3 4 2" xfId="24972" xr:uid="{00000000-0005-0000-0000-0000D7600000}"/>
    <cellStyle name="20% - Accent1 3 3 3 4 2 2" xfId="24973" xr:uid="{00000000-0005-0000-0000-0000D8600000}"/>
    <cellStyle name="20% - Accent1 3 3 3 4 2 2 2" xfId="24974" xr:uid="{00000000-0005-0000-0000-0000D9600000}"/>
    <cellStyle name="20% - Accent1 3 3 3 4 2 2 2 2" xfId="24975" xr:uid="{00000000-0005-0000-0000-0000DA600000}"/>
    <cellStyle name="20% - Accent1 3 3 3 4 2 2 2 2 2" xfId="24976" xr:uid="{00000000-0005-0000-0000-0000DB600000}"/>
    <cellStyle name="20% - Accent1 3 3 3 4 2 2 2 3" xfId="24977" xr:uid="{00000000-0005-0000-0000-0000DC600000}"/>
    <cellStyle name="20% - Accent1 3 3 3 4 2 2 3" xfId="24978" xr:uid="{00000000-0005-0000-0000-0000DD600000}"/>
    <cellStyle name="20% - Accent1 3 3 3 4 2 2 3 2" xfId="24979" xr:uid="{00000000-0005-0000-0000-0000DE600000}"/>
    <cellStyle name="20% - Accent1 3 3 3 4 2 2 4" xfId="24980" xr:uid="{00000000-0005-0000-0000-0000DF600000}"/>
    <cellStyle name="20% - Accent1 3 3 3 4 2 3" xfId="24981" xr:uid="{00000000-0005-0000-0000-0000E0600000}"/>
    <cellStyle name="20% - Accent1 3 3 3 4 2 3 2" xfId="24982" xr:uid="{00000000-0005-0000-0000-0000E1600000}"/>
    <cellStyle name="20% - Accent1 3 3 3 4 2 3 2 2" xfId="24983" xr:uid="{00000000-0005-0000-0000-0000E2600000}"/>
    <cellStyle name="20% - Accent1 3 3 3 4 2 3 2 2 2" xfId="24984" xr:uid="{00000000-0005-0000-0000-0000E3600000}"/>
    <cellStyle name="20% - Accent1 3 3 3 4 2 3 2 3" xfId="24985" xr:uid="{00000000-0005-0000-0000-0000E4600000}"/>
    <cellStyle name="20% - Accent1 3 3 3 4 2 3 3" xfId="24986" xr:uid="{00000000-0005-0000-0000-0000E5600000}"/>
    <cellStyle name="20% - Accent1 3 3 3 4 2 3 3 2" xfId="24987" xr:uid="{00000000-0005-0000-0000-0000E6600000}"/>
    <cellStyle name="20% - Accent1 3 3 3 4 2 3 4" xfId="24988" xr:uid="{00000000-0005-0000-0000-0000E7600000}"/>
    <cellStyle name="20% - Accent1 3 3 3 4 2 4" xfId="24989" xr:uid="{00000000-0005-0000-0000-0000E8600000}"/>
    <cellStyle name="20% - Accent1 3 3 3 4 2 4 2" xfId="24990" xr:uid="{00000000-0005-0000-0000-0000E9600000}"/>
    <cellStyle name="20% - Accent1 3 3 3 4 2 4 2 2" xfId="24991" xr:uid="{00000000-0005-0000-0000-0000EA600000}"/>
    <cellStyle name="20% - Accent1 3 3 3 4 2 4 2 2 2" xfId="24992" xr:uid="{00000000-0005-0000-0000-0000EB600000}"/>
    <cellStyle name="20% - Accent1 3 3 3 4 2 4 2 3" xfId="24993" xr:uid="{00000000-0005-0000-0000-0000EC600000}"/>
    <cellStyle name="20% - Accent1 3 3 3 4 2 4 3" xfId="24994" xr:uid="{00000000-0005-0000-0000-0000ED600000}"/>
    <cellStyle name="20% - Accent1 3 3 3 4 2 4 3 2" xfId="24995" xr:uid="{00000000-0005-0000-0000-0000EE600000}"/>
    <cellStyle name="20% - Accent1 3 3 3 4 2 4 4" xfId="24996" xr:uid="{00000000-0005-0000-0000-0000EF600000}"/>
    <cellStyle name="20% - Accent1 3 3 3 4 2 5" xfId="24997" xr:uid="{00000000-0005-0000-0000-0000F0600000}"/>
    <cellStyle name="20% - Accent1 3 3 3 4 2 5 2" xfId="24998" xr:uid="{00000000-0005-0000-0000-0000F1600000}"/>
    <cellStyle name="20% - Accent1 3 3 3 4 2 5 2 2" xfId="24999" xr:uid="{00000000-0005-0000-0000-0000F2600000}"/>
    <cellStyle name="20% - Accent1 3 3 3 4 2 5 3" xfId="25000" xr:uid="{00000000-0005-0000-0000-0000F3600000}"/>
    <cellStyle name="20% - Accent1 3 3 3 4 2 6" xfId="25001" xr:uid="{00000000-0005-0000-0000-0000F4600000}"/>
    <cellStyle name="20% - Accent1 3 3 3 4 2 6 2" xfId="25002" xr:uid="{00000000-0005-0000-0000-0000F5600000}"/>
    <cellStyle name="20% - Accent1 3 3 3 4 2 6 2 2" xfId="25003" xr:uid="{00000000-0005-0000-0000-0000F6600000}"/>
    <cellStyle name="20% - Accent1 3 3 3 4 2 6 3" xfId="25004" xr:uid="{00000000-0005-0000-0000-0000F7600000}"/>
    <cellStyle name="20% - Accent1 3 3 3 4 2 7" xfId="25005" xr:uid="{00000000-0005-0000-0000-0000F8600000}"/>
    <cellStyle name="20% - Accent1 3 3 3 4 2 7 2" xfId="25006" xr:uid="{00000000-0005-0000-0000-0000F9600000}"/>
    <cellStyle name="20% - Accent1 3 3 3 4 2 8" xfId="25007" xr:uid="{00000000-0005-0000-0000-0000FA600000}"/>
    <cellStyle name="20% - Accent1 3 3 3 4 2 8 2" xfId="25008" xr:uid="{00000000-0005-0000-0000-0000FB600000}"/>
    <cellStyle name="20% - Accent1 3 3 3 4 2 9" xfId="25009" xr:uid="{00000000-0005-0000-0000-0000FC600000}"/>
    <cellStyle name="20% - Accent1 3 3 3 4 3" xfId="25010" xr:uid="{00000000-0005-0000-0000-0000FD600000}"/>
    <cellStyle name="20% - Accent1 3 3 3 4 3 2" xfId="25011" xr:uid="{00000000-0005-0000-0000-0000FE600000}"/>
    <cellStyle name="20% - Accent1 3 3 3 4 3 2 2" xfId="25012" xr:uid="{00000000-0005-0000-0000-0000FF600000}"/>
    <cellStyle name="20% - Accent1 3 3 3 4 3 2 2 2" xfId="25013" xr:uid="{00000000-0005-0000-0000-000000610000}"/>
    <cellStyle name="20% - Accent1 3 3 3 4 3 2 2 2 2" xfId="25014" xr:uid="{00000000-0005-0000-0000-000001610000}"/>
    <cellStyle name="20% - Accent1 3 3 3 4 3 2 2 3" xfId="25015" xr:uid="{00000000-0005-0000-0000-000002610000}"/>
    <cellStyle name="20% - Accent1 3 3 3 4 3 2 3" xfId="25016" xr:uid="{00000000-0005-0000-0000-000003610000}"/>
    <cellStyle name="20% - Accent1 3 3 3 4 3 2 3 2" xfId="25017" xr:uid="{00000000-0005-0000-0000-000004610000}"/>
    <cellStyle name="20% - Accent1 3 3 3 4 3 2 4" xfId="25018" xr:uid="{00000000-0005-0000-0000-000005610000}"/>
    <cellStyle name="20% - Accent1 3 3 3 4 3 3" xfId="25019" xr:uid="{00000000-0005-0000-0000-000006610000}"/>
    <cellStyle name="20% - Accent1 3 3 3 4 3 3 2" xfId="25020" xr:uid="{00000000-0005-0000-0000-000007610000}"/>
    <cellStyle name="20% - Accent1 3 3 3 4 3 3 2 2" xfId="25021" xr:uid="{00000000-0005-0000-0000-000008610000}"/>
    <cellStyle name="20% - Accent1 3 3 3 4 3 3 2 2 2" xfId="25022" xr:uid="{00000000-0005-0000-0000-000009610000}"/>
    <cellStyle name="20% - Accent1 3 3 3 4 3 3 2 3" xfId="25023" xr:uid="{00000000-0005-0000-0000-00000A610000}"/>
    <cellStyle name="20% - Accent1 3 3 3 4 3 3 3" xfId="25024" xr:uid="{00000000-0005-0000-0000-00000B610000}"/>
    <cellStyle name="20% - Accent1 3 3 3 4 3 3 3 2" xfId="25025" xr:uid="{00000000-0005-0000-0000-00000C610000}"/>
    <cellStyle name="20% - Accent1 3 3 3 4 3 3 4" xfId="25026" xr:uid="{00000000-0005-0000-0000-00000D610000}"/>
    <cellStyle name="20% - Accent1 3 3 3 4 3 4" xfId="25027" xr:uid="{00000000-0005-0000-0000-00000E610000}"/>
    <cellStyle name="20% - Accent1 3 3 3 4 3 4 2" xfId="25028" xr:uid="{00000000-0005-0000-0000-00000F610000}"/>
    <cellStyle name="20% - Accent1 3 3 3 4 3 4 2 2" xfId="25029" xr:uid="{00000000-0005-0000-0000-000010610000}"/>
    <cellStyle name="20% - Accent1 3 3 3 4 3 4 2 2 2" xfId="25030" xr:uid="{00000000-0005-0000-0000-000011610000}"/>
    <cellStyle name="20% - Accent1 3 3 3 4 3 4 2 3" xfId="25031" xr:uid="{00000000-0005-0000-0000-000012610000}"/>
    <cellStyle name="20% - Accent1 3 3 3 4 3 4 3" xfId="25032" xr:uid="{00000000-0005-0000-0000-000013610000}"/>
    <cellStyle name="20% - Accent1 3 3 3 4 3 4 3 2" xfId="25033" xr:uid="{00000000-0005-0000-0000-000014610000}"/>
    <cellStyle name="20% - Accent1 3 3 3 4 3 4 4" xfId="25034" xr:uid="{00000000-0005-0000-0000-000015610000}"/>
    <cellStyle name="20% - Accent1 3 3 3 4 3 5" xfId="25035" xr:uid="{00000000-0005-0000-0000-000016610000}"/>
    <cellStyle name="20% - Accent1 3 3 3 4 3 5 2" xfId="25036" xr:uid="{00000000-0005-0000-0000-000017610000}"/>
    <cellStyle name="20% - Accent1 3 3 3 4 3 5 2 2" xfId="25037" xr:uid="{00000000-0005-0000-0000-000018610000}"/>
    <cellStyle name="20% - Accent1 3 3 3 4 3 5 3" xfId="25038" xr:uid="{00000000-0005-0000-0000-000019610000}"/>
    <cellStyle name="20% - Accent1 3 3 3 4 3 6" xfId="25039" xr:uid="{00000000-0005-0000-0000-00001A610000}"/>
    <cellStyle name="20% - Accent1 3 3 3 4 3 6 2" xfId="25040" xr:uid="{00000000-0005-0000-0000-00001B610000}"/>
    <cellStyle name="20% - Accent1 3 3 3 4 3 6 2 2" xfId="25041" xr:uid="{00000000-0005-0000-0000-00001C610000}"/>
    <cellStyle name="20% - Accent1 3 3 3 4 3 6 3" xfId="25042" xr:uid="{00000000-0005-0000-0000-00001D610000}"/>
    <cellStyle name="20% - Accent1 3 3 3 4 3 7" xfId="25043" xr:uid="{00000000-0005-0000-0000-00001E610000}"/>
    <cellStyle name="20% - Accent1 3 3 3 4 3 7 2" xfId="25044" xr:uid="{00000000-0005-0000-0000-00001F610000}"/>
    <cellStyle name="20% - Accent1 3 3 3 4 3 8" xfId="25045" xr:uid="{00000000-0005-0000-0000-000020610000}"/>
    <cellStyle name="20% - Accent1 3 3 3 4 3 8 2" xfId="25046" xr:uid="{00000000-0005-0000-0000-000021610000}"/>
    <cellStyle name="20% - Accent1 3 3 3 4 3 9" xfId="25047" xr:uid="{00000000-0005-0000-0000-000022610000}"/>
    <cellStyle name="20% - Accent1 3 3 3 4 4" xfId="25048" xr:uid="{00000000-0005-0000-0000-000023610000}"/>
    <cellStyle name="20% - Accent1 3 3 3 4 4 2" xfId="25049" xr:uid="{00000000-0005-0000-0000-000024610000}"/>
    <cellStyle name="20% - Accent1 3 3 3 4 4 2 2" xfId="25050" xr:uid="{00000000-0005-0000-0000-000025610000}"/>
    <cellStyle name="20% - Accent1 3 3 3 4 4 2 2 2" xfId="25051" xr:uid="{00000000-0005-0000-0000-000026610000}"/>
    <cellStyle name="20% - Accent1 3 3 3 4 4 2 3" xfId="25052" xr:uid="{00000000-0005-0000-0000-000027610000}"/>
    <cellStyle name="20% - Accent1 3 3 3 4 4 3" xfId="25053" xr:uid="{00000000-0005-0000-0000-000028610000}"/>
    <cellStyle name="20% - Accent1 3 3 3 4 4 3 2" xfId="25054" xr:uid="{00000000-0005-0000-0000-000029610000}"/>
    <cellStyle name="20% - Accent1 3 3 3 4 4 4" xfId="25055" xr:uid="{00000000-0005-0000-0000-00002A610000}"/>
    <cellStyle name="20% - Accent1 3 3 3 4 5" xfId="25056" xr:uid="{00000000-0005-0000-0000-00002B610000}"/>
    <cellStyle name="20% - Accent1 3 3 3 4 5 2" xfId="25057" xr:uid="{00000000-0005-0000-0000-00002C610000}"/>
    <cellStyle name="20% - Accent1 3 3 3 4 5 2 2" xfId="25058" xr:uid="{00000000-0005-0000-0000-00002D610000}"/>
    <cellStyle name="20% - Accent1 3 3 3 4 5 2 2 2" xfId="25059" xr:uid="{00000000-0005-0000-0000-00002E610000}"/>
    <cellStyle name="20% - Accent1 3 3 3 4 5 2 3" xfId="25060" xr:uid="{00000000-0005-0000-0000-00002F610000}"/>
    <cellStyle name="20% - Accent1 3 3 3 4 5 3" xfId="25061" xr:uid="{00000000-0005-0000-0000-000030610000}"/>
    <cellStyle name="20% - Accent1 3 3 3 4 5 3 2" xfId="25062" xr:uid="{00000000-0005-0000-0000-000031610000}"/>
    <cellStyle name="20% - Accent1 3 3 3 4 5 4" xfId="25063" xr:uid="{00000000-0005-0000-0000-000032610000}"/>
    <cellStyle name="20% - Accent1 3 3 3 4 6" xfId="25064" xr:uid="{00000000-0005-0000-0000-000033610000}"/>
    <cellStyle name="20% - Accent1 3 3 3 4 6 2" xfId="25065" xr:uid="{00000000-0005-0000-0000-000034610000}"/>
    <cellStyle name="20% - Accent1 3 3 3 4 6 2 2" xfId="25066" xr:uid="{00000000-0005-0000-0000-000035610000}"/>
    <cellStyle name="20% - Accent1 3 3 3 4 6 2 2 2" xfId="25067" xr:uid="{00000000-0005-0000-0000-000036610000}"/>
    <cellStyle name="20% - Accent1 3 3 3 4 6 2 3" xfId="25068" xr:uid="{00000000-0005-0000-0000-000037610000}"/>
    <cellStyle name="20% - Accent1 3 3 3 4 6 3" xfId="25069" xr:uid="{00000000-0005-0000-0000-000038610000}"/>
    <cellStyle name="20% - Accent1 3 3 3 4 6 3 2" xfId="25070" xr:uid="{00000000-0005-0000-0000-000039610000}"/>
    <cellStyle name="20% - Accent1 3 3 3 4 6 4" xfId="25071" xr:uid="{00000000-0005-0000-0000-00003A610000}"/>
    <cellStyle name="20% - Accent1 3 3 3 4 7" xfId="25072" xr:uid="{00000000-0005-0000-0000-00003B610000}"/>
    <cellStyle name="20% - Accent1 3 3 3 4 7 2" xfId="25073" xr:uid="{00000000-0005-0000-0000-00003C610000}"/>
    <cellStyle name="20% - Accent1 3 3 3 4 7 2 2" xfId="25074" xr:uid="{00000000-0005-0000-0000-00003D610000}"/>
    <cellStyle name="20% - Accent1 3 3 3 4 7 3" xfId="25075" xr:uid="{00000000-0005-0000-0000-00003E610000}"/>
    <cellStyle name="20% - Accent1 3 3 3 4 8" xfId="25076" xr:uid="{00000000-0005-0000-0000-00003F610000}"/>
    <cellStyle name="20% - Accent1 3 3 3 4 8 2" xfId="25077" xr:uid="{00000000-0005-0000-0000-000040610000}"/>
    <cellStyle name="20% - Accent1 3 3 3 4 8 2 2" xfId="25078" xr:uid="{00000000-0005-0000-0000-000041610000}"/>
    <cellStyle name="20% - Accent1 3 3 3 4 8 3" xfId="25079" xr:uid="{00000000-0005-0000-0000-000042610000}"/>
    <cellStyle name="20% - Accent1 3 3 3 4 9" xfId="25080" xr:uid="{00000000-0005-0000-0000-000043610000}"/>
    <cellStyle name="20% - Accent1 3 3 3 4 9 2" xfId="25081" xr:uid="{00000000-0005-0000-0000-000044610000}"/>
    <cellStyle name="20% - Accent1 3 3 3 5" xfId="25082" xr:uid="{00000000-0005-0000-0000-000045610000}"/>
    <cellStyle name="20% - Accent1 3 3 3 5 2" xfId="25083" xr:uid="{00000000-0005-0000-0000-000046610000}"/>
    <cellStyle name="20% - Accent1 3 3 3 5 2 2" xfId="25084" xr:uid="{00000000-0005-0000-0000-000047610000}"/>
    <cellStyle name="20% - Accent1 3 3 3 5 2 2 2" xfId="25085" xr:uid="{00000000-0005-0000-0000-000048610000}"/>
    <cellStyle name="20% - Accent1 3 3 3 5 2 2 2 2" xfId="25086" xr:uid="{00000000-0005-0000-0000-000049610000}"/>
    <cellStyle name="20% - Accent1 3 3 3 5 2 2 3" xfId="25087" xr:uid="{00000000-0005-0000-0000-00004A610000}"/>
    <cellStyle name="20% - Accent1 3 3 3 5 2 3" xfId="25088" xr:uid="{00000000-0005-0000-0000-00004B610000}"/>
    <cellStyle name="20% - Accent1 3 3 3 5 2 3 2" xfId="25089" xr:uid="{00000000-0005-0000-0000-00004C610000}"/>
    <cellStyle name="20% - Accent1 3 3 3 5 2 4" xfId="25090" xr:uid="{00000000-0005-0000-0000-00004D610000}"/>
    <cellStyle name="20% - Accent1 3 3 3 5 3" xfId="25091" xr:uid="{00000000-0005-0000-0000-00004E610000}"/>
    <cellStyle name="20% - Accent1 3 3 3 5 3 2" xfId="25092" xr:uid="{00000000-0005-0000-0000-00004F610000}"/>
    <cellStyle name="20% - Accent1 3 3 3 5 3 2 2" xfId="25093" xr:uid="{00000000-0005-0000-0000-000050610000}"/>
    <cellStyle name="20% - Accent1 3 3 3 5 3 2 2 2" xfId="25094" xr:uid="{00000000-0005-0000-0000-000051610000}"/>
    <cellStyle name="20% - Accent1 3 3 3 5 3 2 3" xfId="25095" xr:uid="{00000000-0005-0000-0000-000052610000}"/>
    <cellStyle name="20% - Accent1 3 3 3 5 3 3" xfId="25096" xr:uid="{00000000-0005-0000-0000-000053610000}"/>
    <cellStyle name="20% - Accent1 3 3 3 5 3 3 2" xfId="25097" xr:uid="{00000000-0005-0000-0000-000054610000}"/>
    <cellStyle name="20% - Accent1 3 3 3 5 3 4" xfId="25098" xr:uid="{00000000-0005-0000-0000-000055610000}"/>
    <cellStyle name="20% - Accent1 3 3 3 5 4" xfId="25099" xr:uid="{00000000-0005-0000-0000-000056610000}"/>
    <cellStyle name="20% - Accent1 3 3 3 5 4 2" xfId="25100" xr:uid="{00000000-0005-0000-0000-000057610000}"/>
    <cellStyle name="20% - Accent1 3 3 3 5 4 2 2" xfId="25101" xr:uid="{00000000-0005-0000-0000-000058610000}"/>
    <cellStyle name="20% - Accent1 3 3 3 5 4 2 2 2" xfId="25102" xr:uid="{00000000-0005-0000-0000-000059610000}"/>
    <cellStyle name="20% - Accent1 3 3 3 5 4 2 3" xfId="25103" xr:uid="{00000000-0005-0000-0000-00005A610000}"/>
    <cellStyle name="20% - Accent1 3 3 3 5 4 3" xfId="25104" xr:uid="{00000000-0005-0000-0000-00005B610000}"/>
    <cellStyle name="20% - Accent1 3 3 3 5 4 3 2" xfId="25105" xr:uid="{00000000-0005-0000-0000-00005C610000}"/>
    <cellStyle name="20% - Accent1 3 3 3 5 4 4" xfId="25106" xr:uid="{00000000-0005-0000-0000-00005D610000}"/>
    <cellStyle name="20% - Accent1 3 3 3 5 5" xfId="25107" xr:uid="{00000000-0005-0000-0000-00005E610000}"/>
    <cellStyle name="20% - Accent1 3 3 3 5 5 2" xfId="25108" xr:uid="{00000000-0005-0000-0000-00005F610000}"/>
    <cellStyle name="20% - Accent1 3 3 3 5 5 2 2" xfId="25109" xr:uid="{00000000-0005-0000-0000-000060610000}"/>
    <cellStyle name="20% - Accent1 3 3 3 5 5 3" xfId="25110" xr:uid="{00000000-0005-0000-0000-000061610000}"/>
    <cellStyle name="20% - Accent1 3 3 3 5 6" xfId="25111" xr:uid="{00000000-0005-0000-0000-000062610000}"/>
    <cellStyle name="20% - Accent1 3 3 3 5 6 2" xfId="25112" xr:uid="{00000000-0005-0000-0000-000063610000}"/>
    <cellStyle name="20% - Accent1 3 3 3 5 6 2 2" xfId="25113" xr:uid="{00000000-0005-0000-0000-000064610000}"/>
    <cellStyle name="20% - Accent1 3 3 3 5 6 3" xfId="25114" xr:uid="{00000000-0005-0000-0000-000065610000}"/>
    <cellStyle name="20% - Accent1 3 3 3 5 7" xfId="25115" xr:uid="{00000000-0005-0000-0000-000066610000}"/>
    <cellStyle name="20% - Accent1 3 3 3 5 7 2" xfId="25116" xr:uid="{00000000-0005-0000-0000-000067610000}"/>
    <cellStyle name="20% - Accent1 3 3 3 5 8" xfId="25117" xr:uid="{00000000-0005-0000-0000-000068610000}"/>
    <cellStyle name="20% - Accent1 3 3 3 5 8 2" xfId="25118" xr:uid="{00000000-0005-0000-0000-000069610000}"/>
    <cellStyle name="20% - Accent1 3 3 3 5 9" xfId="25119" xr:uid="{00000000-0005-0000-0000-00006A610000}"/>
    <cellStyle name="20% - Accent1 3 3 3 6" xfId="25120" xr:uid="{00000000-0005-0000-0000-00006B610000}"/>
    <cellStyle name="20% - Accent1 3 3 3 6 2" xfId="25121" xr:uid="{00000000-0005-0000-0000-00006C610000}"/>
    <cellStyle name="20% - Accent1 3 3 3 6 2 2" xfId="25122" xr:uid="{00000000-0005-0000-0000-00006D610000}"/>
    <cellStyle name="20% - Accent1 3 3 3 6 2 2 2" xfId="25123" xr:uid="{00000000-0005-0000-0000-00006E610000}"/>
    <cellStyle name="20% - Accent1 3 3 3 6 2 2 2 2" xfId="25124" xr:uid="{00000000-0005-0000-0000-00006F610000}"/>
    <cellStyle name="20% - Accent1 3 3 3 6 2 2 3" xfId="25125" xr:uid="{00000000-0005-0000-0000-000070610000}"/>
    <cellStyle name="20% - Accent1 3 3 3 6 2 3" xfId="25126" xr:uid="{00000000-0005-0000-0000-000071610000}"/>
    <cellStyle name="20% - Accent1 3 3 3 6 2 3 2" xfId="25127" xr:uid="{00000000-0005-0000-0000-000072610000}"/>
    <cellStyle name="20% - Accent1 3 3 3 6 2 4" xfId="25128" xr:uid="{00000000-0005-0000-0000-000073610000}"/>
    <cellStyle name="20% - Accent1 3 3 3 6 3" xfId="25129" xr:uid="{00000000-0005-0000-0000-000074610000}"/>
    <cellStyle name="20% - Accent1 3 3 3 6 3 2" xfId="25130" xr:uid="{00000000-0005-0000-0000-000075610000}"/>
    <cellStyle name="20% - Accent1 3 3 3 6 3 2 2" xfId="25131" xr:uid="{00000000-0005-0000-0000-000076610000}"/>
    <cellStyle name="20% - Accent1 3 3 3 6 3 2 2 2" xfId="25132" xr:uid="{00000000-0005-0000-0000-000077610000}"/>
    <cellStyle name="20% - Accent1 3 3 3 6 3 2 3" xfId="25133" xr:uid="{00000000-0005-0000-0000-000078610000}"/>
    <cellStyle name="20% - Accent1 3 3 3 6 3 3" xfId="25134" xr:uid="{00000000-0005-0000-0000-000079610000}"/>
    <cellStyle name="20% - Accent1 3 3 3 6 3 3 2" xfId="25135" xr:uid="{00000000-0005-0000-0000-00007A610000}"/>
    <cellStyle name="20% - Accent1 3 3 3 6 3 4" xfId="25136" xr:uid="{00000000-0005-0000-0000-00007B610000}"/>
    <cellStyle name="20% - Accent1 3 3 3 6 4" xfId="25137" xr:uid="{00000000-0005-0000-0000-00007C610000}"/>
    <cellStyle name="20% - Accent1 3 3 3 6 4 2" xfId="25138" xr:uid="{00000000-0005-0000-0000-00007D610000}"/>
    <cellStyle name="20% - Accent1 3 3 3 6 4 2 2" xfId="25139" xr:uid="{00000000-0005-0000-0000-00007E610000}"/>
    <cellStyle name="20% - Accent1 3 3 3 6 4 2 2 2" xfId="25140" xr:uid="{00000000-0005-0000-0000-00007F610000}"/>
    <cellStyle name="20% - Accent1 3 3 3 6 4 2 3" xfId="25141" xr:uid="{00000000-0005-0000-0000-000080610000}"/>
    <cellStyle name="20% - Accent1 3 3 3 6 4 3" xfId="25142" xr:uid="{00000000-0005-0000-0000-000081610000}"/>
    <cellStyle name="20% - Accent1 3 3 3 6 4 3 2" xfId="25143" xr:uid="{00000000-0005-0000-0000-000082610000}"/>
    <cellStyle name="20% - Accent1 3 3 3 6 4 4" xfId="25144" xr:uid="{00000000-0005-0000-0000-000083610000}"/>
    <cellStyle name="20% - Accent1 3 3 3 6 5" xfId="25145" xr:uid="{00000000-0005-0000-0000-000084610000}"/>
    <cellStyle name="20% - Accent1 3 3 3 6 5 2" xfId="25146" xr:uid="{00000000-0005-0000-0000-000085610000}"/>
    <cellStyle name="20% - Accent1 3 3 3 6 5 2 2" xfId="25147" xr:uid="{00000000-0005-0000-0000-000086610000}"/>
    <cellStyle name="20% - Accent1 3 3 3 6 5 3" xfId="25148" xr:uid="{00000000-0005-0000-0000-000087610000}"/>
    <cellStyle name="20% - Accent1 3 3 3 6 6" xfId="25149" xr:uid="{00000000-0005-0000-0000-000088610000}"/>
    <cellStyle name="20% - Accent1 3 3 3 6 6 2" xfId="25150" xr:uid="{00000000-0005-0000-0000-000089610000}"/>
    <cellStyle name="20% - Accent1 3 3 3 6 6 2 2" xfId="25151" xr:uid="{00000000-0005-0000-0000-00008A610000}"/>
    <cellStyle name="20% - Accent1 3 3 3 6 6 3" xfId="25152" xr:uid="{00000000-0005-0000-0000-00008B610000}"/>
    <cellStyle name="20% - Accent1 3 3 3 6 7" xfId="25153" xr:uid="{00000000-0005-0000-0000-00008C610000}"/>
    <cellStyle name="20% - Accent1 3 3 3 6 7 2" xfId="25154" xr:uid="{00000000-0005-0000-0000-00008D610000}"/>
    <cellStyle name="20% - Accent1 3 3 3 6 8" xfId="25155" xr:uid="{00000000-0005-0000-0000-00008E610000}"/>
    <cellStyle name="20% - Accent1 3 3 3 6 8 2" xfId="25156" xr:uid="{00000000-0005-0000-0000-00008F610000}"/>
    <cellStyle name="20% - Accent1 3 3 3 6 9" xfId="25157" xr:uid="{00000000-0005-0000-0000-000090610000}"/>
    <cellStyle name="20% - Accent1 3 3 3 7" xfId="25158" xr:uid="{00000000-0005-0000-0000-000091610000}"/>
    <cellStyle name="20% - Accent1 3 3 3 7 2" xfId="25159" xr:uid="{00000000-0005-0000-0000-000092610000}"/>
    <cellStyle name="20% - Accent1 3 3 3 7 2 2" xfId="25160" xr:uid="{00000000-0005-0000-0000-000093610000}"/>
    <cellStyle name="20% - Accent1 3 3 3 7 2 2 2" xfId="25161" xr:uid="{00000000-0005-0000-0000-000094610000}"/>
    <cellStyle name="20% - Accent1 3 3 3 7 2 3" xfId="25162" xr:uid="{00000000-0005-0000-0000-000095610000}"/>
    <cellStyle name="20% - Accent1 3 3 3 7 3" xfId="25163" xr:uid="{00000000-0005-0000-0000-000096610000}"/>
    <cellStyle name="20% - Accent1 3 3 3 7 3 2" xfId="25164" xr:uid="{00000000-0005-0000-0000-000097610000}"/>
    <cellStyle name="20% - Accent1 3 3 3 7 4" xfId="25165" xr:uid="{00000000-0005-0000-0000-000098610000}"/>
    <cellStyle name="20% - Accent1 3 3 3 8" xfId="25166" xr:uid="{00000000-0005-0000-0000-000099610000}"/>
    <cellStyle name="20% - Accent1 3 3 3 8 2" xfId="25167" xr:uid="{00000000-0005-0000-0000-00009A610000}"/>
    <cellStyle name="20% - Accent1 3 3 3 8 2 2" xfId="25168" xr:uid="{00000000-0005-0000-0000-00009B610000}"/>
    <cellStyle name="20% - Accent1 3 3 3 8 2 2 2" xfId="25169" xr:uid="{00000000-0005-0000-0000-00009C610000}"/>
    <cellStyle name="20% - Accent1 3 3 3 8 2 3" xfId="25170" xr:uid="{00000000-0005-0000-0000-00009D610000}"/>
    <cellStyle name="20% - Accent1 3 3 3 8 3" xfId="25171" xr:uid="{00000000-0005-0000-0000-00009E610000}"/>
    <cellStyle name="20% - Accent1 3 3 3 8 3 2" xfId="25172" xr:uid="{00000000-0005-0000-0000-00009F610000}"/>
    <cellStyle name="20% - Accent1 3 3 3 8 4" xfId="25173" xr:uid="{00000000-0005-0000-0000-0000A0610000}"/>
    <cellStyle name="20% - Accent1 3 3 3 9" xfId="25174" xr:uid="{00000000-0005-0000-0000-0000A1610000}"/>
    <cellStyle name="20% - Accent1 3 3 3 9 2" xfId="25175" xr:uid="{00000000-0005-0000-0000-0000A2610000}"/>
    <cellStyle name="20% - Accent1 3 3 3 9 2 2" xfId="25176" xr:uid="{00000000-0005-0000-0000-0000A3610000}"/>
    <cellStyle name="20% - Accent1 3 3 3 9 2 2 2" xfId="25177" xr:uid="{00000000-0005-0000-0000-0000A4610000}"/>
    <cellStyle name="20% - Accent1 3 3 3 9 2 3" xfId="25178" xr:uid="{00000000-0005-0000-0000-0000A5610000}"/>
    <cellStyle name="20% - Accent1 3 3 3 9 3" xfId="25179" xr:uid="{00000000-0005-0000-0000-0000A6610000}"/>
    <cellStyle name="20% - Accent1 3 3 3 9 3 2" xfId="25180" xr:uid="{00000000-0005-0000-0000-0000A7610000}"/>
    <cellStyle name="20% - Accent1 3 3 3 9 4" xfId="25181" xr:uid="{00000000-0005-0000-0000-0000A8610000}"/>
    <cellStyle name="20% - Accent1 3 3 4" xfId="25182" xr:uid="{00000000-0005-0000-0000-0000A9610000}"/>
    <cellStyle name="20% - Accent1 3 3 4 10" xfId="25183" xr:uid="{00000000-0005-0000-0000-0000AA610000}"/>
    <cellStyle name="20% - Accent1 3 3 4 10 2" xfId="25184" xr:uid="{00000000-0005-0000-0000-0000AB610000}"/>
    <cellStyle name="20% - Accent1 3 3 4 11" xfId="25185" xr:uid="{00000000-0005-0000-0000-0000AC610000}"/>
    <cellStyle name="20% - Accent1 3 3 4 2" xfId="25186" xr:uid="{00000000-0005-0000-0000-0000AD610000}"/>
    <cellStyle name="20% - Accent1 3 3 4 2 2" xfId="25187" xr:uid="{00000000-0005-0000-0000-0000AE610000}"/>
    <cellStyle name="20% - Accent1 3 3 4 2 2 2" xfId="25188" xr:uid="{00000000-0005-0000-0000-0000AF610000}"/>
    <cellStyle name="20% - Accent1 3 3 4 2 2 2 2" xfId="25189" xr:uid="{00000000-0005-0000-0000-0000B0610000}"/>
    <cellStyle name="20% - Accent1 3 3 4 2 2 2 2 2" xfId="25190" xr:uid="{00000000-0005-0000-0000-0000B1610000}"/>
    <cellStyle name="20% - Accent1 3 3 4 2 2 2 3" xfId="25191" xr:uid="{00000000-0005-0000-0000-0000B2610000}"/>
    <cellStyle name="20% - Accent1 3 3 4 2 2 3" xfId="25192" xr:uid="{00000000-0005-0000-0000-0000B3610000}"/>
    <cellStyle name="20% - Accent1 3 3 4 2 2 3 2" xfId="25193" xr:uid="{00000000-0005-0000-0000-0000B4610000}"/>
    <cellStyle name="20% - Accent1 3 3 4 2 2 4" xfId="25194" xr:uid="{00000000-0005-0000-0000-0000B5610000}"/>
    <cellStyle name="20% - Accent1 3 3 4 2 3" xfId="25195" xr:uid="{00000000-0005-0000-0000-0000B6610000}"/>
    <cellStyle name="20% - Accent1 3 3 4 2 3 2" xfId="25196" xr:uid="{00000000-0005-0000-0000-0000B7610000}"/>
    <cellStyle name="20% - Accent1 3 3 4 2 3 2 2" xfId="25197" xr:uid="{00000000-0005-0000-0000-0000B8610000}"/>
    <cellStyle name="20% - Accent1 3 3 4 2 3 2 2 2" xfId="25198" xr:uid="{00000000-0005-0000-0000-0000B9610000}"/>
    <cellStyle name="20% - Accent1 3 3 4 2 3 2 3" xfId="25199" xr:uid="{00000000-0005-0000-0000-0000BA610000}"/>
    <cellStyle name="20% - Accent1 3 3 4 2 3 3" xfId="25200" xr:uid="{00000000-0005-0000-0000-0000BB610000}"/>
    <cellStyle name="20% - Accent1 3 3 4 2 3 3 2" xfId="25201" xr:uid="{00000000-0005-0000-0000-0000BC610000}"/>
    <cellStyle name="20% - Accent1 3 3 4 2 3 4" xfId="25202" xr:uid="{00000000-0005-0000-0000-0000BD610000}"/>
    <cellStyle name="20% - Accent1 3 3 4 2 4" xfId="25203" xr:uid="{00000000-0005-0000-0000-0000BE610000}"/>
    <cellStyle name="20% - Accent1 3 3 4 2 4 2" xfId="25204" xr:uid="{00000000-0005-0000-0000-0000BF610000}"/>
    <cellStyle name="20% - Accent1 3 3 4 2 4 2 2" xfId="25205" xr:uid="{00000000-0005-0000-0000-0000C0610000}"/>
    <cellStyle name="20% - Accent1 3 3 4 2 4 2 2 2" xfId="25206" xr:uid="{00000000-0005-0000-0000-0000C1610000}"/>
    <cellStyle name="20% - Accent1 3 3 4 2 4 2 3" xfId="25207" xr:uid="{00000000-0005-0000-0000-0000C2610000}"/>
    <cellStyle name="20% - Accent1 3 3 4 2 4 3" xfId="25208" xr:uid="{00000000-0005-0000-0000-0000C3610000}"/>
    <cellStyle name="20% - Accent1 3 3 4 2 4 3 2" xfId="25209" xr:uid="{00000000-0005-0000-0000-0000C4610000}"/>
    <cellStyle name="20% - Accent1 3 3 4 2 4 4" xfId="25210" xr:uid="{00000000-0005-0000-0000-0000C5610000}"/>
    <cellStyle name="20% - Accent1 3 3 4 2 5" xfId="25211" xr:uid="{00000000-0005-0000-0000-0000C6610000}"/>
    <cellStyle name="20% - Accent1 3 3 4 2 5 2" xfId="25212" xr:uid="{00000000-0005-0000-0000-0000C7610000}"/>
    <cellStyle name="20% - Accent1 3 3 4 2 5 2 2" xfId="25213" xr:uid="{00000000-0005-0000-0000-0000C8610000}"/>
    <cellStyle name="20% - Accent1 3 3 4 2 5 3" xfId="25214" xr:uid="{00000000-0005-0000-0000-0000C9610000}"/>
    <cellStyle name="20% - Accent1 3 3 4 2 6" xfId="25215" xr:uid="{00000000-0005-0000-0000-0000CA610000}"/>
    <cellStyle name="20% - Accent1 3 3 4 2 6 2" xfId="25216" xr:uid="{00000000-0005-0000-0000-0000CB610000}"/>
    <cellStyle name="20% - Accent1 3 3 4 2 6 2 2" xfId="25217" xr:uid="{00000000-0005-0000-0000-0000CC610000}"/>
    <cellStyle name="20% - Accent1 3 3 4 2 6 3" xfId="25218" xr:uid="{00000000-0005-0000-0000-0000CD610000}"/>
    <cellStyle name="20% - Accent1 3 3 4 2 7" xfId="25219" xr:uid="{00000000-0005-0000-0000-0000CE610000}"/>
    <cellStyle name="20% - Accent1 3 3 4 2 7 2" xfId="25220" xr:uid="{00000000-0005-0000-0000-0000CF610000}"/>
    <cellStyle name="20% - Accent1 3 3 4 2 8" xfId="25221" xr:uid="{00000000-0005-0000-0000-0000D0610000}"/>
    <cellStyle name="20% - Accent1 3 3 4 2 8 2" xfId="25222" xr:uid="{00000000-0005-0000-0000-0000D1610000}"/>
    <cellStyle name="20% - Accent1 3 3 4 2 9" xfId="25223" xr:uid="{00000000-0005-0000-0000-0000D2610000}"/>
    <cellStyle name="20% - Accent1 3 3 4 3" xfId="25224" xr:uid="{00000000-0005-0000-0000-0000D3610000}"/>
    <cellStyle name="20% - Accent1 3 3 4 3 2" xfId="25225" xr:uid="{00000000-0005-0000-0000-0000D4610000}"/>
    <cellStyle name="20% - Accent1 3 3 4 3 2 2" xfId="25226" xr:uid="{00000000-0005-0000-0000-0000D5610000}"/>
    <cellStyle name="20% - Accent1 3 3 4 3 2 2 2" xfId="25227" xr:uid="{00000000-0005-0000-0000-0000D6610000}"/>
    <cellStyle name="20% - Accent1 3 3 4 3 2 2 2 2" xfId="25228" xr:uid="{00000000-0005-0000-0000-0000D7610000}"/>
    <cellStyle name="20% - Accent1 3 3 4 3 2 2 3" xfId="25229" xr:uid="{00000000-0005-0000-0000-0000D8610000}"/>
    <cellStyle name="20% - Accent1 3 3 4 3 2 3" xfId="25230" xr:uid="{00000000-0005-0000-0000-0000D9610000}"/>
    <cellStyle name="20% - Accent1 3 3 4 3 2 3 2" xfId="25231" xr:uid="{00000000-0005-0000-0000-0000DA610000}"/>
    <cellStyle name="20% - Accent1 3 3 4 3 2 4" xfId="25232" xr:uid="{00000000-0005-0000-0000-0000DB610000}"/>
    <cellStyle name="20% - Accent1 3 3 4 3 3" xfId="25233" xr:uid="{00000000-0005-0000-0000-0000DC610000}"/>
    <cellStyle name="20% - Accent1 3 3 4 3 3 2" xfId="25234" xr:uid="{00000000-0005-0000-0000-0000DD610000}"/>
    <cellStyle name="20% - Accent1 3 3 4 3 3 2 2" xfId="25235" xr:uid="{00000000-0005-0000-0000-0000DE610000}"/>
    <cellStyle name="20% - Accent1 3 3 4 3 3 2 2 2" xfId="25236" xr:uid="{00000000-0005-0000-0000-0000DF610000}"/>
    <cellStyle name="20% - Accent1 3 3 4 3 3 2 3" xfId="25237" xr:uid="{00000000-0005-0000-0000-0000E0610000}"/>
    <cellStyle name="20% - Accent1 3 3 4 3 3 3" xfId="25238" xr:uid="{00000000-0005-0000-0000-0000E1610000}"/>
    <cellStyle name="20% - Accent1 3 3 4 3 3 3 2" xfId="25239" xr:uid="{00000000-0005-0000-0000-0000E2610000}"/>
    <cellStyle name="20% - Accent1 3 3 4 3 3 4" xfId="25240" xr:uid="{00000000-0005-0000-0000-0000E3610000}"/>
    <cellStyle name="20% - Accent1 3 3 4 3 4" xfId="25241" xr:uid="{00000000-0005-0000-0000-0000E4610000}"/>
    <cellStyle name="20% - Accent1 3 3 4 3 4 2" xfId="25242" xr:uid="{00000000-0005-0000-0000-0000E5610000}"/>
    <cellStyle name="20% - Accent1 3 3 4 3 4 2 2" xfId="25243" xr:uid="{00000000-0005-0000-0000-0000E6610000}"/>
    <cellStyle name="20% - Accent1 3 3 4 3 4 2 2 2" xfId="25244" xr:uid="{00000000-0005-0000-0000-0000E7610000}"/>
    <cellStyle name="20% - Accent1 3 3 4 3 4 2 3" xfId="25245" xr:uid="{00000000-0005-0000-0000-0000E8610000}"/>
    <cellStyle name="20% - Accent1 3 3 4 3 4 3" xfId="25246" xr:uid="{00000000-0005-0000-0000-0000E9610000}"/>
    <cellStyle name="20% - Accent1 3 3 4 3 4 3 2" xfId="25247" xr:uid="{00000000-0005-0000-0000-0000EA610000}"/>
    <cellStyle name="20% - Accent1 3 3 4 3 4 4" xfId="25248" xr:uid="{00000000-0005-0000-0000-0000EB610000}"/>
    <cellStyle name="20% - Accent1 3 3 4 3 5" xfId="25249" xr:uid="{00000000-0005-0000-0000-0000EC610000}"/>
    <cellStyle name="20% - Accent1 3 3 4 3 5 2" xfId="25250" xr:uid="{00000000-0005-0000-0000-0000ED610000}"/>
    <cellStyle name="20% - Accent1 3 3 4 3 5 2 2" xfId="25251" xr:uid="{00000000-0005-0000-0000-0000EE610000}"/>
    <cellStyle name="20% - Accent1 3 3 4 3 5 3" xfId="25252" xr:uid="{00000000-0005-0000-0000-0000EF610000}"/>
    <cellStyle name="20% - Accent1 3 3 4 3 6" xfId="25253" xr:uid="{00000000-0005-0000-0000-0000F0610000}"/>
    <cellStyle name="20% - Accent1 3 3 4 3 6 2" xfId="25254" xr:uid="{00000000-0005-0000-0000-0000F1610000}"/>
    <cellStyle name="20% - Accent1 3 3 4 3 6 2 2" xfId="25255" xr:uid="{00000000-0005-0000-0000-0000F2610000}"/>
    <cellStyle name="20% - Accent1 3 3 4 3 6 3" xfId="25256" xr:uid="{00000000-0005-0000-0000-0000F3610000}"/>
    <cellStyle name="20% - Accent1 3 3 4 3 7" xfId="25257" xr:uid="{00000000-0005-0000-0000-0000F4610000}"/>
    <cellStyle name="20% - Accent1 3 3 4 3 7 2" xfId="25258" xr:uid="{00000000-0005-0000-0000-0000F5610000}"/>
    <cellStyle name="20% - Accent1 3 3 4 3 8" xfId="25259" xr:uid="{00000000-0005-0000-0000-0000F6610000}"/>
    <cellStyle name="20% - Accent1 3 3 4 3 8 2" xfId="25260" xr:uid="{00000000-0005-0000-0000-0000F7610000}"/>
    <cellStyle name="20% - Accent1 3 3 4 3 9" xfId="25261" xr:uid="{00000000-0005-0000-0000-0000F8610000}"/>
    <cellStyle name="20% - Accent1 3 3 4 4" xfId="25262" xr:uid="{00000000-0005-0000-0000-0000F9610000}"/>
    <cellStyle name="20% - Accent1 3 3 4 4 2" xfId="25263" xr:uid="{00000000-0005-0000-0000-0000FA610000}"/>
    <cellStyle name="20% - Accent1 3 3 4 4 2 2" xfId="25264" xr:uid="{00000000-0005-0000-0000-0000FB610000}"/>
    <cellStyle name="20% - Accent1 3 3 4 4 2 2 2" xfId="25265" xr:uid="{00000000-0005-0000-0000-0000FC610000}"/>
    <cellStyle name="20% - Accent1 3 3 4 4 2 3" xfId="25266" xr:uid="{00000000-0005-0000-0000-0000FD610000}"/>
    <cellStyle name="20% - Accent1 3 3 4 4 3" xfId="25267" xr:uid="{00000000-0005-0000-0000-0000FE610000}"/>
    <cellStyle name="20% - Accent1 3 3 4 4 3 2" xfId="25268" xr:uid="{00000000-0005-0000-0000-0000FF610000}"/>
    <cellStyle name="20% - Accent1 3 3 4 4 4" xfId="25269" xr:uid="{00000000-0005-0000-0000-000000620000}"/>
    <cellStyle name="20% - Accent1 3 3 4 5" xfId="25270" xr:uid="{00000000-0005-0000-0000-000001620000}"/>
    <cellStyle name="20% - Accent1 3 3 4 5 2" xfId="25271" xr:uid="{00000000-0005-0000-0000-000002620000}"/>
    <cellStyle name="20% - Accent1 3 3 4 5 2 2" xfId="25272" xr:uid="{00000000-0005-0000-0000-000003620000}"/>
    <cellStyle name="20% - Accent1 3 3 4 5 2 2 2" xfId="25273" xr:uid="{00000000-0005-0000-0000-000004620000}"/>
    <cellStyle name="20% - Accent1 3 3 4 5 2 3" xfId="25274" xr:uid="{00000000-0005-0000-0000-000005620000}"/>
    <cellStyle name="20% - Accent1 3 3 4 5 3" xfId="25275" xr:uid="{00000000-0005-0000-0000-000006620000}"/>
    <cellStyle name="20% - Accent1 3 3 4 5 3 2" xfId="25276" xr:uid="{00000000-0005-0000-0000-000007620000}"/>
    <cellStyle name="20% - Accent1 3 3 4 5 4" xfId="25277" xr:uid="{00000000-0005-0000-0000-000008620000}"/>
    <cellStyle name="20% - Accent1 3 3 4 6" xfId="25278" xr:uid="{00000000-0005-0000-0000-000009620000}"/>
    <cellStyle name="20% - Accent1 3 3 4 6 2" xfId="25279" xr:uid="{00000000-0005-0000-0000-00000A620000}"/>
    <cellStyle name="20% - Accent1 3 3 4 6 2 2" xfId="25280" xr:uid="{00000000-0005-0000-0000-00000B620000}"/>
    <cellStyle name="20% - Accent1 3 3 4 6 2 2 2" xfId="25281" xr:uid="{00000000-0005-0000-0000-00000C620000}"/>
    <cellStyle name="20% - Accent1 3 3 4 6 2 3" xfId="25282" xr:uid="{00000000-0005-0000-0000-00000D620000}"/>
    <cellStyle name="20% - Accent1 3 3 4 6 3" xfId="25283" xr:uid="{00000000-0005-0000-0000-00000E620000}"/>
    <cellStyle name="20% - Accent1 3 3 4 6 3 2" xfId="25284" xr:uid="{00000000-0005-0000-0000-00000F620000}"/>
    <cellStyle name="20% - Accent1 3 3 4 6 4" xfId="25285" xr:uid="{00000000-0005-0000-0000-000010620000}"/>
    <cellStyle name="20% - Accent1 3 3 4 7" xfId="25286" xr:uid="{00000000-0005-0000-0000-000011620000}"/>
    <cellStyle name="20% - Accent1 3 3 4 7 2" xfId="25287" xr:uid="{00000000-0005-0000-0000-000012620000}"/>
    <cellStyle name="20% - Accent1 3 3 4 7 2 2" xfId="25288" xr:uid="{00000000-0005-0000-0000-000013620000}"/>
    <cellStyle name="20% - Accent1 3 3 4 7 3" xfId="25289" xr:uid="{00000000-0005-0000-0000-000014620000}"/>
    <cellStyle name="20% - Accent1 3 3 4 8" xfId="25290" xr:uid="{00000000-0005-0000-0000-000015620000}"/>
    <cellStyle name="20% - Accent1 3 3 4 8 2" xfId="25291" xr:uid="{00000000-0005-0000-0000-000016620000}"/>
    <cellStyle name="20% - Accent1 3 3 4 8 2 2" xfId="25292" xr:uid="{00000000-0005-0000-0000-000017620000}"/>
    <cellStyle name="20% - Accent1 3 3 4 8 3" xfId="25293" xr:uid="{00000000-0005-0000-0000-000018620000}"/>
    <cellStyle name="20% - Accent1 3 3 4 9" xfId="25294" xr:uid="{00000000-0005-0000-0000-000019620000}"/>
    <cellStyle name="20% - Accent1 3 3 4 9 2" xfId="25295" xr:uid="{00000000-0005-0000-0000-00001A620000}"/>
    <cellStyle name="20% - Accent1 3 3 5" xfId="25296" xr:uid="{00000000-0005-0000-0000-00001B620000}"/>
    <cellStyle name="20% - Accent1 3 3 5 10" xfId="25297" xr:uid="{00000000-0005-0000-0000-00001C620000}"/>
    <cellStyle name="20% - Accent1 3 3 5 10 2" xfId="25298" xr:uid="{00000000-0005-0000-0000-00001D620000}"/>
    <cellStyle name="20% - Accent1 3 3 5 11" xfId="25299" xr:uid="{00000000-0005-0000-0000-00001E620000}"/>
    <cellStyle name="20% - Accent1 3 3 5 2" xfId="25300" xr:uid="{00000000-0005-0000-0000-00001F620000}"/>
    <cellStyle name="20% - Accent1 3 3 5 2 2" xfId="25301" xr:uid="{00000000-0005-0000-0000-000020620000}"/>
    <cellStyle name="20% - Accent1 3 3 5 2 2 2" xfId="25302" xr:uid="{00000000-0005-0000-0000-000021620000}"/>
    <cellStyle name="20% - Accent1 3 3 5 2 2 2 2" xfId="25303" xr:uid="{00000000-0005-0000-0000-000022620000}"/>
    <cellStyle name="20% - Accent1 3 3 5 2 2 2 2 2" xfId="25304" xr:uid="{00000000-0005-0000-0000-000023620000}"/>
    <cellStyle name="20% - Accent1 3 3 5 2 2 2 3" xfId="25305" xr:uid="{00000000-0005-0000-0000-000024620000}"/>
    <cellStyle name="20% - Accent1 3 3 5 2 2 3" xfId="25306" xr:uid="{00000000-0005-0000-0000-000025620000}"/>
    <cellStyle name="20% - Accent1 3 3 5 2 2 3 2" xfId="25307" xr:uid="{00000000-0005-0000-0000-000026620000}"/>
    <cellStyle name="20% - Accent1 3 3 5 2 2 4" xfId="25308" xr:uid="{00000000-0005-0000-0000-000027620000}"/>
    <cellStyle name="20% - Accent1 3 3 5 2 3" xfId="25309" xr:uid="{00000000-0005-0000-0000-000028620000}"/>
    <cellStyle name="20% - Accent1 3 3 5 2 3 2" xfId="25310" xr:uid="{00000000-0005-0000-0000-000029620000}"/>
    <cellStyle name="20% - Accent1 3 3 5 2 3 2 2" xfId="25311" xr:uid="{00000000-0005-0000-0000-00002A620000}"/>
    <cellStyle name="20% - Accent1 3 3 5 2 3 2 2 2" xfId="25312" xr:uid="{00000000-0005-0000-0000-00002B620000}"/>
    <cellStyle name="20% - Accent1 3 3 5 2 3 2 3" xfId="25313" xr:uid="{00000000-0005-0000-0000-00002C620000}"/>
    <cellStyle name="20% - Accent1 3 3 5 2 3 3" xfId="25314" xr:uid="{00000000-0005-0000-0000-00002D620000}"/>
    <cellStyle name="20% - Accent1 3 3 5 2 3 3 2" xfId="25315" xr:uid="{00000000-0005-0000-0000-00002E620000}"/>
    <cellStyle name="20% - Accent1 3 3 5 2 3 4" xfId="25316" xr:uid="{00000000-0005-0000-0000-00002F620000}"/>
    <cellStyle name="20% - Accent1 3 3 5 2 4" xfId="25317" xr:uid="{00000000-0005-0000-0000-000030620000}"/>
    <cellStyle name="20% - Accent1 3 3 5 2 4 2" xfId="25318" xr:uid="{00000000-0005-0000-0000-000031620000}"/>
    <cellStyle name="20% - Accent1 3 3 5 2 4 2 2" xfId="25319" xr:uid="{00000000-0005-0000-0000-000032620000}"/>
    <cellStyle name="20% - Accent1 3 3 5 2 4 2 2 2" xfId="25320" xr:uid="{00000000-0005-0000-0000-000033620000}"/>
    <cellStyle name="20% - Accent1 3 3 5 2 4 2 3" xfId="25321" xr:uid="{00000000-0005-0000-0000-000034620000}"/>
    <cellStyle name="20% - Accent1 3 3 5 2 4 3" xfId="25322" xr:uid="{00000000-0005-0000-0000-000035620000}"/>
    <cellStyle name="20% - Accent1 3 3 5 2 4 3 2" xfId="25323" xr:uid="{00000000-0005-0000-0000-000036620000}"/>
    <cellStyle name="20% - Accent1 3 3 5 2 4 4" xfId="25324" xr:uid="{00000000-0005-0000-0000-000037620000}"/>
    <cellStyle name="20% - Accent1 3 3 5 2 5" xfId="25325" xr:uid="{00000000-0005-0000-0000-000038620000}"/>
    <cellStyle name="20% - Accent1 3 3 5 2 5 2" xfId="25326" xr:uid="{00000000-0005-0000-0000-000039620000}"/>
    <cellStyle name="20% - Accent1 3 3 5 2 5 2 2" xfId="25327" xr:uid="{00000000-0005-0000-0000-00003A620000}"/>
    <cellStyle name="20% - Accent1 3 3 5 2 5 3" xfId="25328" xr:uid="{00000000-0005-0000-0000-00003B620000}"/>
    <cellStyle name="20% - Accent1 3 3 5 2 6" xfId="25329" xr:uid="{00000000-0005-0000-0000-00003C620000}"/>
    <cellStyle name="20% - Accent1 3 3 5 2 6 2" xfId="25330" xr:uid="{00000000-0005-0000-0000-00003D620000}"/>
    <cellStyle name="20% - Accent1 3 3 5 2 6 2 2" xfId="25331" xr:uid="{00000000-0005-0000-0000-00003E620000}"/>
    <cellStyle name="20% - Accent1 3 3 5 2 6 3" xfId="25332" xr:uid="{00000000-0005-0000-0000-00003F620000}"/>
    <cellStyle name="20% - Accent1 3 3 5 2 7" xfId="25333" xr:uid="{00000000-0005-0000-0000-000040620000}"/>
    <cellStyle name="20% - Accent1 3 3 5 2 7 2" xfId="25334" xr:uid="{00000000-0005-0000-0000-000041620000}"/>
    <cellStyle name="20% - Accent1 3 3 5 2 8" xfId="25335" xr:uid="{00000000-0005-0000-0000-000042620000}"/>
    <cellStyle name="20% - Accent1 3 3 5 2 8 2" xfId="25336" xr:uid="{00000000-0005-0000-0000-000043620000}"/>
    <cellStyle name="20% - Accent1 3 3 5 2 9" xfId="25337" xr:uid="{00000000-0005-0000-0000-000044620000}"/>
    <cellStyle name="20% - Accent1 3 3 5 3" xfId="25338" xr:uid="{00000000-0005-0000-0000-000045620000}"/>
    <cellStyle name="20% - Accent1 3 3 5 3 2" xfId="25339" xr:uid="{00000000-0005-0000-0000-000046620000}"/>
    <cellStyle name="20% - Accent1 3 3 5 3 2 2" xfId="25340" xr:uid="{00000000-0005-0000-0000-000047620000}"/>
    <cellStyle name="20% - Accent1 3 3 5 3 2 2 2" xfId="25341" xr:uid="{00000000-0005-0000-0000-000048620000}"/>
    <cellStyle name="20% - Accent1 3 3 5 3 2 2 2 2" xfId="25342" xr:uid="{00000000-0005-0000-0000-000049620000}"/>
    <cellStyle name="20% - Accent1 3 3 5 3 2 2 3" xfId="25343" xr:uid="{00000000-0005-0000-0000-00004A620000}"/>
    <cellStyle name="20% - Accent1 3 3 5 3 2 3" xfId="25344" xr:uid="{00000000-0005-0000-0000-00004B620000}"/>
    <cellStyle name="20% - Accent1 3 3 5 3 2 3 2" xfId="25345" xr:uid="{00000000-0005-0000-0000-00004C620000}"/>
    <cellStyle name="20% - Accent1 3 3 5 3 2 4" xfId="25346" xr:uid="{00000000-0005-0000-0000-00004D620000}"/>
    <cellStyle name="20% - Accent1 3 3 5 3 3" xfId="25347" xr:uid="{00000000-0005-0000-0000-00004E620000}"/>
    <cellStyle name="20% - Accent1 3 3 5 3 3 2" xfId="25348" xr:uid="{00000000-0005-0000-0000-00004F620000}"/>
    <cellStyle name="20% - Accent1 3 3 5 3 3 2 2" xfId="25349" xr:uid="{00000000-0005-0000-0000-000050620000}"/>
    <cellStyle name="20% - Accent1 3 3 5 3 3 2 2 2" xfId="25350" xr:uid="{00000000-0005-0000-0000-000051620000}"/>
    <cellStyle name="20% - Accent1 3 3 5 3 3 2 3" xfId="25351" xr:uid="{00000000-0005-0000-0000-000052620000}"/>
    <cellStyle name="20% - Accent1 3 3 5 3 3 3" xfId="25352" xr:uid="{00000000-0005-0000-0000-000053620000}"/>
    <cellStyle name="20% - Accent1 3 3 5 3 3 3 2" xfId="25353" xr:uid="{00000000-0005-0000-0000-000054620000}"/>
    <cellStyle name="20% - Accent1 3 3 5 3 3 4" xfId="25354" xr:uid="{00000000-0005-0000-0000-000055620000}"/>
    <cellStyle name="20% - Accent1 3 3 5 3 4" xfId="25355" xr:uid="{00000000-0005-0000-0000-000056620000}"/>
    <cellStyle name="20% - Accent1 3 3 5 3 4 2" xfId="25356" xr:uid="{00000000-0005-0000-0000-000057620000}"/>
    <cellStyle name="20% - Accent1 3 3 5 3 4 2 2" xfId="25357" xr:uid="{00000000-0005-0000-0000-000058620000}"/>
    <cellStyle name="20% - Accent1 3 3 5 3 4 2 2 2" xfId="25358" xr:uid="{00000000-0005-0000-0000-000059620000}"/>
    <cellStyle name="20% - Accent1 3 3 5 3 4 2 3" xfId="25359" xr:uid="{00000000-0005-0000-0000-00005A620000}"/>
    <cellStyle name="20% - Accent1 3 3 5 3 4 3" xfId="25360" xr:uid="{00000000-0005-0000-0000-00005B620000}"/>
    <cellStyle name="20% - Accent1 3 3 5 3 4 3 2" xfId="25361" xr:uid="{00000000-0005-0000-0000-00005C620000}"/>
    <cellStyle name="20% - Accent1 3 3 5 3 4 4" xfId="25362" xr:uid="{00000000-0005-0000-0000-00005D620000}"/>
    <cellStyle name="20% - Accent1 3 3 5 3 5" xfId="25363" xr:uid="{00000000-0005-0000-0000-00005E620000}"/>
    <cellStyle name="20% - Accent1 3 3 5 3 5 2" xfId="25364" xr:uid="{00000000-0005-0000-0000-00005F620000}"/>
    <cellStyle name="20% - Accent1 3 3 5 3 5 2 2" xfId="25365" xr:uid="{00000000-0005-0000-0000-000060620000}"/>
    <cellStyle name="20% - Accent1 3 3 5 3 5 3" xfId="25366" xr:uid="{00000000-0005-0000-0000-000061620000}"/>
    <cellStyle name="20% - Accent1 3 3 5 3 6" xfId="25367" xr:uid="{00000000-0005-0000-0000-000062620000}"/>
    <cellStyle name="20% - Accent1 3 3 5 3 6 2" xfId="25368" xr:uid="{00000000-0005-0000-0000-000063620000}"/>
    <cellStyle name="20% - Accent1 3 3 5 3 6 2 2" xfId="25369" xr:uid="{00000000-0005-0000-0000-000064620000}"/>
    <cellStyle name="20% - Accent1 3 3 5 3 6 3" xfId="25370" xr:uid="{00000000-0005-0000-0000-000065620000}"/>
    <cellStyle name="20% - Accent1 3 3 5 3 7" xfId="25371" xr:uid="{00000000-0005-0000-0000-000066620000}"/>
    <cellStyle name="20% - Accent1 3 3 5 3 7 2" xfId="25372" xr:uid="{00000000-0005-0000-0000-000067620000}"/>
    <cellStyle name="20% - Accent1 3 3 5 3 8" xfId="25373" xr:uid="{00000000-0005-0000-0000-000068620000}"/>
    <cellStyle name="20% - Accent1 3 3 5 3 8 2" xfId="25374" xr:uid="{00000000-0005-0000-0000-000069620000}"/>
    <cellStyle name="20% - Accent1 3 3 5 3 9" xfId="25375" xr:uid="{00000000-0005-0000-0000-00006A620000}"/>
    <cellStyle name="20% - Accent1 3 3 5 4" xfId="25376" xr:uid="{00000000-0005-0000-0000-00006B620000}"/>
    <cellStyle name="20% - Accent1 3 3 5 4 2" xfId="25377" xr:uid="{00000000-0005-0000-0000-00006C620000}"/>
    <cellStyle name="20% - Accent1 3 3 5 4 2 2" xfId="25378" xr:uid="{00000000-0005-0000-0000-00006D620000}"/>
    <cellStyle name="20% - Accent1 3 3 5 4 2 2 2" xfId="25379" xr:uid="{00000000-0005-0000-0000-00006E620000}"/>
    <cellStyle name="20% - Accent1 3 3 5 4 2 3" xfId="25380" xr:uid="{00000000-0005-0000-0000-00006F620000}"/>
    <cellStyle name="20% - Accent1 3 3 5 4 3" xfId="25381" xr:uid="{00000000-0005-0000-0000-000070620000}"/>
    <cellStyle name="20% - Accent1 3 3 5 4 3 2" xfId="25382" xr:uid="{00000000-0005-0000-0000-000071620000}"/>
    <cellStyle name="20% - Accent1 3 3 5 4 4" xfId="25383" xr:uid="{00000000-0005-0000-0000-000072620000}"/>
    <cellStyle name="20% - Accent1 3 3 5 5" xfId="25384" xr:uid="{00000000-0005-0000-0000-000073620000}"/>
    <cellStyle name="20% - Accent1 3 3 5 5 2" xfId="25385" xr:uid="{00000000-0005-0000-0000-000074620000}"/>
    <cellStyle name="20% - Accent1 3 3 5 5 2 2" xfId="25386" xr:uid="{00000000-0005-0000-0000-000075620000}"/>
    <cellStyle name="20% - Accent1 3 3 5 5 2 2 2" xfId="25387" xr:uid="{00000000-0005-0000-0000-000076620000}"/>
    <cellStyle name="20% - Accent1 3 3 5 5 2 3" xfId="25388" xr:uid="{00000000-0005-0000-0000-000077620000}"/>
    <cellStyle name="20% - Accent1 3 3 5 5 3" xfId="25389" xr:uid="{00000000-0005-0000-0000-000078620000}"/>
    <cellStyle name="20% - Accent1 3 3 5 5 3 2" xfId="25390" xr:uid="{00000000-0005-0000-0000-000079620000}"/>
    <cellStyle name="20% - Accent1 3 3 5 5 4" xfId="25391" xr:uid="{00000000-0005-0000-0000-00007A620000}"/>
    <cellStyle name="20% - Accent1 3 3 5 6" xfId="25392" xr:uid="{00000000-0005-0000-0000-00007B620000}"/>
    <cellStyle name="20% - Accent1 3 3 5 6 2" xfId="25393" xr:uid="{00000000-0005-0000-0000-00007C620000}"/>
    <cellStyle name="20% - Accent1 3 3 5 6 2 2" xfId="25394" xr:uid="{00000000-0005-0000-0000-00007D620000}"/>
    <cellStyle name="20% - Accent1 3 3 5 6 2 2 2" xfId="25395" xr:uid="{00000000-0005-0000-0000-00007E620000}"/>
    <cellStyle name="20% - Accent1 3 3 5 6 2 3" xfId="25396" xr:uid="{00000000-0005-0000-0000-00007F620000}"/>
    <cellStyle name="20% - Accent1 3 3 5 6 3" xfId="25397" xr:uid="{00000000-0005-0000-0000-000080620000}"/>
    <cellStyle name="20% - Accent1 3 3 5 6 3 2" xfId="25398" xr:uid="{00000000-0005-0000-0000-000081620000}"/>
    <cellStyle name="20% - Accent1 3 3 5 6 4" xfId="25399" xr:uid="{00000000-0005-0000-0000-000082620000}"/>
    <cellStyle name="20% - Accent1 3 3 5 7" xfId="25400" xr:uid="{00000000-0005-0000-0000-000083620000}"/>
    <cellStyle name="20% - Accent1 3 3 5 7 2" xfId="25401" xr:uid="{00000000-0005-0000-0000-000084620000}"/>
    <cellStyle name="20% - Accent1 3 3 5 7 2 2" xfId="25402" xr:uid="{00000000-0005-0000-0000-000085620000}"/>
    <cellStyle name="20% - Accent1 3 3 5 7 3" xfId="25403" xr:uid="{00000000-0005-0000-0000-000086620000}"/>
    <cellStyle name="20% - Accent1 3 3 5 8" xfId="25404" xr:uid="{00000000-0005-0000-0000-000087620000}"/>
    <cellStyle name="20% - Accent1 3 3 5 8 2" xfId="25405" xr:uid="{00000000-0005-0000-0000-000088620000}"/>
    <cellStyle name="20% - Accent1 3 3 5 8 2 2" xfId="25406" xr:uid="{00000000-0005-0000-0000-000089620000}"/>
    <cellStyle name="20% - Accent1 3 3 5 8 3" xfId="25407" xr:uid="{00000000-0005-0000-0000-00008A620000}"/>
    <cellStyle name="20% - Accent1 3 3 5 9" xfId="25408" xr:uid="{00000000-0005-0000-0000-00008B620000}"/>
    <cellStyle name="20% - Accent1 3 3 5 9 2" xfId="25409" xr:uid="{00000000-0005-0000-0000-00008C620000}"/>
    <cellStyle name="20% - Accent1 3 3 6" xfId="25410" xr:uid="{00000000-0005-0000-0000-00008D620000}"/>
    <cellStyle name="20% - Accent1 3 3 6 10" xfId="25411" xr:uid="{00000000-0005-0000-0000-00008E620000}"/>
    <cellStyle name="20% - Accent1 3 3 6 10 2" xfId="25412" xr:uid="{00000000-0005-0000-0000-00008F620000}"/>
    <cellStyle name="20% - Accent1 3 3 6 11" xfId="25413" xr:uid="{00000000-0005-0000-0000-000090620000}"/>
    <cellStyle name="20% - Accent1 3 3 6 2" xfId="25414" xr:uid="{00000000-0005-0000-0000-000091620000}"/>
    <cellStyle name="20% - Accent1 3 3 6 2 2" xfId="25415" xr:uid="{00000000-0005-0000-0000-000092620000}"/>
    <cellStyle name="20% - Accent1 3 3 6 2 2 2" xfId="25416" xr:uid="{00000000-0005-0000-0000-000093620000}"/>
    <cellStyle name="20% - Accent1 3 3 6 2 2 2 2" xfId="25417" xr:uid="{00000000-0005-0000-0000-000094620000}"/>
    <cellStyle name="20% - Accent1 3 3 6 2 2 2 2 2" xfId="25418" xr:uid="{00000000-0005-0000-0000-000095620000}"/>
    <cellStyle name="20% - Accent1 3 3 6 2 2 2 3" xfId="25419" xr:uid="{00000000-0005-0000-0000-000096620000}"/>
    <cellStyle name="20% - Accent1 3 3 6 2 2 3" xfId="25420" xr:uid="{00000000-0005-0000-0000-000097620000}"/>
    <cellStyle name="20% - Accent1 3 3 6 2 2 3 2" xfId="25421" xr:uid="{00000000-0005-0000-0000-000098620000}"/>
    <cellStyle name="20% - Accent1 3 3 6 2 2 4" xfId="25422" xr:uid="{00000000-0005-0000-0000-000099620000}"/>
    <cellStyle name="20% - Accent1 3 3 6 2 3" xfId="25423" xr:uid="{00000000-0005-0000-0000-00009A620000}"/>
    <cellStyle name="20% - Accent1 3 3 6 2 3 2" xfId="25424" xr:uid="{00000000-0005-0000-0000-00009B620000}"/>
    <cellStyle name="20% - Accent1 3 3 6 2 3 2 2" xfId="25425" xr:uid="{00000000-0005-0000-0000-00009C620000}"/>
    <cellStyle name="20% - Accent1 3 3 6 2 3 2 2 2" xfId="25426" xr:uid="{00000000-0005-0000-0000-00009D620000}"/>
    <cellStyle name="20% - Accent1 3 3 6 2 3 2 3" xfId="25427" xr:uid="{00000000-0005-0000-0000-00009E620000}"/>
    <cellStyle name="20% - Accent1 3 3 6 2 3 3" xfId="25428" xr:uid="{00000000-0005-0000-0000-00009F620000}"/>
    <cellStyle name="20% - Accent1 3 3 6 2 3 3 2" xfId="25429" xr:uid="{00000000-0005-0000-0000-0000A0620000}"/>
    <cellStyle name="20% - Accent1 3 3 6 2 3 4" xfId="25430" xr:uid="{00000000-0005-0000-0000-0000A1620000}"/>
    <cellStyle name="20% - Accent1 3 3 6 2 4" xfId="25431" xr:uid="{00000000-0005-0000-0000-0000A2620000}"/>
    <cellStyle name="20% - Accent1 3 3 6 2 4 2" xfId="25432" xr:uid="{00000000-0005-0000-0000-0000A3620000}"/>
    <cellStyle name="20% - Accent1 3 3 6 2 4 2 2" xfId="25433" xr:uid="{00000000-0005-0000-0000-0000A4620000}"/>
    <cellStyle name="20% - Accent1 3 3 6 2 4 2 2 2" xfId="25434" xr:uid="{00000000-0005-0000-0000-0000A5620000}"/>
    <cellStyle name="20% - Accent1 3 3 6 2 4 2 3" xfId="25435" xr:uid="{00000000-0005-0000-0000-0000A6620000}"/>
    <cellStyle name="20% - Accent1 3 3 6 2 4 3" xfId="25436" xr:uid="{00000000-0005-0000-0000-0000A7620000}"/>
    <cellStyle name="20% - Accent1 3 3 6 2 4 3 2" xfId="25437" xr:uid="{00000000-0005-0000-0000-0000A8620000}"/>
    <cellStyle name="20% - Accent1 3 3 6 2 4 4" xfId="25438" xr:uid="{00000000-0005-0000-0000-0000A9620000}"/>
    <cellStyle name="20% - Accent1 3 3 6 2 5" xfId="25439" xr:uid="{00000000-0005-0000-0000-0000AA620000}"/>
    <cellStyle name="20% - Accent1 3 3 6 2 5 2" xfId="25440" xr:uid="{00000000-0005-0000-0000-0000AB620000}"/>
    <cellStyle name="20% - Accent1 3 3 6 2 5 2 2" xfId="25441" xr:uid="{00000000-0005-0000-0000-0000AC620000}"/>
    <cellStyle name="20% - Accent1 3 3 6 2 5 3" xfId="25442" xr:uid="{00000000-0005-0000-0000-0000AD620000}"/>
    <cellStyle name="20% - Accent1 3 3 6 2 6" xfId="25443" xr:uid="{00000000-0005-0000-0000-0000AE620000}"/>
    <cellStyle name="20% - Accent1 3 3 6 2 6 2" xfId="25444" xr:uid="{00000000-0005-0000-0000-0000AF620000}"/>
    <cellStyle name="20% - Accent1 3 3 6 2 6 2 2" xfId="25445" xr:uid="{00000000-0005-0000-0000-0000B0620000}"/>
    <cellStyle name="20% - Accent1 3 3 6 2 6 3" xfId="25446" xr:uid="{00000000-0005-0000-0000-0000B1620000}"/>
    <cellStyle name="20% - Accent1 3 3 6 2 7" xfId="25447" xr:uid="{00000000-0005-0000-0000-0000B2620000}"/>
    <cellStyle name="20% - Accent1 3 3 6 2 7 2" xfId="25448" xr:uid="{00000000-0005-0000-0000-0000B3620000}"/>
    <cellStyle name="20% - Accent1 3 3 6 2 8" xfId="25449" xr:uid="{00000000-0005-0000-0000-0000B4620000}"/>
    <cellStyle name="20% - Accent1 3 3 6 2 8 2" xfId="25450" xr:uid="{00000000-0005-0000-0000-0000B5620000}"/>
    <cellStyle name="20% - Accent1 3 3 6 2 9" xfId="25451" xr:uid="{00000000-0005-0000-0000-0000B6620000}"/>
    <cellStyle name="20% - Accent1 3 3 6 3" xfId="25452" xr:uid="{00000000-0005-0000-0000-0000B7620000}"/>
    <cellStyle name="20% - Accent1 3 3 6 3 2" xfId="25453" xr:uid="{00000000-0005-0000-0000-0000B8620000}"/>
    <cellStyle name="20% - Accent1 3 3 6 3 2 2" xfId="25454" xr:uid="{00000000-0005-0000-0000-0000B9620000}"/>
    <cellStyle name="20% - Accent1 3 3 6 3 2 2 2" xfId="25455" xr:uid="{00000000-0005-0000-0000-0000BA620000}"/>
    <cellStyle name="20% - Accent1 3 3 6 3 2 2 2 2" xfId="25456" xr:uid="{00000000-0005-0000-0000-0000BB620000}"/>
    <cellStyle name="20% - Accent1 3 3 6 3 2 2 3" xfId="25457" xr:uid="{00000000-0005-0000-0000-0000BC620000}"/>
    <cellStyle name="20% - Accent1 3 3 6 3 2 3" xfId="25458" xr:uid="{00000000-0005-0000-0000-0000BD620000}"/>
    <cellStyle name="20% - Accent1 3 3 6 3 2 3 2" xfId="25459" xr:uid="{00000000-0005-0000-0000-0000BE620000}"/>
    <cellStyle name="20% - Accent1 3 3 6 3 2 4" xfId="25460" xr:uid="{00000000-0005-0000-0000-0000BF620000}"/>
    <cellStyle name="20% - Accent1 3 3 6 3 3" xfId="25461" xr:uid="{00000000-0005-0000-0000-0000C0620000}"/>
    <cellStyle name="20% - Accent1 3 3 6 3 3 2" xfId="25462" xr:uid="{00000000-0005-0000-0000-0000C1620000}"/>
    <cellStyle name="20% - Accent1 3 3 6 3 3 2 2" xfId="25463" xr:uid="{00000000-0005-0000-0000-0000C2620000}"/>
    <cellStyle name="20% - Accent1 3 3 6 3 3 2 2 2" xfId="25464" xr:uid="{00000000-0005-0000-0000-0000C3620000}"/>
    <cellStyle name="20% - Accent1 3 3 6 3 3 2 3" xfId="25465" xr:uid="{00000000-0005-0000-0000-0000C4620000}"/>
    <cellStyle name="20% - Accent1 3 3 6 3 3 3" xfId="25466" xr:uid="{00000000-0005-0000-0000-0000C5620000}"/>
    <cellStyle name="20% - Accent1 3 3 6 3 3 3 2" xfId="25467" xr:uid="{00000000-0005-0000-0000-0000C6620000}"/>
    <cellStyle name="20% - Accent1 3 3 6 3 3 4" xfId="25468" xr:uid="{00000000-0005-0000-0000-0000C7620000}"/>
    <cellStyle name="20% - Accent1 3 3 6 3 4" xfId="25469" xr:uid="{00000000-0005-0000-0000-0000C8620000}"/>
    <cellStyle name="20% - Accent1 3 3 6 3 4 2" xfId="25470" xr:uid="{00000000-0005-0000-0000-0000C9620000}"/>
    <cellStyle name="20% - Accent1 3 3 6 3 4 2 2" xfId="25471" xr:uid="{00000000-0005-0000-0000-0000CA620000}"/>
    <cellStyle name="20% - Accent1 3 3 6 3 4 2 2 2" xfId="25472" xr:uid="{00000000-0005-0000-0000-0000CB620000}"/>
    <cellStyle name="20% - Accent1 3 3 6 3 4 2 3" xfId="25473" xr:uid="{00000000-0005-0000-0000-0000CC620000}"/>
    <cellStyle name="20% - Accent1 3 3 6 3 4 3" xfId="25474" xr:uid="{00000000-0005-0000-0000-0000CD620000}"/>
    <cellStyle name="20% - Accent1 3 3 6 3 4 3 2" xfId="25475" xr:uid="{00000000-0005-0000-0000-0000CE620000}"/>
    <cellStyle name="20% - Accent1 3 3 6 3 4 4" xfId="25476" xr:uid="{00000000-0005-0000-0000-0000CF620000}"/>
    <cellStyle name="20% - Accent1 3 3 6 3 5" xfId="25477" xr:uid="{00000000-0005-0000-0000-0000D0620000}"/>
    <cellStyle name="20% - Accent1 3 3 6 3 5 2" xfId="25478" xr:uid="{00000000-0005-0000-0000-0000D1620000}"/>
    <cellStyle name="20% - Accent1 3 3 6 3 5 2 2" xfId="25479" xr:uid="{00000000-0005-0000-0000-0000D2620000}"/>
    <cellStyle name="20% - Accent1 3 3 6 3 5 3" xfId="25480" xr:uid="{00000000-0005-0000-0000-0000D3620000}"/>
    <cellStyle name="20% - Accent1 3 3 6 3 6" xfId="25481" xr:uid="{00000000-0005-0000-0000-0000D4620000}"/>
    <cellStyle name="20% - Accent1 3 3 6 3 6 2" xfId="25482" xr:uid="{00000000-0005-0000-0000-0000D5620000}"/>
    <cellStyle name="20% - Accent1 3 3 6 3 6 2 2" xfId="25483" xr:uid="{00000000-0005-0000-0000-0000D6620000}"/>
    <cellStyle name="20% - Accent1 3 3 6 3 6 3" xfId="25484" xr:uid="{00000000-0005-0000-0000-0000D7620000}"/>
    <cellStyle name="20% - Accent1 3 3 6 3 7" xfId="25485" xr:uid="{00000000-0005-0000-0000-0000D8620000}"/>
    <cellStyle name="20% - Accent1 3 3 6 3 7 2" xfId="25486" xr:uid="{00000000-0005-0000-0000-0000D9620000}"/>
    <cellStyle name="20% - Accent1 3 3 6 3 8" xfId="25487" xr:uid="{00000000-0005-0000-0000-0000DA620000}"/>
    <cellStyle name="20% - Accent1 3 3 6 3 8 2" xfId="25488" xr:uid="{00000000-0005-0000-0000-0000DB620000}"/>
    <cellStyle name="20% - Accent1 3 3 6 3 9" xfId="25489" xr:uid="{00000000-0005-0000-0000-0000DC620000}"/>
    <cellStyle name="20% - Accent1 3 3 6 4" xfId="25490" xr:uid="{00000000-0005-0000-0000-0000DD620000}"/>
    <cellStyle name="20% - Accent1 3 3 6 4 2" xfId="25491" xr:uid="{00000000-0005-0000-0000-0000DE620000}"/>
    <cellStyle name="20% - Accent1 3 3 6 4 2 2" xfId="25492" xr:uid="{00000000-0005-0000-0000-0000DF620000}"/>
    <cellStyle name="20% - Accent1 3 3 6 4 2 2 2" xfId="25493" xr:uid="{00000000-0005-0000-0000-0000E0620000}"/>
    <cellStyle name="20% - Accent1 3 3 6 4 2 3" xfId="25494" xr:uid="{00000000-0005-0000-0000-0000E1620000}"/>
    <cellStyle name="20% - Accent1 3 3 6 4 3" xfId="25495" xr:uid="{00000000-0005-0000-0000-0000E2620000}"/>
    <cellStyle name="20% - Accent1 3 3 6 4 3 2" xfId="25496" xr:uid="{00000000-0005-0000-0000-0000E3620000}"/>
    <cellStyle name="20% - Accent1 3 3 6 4 4" xfId="25497" xr:uid="{00000000-0005-0000-0000-0000E4620000}"/>
    <cellStyle name="20% - Accent1 3 3 6 5" xfId="25498" xr:uid="{00000000-0005-0000-0000-0000E5620000}"/>
    <cellStyle name="20% - Accent1 3 3 6 5 2" xfId="25499" xr:uid="{00000000-0005-0000-0000-0000E6620000}"/>
    <cellStyle name="20% - Accent1 3 3 6 5 2 2" xfId="25500" xr:uid="{00000000-0005-0000-0000-0000E7620000}"/>
    <cellStyle name="20% - Accent1 3 3 6 5 2 2 2" xfId="25501" xr:uid="{00000000-0005-0000-0000-0000E8620000}"/>
    <cellStyle name="20% - Accent1 3 3 6 5 2 3" xfId="25502" xr:uid="{00000000-0005-0000-0000-0000E9620000}"/>
    <cellStyle name="20% - Accent1 3 3 6 5 3" xfId="25503" xr:uid="{00000000-0005-0000-0000-0000EA620000}"/>
    <cellStyle name="20% - Accent1 3 3 6 5 3 2" xfId="25504" xr:uid="{00000000-0005-0000-0000-0000EB620000}"/>
    <cellStyle name="20% - Accent1 3 3 6 5 4" xfId="25505" xr:uid="{00000000-0005-0000-0000-0000EC620000}"/>
    <cellStyle name="20% - Accent1 3 3 6 6" xfId="25506" xr:uid="{00000000-0005-0000-0000-0000ED620000}"/>
    <cellStyle name="20% - Accent1 3 3 6 6 2" xfId="25507" xr:uid="{00000000-0005-0000-0000-0000EE620000}"/>
    <cellStyle name="20% - Accent1 3 3 6 6 2 2" xfId="25508" xr:uid="{00000000-0005-0000-0000-0000EF620000}"/>
    <cellStyle name="20% - Accent1 3 3 6 6 2 2 2" xfId="25509" xr:uid="{00000000-0005-0000-0000-0000F0620000}"/>
    <cellStyle name="20% - Accent1 3 3 6 6 2 3" xfId="25510" xr:uid="{00000000-0005-0000-0000-0000F1620000}"/>
    <cellStyle name="20% - Accent1 3 3 6 6 3" xfId="25511" xr:uid="{00000000-0005-0000-0000-0000F2620000}"/>
    <cellStyle name="20% - Accent1 3 3 6 6 3 2" xfId="25512" xr:uid="{00000000-0005-0000-0000-0000F3620000}"/>
    <cellStyle name="20% - Accent1 3 3 6 6 4" xfId="25513" xr:uid="{00000000-0005-0000-0000-0000F4620000}"/>
    <cellStyle name="20% - Accent1 3 3 6 7" xfId="25514" xr:uid="{00000000-0005-0000-0000-0000F5620000}"/>
    <cellStyle name="20% - Accent1 3 3 6 7 2" xfId="25515" xr:uid="{00000000-0005-0000-0000-0000F6620000}"/>
    <cellStyle name="20% - Accent1 3 3 6 7 2 2" xfId="25516" xr:uid="{00000000-0005-0000-0000-0000F7620000}"/>
    <cellStyle name="20% - Accent1 3 3 6 7 3" xfId="25517" xr:uid="{00000000-0005-0000-0000-0000F8620000}"/>
    <cellStyle name="20% - Accent1 3 3 6 8" xfId="25518" xr:uid="{00000000-0005-0000-0000-0000F9620000}"/>
    <cellStyle name="20% - Accent1 3 3 6 8 2" xfId="25519" xr:uid="{00000000-0005-0000-0000-0000FA620000}"/>
    <cellStyle name="20% - Accent1 3 3 6 8 2 2" xfId="25520" xr:uid="{00000000-0005-0000-0000-0000FB620000}"/>
    <cellStyle name="20% - Accent1 3 3 6 8 3" xfId="25521" xr:uid="{00000000-0005-0000-0000-0000FC620000}"/>
    <cellStyle name="20% - Accent1 3 3 6 9" xfId="25522" xr:uid="{00000000-0005-0000-0000-0000FD620000}"/>
    <cellStyle name="20% - Accent1 3 3 6 9 2" xfId="25523" xr:uid="{00000000-0005-0000-0000-0000FE620000}"/>
    <cellStyle name="20% - Accent1 3 3 7" xfId="25524" xr:uid="{00000000-0005-0000-0000-0000FF620000}"/>
    <cellStyle name="20% - Accent1 3 3 7 2" xfId="25525" xr:uid="{00000000-0005-0000-0000-000000630000}"/>
    <cellStyle name="20% - Accent1 3 3 7 2 2" xfId="25526" xr:uid="{00000000-0005-0000-0000-000001630000}"/>
    <cellStyle name="20% - Accent1 3 3 7 2 2 2" xfId="25527" xr:uid="{00000000-0005-0000-0000-000002630000}"/>
    <cellStyle name="20% - Accent1 3 3 7 2 2 2 2" xfId="25528" xr:uid="{00000000-0005-0000-0000-000003630000}"/>
    <cellStyle name="20% - Accent1 3 3 7 2 2 3" xfId="25529" xr:uid="{00000000-0005-0000-0000-000004630000}"/>
    <cellStyle name="20% - Accent1 3 3 7 2 3" xfId="25530" xr:uid="{00000000-0005-0000-0000-000005630000}"/>
    <cellStyle name="20% - Accent1 3 3 7 2 3 2" xfId="25531" xr:uid="{00000000-0005-0000-0000-000006630000}"/>
    <cellStyle name="20% - Accent1 3 3 7 2 4" xfId="25532" xr:uid="{00000000-0005-0000-0000-000007630000}"/>
    <cellStyle name="20% - Accent1 3 3 7 3" xfId="25533" xr:uid="{00000000-0005-0000-0000-000008630000}"/>
    <cellStyle name="20% - Accent1 3 3 7 3 2" xfId="25534" xr:uid="{00000000-0005-0000-0000-000009630000}"/>
    <cellStyle name="20% - Accent1 3 3 7 3 2 2" xfId="25535" xr:uid="{00000000-0005-0000-0000-00000A630000}"/>
    <cellStyle name="20% - Accent1 3 3 7 3 2 2 2" xfId="25536" xr:uid="{00000000-0005-0000-0000-00000B630000}"/>
    <cellStyle name="20% - Accent1 3 3 7 3 2 3" xfId="25537" xr:uid="{00000000-0005-0000-0000-00000C630000}"/>
    <cellStyle name="20% - Accent1 3 3 7 3 3" xfId="25538" xr:uid="{00000000-0005-0000-0000-00000D630000}"/>
    <cellStyle name="20% - Accent1 3 3 7 3 3 2" xfId="25539" xr:uid="{00000000-0005-0000-0000-00000E630000}"/>
    <cellStyle name="20% - Accent1 3 3 7 3 4" xfId="25540" xr:uid="{00000000-0005-0000-0000-00000F630000}"/>
    <cellStyle name="20% - Accent1 3 3 7 4" xfId="25541" xr:uid="{00000000-0005-0000-0000-000010630000}"/>
    <cellStyle name="20% - Accent1 3 3 7 4 2" xfId="25542" xr:uid="{00000000-0005-0000-0000-000011630000}"/>
    <cellStyle name="20% - Accent1 3 3 7 4 2 2" xfId="25543" xr:uid="{00000000-0005-0000-0000-000012630000}"/>
    <cellStyle name="20% - Accent1 3 3 7 4 2 2 2" xfId="25544" xr:uid="{00000000-0005-0000-0000-000013630000}"/>
    <cellStyle name="20% - Accent1 3 3 7 4 2 3" xfId="25545" xr:uid="{00000000-0005-0000-0000-000014630000}"/>
    <cellStyle name="20% - Accent1 3 3 7 4 3" xfId="25546" xr:uid="{00000000-0005-0000-0000-000015630000}"/>
    <cellStyle name="20% - Accent1 3 3 7 4 3 2" xfId="25547" xr:uid="{00000000-0005-0000-0000-000016630000}"/>
    <cellStyle name="20% - Accent1 3 3 7 4 4" xfId="25548" xr:uid="{00000000-0005-0000-0000-000017630000}"/>
    <cellStyle name="20% - Accent1 3 3 7 5" xfId="25549" xr:uid="{00000000-0005-0000-0000-000018630000}"/>
    <cellStyle name="20% - Accent1 3 3 7 5 2" xfId="25550" xr:uid="{00000000-0005-0000-0000-000019630000}"/>
    <cellStyle name="20% - Accent1 3 3 7 5 2 2" xfId="25551" xr:uid="{00000000-0005-0000-0000-00001A630000}"/>
    <cellStyle name="20% - Accent1 3 3 7 5 3" xfId="25552" xr:uid="{00000000-0005-0000-0000-00001B630000}"/>
    <cellStyle name="20% - Accent1 3 3 7 6" xfId="25553" xr:uid="{00000000-0005-0000-0000-00001C630000}"/>
    <cellStyle name="20% - Accent1 3 3 7 6 2" xfId="25554" xr:uid="{00000000-0005-0000-0000-00001D630000}"/>
    <cellStyle name="20% - Accent1 3 3 7 6 2 2" xfId="25555" xr:uid="{00000000-0005-0000-0000-00001E630000}"/>
    <cellStyle name="20% - Accent1 3 3 7 6 3" xfId="25556" xr:uid="{00000000-0005-0000-0000-00001F630000}"/>
    <cellStyle name="20% - Accent1 3 3 7 7" xfId="25557" xr:uid="{00000000-0005-0000-0000-000020630000}"/>
    <cellStyle name="20% - Accent1 3 3 7 7 2" xfId="25558" xr:uid="{00000000-0005-0000-0000-000021630000}"/>
    <cellStyle name="20% - Accent1 3 3 7 8" xfId="25559" xr:uid="{00000000-0005-0000-0000-000022630000}"/>
    <cellStyle name="20% - Accent1 3 3 7 8 2" xfId="25560" xr:uid="{00000000-0005-0000-0000-000023630000}"/>
    <cellStyle name="20% - Accent1 3 3 7 9" xfId="25561" xr:uid="{00000000-0005-0000-0000-000024630000}"/>
    <cellStyle name="20% - Accent1 3 3 8" xfId="25562" xr:uid="{00000000-0005-0000-0000-000025630000}"/>
    <cellStyle name="20% - Accent1 3 3 8 2" xfId="25563" xr:uid="{00000000-0005-0000-0000-000026630000}"/>
    <cellStyle name="20% - Accent1 3 3 8 2 2" xfId="25564" xr:uid="{00000000-0005-0000-0000-000027630000}"/>
    <cellStyle name="20% - Accent1 3 3 8 2 2 2" xfId="25565" xr:uid="{00000000-0005-0000-0000-000028630000}"/>
    <cellStyle name="20% - Accent1 3 3 8 2 2 2 2" xfId="25566" xr:uid="{00000000-0005-0000-0000-000029630000}"/>
    <cellStyle name="20% - Accent1 3 3 8 2 2 3" xfId="25567" xr:uid="{00000000-0005-0000-0000-00002A630000}"/>
    <cellStyle name="20% - Accent1 3 3 8 2 3" xfId="25568" xr:uid="{00000000-0005-0000-0000-00002B630000}"/>
    <cellStyle name="20% - Accent1 3 3 8 2 3 2" xfId="25569" xr:uid="{00000000-0005-0000-0000-00002C630000}"/>
    <cellStyle name="20% - Accent1 3 3 8 2 4" xfId="25570" xr:uid="{00000000-0005-0000-0000-00002D630000}"/>
    <cellStyle name="20% - Accent1 3 3 8 3" xfId="25571" xr:uid="{00000000-0005-0000-0000-00002E630000}"/>
    <cellStyle name="20% - Accent1 3 3 8 3 2" xfId="25572" xr:uid="{00000000-0005-0000-0000-00002F630000}"/>
    <cellStyle name="20% - Accent1 3 3 8 3 2 2" xfId="25573" xr:uid="{00000000-0005-0000-0000-000030630000}"/>
    <cellStyle name="20% - Accent1 3 3 8 3 2 2 2" xfId="25574" xr:uid="{00000000-0005-0000-0000-000031630000}"/>
    <cellStyle name="20% - Accent1 3 3 8 3 2 3" xfId="25575" xr:uid="{00000000-0005-0000-0000-000032630000}"/>
    <cellStyle name="20% - Accent1 3 3 8 3 3" xfId="25576" xr:uid="{00000000-0005-0000-0000-000033630000}"/>
    <cellStyle name="20% - Accent1 3 3 8 3 3 2" xfId="25577" xr:uid="{00000000-0005-0000-0000-000034630000}"/>
    <cellStyle name="20% - Accent1 3 3 8 3 4" xfId="25578" xr:uid="{00000000-0005-0000-0000-000035630000}"/>
    <cellStyle name="20% - Accent1 3 3 8 4" xfId="25579" xr:uid="{00000000-0005-0000-0000-000036630000}"/>
    <cellStyle name="20% - Accent1 3 3 8 4 2" xfId="25580" xr:uid="{00000000-0005-0000-0000-000037630000}"/>
    <cellStyle name="20% - Accent1 3 3 8 4 2 2" xfId="25581" xr:uid="{00000000-0005-0000-0000-000038630000}"/>
    <cellStyle name="20% - Accent1 3 3 8 4 2 2 2" xfId="25582" xr:uid="{00000000-0005-0000-0000-000039630000}"/>
    <cellStyle name="20% - Accent1 3 3 8 4 2 3" xfId="25583" xr:uid="{00000000-0005-0000-0000-00003A630000}"/>
    <cellStyle name="20% - Accent1 3 3 8 4 3" xfId="25584" xr:uid="{00000000-0005-0000-0000-00003B630000}"/>
    <cellStyle name="20% - Accent1 3 3 8 4 3 2" xfId="25585" xr:uid="{00000000-0005-0000-0000-00003C630000}"/>
    <cellStyle name="20% - Accent1 3 3 8 4 4" xfId="25586" xr:uid="{00000000-0005-0000-0000-00003D630000}"/>
    <cellStyle name="20% - Accent1 3 3 8 5" xfId="25587" xr:uid="{00000000-0005-0000-0000-00003E630000}"/>
    <cellStyle name="20% - Accent1 3 3 8 5 2" xfId="25588" xr:uid="{00000000-0005-0000-0000-00003F630000}"/>
    <cellStyle name="20% - Accent1 3 3 8 5 2 2" xfId="25589" xr:uid="{00000000-0005-0000-0000-000040630000}"/>
    <cellStyle name="20% - Accent1 3 3 8 5 3" xfId="25590" xr:uid="{00000000-0005-0000-0000-000041630000}"/>
    <cellStyle name="20% - Accent1 3 3 8 6" xfId="25591" xr:uid="{00000000-0005-0000-0000-000042630000}"/>
    <cellStyle name="20% - Accent1 3 3 8 6 2" xfId="25592" xr:uid="{00000000-0005-0000-0000-000043630000}"/>
    <cellStyle name="20% - Accent1 3 3 8 6 2 2" xfId="25593" xr:uid="{00000000-0005-0000-0000-000044630000}"/>
    <cellStyle name="20% - Accent1 3 3 8 6 3" xfId="25594" xr:uid="{00000000-0005-0000-0000-000045630000}"/>
    <cellStyle name="20% - Accent1 3 3 8 7" xfId="25595" xr:uid="{00000000-0005-0000-0000-000046630000}"/>
    <cellStyle name="20% - Accent1 3 3 8 7 2" xfId="25596" xr:uid="{00000000-0005-0000-0000-000047630000}"/>
    <cellStyle name="20% - Accent1 3 3 8 8" xfId="25597" xr:uid="{00000000-0005-0000-0000-000048630000}"/>
    <cellStyle name="20% - Accent1 3 3 8 8 2" xfId="25598" xr:uid="{00000000-0005-0000-0000-000049630000}"/>
    <cellStyle name="20% - Accent1 3 3 8 9" xfId="25599" xr:uid="{00000000-0005-0000-0000-00004A630000}"/>
    <cellStyle name="20% - Accent1 3 3 9" xfId="25600" xr:uid="{00000000-0005-0000-0000-00004B630000}"/>
    <cellStyle name="20% - Accent1 3 3 9 2" xfId="25601" xr:uid="{00000000-0005-0000-0000-00004C630000}"/>
    <cellStyle name="20% - Accent1 3 3 9 2 2" xfId="25602" xr:uid="{00000000-0005-0000-0000-00004D630000}"/>
    <cellStyle name="20% - Accent1 3 3 9 2 2 2" xfId="25603" xr:uid="{00000000-0005-0000-0000-00004E630000}"/>
    <cellStyle name="20% - Accent1 3 3 9 2 3" xfId="25604" xr:uid="{00000000-0005-0000-0000-00004F630000}"/>
    <cellStyle name="20% - Accent1 3 3 9 3" xfId="25605" xr:uid="{00000000-0005-0000-0000-000050630000}"/>
    <cellStyle name="20% - Accent1 3 3 9 3 2" xfId="25606" xr:uid="{00000000-0005-0000-0000-000051630000}"/>
    <cellStyle name="20% - Accent1 3 3 9 4" xfId="25607" xr:uid="{00000000-0005-0000-0000-000052630000}"/>
    <cellStyle name="20% - Accent1 3 4" xfId="25608" xr:uid="{00000000-0005-0000-0000-000053630000}"/>
    <cellStyle name="20% - Accent1 3 4 10" xfId="25609" xr:uid="{00000000-0005-0000-0000-000054630000}"/>
    <cellStyle name="20% - Accent1 3 4 10 2" xfId="25610" xr:uid="{00000000-0005-0000-0000-000055630000}"/>
    <cellStyle name="20% - Accent1 3 4 10 2 2" xfId="25611" xr:uid="{00000000-0005-0000-0000-000056630000}"/>
    <cellStyle name="20% - Accent1 3 4 10 2 2 2" xfId="25612" xr:uid="{00000000-0005-0000-0000-000057630000}"/>
    <cellStyle name="20% - Accent1 3 4 10 2 3" xfId="25613" xr:uid="{00000000-0005-0000-0000-000058630000}"/>
    <cellStyle name="20% - Accent1 3 4 10 3" xfId="25614" xr:uid="{00000000-0005-0000-0000-000059630000}"/>
    <cellStyle name="20% - Accent1 3 4 10 3 2" xfId="25615" xr:uid="{00000000-0005-0000-0000-00005A630000}"/>
    <cellStyle name="20% - Accent1 3 4 10 4" xfId="25616" xr:uid="{00000000-0005-0000-0000-00005B630000}"/>
    <cellStyle name="20% - Accent1 3 4 11" xfId="25617" xr:uid="{00000000-0005-0000-0000-00005C630000}"/>
    <cellStyle name="20% - Accent1 3 4 11 2" xfId="25618" xr:uid="{00000000-0005-0000-0000-00005D630000}"/>
    <cellStyle name="20% - Accent1 3 4 11 2 2" xfId="25619" xr:uid="{00000000-0005-0000-0000-00005E630000}"/>
    <cellStyle name="20% - Accent1 3 4 11 2 2 2" xfId="25620" xr:uid="{00000000-0005-0000-0000-00005F630000}"/>
    <cellStyle name="20% - Accent1 3 4 11 2 3" xfId="25621" xr:uid="{00000000-0005-0000-0000-000060630000}"/>
    <cellStyle name="20% - Accent1 3 4 11 3" xfId="25622" xr:uid="{00000000-0005-0000-0000-000061630000}"/>
    <cellStyle name="20% - Accent1 3 4 11 3 2" xfId="25623" xr:uid="{00000000-0005-0000-0000-000062630000}"/>
    <cellStyle name="20% - Accent1 3 4 11 4" xfId="25624" xr:uid="{00000000-0005-0000-0000-000063630000}"/>
    <cellStyle name="20% - Accent1 3 4 12" xfId="25625" xr:uid="{00000000-0005-0000-0000-000064630000}"/>
    <cellStyle name="20% - Accent1 3 4 12 2" xfId="25626" xr:uid="{00000000-0005-0000-0000-000065630000}"/>
    <cellStyle name="20% - Accent1 3 4 12 2 2" xfId="25627" xr:uid="{00000000-0005-0000-0000-000066630000}"/>
    <cellStyle name="20% - Accent1 3 4 12 3" xfId="25628" xr:uid="{00000000-0005-0000-0000-000067630000}"/>
    <cellStyle name="20% - Accent1 3 4 13" xfId="25629" xr:uid="{00000000-0005-0000-0000-000068630000}"/>
    <cellStyle name="20% - Accent1 3 4 13 2" xfId="25630" xr:uid="{00000000-0005-0000-0000-000069630000}"/>
    <cellStyle name="20% - Accent1 3 4 13 2 2" xfId="25631" xr:uid="{00000000-0005-0000-0000-00006A630000}"/>
    <cellStyle name="20% - Accent1 3 4 13 3" xfId="25632" xr:uid="{00000000-0005-0000-0000-00006B630000}"/>
    <cellStyle name="20% - Accent1 3 4 14" xfId="25633" xr:uid="{00000000-0005-0000-0000-00006C630000}"/>
    <cellStyle name="20% - Accent1 3 4 14 2" xfId="25634" xr:uid="{00000000-0005-0000-0000-00006D630000}"/>
    <cellStyle name="20% - Accent1 3 4 15" xfId="25635" xr:uid="{00000000-0005-0000-0000-00006E630000}"/>
    <cellStyle name="20% - Accent1 3 4 15 2" xfId="25636" xr:uid="{00000000-0005-0000-0000-00006F630000}"/>
    <cellStyle name="20% - Accent1 3 4 16" xfId="25637" xr:uid="{00000000-0005-0000-0000-000070630000}"/>
    <cellStyle name="20% - Accent1 3 4 2" xfId="25638" xr:uid="{00000000-0005-0000-0000-000071630000}"/>
    <cellStyle name="20% - Accent1 3 4 2 10" xfId="25639" xr:uid="{00000000-0005-0000-0000-000072630000}"/>
    <cellStyle name="20% - Accent1 3 4 2 10 2" xfId="25640" xr:uid="{00000000-0005-0000-0000-000073630000}"/>
    <cellStyle name="20% - Accent1 3 4 2 10 2 2" xfId="25641" xr:uid="{00000000-0005-0000-0000-000074630000}"/>
    <cellStyle name="20% - Accent1 3 4 2 10 2 2 2" xfId="25642" xr:uid="{00000000-0005-0000-0000-000075630000}"/>
    <cellStyle name="20% - Accent1 3 4 2 10 2 3" xfId="25643" xr:uid="{00000000-0005-0000-0000-000076630000}"/>
    <cellStyle name="20% - Accent1 3 4 2 10 3" xfId="25644" xr:uid="{00000000-0005-0000-0000-000077630000}"/>
    <cellStyle name="20% - Accent1 3 4 2 10 3 2" xfId="25645" xr:uid="{00000000-0005-0000-0000-000078630000}"/>
    <cellStyle name="20% - Accent1 3 4 2 10 4" xfId="25646" xr:uid="{00000000-0005-0000-0000-000079630000}"/>
    <cellStyle name="20% - Accent1 3 4 2 11" xfId="25647" xr:uid="{00000000-0005-0000-0000-00007A630000}"/>
    <cellStyle name="20% - Accent1 3 4 2 11 2" xfId="25648" xr:uid="{00000000-0005-0000-0000-00007B630000}"/>
    <cellStyle name="20% - Accent1 3 4 2 11 2 2" xfId="25649" xr:uid="{00000000-0005-0000-0000-00007C630000}"/>
    <cellStyle name="20% - Accent1 3 4 2 11 3" xfId="25650" xr:uid="{00000000-0005-0000-0000-00007D630000}"/>
    <cellStyle name="20% - Accent1 3 4 2 12" xfId="25651" xr:uid="{00000000-0005-0000-0000-00007E630000}"/>
    <cellStyle name="20% - Accent1 3 4 2 12 2" xfId="25652" xr:uid="{00000000-0005-0000-0000-00007F630000}"/>
    <cellStyle name="20% - Accent1 3 4 2 12 2 2" xfId="25653" xr:uid="{00000000-0005-0000-0000-000080630000}"/>
    <cellStyle name="20% - Accent1 3 4 2 12 3" xfId="25654" xr:uid="{00000000-0005-0000-0000-000081630000}"/>
    <cellStyle name="20% - Accent1 3 4 2 13" xfId="25655" xr:uid="{00000000-0005-0000-0000-000082630000}"/>
    <cellStyle name="20% - Accent1 3 4 2 13 2" xfId="25656" xr:uid="{00000000-0005-0000-0000-000083630000}"/>
    <cellStyle name="20% - Accent1 3 4 2 14" xfId="25657" xr:uid="{00000000-0005-0000-0000-000084630000}"/>
    <cellStyle name="20% - Accent1 3 4 2 14 2" xfId="25658" xr:uid="{00000000-0005-0000-0000-000085630000}"/>
    <cellStyle name="20% - Accent1 3 4 2 15" xfId="25659" xr:uid="{00000000-0005-0000-0000-000086630000}"/>
    <cellStyle name="20% - Accent1 3 4 2 2" xfId="25660" xr:uid="{00000000-0005-0000-0000-000087630000}"/>
    <cellStyle name="20% - Accent1 3 4 2 2 10" xfId="25661" xr:uid="{00000000-0005-0000-0000-000088630000}"/>
    <cellStyle name="20% - Accent1 3 4 2 2 10 2" xfId="25662" xr:uid="{00000000-0005-0000-0000-000089630000}"/>
    <cellStyle name="20% - Accent1 3 4 2 2 10 2 2" xfId="25663" xr:uid="{00000000-0005-0000-0000-00008A630000}"/>
    <cellStyle name="20% - Accent1 3 4 2 2 10 3" xfId="25664" xr:uid="{00000000-0005-0000-0000-00008B630000}"/>
    <cellStyle name="20% - Accent1 3 4 2 2 11" xfId="25665" xr:uid="{00000000-0005-0000-0000-00008C630000}"/>
    <cellStyle name="20% - Accent1 3 4 2 2 11 2" xfId="25666" xr:uid="{00000000-0005-0000-0000-00008D630000}"/>
    <cellStyle name="20% - Accent1 3 4 2 2 11 2 2" xfId="25667" xr:uid="{00000000-0005-0000-0000-00008E630000}"/>
    <cellStyle name="20% - Accent1 3 4 2 2 11 3" xfId="25668" xr:uid="{00000000-0005-0000-0000-00008F630000}"/>
    <cellStyle name="20% - Accent1 3 4 2 2 12" xfId="25669" xr:uid="{00000000-0005-0000-0000-000090630000}"/>
    <cellStyle name="20% - Accent1 3 4 2 2 12 2" xfId="25670" xr:uid="{00000000-0005-0000-0000-000091630000}"/>
    <cellStyle name="20% - Accent1 3 4 2 2 13" xfId="25671" xr:uid="{00000000-0005-0000-0000-000092630000}"/>
    <cellStyle name="20% - Accent1 3 4 2 2 13 2" xfId="25672" xr:uid="{00000000-0005-0000-0000-000093630000}"/>
    <cellStyle name="20% - Accent1 3 4 2 2 14" xfId="25673" xr:uid="{00000000-0005-0000-0000-000094630000}"/>
    <cellStyle name="20% - Accent1 3 4 2 2 2" xfId="25674" xr:uid="{00000000-0005-0000-0000-000095630000}"/>
    <cellStyle name="20% - Accent1 3 4 2 2 2 10" xfId="25675" xr:uid="{00000000-0005-0000-0000-000096630000}"/>
    <cellStyle name="20% - Accent1 3 4 2 2 2 10 2" xfId="25676" xr:uid="{00000000-0005-0000-0000-000097630000}"/>
    <cellStyle name="20% - Accent1 3 4 2 2 2 11" xfId="25677" xr:uid="{00000000-0005-0000-0000-000098630000}"/>
    <cellStyle name="20% - Accent1 3 4 2 2 2 2" xfId="25678" xr:uid="{00000000-0005-0000-0000-000099630000}"/>
    <cellStyle name="20% - Accent1 3 4 2 2 2 2 2" xfId="25679" xr:uid="{00000000-0005-0000-0000-00009A630000}"/>
    <cellStyle name="20% - Accent1 3 4 2 2 2 2 2 2" xfId="25680" xr:uid="{00000000-0005-0000-0000-00009B630000}"/>
    <cellStyle name="20% - Accent1 3 4 2 2 2 2 2 2 2" xfId="25681" xr:uid="{00000000-0005-0000-0000-00009C630000}"/>
    <cellStyle name="20% - Accent1 3 4 2 2 2 2 2 2 2 2" xfId="25682" xr:uid="{00000000-0005-0000-0000-00009D630000}"/>
    <cellStyle name="20% - Accent1 3 4 2 2 2 2 2 2 3" xfId="25683" xr:uid="{00000000-0005-0000-0000-00009E630000}"/>
    <cellStyle name="20% - Accent1 3 4 2 2 2 2 2 3" xfId="25684" xr:uid="{00000000-0005-0000-0000-00009F630000}"/>
    <cellStyle name="20% - Accent1 3 4 2 2 2 2 2 3 2" xfId="25685" xr:uid="{00000000-0005-0000-0000-0000A0630000}"/>
    <cellStyle name="20% - Accent1 3 4 2 2 2 2 2 4" xfId="25686" xr:uid="{00000000-0005-0000-0000-0000A1630000}"/>
    <cellStyle name="20% - Accent1 3 4 2 2 2 2 3" xfId="25687" xr:uid="{00000000-0005-0000-0000-0000A2630000}"/>
    <cellStyle name="20% - Accent1 3 4 2 2 2 2 3 2" xfId="25688" xr:uid="{00000000-0005-0000-0000-0000A3630000}"/>
    <cellStyle name="20% - Accent1 3 4 2 2 2 2 3 2 2" xfId="25689" xr:uid="{00000000-0005-0000-0000-0000A4630000}"/>
    <cellStyle name="20% - Accent1 3 4 2 2 2 2 3 2 2 2" xfId="25690" xr:uid="{00000000-0005-0000-0000-0000A5630000}"/>
    <cellStyle name="20% - Accent1 3 4 2 2 2 2 3 2 3" xfId="25691" xr:uid="{00000000-0005-0000-0000-0000A6630000}"/>
    <cellStyle name="20% - Accent1 3 4 2 2 2 2 3 3" xfId="25692" xr:uid="{00000000-0005-0000-0000-0000A7630000}"/>
    <cellStyle name="20% - Accent1 3 4 2 2 2 2 3 3 2" xfId="25693" xr:uid="{00000000-0005-0000-0000-0000A8630000}"/>
    <cellStyle name="20% - Accent1 3 4 2 2 2 2 3 4" xfId="25694" xr:uid="{00000000-0005-0000-0000-0000A9630000}"/>
    <cellStyle name="20% - Accent1 3 4 2 2 2 2 4" xfId="25695" xr:uid="{00000000-0005-0000-0000-0000AA630000}"/>
    <cellStyle name="20% - Accent1 3 4 2 2 2 2 4 2" xfId="25696" xr:uid="{00000000-0005-0000-0000-0000AB630000}"/>
    <cellStyle name="20% - Accent1 3 4 2 2 2 2 4 2 2" xfId="25697" xr:uid="{00000000-0005-0000-0000-0000AC630000}"/>
    <cellStyle name="20% - Accent1 3 4 2 2 2 2 4 2 2 2" xfId="25698" xr:uid="{00000000-0005-0000-0000-0000AD630000}"/>
    <cellStyle name="20% - Accent1 3 4 2 2 2 2 4 2 3" xfId="25699" xr:uid="{00000000-0005-0000-0000-0000AE630000}"/>
    <cellStyle name="20% - Accent1 3 4 2 2 2 2 4 3" xfId="25700" xr:uid="{00000000-0005-0000-0000-0000AF630000}"/>
    <cellStyle name="20% - Accent1 3 4 2 2 2 2 4 3 2" xfId="25701" xr:uid="{00000000-0005-0000-0000-0000B0630000}"/>
    <cellStyle name="20% - Accent1 3 4 2 2 2 2 4 4" xfId="25702" xr:uid="{00000000-0005-0000-0000-0000B1630000}"/>
    <cellStyle name="20% - Accent1 3 4 2 2 2 2 5" xfId="25703" xr:uid="{00000000-0005-0000-0000-0000B2630000}"/>
    <cellStyle name="20% - Accent1 3 4 2 2 2 2 5 2" xfId="25704" xr:uid="{00000000-0005-0000-0000-0000B3630000}"/>
    <cellStyle name="20% - Accent1 3 4 2 2 2 2 5 2 2" xfId="25705" xr:uid="{00000000-0005-0000-0000-0000B4630000}"/>
    <cellStyle name="20% - Accent1 3 4 2 2 2 2 5 3" xfId="25706" xr:uid="{00000000-0005-0000-0000-0000B5630000}"/>
    <cellStyle name="20% - Accent1 3 4 2 2 2 2 6" xfId="25707" xr:uid="{00000000-0005-0000-0000-0000B6630000}"/>
    <cellStyle name="20% - Accent1 3 4 2 2 2 2 6 2" xfId="25708" xr:uid="{00000000-0005-0000-0000-0000B7630000}"/>
    <cellStyle name="20% - Accent1 3 4 2 2 2 2 6 2 2" xfId="25709" xr:uid="{00000000-0005-0000-0000-0000B8630000}"/>
    <cellStyle name="20% - Accent1 3 4 2 2 2 2 6 3" xfId="25710" xr:uid="{00000000-0005-0000-0000-0000B9630000}"/>
    <cellStyle name="20% - Accent1 3 4 2 2 2 2 7" xfId="25711" xr:uid="{00000000-0005-0000-0000-0000BA630000}"/>
    <cellStyle name="20% - Accent1 3 4 2 2 2 2 7 2" xfId="25712" xr:uid="{00000000-0005-0000-0000-0000BB630000}"/>
    <cellStyle name="20% - Accent1 3 4 2 2 2 2 8" xfId="25713" xr:uid="{00000000-0005-0000-0000-0000BC630000}"/>
    <cellStyle name="20% - Accent1 3 4 2 2 2 2 8 2" xfId="25714" xr:uid="{00000000-0005-0000-0000-0000BD630000}"/>
    <cellStyle name="20% - Accent1 3 4 2 2 2 2 9" xfId="25715" xr:uid="{00000000-0005-0000-0000-0000BE630000}"/>
    <cellStyle name="20% - Accent1 3 4 2 2 2 3" xfId="25716" xr:uid="{00000000-0005-0000-0000-0000BF630000}"/>
    <cellStyle name="20% - Accent1 3 4 2 2 2 3 2" xfId="25717" xr:uid="{00000000-0005-0000-0000-0000C0630000}"/>
    <cellStyle name="20% - Accent1 3 4 2 2 2 3 2 2" xfId="25718" xr:uid="{00000000-0005-0000-0000-0000C1630000}"/>
    <cellStyle name="20% - Accent1 3 4 2 2 2 3 2 2 2" xfId="25719" xr:uid="{00000000-0005-0000-0000-0000C2630000}"/>
    <cellStyle name="20% - Accent1 3 4 2 2 2 3 2 2 2 2" xfId="25720" xr:uid="{00000000-0005-0000-0000-0000C3630000}"/>
    <cellStyle name="20% - Accent1 3 4 2 2 2 3 2 2 3" xfId="25721" xr:uid="{00000000-0005-0000-0000-0000C4630000}"/>
    <cellStyle name="20% - Accent1 3 4 2 2 2 3 2 3" xfId="25722" xr:uid="{00000000-0005-0000-0000-0000C5630000}"/>
    <cellStyle name="20% - Accent1 3 4 2 2 2 3 2 3 2" xfId="25723" xr:uid="{00000000-0005-0000-0000-0000C6630000}"/>
    <cellStyle name="20% - Accent1 3 4 2 2 2 3 2 4" xfId="25724" xr:uid="{00000000-0005-0000-0000-0000C7630000}"/>
    <cellStyle name="20% - Accent1 3 4 2 2 2 3 3" xfId="25725" xr:uid="{00000000-0005-0000-0000-0000C8630000}"/>
    <cellStyle name="20% - Accent1 3 4 2 2 2 3 3 2" xfId="25726" xr:uid="{00000000-0005-0000-0000-0000C9630000}"/>
    <cellStyle name="20% - Accent1 3 4 2 2 2 3 3 2 2" xfId="25727" xr:uid="{00000000-0005-0000-0000-0000CA630000}"/>
    <cellStyle name="20% - Accent1 3 4 2 2 2 3 3 2 2 2" xfId="25728" xr:uid="{00000000-0005-0000-0000-0000CB630000}"/>
    <cellStyle name="20% - Accent1 3 4 2 2 2 3 3 2 3" xfId="25729" xr:uid="{00000000-0005-0000-0000-0000CC630000}"/>
    <cellStyle name="20% - Accent1 3 4 2 2 2 3 3 3" xfId="25730" xr:uid="{00000000-0005-0000-0000-0000CD630000}"/>
    <cellStyle name="20% - Accent1 3 4 2 2 2 3 3 3 2" xfId="25731" xr:uid="{00000000-0005-0000-0000-0000CE630000}"/>
    <cellStyle name="20% - Accent1 3 4 2 2 2 3 3 4" xfId="25732" xr:uid="{00000000-0005-0000-0000-0000CF630000}"/>
    <cellStyle name="20% - Accent1 3 4 2 2 2 3 4" xfId="25733" xr:uid="{00000000-0005-0000-0000-0000D0630000}"/>
    <cellStyle name="20% - Accent1 3 4 2 2 2 3 4 2" xfId="25734" xr:uid="{00000000-0005-0000-0000-0000D1630000}"/>
    <cellStyle name="20% - Accent1 3 4 2 2 2 3 4 2 2" xfId="25735" xr:uid="{00000000-0005-0000-0000-0000D2630000}"/>
    <cellStyle name="20% - Accent1 3 4 2 2 2 3 4 2 2 2" xfId="25736" xr:uid="{00000000-0005-0000-0000-0000D3630000}"/>
    <cellStyle name="20% - Accent1 3 4 2 2 2 3 4 2 3" xfId="25737" xr:uid="{00000000-0005-0000-0000-0000D4630000}"/>
    <cellStyle name="20% - Accent1 3 4 2 2 2 3 4 3" xfId="25738" xr:uid="{00000000-0005-0000-0000-0000D5630000}"/>
    <cellStyle name="20% - Accent1 3 4 2 2 2 3 4 3 2" xfId="25739" xr:uid="{00000000-0005-0000-0000-0000D6630000}"/>
    <cellStyle name="20% - Accent1 3 4 2 2 2 3 4 4" xfId="25740" xr:uid="{00000000-0005-0000-0000-0000D7630000}"/>
    <cellStyle name="20% - Accent1 3 4 2 2 2 3 5" xfId="25741" xr:uid="{00000000-0005-0000-0000-0000D8630000}"/>
    <cellStyle name="20% - Accent1 3 4 2 2 2 3 5 2" xfId="25742" xr:uid="{00000000-0005-0000-0000-0000D9630000}"/>
    <cellStyle name="20% - Accent1 3 4 2 2 2 3 5 2 2" xfId="25743" xr:uid="{00000000-0005-0000-0000-0000DA630000}"/>
    <cellStyle name="20% - Accent1 3 4 2 2 2 3 5 3" xfId="25744" xr:uid="{00000000-0005-0000-0000-0000DB630000}"/>
    <cellStyle name="20% - Accent1 3 4 2 2 2 3 6" xfId="25745" xr:uid="{00000000-0005-0000-0000-0000DC630000}"/>
    <cellStyle name="20% - Accent1 3 4 2 2 2 3 6 2" xfId="25746" xr:uid="{00000000-0005-0000-0000-0000DD630000}"/>
    <cellStyle name="20% - Accent1 3 4 2 2 2 3 6 2 2" xfId="25747" xr:uid="{00000000-0005-0000-0000-0000DE630000}"/>
    <cellStyle name="20% - Accent1 3 4 2 2 2 3 6 3" xfId="25748" xr:uid="{00000000-0005-0000-0000-0000DF630000}"/>
    <cellStyle name="20% - Accent1 3 4 2 2 2 3 7" xfId="25749" xr:uid="{00000000-0005-0000-0000-0000E0630000}"/>
    <cellStyle name="20% - Accent1 3 4 2 2 2 3 7 2" xfId="25750" xr:uid="{00000000-0005-0000-0000-0000E1630000}"/>
    <cellStyle name="20% - Accent1 3 4 2 2 2 3 8" xfId="25751" xr:uid="{00000000-0005-0000-0000-0000E2630000}"/>
    <cellStyle name="20% - Accent1 3 4 2 2 2 3 8 2" xfId="25752" xr:uid="{00000000-0005-0000-0000-0000E3630000}"/>
    <cellStyle name="20% - Accent1 3 4 2 2 2 3 9" xfId="25753" xr:uid="{00000000-0005-0000-0000-0000E4630000}"/>
    <cellStyle name="20% - Accent1 3 4 2 2 2 4" xfId="25754" xr:uid="{00000000-0005-0000-0000-0000E5630000}"/>
    <cellStyle name="20% - Accent1 3 4 2 2 2 4 2" xfId="25755" xr:uid="{00000000-0005-0000-0000-0000E6630000}"/>
    <cellStyle name="20% - Accent1 3 4 2 2 2 4 2 2" xfId="25756" xr:uid="{00000000-0005-0000-0000-0000E7630000}"/>
    <cellStyle name="20% - Accent1 3 4 2 2 2 4 2 2 2" xfId="25757" xr:uid="{00000000-0005-0000-0000-0000E8630000}"/>
    <cellStyle name="20% - Accent1 3 4 2 2 2 4 2 3" xfId="25758" xr:uid="{00000000-0005-0000-0000-0000E9630000}"/>
    <cellStyle name="20% - Accent1 3 4 2 2 2 4 3" xfId="25759" xr:uid="{00000000-0005-0000-0000-0000EA630000}"/>
    <cellStyle name="20% - Accent1 3 4 2 2 2 4 3 2" xfId="25760" xr:uid="{00000000-0005-0000-0000-0000EB630000}"/>
    <cellStyle name="20% - Accent1 3 4 2 2 2 4 4" xfId="25761" xr:uid="{00000000-0005-0000-0000-0000EC630000}"/>
    <cellStyle name="20% - Accent1 3 4 2 2 2 5" xfId="25762" xr:uid="{00000000-0005-0000-0000-0000ED630000}"/>
    <cellStyle name="20% - Accent1 3 4 2 2 2 5 2" xfId="25763" xr:uid="{00000000-0005-0000-0000-0000EE630000}"/>
    <cellStyle name="20% - Accent1 3 4 2 2 2 5 2 2" xfId="25764" xr:uid="{00000000-0005-0000-0000-0000EF630000}"/>
    <cellStyle name="20% - Accent1 3 4 2 2 2 5 2 2 2" xfId="25765" xr:uid="{00000000-0005-0000-0000-0000F0630000}"/>
    <cellStyle name="20% - Accent1 3 4 2 2 2 5 2 3" xfId="25766" xr:uid="{00000000-0005-0000-0000-0000F1630000}"/>
    <cellStyle name="20% - Accent1 3 4 2 2 2 5 3" xfId="25767" xr:uid="{00000000-0005-0000-0000-0000F2630000}"/>
    <cellStyle name="20% - Accent1 3 4 2 2 2 5 3 2" xfId="25768" xr:uid="{00000000-0005-0000-0000-0000F3630000}"/>
    <cellStyle name="20% - Accent1 3 4 2 2 2 5 4" xfId="25769" xr:uid="{00000000-0005-0000-0000-0000F4630000}"/>
    <cellStyle name="20% - Accent1 3 4 2 2 2 6" xfId="25770" xr:uid="{00000000-0005-0000-0000-0000F5630000}"/>
    <cellStyle name="20% - Accent1 3 4 2 2 2 6 2" xfId="25771" xr:uid="{00000000-0005-0000-0000-0000F6630000}"/>
    <cellStyle name="20% - Accent1 3 4 2 2 2 6 2 2" xfId="25772" xr:uid="{00000000-0005-0000-0000-0000F7630000}"/>
    <cellStyle name="20% - Accent1 3 4 2 2 2 6 2 2 2" xfId="25773" xr:uid="{00000000-0005-0000-0000-0000F8630000}"/>
    <cellStyle name="20% - Accent1 3 4 2 2 2 6 2 3" xfId="25774" xr:uid="{00000000-0005-0000-0000-0000F9630000}"/>
    <cellStyle name="20% - Accent1 3 4 2 2 2 6 3" xfId="25775" xr:uid="{00000000-0005-0000-0000-0000FA630000}"/>
    <cellStyle name="20% - Accent1 3 4 2 2 2 6 3 2" xfId="25776" xr:uid="{00000000-0005-0000-0000-0000FB630000}"/>
    <cellStyle name="20% - Accent1 3 4 2 2 2 6 4" xfId="25777" xr:uid="{00000000-0005-0000-0000-0000FC630000}"/>
    <cellStyle name="20% - Accent1 3 4 2 2 2 7" xfId="25778" xr:uid="{00000000-0005-0000-0000-0000FD630000}"/>
    <cellStyle name="20% - Accent1 3 4 2 2 2 7 2" xfId="25779" xr:uid="{00000000-0005-0000-0000-0000FE630000}"/>
    <cellStyle name="20% - Accent1 3 4 2 2 2 7 2 2" xfId="25780" xr:uid="{00000000-0005-0000-0000-0000FF630000}"/>
    <cellStyle name="20% - Accent1 3 4 2 2 2 7 3" xfId="25781" xr:uid="{00000000-0005-0000-0000-000000640000}"/>
    <cellStyle name="20% - Accent1 3 4 2 2 2 8" xfId="25782" xr:uid="{00000000-0005-0000-0000-000001640000}"/>
    <cellStyle name="20% - Accent1 3 4 2 2 2 8 2" xfId="25783" xr:uid="{00000000-0005-0000-0000-000002640000}"/>
    <cellStyle name="20% - Accent1 3 4 2 2 2 8 2 2" xfId="25784" xr:uid="{00000000-0005-0000-0000-000003640000}"/>
    <cellStyle name="20% - Accent1 3 4 2 2 2 8 3" xfId="25785" xr:uid="{00000000-0005-0000-0000-000004640000}"/>
    <cellStyle name="20% - Accent1 3 4 2 2 2 9" xfId="25786" xr:uid="{00000000-0005-0000-0000-000005640000}"/>
    <cellStyle name="20% - Accent1 3 4 2 2 2 9 2" xfId="25787" xr:uid="{00000000-0005-0000-0000-000006640000}"/>
    <cellStyle name="20% - Accent1 3 4 2 2 3" xfId="25788" xr:uid="{00000000-0005-0000-0000-000007640000}"/>
    <cellStyle name="20% - Accent1 3 4 2 2 3 10" xfId="25789" xr:uid="{00000000-0005-0000-0000-000008640000}"/>
    <cellStyle name="20% - Accent1 3 4 2 2 3 10 2" xfId="25790" xr:uid="{00000000-0005-0000-0000-000009640000}"/>
    <cellStyle name="20% - Accent1 3 4 2 2 3 11" xfId="25791" xr:uid="{00000000-0005-0000-0000-00000A640000}"/>
    <cellStyle name="20% - Accent1 3 4 2 2 3 2" xfId="25792" xr:uid="{00000000-0005-0000-0000-00000B640000}"/>
    <cellStyle name="20% - Accent1 3 4 2 2 3 2 2" xfId="25793" xr:uid="{00000000-0005-0000-0000-00000C640000}"/>
    <cellStyle name="20% - Accent1 3 4 2 2 3 2 2 2" xfId="25794" xr:uid="{00000000-0005-0000-0000-00000D640000}"/>
    <cellStyle name="20% - Accent1 3 4 2 2 3 2 2 2 2" xfId="25795" xr:uid="{00000000-0005-0000-0000-00000E640000}"/>
    <cellStyle name="20% - Accent1 3 4 2 2 3 2 2 2 2 2" xfId="25796" xr:uid="{00000000-0005-0000-0000-00000F640000}"/>
    <cellStyle name="20% - Accent1 3 4 2 2 3 2 2 2 3" xfId="25797" xr:uid="{00000000-0005-0000-0000-000010640000}"/>
    <cellStyle name="20% - Accent1 3 4 2 2 3 2 2 3" xfId="25798" xr:uid="{00000000-0005-0000-0000-000011640000}"/>
    <cellStyle name="20% - Accent1 3 4 2 2 3 2 2 3 2" xfId="25799" xr:uid="{00000000-0005-0000-0000-000012640000}"/>
    <cellStyle name="20% - Accent1 3 4 2 2 3 2 2 4" xfId="25800" xr:uid="{00000000-0005-0000-0000-000013640000}"/>
    <cellStyle name="20% - Accent1 3 4 2 2 3 2 3" xfId="25801" xr:uid="{00000000-0005-0000-0000-000014640000}"/>
    <cellStyle name="20% - Accent1 3 4 2 2 3 2 3 2" xfId="25802" xr:uid="{00000000-0005-0000-0000-000015640000}"/>
    <cellStyle name="20% - Accent1 3 4 2 2 3 2 3 2 2" xfId="25803" xr:uid="{00000000-0005-0000-0000-000016640000}"/>
    <cellStyle name="20% - Accent1 3 4 2 2 3 2 3 2 2 2" xfId="25804" xr:uid="{00000000-0005-0000-0000-000017640000}"/>
    <cellStyle name="20% - Accent1 3 4 2 2 3 2 3 2 3" xfId="25805" xr:uid="{00000000-0005-0000-0000-000018640000}"/>
    <cellStyle name="20% - Accent1 3 4 2 2 3 2 3 3" xfId="25806" xr:uid="{00000000-0005-0000-0000-000019640000}"/>
    <cellStyle name="20% - Accent1 3 4 2 2 3 2 3 3 2" xfId="25807" xr:uid="{00000000-0005-0000-0000-00001A640000}"/>
    <cellStyle name="20% - Accent1 3 4 2 2 3 2 3 4" xfId="25808" xr:uid="{00000000-0005-0000-0000-00001B640000}"/>
    <cellStyle name="20% - Accent1 3 4 2 2 3 2 4" xfId="25809" xr:uid="{00000000-0005-0000-0000-00001C640000}"/>
    <cellStyle name="20% - Accent1 3 4 2 2 3 2 4 2" xfId="25810" xr:uid="{00000000-0005-0000-0000-00001D640000}"/>
    <cellStyle name="20% - Accent1 3 4 2 2 3 2 4 2 2" xfId="25811" xr:uid="{00000000-0005-0000-0000-00001E640000}"/>
    <cellStyle name="20% - Accent1 3 4 2 2 3 2 4 2 2 2" xfId="25812" xr:uid="{00000000-0005-0000-0000-00001F640000}"/>
    <cellStyle name="20% - Accent1 3 4 2 2 3 2 4 2 3" xfId="25813" xr:uid="{00000000-0005-0000-0000-000020640000}"/>
    <cellStyle name="20% - Accent1 3 4 2 2 3 2 4 3" xfId="25814" xr:uid="{00000000-0005-0000-0000-000021640000}"/>
    <cellStyle name="20% - Accent1 3 4 2 2 3 2 4 3 2" xfId="25815" xr:uid="{00000000-0005-0000-0000-000022640000}"/>
    <cellStyle name="20% - Accent1 3 4 2 2 3 2 4 4" xfId="25816" xr:uid="{00000000-0005-0000-0000-000023640000}"/>
    <cellStyle name="20% - Accent1 3 4 2 2 3 2 5" xfId="25817" xr:uid="{00000000-0005-0000-0000-000024640000}"/>
    <cellStyle name="20% - Accent1 3 4 2 2 3 2 5 2" xfId="25818" xr:uid="{00000000-0005-0000-0000-000025640000}"/>
    <cellStyle name="20% - Accent1 3 4 2 2 3 2 5 2 2" xfId="25819" xr:uid="{00000000-0005-0000-0000-000026640000}"/>
    <cellStyle name="20% - Accent1 3 4 2 2 3 2 5 3" xfId="25820" xr:uid="{00000000-0005-0000-0000-000027640000}"/>
    <cellStyle name="20% - Accent1 3 4 2 2 3 2 6" xfId="25821" xr:uid="{00000000-0005-0000-0000-000028640000}"/>
    <cellStyle name="20% - Accent1 3 4 2 2 3 2 6 2" xfId="25822" xr:uid="{00000000-0005-0000-0000-000029640000}"/>
    <cellStyle name="20% - Accent1 3 4 2 2 3 2 6 2 2" xfId="25823" xr:uid="{00000000-0005-0000-0000-00002A640000}"/>
    <cellStyle name="20% - Accent1 3 4 2 2 3 2 6 3" xfId="25824" xr:uid="{00000000-0005-0000-0000-00002B640000}"/>
    <cellStyle name="20% - Accent1 3 4 2 2 3 2 7" xfId="25825" xr:uid="{00000000-0005-0000-0000-00002C640000}"/>
    <cellStyle name="20% - Accent1 3 4 2 2 3 2 7 2" xfId="25826" xr:uid="{00000000-0005-0000-0000-00002D640000}"/>
    <cellStyle name="20% - Accent1 3 4 2 2 3 2 8" xfId="25827" xr:uid="{00000000-0005-0000-0000-00002E640000}"/>
    <cellStyle name="20% - Accent1 3 4 2 2 3 2 8 2" xfId="25828" xr:uid="{00000000-0005-0000-0000-00002F640000}"/>
    <cellStyle name="20% - Accent1 3 4 2 2 3 2 9" xfId="25829" xr:uid="{00000000-0005-0000-0000-000030640000}"/>
    <cellStyle name="20% - Accent1 3 4 2 2 3 3" xfId="25830" xr:uid="{00000000-0005-0000-0000-000031640000}"/>
    <cellStyle name="20% - Accent1 3 4 2 2 3 3 2" xfId="25831" xr:uid="{00000000-0005-0000-0000-000032640000}"/>
    <cellStyle name="20% - Accent1 3 4 2 2 3 3 2 2" xfId="25832" xr:uid="{00000000-0005-0000-0000-000033640000}"/>
    <cellStyle name="20% - Accent1 3 4 2 2 3 3 2 2 2" xfId="25833" xr:uid="{00000000-0005-0000-0000-000034640000}"/>
    <cellStyle name="20% - Accent1 3 4 2 2 3 3 2 2 2 2" xfId="25834" xr:uid="{00000000-0005-0000-0000-000035640000}"/>
    <cellStyle name="20% - Accent1 3 4 2 2 3 3 2 2 3" xfId="25835" xr:uid="{00000000-0005-0000-0000-000036640000}"/>
    <cellStyle name="20% - Accent1 3 4 2 2 3 3 2 3" xfId="25836" xr:uid="{00000000-0005-0000-0000-000037640000}"/>
    <cellStyle name="20% - Accent1 3 4 2 2 3 3 2 3 2" xfId="25837" xr:uid="{00000000-0005-0000-0000-000038640000}"/>
    <cellStyle name="20% - Accent1 3 4 2 2 3 3 2 4" xfId="25838" xr:uid="{00000000-0005-0000-0000-000039640000}"/>
    <cellStyle name="20% - Accent1 3 4 2 2 3 3 3" xfId="25839" xr:uid="{00000000-0005-0000-0000-00003A640000}"/>
    <cellStyle name="20% - Accent1 3 4 2 2 3 3 3 2" xfId="25840" xr:uid="{00000000-0005-0000-0000-00003B640000}"/>
    <cellStyle name="20% - Accent1 3 4 2 2 3 3 3 2 2" xfId="25841" xr:uid="{00000000-0005-0000-0000-00003C640000}"/>
    <cellStyle name="20% - Accent1 3 4 2 2 3 3 3 2 2 2" xfId="25842" xr:uid="{00000000-0005-0000-0000-00003D640000}"/>
    <cellStyle name="20% - Accent1 3 4 2 2 3 3 3 2 3" xfId="25843" xr:uid="{00000000-0005-0000-0000-00003E640000}"/>
    <cellStyle name="20% - Accent1 3 4 2 2 3 3 3 3" xfId="25844" xr:uid="{00000000-0005-0000-0000-00003F640000}"/>
    <cellStyle name="20% - Accent1 3 4 2 2 3 3 3 3 2" xfId="25845" xr:uid="{00000000-0005-0000-0000-000040640000}"/>
    <cellStyle name="20% - Accent1 3 4 2 2 3 3 3 4" xfId="25846" xr:uid="{00000000-0005-0000-0000-000041640000}"/>
    <cellStyle name="20% - Accent1 3 4 2 2 3 3 4" xfId="25847" xr:uid="{00000000-0005-0000-0000-000042640000}"/>
    <cellStyle name="20% - Accent1 3 4 2 2 3 3 4 2" xfId="25848" xr:uid="{00000000-0005-0000-0000-000043640000}"/>
    <cellStyle name="20% - Accent1 3 4 2 2 3 3 4 2 2" xfId="25849" xr:uid="{00000000-0005-0000-0000-000044640000}"/>
    <cellStyle name="20% - Accent1 3 4 2 2 3 3 4 2 2 2" xfId="25850" xr:uid="{00000000-0005-0000-0000-000045640000}"/>
    <cellStyle name="20% - Accent1 3 4 2 2 3 3 4 2 3" xfId="25851" xr:uid="{00000000-0005-0000-0000-000046640000}"/>
    <cellStyle name="20% - Accent1 3 4 2 2 3 3 4 3" xfId="25852" xr:uid="{00000000-0005-0000-0000-000047640000}"/>
    <cellStyle name="20% - Accent1 3 4 2 2 3 3 4 3 2" xfId="25853" xr:uid="{00000000-0005-0000-0000-000048640000}"/>
    <cellStyle name="20% - Accent1 3 4 2 2 3 3 4 4" xfId="25854" xr:uid="{00000000-0005-0000-0000-000049640000}"/>
    <cellStyle name="20% - Accent1 3 4 2 2 3 3 5" xfId="25855" xr:uid="{00000000-0005-0000-0000-00004A640000}"/>
    <cellStyle name="20% - Accent1 3 4 2 2 3 3 5 2" xfId="25856" xr:uid="{00000000-0005-0000-0000-00004B640000}"/>
    <cellStyle name="20% - Accent1 3 4 2 2 3 3 5 2 2" xfId="25857" xr:uid="{00000000-0005-0000-0000-00004C640000}"/>
    <cellStyle name="20% - Accent1 3 4 2 2 3 3 5 3" xfId="25858" xr:uid="{00000000-0005-0000-0000-00004D640000}"/>
    <cellStyle name="20% - Accent1 3 4 2 2 3 3 6" xfId="25859" xr:uid="{00000000-0005-0000-0000-00004E640000}"/>
    <cellStyle name="20% - Accent1 3 4 2 2 3 3 6 2" xfId="25860" xr:uid="{00000000-0005-0000-0000-00004F640000}"/>
    <cellStyle name="20% - Accent1 3 4 2 2 3 3 6 2 2" xfId="25861" xr:uid="{00000000-0005-0000-0000-000050640000}"/>
    <cellStyle name="20% - Accent1 3 4 2 2 3 3 6 3" xfId="25862" xr:uid="{00000000-0005-0000-0000-000051640000}"/>
    <cellStyle name="20% - Accent1 3 4 2 2 3 3 7" xfId="25863" xr:uid="{00000000-0005-0000-0000-000052640000}"/>
    <cellStyle name="20% - Accent1 3 4 2 2 3 3 7 2" xfId="25864" xr:uid="{00000000-0005-0000-0000-000053640000}"/>
    <cellStyle name="20% - Accent1 3 4 2 2 3 3 8" xfId="25865" xr:uid="{00000000-0005-0000-0000-000054640000}"/>
    <cellStyle name="20% - Accent1 3 4 2 2 3 3 8 2" xfId="25866" xr:uid="{00000000-0005-0000-0000-000055640000}"/>
    <cellStyle name="20% - Accent1 3 4 2 2 3 3 9" xfId="25867" xr:uid="{00000000-0005-0000-0000-000056640000}"/>
    <cellStyle name="20% - Accent1 3 4 2 2 3 4" xfId="25868" xr:uid="{00000000-0005-0000-0000-000057640000}"/>
    <cellStyle name="20% - Accent1 3 4 2 2 3 4 2" xfId="25869" xr:uid="{00000000-0005-0000-0000-000058640000}"/>
    <cellStyle name="20% - Accent1 3 4 2 2 3 4 2 2" xfId="25870" xr:uid="{00000000-0005-0000-0000-000059640000}"/>
    <cellStyle name="20% - Accent1 3 4 2 2 3 4 2 2 2" xfId="25871" xr:uid="{00000000-0005-0000-0000-00005A640000}"/>
    <cellStyle name="20% - Accent1 3 4 2 2 3 4 2 3" xfId="25872" xr:uid="{00000000-0005-0000-0000-00005B640000}"/>
    <cellStyle name="20% - Accent1 3 4 2 2 3 4 3" xfId="25873" xr:uid="{00000000-0005-0000-0000-00005C640000}"/>
    <cellStyle name="20% - Accent1 3 4 2 2 3 4 3 2" xfId="25874" xr:uid="{00000000-0005-0000-0000-00005D640000}"/>
    <cellStyle name="20% - Accent1 3 4 2 2 3 4 4" xfId="25875" xr:uid="{00000000-0005-0000-0000-00005E640000}"/>
    <cellStyle name="20% - Accent1 3 4 2 2 3 5" xfId="25876" xr:uid="{00000000-0005-0000-0000-00005F640000}"/>
    <cellStyle name="20% - Accent1 3 4 2 2 3 5 2" xfId="25877" xr:uid="{00000000-0005-0000-0000-000060640000}"/>
    <cellStyle name="20% - Accent1 3 4 2 2 3 5 2 2" xfId="25878" xr:uid="{00000000-0005-0000-0000-000061640000}"/>
    <cellStyle name="20% - Accent1 3 4 2 2 3 5 2 2 2" xfId="25879" xr:uid="{00000000-0005-0000-0000-000062640000}"/>
    <cellStyle name="20% - Accent1 3 4 2 2 3 5 2 3" xfId="25880" xr:uid="{00000000-0005-0000-0000-000063640000}"/>
    <cellStyle name="20% - Accent1 3 4 2 2 3 5 3" xfId="25881" xr:uid="{00000000-0005-0000-0000-000064640000}"/>
    <cellStyle name="20% - Accent1 3 4 2 2 3 5 3 2" xfId="25882" xr:uid="{00000000-0005-0000-0000-000065640000}"/>
    <cellStyle name="20% - Accent1 3 4 2 2 3 5 4" xfId="25883" xr:uid="{00000000-0005-0000-0000-000066640000}"/>
    <cellStyle name="20% - Accent1 3 4 2 2 3 6" xfId="25884" xr:uid="{00000000-0005-0000-0000-000067640000}"/>
    <cellStyle name="20% - Accent1 3 4 2 2 3 6 2" xfId="25885" xr:uid="{00000000-0005-0000-0000-000068640000}"/>
    <cellStyle name="20% - Accent1 3 4 2 2 3 6 2 2" xfId="25886" xr:uid="{00000000-0005-0000-0000-000069640000}"/>
    <cellStyle name="20% - Accent1 3 4 2 2 3 6 2 2 2" xfId="25887" xr:uid="{00000000-0005-0000-0000-00006A640000}"/>
    <cellStyle name="20% - Accent1 3 4 2 2 3 6 2 3" xfId="25888" xr:uid="{00000000-0005-0000-0000-00006B640000}"/>
    <cellStyle name="20% - Accent1 3 4 2 2 3 6 3" xfId="25889" xr:uid="{00000000-0005-0000-0000-00006C640000}"/>
    <cellStyle name="20% - Accent1 3 4 2 2 3 6 3 2" xfId="25890" xr:uid="{00000000-0005-0000-0000-00006D640000}"/>
    <cellStyle name="20% - Accent1 3 4 2 2 3 6 4" xfId="25891" xr:uid="{00000000-0005-0000-0000-00006E640000}"/>
    <cellStyle name="20% - Accent1 3 4 2 2 3 7" xfId="25892" xr:uid="{00000000-0005-0000-0000-00006F640000}"/>
    <cellStyle name="20% - Accent1 3 4 2 2 3 7 2" xfId="25893" xr:uid="{00000000-0005-0000-0000-000070640000}"/>
    <cellStyle name="20% - Accent1 3 4 2 2 3 7 2 2" xfId="25894" xr:uid="{00000000-0005-0000-0000-000071640000}"/>
    <cellStyle name="20% - Accent1 3 4 2 2 3 7 3" xfId="25895" xr:uid="{00000000-0005-0000-0000-000072640000}"/>
    <cellStyle name="20% - Accent1 3 4 2 2 3 8" xfId="25896" xr:uid="{00000000-0005-0000-0000-000073640000}"/>
    <cellStyle name="20% - Accent1 3 4 2 2 3 8 2" xfId="25897" xr:uid="{00000000-0005-0000-0000-000074640000}"/>
    <cellStyle name="20% - Accent1 3 4 2 2 3 8 2 2" xfId="25898" xr:uid="{00000000-0005-0000-0000-000075640000}"/>
    <cellStyle name="20% - Accent1 3 4 2 2 3 8 3" xfId="25899" xr:uid="{00000000-0005-0000-0000-000076640000}"/>
    <cellStyle name="20% - Accent1 3 4 2 2 3 9" xfId="25900" xr:uid="{00000000-0005-0000-0000-000077640000}"/>
    <cellStyle name="20% - Accent1 3 4 2 2 3 9 2" xfId="25901" xr:uid="{00000000-0005-0000-0000-000078640000}"/>
    <cellStyle name="20% - Accent1 3 4 2 2 4" xfId="25902" xr:uid="{00000000-0005-0000-0000-000079640000}"/>
    <cellStyle name="20% - Accent1 3 4 2 2 4 10" xfId="25903" xr:uid="{00000000-0005-0000-0000-00007A640000}"/>
    <cellStyle name="20% - Accent1 3 4 2 2 4 10 2" xfId="25904" xr:uid="{00000000-0005-0000-0000-00007B640000}"/>
    <cellStyle name="20% - Accent1 3 4 2 2 4 11" xfId="25905" xr:uid="{00000000-0005-0000-0000-00007C640000}"/>
    <cellStyle name="20% - Accent1 3 4 2 2 4 2" xfId="25906" xr:uid="{00000000-0005-0000-0000-00007D640000}"/>
    <cellStyle name="20% - Accent1 3 4 2 2 4 2 2" xfId="25907" xr:uid="{00000000-0005-0000-0000-00007E640000}"/>
    <cellStyle name="20% - Accent1 3 4 2 2 4 2 2 2" xfId="25908" xr:uid="{00000000-0005-0000-0000-00007F640000}"/>
    <cellStyle name="20% - Accent1 3 4 2 2 4 2 2 2 2" xfId="25909" xr:uid="{00000000-0005-0000-0000-000080640000}"/>
    <cellStyle name="20% - Accent1 3 4 2 2 4 2 2 2 2 2" xfId="25910" xr:uid="{00000000-0005-0000-0000-000081640000}"/>
    <cellStyle name="20% - Accent1 3 4 2 2 4 2 2 2 3" xfId="25911" xr:uid="{00000000-0005-0000-0000-000082640000}"/>
    <cellStyle name="20% - Accent1 3 4 2 2 4 2 2 3" xfId="25912" xr:uid="{00000000-0005-0000-0000-000083640000}"/>
    <cellStyle name="20% - Accent1 3 4 2 2 4 2 2 3 2" xfId="25913" xr:uid="{00000000-0005-0000-0000-000084640000}"/>
    <cellStyle name="20% - Accent1 3 4 2 2 4 2 2 4" xfId="25914" xr:uid="{00000000-0005-0000-0000-000085640000}"/>
    <cellStyle name="20% - Accent1 3 4 2 2 4 2 3" xfId="25915" xr:uid="{00000000-0005-0000-0000-000086640000}"/>
    <cellStyle name="20% - Accent1 3 4 2 2 4 2 3 2" xfId="25916" xr:uid="{00000000-0005-0000-0000-000087640000}"/>
    <cellStyle name="20% - Accent1 3 4 2 2 4 2 3 2 2" xfId="25917" xr:uid="{00000000-0005-0000-0000-000088640000}"/>
    <cellStyle name="20% - Accent1 3 4 2 2 4 2 3 2 2 2" xfId="25918" xr:uid="{00000000-0005-0000-0000-000089640000}"/>
    <cellStyle name="20% - Accent1 3 4 2 2 4 2 3 2 3" xfId="25919" xr:uid="{00000000-0005-0000-0000-00008A640000}"/>
    <cellStyle name="20% - Accent1 3 4 2 2 4 2 3 3" xfId="25920" xr:uid="{00000000-0005-0000-0000-00008B640000}"/>
    <cellStyle name="20% - Accent1 3 4 2 2 4 2 3 3 2" xfId="25921" xr:uid="{00000000-0005-0000-0000-00008C640000}"/>
    <cellStyle name="20% - Accent1 3 4 2 2 4 2 3 4" xfId="25922" xr:uid="{00000000-0005-0000-0000-00008D640000}"/>
    <cellStyle name="20% - Accent1 3 4 2 2 4 2 4" xfId="25923" xr:uid="{00000000-0005-0000-0000-00008E640000}"/>
    <cellStyle name="20% - Accent1 3 4 2 2 4 2 4 2" xfId="25924" xr:uid="{00000000-0005-0000-0000-00008F640000}"/>
    <cellStyle name="20% - Accent1 3 4 2 2 4 2 4 2 2" xfId="25925" xr:uid="{00000000-0005-0000-0000-000090640000}"/>
    <cellStyle name="20% - Accent1 3 4 2 2 4 2 4 2 2 2" xfId="25926" xr:uid="{00000000-0005-0000-0000-000091640000}"/>
    <cellStyle name="20% - Accent1 3 4 2 2 4 2 4 2 3" xfId="25927" xr:uid="{00000000-0005-0000-0000-000092640000}"/>
    <cellStyle name="20% - Accent1 3 4 2 2 4 2 4 3" xfId="25928" xr:uid="{00000000-0005-0000-0000-000093640000}"/>
    <cellStyle name="20% - Accent1 3 4 2 2 4 2 4 3 2" xfId="25929" xr:uid="{00000000-0005-0000-0000-000094640000}"/>
    <cellStyle name="20% - Accent1 3 4 2 2 4 2 4 4" xfId="25930" xr:uid="{00000000-0005-0000-0000-000095640000}"/>
    <cellStyle name="20% - Accent1 3 4 2 2 4 2 5" xfId="25931" xr:uid="{00000000-0005-0000-0000-000096640000}"/>
    <cellStyle name="20% - Accent1 3 4 2 2 4 2 5 2" xfId="25932" xr:uid="{00000000-0005-0000-0000-000097640000}"/>
    <cellStyle name="20% - Accent1 3 4 2 2 4 2 5 2 2" xfId="25933" xr:uid="{00000000-0005-0000-0000-000098640000}"/>
    <cellStyle name="20% - Accent1 3 4 2 2 4 2 5 3" xfId="25934" xr:uid="{00000000-0005-0000-0000-000099640000}"/>
    <cellStyle name="20% - Accent1 3 4 2 2 4 2 6" xfId="25935" xr:uid="{00000000-0005-0000-0000-00009A640000}"/>
    <cellStyle name="20% - Accent1 3 4 2 2 4 2 6 2" xfId="25936" xr:uid="{00000000-0005-0000-0000-00009B640000}"/>
    <cellStyle name="20% - Accent1 3 4 2 2 4 2 6 2 2" xfId="25937" xr:uid="{00000000-0005-0000-0000-00009C640000}"/>
    <cellStyle name="20% - Accent1 3 4 2 2 4 2 6 3" xfId="25938" xr:uid="{00000000-0005-0000-0000-00009D640000}"/>
    <cellStyle name="20% - Accent1 3 4 2 2 4 2 7" xfId="25939" xr:uid="{00000000-0005-0000-0000-00009E640000}"/>
    <cellStyle name="20% - Accent1 3 4 2 2 4 2 7 2" xfId="25940" xr:uid="{00000000-0005-0000-0000-00009F640000}"/>
    <cellStyle name="20% - Accent1 3 4 2 2 4 2 8" xfId="25941" xr:uid="{00000000-0005-0000-0000-0000A0640000}"/>
    <cellStyle name="20% - Accent1 3 4 2 2 4 2 8 2" xfId="25942" xr:uid="{00000000-0005-0000-0000-0000A1640000}"/>
    <cellStyle name="20% - Accent1 3 4 2 2 4 2 9" xfId="25943" xr:uid="{00000000-0005-0000-0000-0000A2640000}"/>
    <cellStyle name="20% - Accent1 3 4 2 2 4 3" xfId="25944" xr:uid="{00000000-0005-0000-0000-0000A3640000}"/>
    <cellStyle name="20% - Accent1 3 4 2 2 4 3 2" xfId="25945" xr:uid="{00000000-0005-0000-0000-0000A4640000}"/>
    <cellStyle name="20% - Accent1 3 4 2 2 4 3 2 2" xfId="25946" xr:uid="{00000000-0005-0000-0000-0000A5640000}"/>
    <cellStyle name="20% - Accent1 3 4 2 2 4 3 2 2 2" xfId="25947" xr:uid="{00000000-0005-0000-0000-0000A6640000}"/>
    <cellStyle name="20% - Accent1 3 4 2 2 4 3 2 2 2 2" xfId="25948" xr:uid="{00000000-0005-0000-0000-0000A7640000}"/>
    <cellStyle name="20% - Accent1 3 4 2 2 4 3 2 2 3" xfId="25949" xr:uid="{00000000-0005-0000-0000-0000A8640000}"/>
    <cellStyle name="20% - Accent1 3 4 2 2 4 3 2 3" xfId="25950" xr:uid="{00000000-0005-0000-0000-0000A9640000}"/>
    <cellStyle name="20% - Accent1 3 4 2 2 4 3 2 3 2" xfId="25951" xr:uid="{00000000-0005-0000-0000-0000AA640000}"/>
    <cellStyle name="20% - Accent1 3 4 2 2 4 3 2 4" xfId="25952" xr:uid="{00000000-0005-0000-0000-0000AB640000}"/>
    <cellStyle name="20% - Accent1 3 4 2 2 4 3 3" xfId="25953" xr:uid="{00000000-0005-0000-0000-0000AC640000}"/>
    <cellStyle name="20% - Accent1 3 4 2 2 4 3 3 2" xfId="25954" xr:uid="{00000000-0005-0000-0000-0000AD640000}"/>
    <cellStyle name="20% - Accent1 3 4 2 2 4 3 3 2 2" xfId="25955" xr:uid="{00000000-0005-0000-0000-0000AE640000}"/>
    <cellStyle name="20% - Accent1 3 4 2 2 4 3 3 2 2 2" xfId="25956" xr:uid="{00000000-0005-0000-0000-0000AF640000}"/>
    <cellStyle name="20% - Accent1 3 4 2 2 4 3 3 2 3" xfId="25957" xr:uid="{00000000-0005-0000-0000-0000B0640000}"/>
    <cellStyle name="20% - Accent1 3 4 2 2 4 3 3 3" xfId="25958" xr:uid="{00000000-0005-0000-0000-0000B1640000}"/>
    <cellStyle name="20% - Accent1 3 4 2 2 4 3 3 3 2" xfId="25959" xr:uid="{00000000-0005-0000-0000-0000B2640000}"/>
    <cellStyle name="20% - Accent1 3 4 2 2 4 3 3 4" xfId="25960" xr:uid="{00000000-0005-0000-0000-0000B3640000}"/>
    <cellStyle name="20% - Accent1 3 4 2 2 4 3 4" xfId="25961" xr:uid="{00000000-0005-0000-0000-0000B4640000}"/>
    <cellStyle name="20% - Accent1 3 4 2 2 4 3 4 2" xfId="25962" xr:uid="{00000000-0005-0000-0000-0000B5640000}"/>
    <cellStyle name="20% - Accent1 3 4 2 2 4 3 4 2 2" xfId="25963" xr:uid="{00000000-0005-0000-0000-0000B6640000}"/>
    <cellStyle name="20% - Accent1 3 4 2 2 4 3 4 2 2 2" xfId="25964" xr:uid="{00000000-0005-0000-0000-0000B7640000}"/>
    <cellStyle name="20% - Accent1 3 4 2 2 4 3 4 2 3" xfId="25965" xr:uid="{00000000-0005-0000-0000-0000B8640000}"/>
    <cellStyle name="20% - Accent1 3 4 2 2 4 3 4 3" xfId="25966" xr:uid="{00000000-0005-0000-0000-0000B9640000}"/>
    <cellStyle name="20% - Accent1 3 4 2 2 4 3 4 3 2" xfId="25967" xr:uid="{00000000-0005-0000-0000-0000BA640000}"/>
    <cellStyle name="20% - Accent1 3 4 2 2 4 3 4 4" xfId="25968" xr:uid="{00000000-0005-0000-0000-0000BB640000}"/>
    <cellStyle name="20% - Accent1 3 4 2 2 4 3 5" xfId="25969" xr:uid="{00000000-0005-0000-0000-0000BC640000}"/>
    <cellStyle name="20% - Accent1 3 4 2 2 4 3 5 2" xfId="25970" xr:uid="{00000000-0005-0000-0000-0000BD640000}"/>
    <cellStyle name="20% - Accent1 3 4 2 2 4 3 5 2 2" xfId="25971" xr:uid="{00000000-0005-0000-0000-0000BE640000}"/>
    <cellStyle name="20% - Accent1 3 4 2 2 4 3 5 3" xfId="25972" xr:uid="{00000000-0005-0000-0000-0000BF640000}"/>
    <cellStyle name="20% - Accent1 3 4 2 2 4 3 6" xfId="25973" xr:uid="{00000000-0005-0000-0000-0000C0640000}"/>
    <cellStyle name="20% - Accent1 3 4 2 2 4 3 6 2" xfId="25974" xr:uid="{00000000-0005-0000-0000-0000C1640000}"/>
    <cellStyle name="20% - Accent1 3 4 2 2 4 3 6 2 2" xfId="25975" xr:uid="{00000000-0005-0000-0000-0000C2640000}"/>
    <cellStyle name="20% - Accent1 3 4 2 2 4 3 6 3" xfId="25976" xr:uid="{00000000-0005-0000-0000-0000C3640000}"/>
    <cellStyle name="20% - Accent1 3 4 2 2 4 3 7" xfId="25977" xr:uid="{00000000-0005-0000-0000-0000C4640000}"/>
    <cellStyle name="20% - Accent1 3 4 2 2 4 3 7 2" xfId="25978" xr:uid="{00000000-0005-0000-0000-0000C5640000}"/>
    <cellStyle name="20% - Accent1 3 4 2 2 4 3 8" xfId="25979" xr:uid="{00000000-0005-0000-0000-0000C6640000}"/>
    <cellStyle name="20% - Accent1 3 4 2 2 4 3 8 2" xfId="25980" xr:uid="{00000000-0005-0000-0000-0000C7640000}"/>
    <cellStyle name="20% - Accent1 3 4 2 2 4 3 9" xfId="25981" xr:uid="{00000000-0005-0000-0000-0000C8640000}"/>
    <cellStyle name="20% - Accent1 3 4 2 2 4 4" xfId="25982" xr:uid="{00000000-0005-0000-0000-0000C9640000}"/>
    <cellStyle name="20% - Accent1 3 4 2 2 4 4 2" xfId="25983" xr:uid="{00000000-0005-0000-0000-0000CA640000}"/>
    <cellStyle name="20% - Accent1 3 4 2 2 4 4 2 2" xfId="25984" xr:uid="{00000000-0005-0000-0000-0000CB640000}"/>
    <cellStyle name="20% - Accent1 3 4 2 2 4 4 2 2 2" xfId="25985" xr:uid="{00000000-0005-0000-0000-0000CC640000}"/>
    <cellStyle name="20% - Accent1 3 4 2 2 4 4 2 3" xfId="25986" xr:uid="{00000000-0005-0000-0000-0000CD640000}"/>
    <cellStyle name="20% - Accent1 3 4 2 2 4 4 3" xfId="25987" xr:uid="{00000000-0005-0000-0000-0000CE640000}"/>
    <cellStyle name="20% - Accent1 3 4 2 2 4 4 3 2" xfId="25988" xr:uid="{00000000-0005-0000-0000-0000CF640000}"/>
    <cellStyle name="20% - Accent1 3 4 2 2 4 4 4" xfId="25989" xr:uid="{00000000-0005-0000-0000-0000D0640000}"/>
    <cellStyle name="20% - Accent1 3 4 2 2 4 5" xfId="25990" xr:uid="{00000000-0005-0000-0000-0000D1640000}"/>
    <cellStyle name="20% - Accent1 3 4 2 2 4 5 2" xfId="25991" xr:uid="{00000000-0005-0000-0000-0000D2640000}"/>
    <cellStyle name="20% - Accent1 3 4 2 2 4 5 2 2" xfId="25992" xr:uid="{00000000-0005-0000-0000-0000D3640000}"/>
    <cellStyle name="20% - Accent1 3 4 2 2 4 5 2 2 2" xfId="25993" xr:uid="{00000000-0005-0000-0000-0000D4640000}"/>
    <cellStyle name="20% - Accent1 3 4 2 2 4 5 2 3" xfId="25994" xr:uid="{00000000-0005-0000-0000-0000D5640000}"/>
    <cellStyle name="20% - Accent1 3 4 2 2 4 5 3" xfId="25995" xr:uid="{00000000-0005-0000-0000-0000D6640000}"/>
    <cellStyle name="20% - Accent1 3 4 2 2 4 5 3 2" xfId="25996" xr:uid="{00000000-0005-0000-0000-0000D7640000}"/>
    <cellStyle name="20% - Accent1 3 4 2 2 4 5 4" xfId="25997" xr:uid="{00000000-0005-0000-0000-0000D8640000}"/>
    <cellStyle name="20% - Accent1 3 4 2 2 4 6" xfId="25998" xr:uid="{00000000-0005-0000-0000-0000D9640000}"/>
    <cellStyle name="20% - Accent1 3 4 2 2 4 6 2" xfId="25999" xr:uid="{00000000-0005-0000-0000-0000DA640000}"/>
    <cellStyle name="20% - Accent1 3 4 2 2 4 6 2 2" xfId="26000" xr:uid="{00000000-0005-0000-0000-0000DB640000}"/>
    <cellStyle name="20% - Accent1 3 4 2 2 4 6 2 2 2" xfId="26001" xr:uid="{00000000-0005-0000-0000-0000DC640000}"/>
    <cellStyle name="20% - Accent1 3 4 2 2 4 6 2 3" xfId="26002" xr:uid="{00000000-0005-0000-0000-0000DD640000}"/>
    <cellStyle name="20% - Accent1 3 4 2 2 4 6 3" xfId="26003" xr:uid="{00000000-0005-0000-0000-0000DE640000}"/>
    <cellStyle name="20% - Accent1 3 4 2 2 4 6 3 2" xfId="26004" xr:uid="{00000000-0005-0000-0000-0000DF640000}"/>
    <cellStyle name="20% - Accent1 3 4 2 2 4 6 4" xfId="26005" xr:uid="{00000000-0005-0000-0000-0000E0640000}"/>
    <cellStyle name="20% - Accent1 3 4 2 2 4 7" xfId="26006" xr:uid="{00000000-0005-0000-0000-0000E1640000}"/>
    <cellStyle name="20% - Accent1 3 4 2 2 4 7 2" xfId="26007" xr:uid="{00000000-0005-0000-0000-0000E2640000}"/>
    <cellStyle name="20% - Accent1 3 4 2 2 4 7 2 2" xfId="26008" xr:uid="{00000000-0005-0000-0000-0000E3640000}"/>
    <cellStyle name="20% - Accent1 3 4 2 2 4 7 3" xfId="26009" xr:uid="{00000000-0005-0000-0000-0000E4640000}"/>
    <cellStyle name="20% - Accent1 3 4 2 2 4 8" xfId="26010" xr:uid="{00000000-0005-0000-0000-0000E5640000}"/>
    <cellStyle name="20% - Accent1 3 4 2 2 4 8 2" xfId="26011" xr:uid="{00000000-0005-0000-0000-0000E6640000}"/>
    <cellStyle name="20% - Accent1 3 4 2 2 4 8 2 2" xfId="26012" xr:uid="{00000000-0005-0000-0000-0000E7640000}"/>
    <cellStyle name="20% - Accent1 3 4 2 2 4 8 3" xfId="26013" xr:uid="{00000000-0005-0000-0000-0000E8640000}"/>
    <cellStyle name="20% - Accent1 3 4 2 2 4 9" xfId="26014" xr:uid="{00000000-0005-0000-0000-0000E9640000}"/>
    <cellStyle name="20% - Accent1 3 4 2 2 4 9 2" xfId="26015" xr:uid="{00000000-0005-0000-0000-0000EA640000}"/>
    <cellStyle name="20% - Accent1 3 4 2 2 5" xfId="26016" xr:uid="{00000000-0005-0000-0000-0000EB640000}"/>
    <cellStyle name="20% - Accent1 3 4 2 2 5 2" xfId="26017" xr:uid="{00000000-0005-0000-0000-0000EC640000}"/>
    <cellStyle name="20% - Accent1 3 4 2 2 5 2 2" xfId="26018" xr:uid="{00000000-0005-0000-0000-0000ED640000}"/>
    <cellStyle name="20% - Accent1 3 4 2 2 5 2 2 2" xfId="26019" xr:uid="{00000000-0005-0000-0000-0000EE640000}"/>
    <cellStyle name="20% - Accent1 3 4 2 2 5 2 2 2 2" xfId="26020" xr:uid="{00000000-0005-0000-0000-0000EF640000}"/>
    <cellStyle name="20% - Accent1 3 4 2 2 5 2 2 3" xfId="26021" xr:uid="{00000000-0005-0000-0000-0000F0640000}"/>
    <cellStyle name="20% - Accent1 3 4 2 2 5 2 3" xfId="26022" xr:uid="{00000000-0005-0000-0000-0000F1640000}"/>
    <cellStyle name="20% - Accent1 3 4 2 2 5 2 3 2" xfId="26023" xr:uid="{00000000-0005-0000-0000-0000F2640000}"/>
    <cellStyle name="20% - Accent1 3 4 2 2 5 2 4" xfId="26024" xr:uid="{00000000-0005-0000-0000-0000F3640000}"/>
    <cellStyle name="20% - Accent1 3 4 2 2 5 3" xfId="26025" xr:uid="{00000000-0005-0000-0000-0000F4640000}"/>
    <cellStyle name="20% - Accent1 3 4 2 2 5 3 2" xfId="26026" xr:uid="{00000000-0005-0000-0000-0000F5640000}"/>
    <cellStyle name="20% - Accent1 3 4 2 2 5 3 2 2" xfId="26027" xr:uid="{00000000-0005-0000-0000-0000F6640000}"/>
    <cellStyle name="20% - Accent1 3 4 2 2 5 3 2 2 2" xfId="26028" xr:uid="{00000000-0005-0000-0000-0000F7640000}"/>
    <cellStyle name="20% - Accent1 3 4 2 2 5 3 2 3" xfId="26029" xr:uid="{00000000-0005-0000-0000-0000F8640000}"/>
    <cellStyle name="20% - Accent1 3 4 2 2 5 3 3" xfId="26030" xr:uid="{00000000-0005-0000-0000-0000F9640000}"/>
    <cellStyle name="20% - Accent1 3 4 2 2 5 3 3 2" xfId="26031" xr:uid="{00000000-0005-0000-0000-0000FA640000}"/>
    <cellStyle name="20% - Accent1 3 4 2 2 5 3 4" xfId="26032" xr:uid="{00000000-0005-0000-0000-0000FB640000}"/>
    <cellStyle name="20% - Accent1 3 4 2 2 5 4" xfId="26033" xr:uid="{00000000-0005-0000-0000-0000FC640000}"/>
    <cellStyle name="20% - Accent1 3 4 2 2 5 4 2" xfId="26034" xr:uid="{00000000-0005-0000-0000-0000FD640000}"/>
    <cellStyle name="20% - Accent1 3 4 2 2 5 4 2 2" xfId="26035" xr:uid="{00000000-0005-0000-0000-0000FE640000}"/>
    <cellStyle name="20% - Accent1 3 4 2 2 5 4 2 2 2" xfId="26036" xr:uid="{00000000-0005-0000-0000-0000FF640000}"/>
    <cellStyle name="20% - Accent1 3 4 2 2 5 4 2 3" xfId="26037" xr:uid="{00000000-0005-0000-0000-000000650000}"/>
    <cellStyle name="20% - Accent1 3 4 2 2 5 4 3" xfId="26038" xr:uid="{00000000-0005-0000-0000-000001650000}"/>
    <cellStyle name="20% - Accent1 3 4 2 2 5 4 3 2" xfId="26039" xr:uid="{00000000-0005-0000-0000-000002650000}"/>
    <cellStyle name="20% - Accent1 3 4 2 2 5 4 4" xfId="26040" xr:uid="{00000000-0005-0000-0000-000003650000}"/>
    <cellStyle name="20% - Accent1 3 4 2 2 5 5" xfId="26041" xr:uid="{00000000-0005-0000-0000-000004650000}"/>
    <cellStyle name="20% - Accent1 3 4 2 2 5 5 2" xfId="26042" xr:uid="{00000000-0005-0000-0000-000005650000}"/>
    <cellStyle name="20% - Accent1 3 4 2 2 5 5 2 2" xfId="26043" xr:uid="{00000000-0005-0000-0000-000006650000}"/>
    <cellStyle name="20% - Accent1 3 4 2 2 5 5 3" xfId="26044" xr:uid="{00000000-0005-0000-0000-000007650000}"/>
    <cellStyle name="20% - Accent1 3 4 2 2 5 6" xfId="26045" xr:uid="{00000000-0005-0000-0000-000008650000}"/>
    <cellStyle name="20% - Accent1 3 4 2 2 5 6 2" xfId="26046" xr:uid="{00000000-0005-0000-0000-000009650000}"/>
    <cellStyle name="20% - Accent1 3 4 2 2 5 6 2 2" xfId="26047" xr:uid="{00000000-0005-0000-0000-00000A650000}"/>
    <cellStyle name="20% - Accent1 3 4 2 2 5 6 3" xfId="26048" xr:uid="{00000000-0005-0000-0000-00000B650000}"/>
    <cellStyle name="20% - Accent1 3 4 2 2 5 7" xfId="26049" xr:uid="{00000000-0005-0000-0000-00000C650000}"/>
    <cellStyle name="20% - Accent1 3 4 2 2 5 7 2" xfId="26050" xr:uid="{00000000-0005-0000-0000-00000D650000}"/>
    <cellStyle name="20% - Accent1 3 4 2 2 5 8" xfId="26051" xr:uid="{00000000-0005-0000-0000-00000E650000}"/>
    <cellStyle name="20% - Accent1 3 4 2 2 5 8 2" xfId="26052" xr:uid="{00000000-0005-0000-0000-00000F650000}"/>
    <cellStyle name="20% - Accent1 3 4 2 2 5 9" xfId="26053" xr:uid="{00000000-0005-0000-0000-000010650000}"/>
    <cellStyle name="20% - Accent1 3 4 2 2 6" xfId="26054" xr:uid="{00000000-0005-0000-0000-000011650000}"/>
    <cellStyle name="20% - Accent1 3 4 2 2 6 2" xfId="26055" xr:uid="{00000000-0005-0000-0000-000012650000}"/>
    <cellStyle name="20% - Accent1 3 4 2 2 6 2 2" xfId="26056" xr:uid="{00000000-0005-0000-0000-000013650000}"/>
    <cellStyle name="20% - Accent1 3 4 2 2 6 2 2 2" xfId="26057" xr:uid="{00000000-0005-0000-0000-000014650000}"/>
    <cellStyle name="20% - Accent1 3 4 2 2 6 2 2 2 2" xfId="26058" xr:uid="{00000000-0005-0000-0000-000015650000}"/>
    <cellStyle name="20% - Accent1 3 4 2 2 6 2 2 3" xfId="26059" xr:uid="{00000000-0005-0000-0000-000016650000}"/>
    <cellStyle name="20% - Accent1 3 4 2 2 6 2 3" xfId="26060" xr:uid="{00000000-0005-0000-0000-000017650000}"/>
    <cellStyle name="20% - Accent1 3 4 2 2 6 2 3 2" xfId="26061" xr:uid="{00000000-0005-0000-0000-000018650000}"/>
    <cellStyle name="20% - Accent1 3 4 2 2 6 2 4" xfId="26062" xr:uid="{00000000-0005-0000-0000-000019650000}"/>
    <cellStyle name="20% - Accent1 3 4 2 2 6 3" xfId="26063" xr:uid="{00000000-0005-0000-0000-00001A650000}"/>
    <cellStyle name="20% - Accent1 3 4 2 2 6 3 2" xfId="26064" xr:uid="{00000000-0005-0000-0000-00001B650000}"/>
    <cellStyle name="20% - Accent1 3 4 2 2 6 3 2 2" xfId="26065" xr:uid="{00000000-0005-0000-0000-00001C650000}"/>
    <cellStyle name="20% - Accent1 3 4 2 2 6 3 2 2 2" xfId="26066" xr:uid="{00000000-0005-0000-0000-00001D650000}"/>
    <cellStyle name="20% - Accent1 3 4 2 2 6 3 2 3" xfId="26067" xr:uid="{00000000-0005-0000-0000-00001E650000}"/>
    <cellStyle name="20% - Accent1 3 4 2 2 6 3 3" xfId="26068" xr:uid="{00000000-0005-0000-0000-00001F650000}"/>
    <cellStyle name="20% - Accent1 3 4 2 2 6 3 3 2" xfId="26069" xr:uid="{00000000-0005-0000-0000-000020650000}"/>
    <cellStyle name="20% - Accent1 3 4 2 2 6 3 4" xfId="26070" xr:uid="{00000000-0005-0000-0000-000021650000}"/>
    <cellStyle name="20% - Accent1 3 4 2 2 6 4" xfId="26071" xr:uid="{00000000-0005-0000-0000-000022650000}"/>
    <cellStyle name="20% - Accent1 3 4 2 2 6 4 2" xfId="26072" xr:uid="{00000000-0005-0000-0000-000023650000}"/>
    <cellStyle name="20% - Accent1 3 4 2 2 6 4 2 2" xfId="26073" xr:uid="{00000000-0005-0000-0000-000024650000}"/>
    <cellStyle name="20% - Accent1 3 4 2 2 6 4 2 2 2" xfId="26074" xr:uid="{00000000-0005-0000-0000-000025650000}"/>
    <cellStyle name="20% - Accent1 3 4 2 2 6 4 2 3" xfId="26075" xr:uid="{00000000-0005-0000-0000-000026650000}"/>
    <cellStyle name="20% - Accent1 3 4 2 2 6 4 3" xfId="26076" xr:uid="{00000000-0005-0000-0000-000027650000}"/>
    <cellStyle name="20% - Accent1 3 4 2 2 6 4 3 2" xfId="26077" xr:uid="{00000000-0005-0000-0000-000028650000}"/>
    <cellStyle name="20% - Accent1 3 4 2 2 6 4 4" xfId="26078" xr:uid="{00000000-0005-0000-0000-000029650000}"/>
    <cellStyle name="20% - Accent1 3 4 2 2 6 5" xfId="26079" xr:uid="{00000000-0005-0000-0000-00002A650000}"/>
    <cellStyle name="20% - Accent1 3 4 2 2 6 5 2" xfId="26080" xr:uid="{00000000-0005-0000-0000-00002B650000}"/>
    <cellStyle name="20% - Accent1 3 4 2 2 6 5 2 2" xfId="26081" xr:uid="{00000000-0005-0000-0000-00002C650000}"/>
    <cellStyle name="20% - Accent1 3 4 2 2 6 5 3" xfId="26082" xr:uid="{00000000-0005-0000-0000-00002D650000}"/>
    <cellStyle name="20% - Accent1 3 4 2 2 6 6" xfId="26083" xr:uid="{00000000-0005-0000-0000-00002E650000}"/>
    <cellStyle name="20% - Accent1 3 4 2 2 6 6 2" xfId="26084" xr:uid="{00000000-0005-0000-0000-00002F650000}"/>
    <cellStyle name="20% - Accent1 3 4 2 2 6 6 2 2" xfId="26085" xr:uid="{00000000-0005-0000-0000-000030650000}"/>
    <cellStyle name="20% - Accent1 3 4 2 2 6 6 3" xfId="26086" xr:uid="{00000000-0005-0000-0000-000031650000}"/>
    <cellStyle name="20% - Accent1 3 4 2 2 6 7" xfId="26087" xr:uid="{00000000-0005-0000-0000-000032650000}"/>
    <cellStyle name="20% - Accent1 3 4 2 2 6 7 2" xfId="26088" xr:uid="{00000000-0005-0000-0000-000033650000}"/>
    <cellStyle name="20% - Accent1 3 4 2 2 6 8" xfId="26089" xr:uid="{00000000-0005-0000-0000-000034650000}"/>
    <cellStyle name="20% - Accent1 3 4 2 2 6 8 2" xfId="26090" xr:uid="{00000000-0005-0000-0000-000035650000}"/>
    <cellStyle name="20% - Accent1 3 4 2 2 6 9" xfId="26091" xr:uid="{00000000-0005-0000-0000-000036650000}"/>
    <cellStyle name="20% - Accent1 3 4 2 2 7" xfId="26092" xr:uid="{00000000-0005-0000-0000-000037650000}"/>
    <cellStyle name="20% - Accent1 3 4 2 2 7 2" xfId="26093" xr:uid="{00000000-0005-0000-0000-000038650000}"/>
    <cellStyle name="20% - Accent1 3 4 2 2 7 2 2" xfId="26094" xr:uid="{00000000-0005-0000-0000-000039650000}"/>
    <cellStyle name="20% - Accent1 3 4 2 2 7 2 2 2" xfId="26095" xr:uid="{00000000-0005-0000-0000-00003A650000}"/>
    <cellStyle name="20% - Accent1 3 4 2 2 7 2 3" xfId="26096" xr:uid="{00000000-0005-0000-0000-00003B650000}"/>
    <cellStyle name="20% - Accent1 3 4 2 2 7 3" xfId="26097" xr:uid="{00000000-0005-0000-0000-00003C650000}"/>
    <cellStyle name="20% - Accent1 3 4 2 2 7 3 2" xfId="26098" xr:uid="{00000000-0005-0000-0000-00003D650000}"/>
    <cellStyle name="20% - Accent1 3 4 2 2 7 4" xfId="26099" xr:uid="{00000000-0005-0000-0000-00003E650000}"/>
    <cellStyle name="20% - Accent1 3 4 2 2 8" xfId="26100" xr:uid="{00000000-0005-0000-0000-00003F650000}"/>
    <cellStyle name="20% - Accent1 3 4 2 2 8 2" xfId="26101" xr:uid="{00000000-0005-0000-0000-000040650000}"/>
    <cellStyle name="20% - Accent1 3 4 2 2 8 2 2" xfId="26102" xr:uid="{00000000-0005-0000-0000-000041650000}"/>
    <cellStyle name="20% - Accent1 3 4 2 2 8 2 2 2" xfId="26103" xr:uid="{00000000-0005-0000-0000-000042650000}"/>
    <cellStyle name="20% - Accent1 3 4 2 2 8 2 3" xfId="26104" xr:uid="{00000000-0005-0000-0000-000043650000}"/>
    <cellStyle name="20% - Accent1 3 4 2 2 8 3" xfId="26105" xr:uid="{00000000-0005-0000-0000-000044650000}"/>
    <cellStyle name="20% - Accent1 3 4 2 2 8 3 2" xfId="26106" xr:uid="{00000000-0005-0000-0000-000045650000}"/>
    <cellStyle name="20% - Accent1 3 4 2 2 8 4" xfId="26107" xr:uid="{00000000-0005-0000-0000-000046650000}"/>
    <cellStyle name="20% - Accent1 3 4 2 2 9" xfId="26108" xr:uid="{00000000-0005-0000-0000-000047650000}"/>
    <cellStyle name="20% - Accent1 3 4 2 2 9 2" xfId="26109" xr:uid="{00000000-0005-0000-0000-000048650000}"/>
    <cellStyle name="20% - Accent1 3 4 2 2 9 2 2" xfId="26110" xr:uid="{00000000-0005-0000-0000-000049650000}"/>
    <cellStyle name="20% - Accent1 3 4 2 2 9 2 2 2" xfId="26111" xr:uid="{00000000-0005-0000-0000-00004A650000}"/>
    <cellStyle name="20% - Accent1 3 4 2 2 9 2 3" xfId="26112" xr:uid="{00000000-0005-0000-0000-00004B650000}"/>
    <cellStyle name="20% - Accent1 3 4 2 2 9 3" xfId="26113" xr:uid="{00000000-0005-0000-0000-00004C650000}"/>
    <cellStyle name="20% - Accent1 3 4 2 2 9 3 2" xfId="26114" xr:uid="{00000000-0005-0000-0000-00004D650000}"/>
    <cellStyle name="20% - Accent1 3 4 2 2 9 4" xfId="26115" xr:uid="{00000000-0005-0000-0000-00004E650000}"/>
    <cellStyle name="20% - Accent1 3 4 2 3" xfId="26116" xr:uid="{00000000-0005-0000-0000-00004F650000}"/>
    <cellStyle name="20% - Accent1 3 4 2 3 10" xfId="26117" xr:uid="{00000000-0005-0000-0000-000050650000}"/>
    <cellStyle name="20% - Accent1 3 4 2 3 10 2" xfId="26118" xr:uid="{00000000-0005-0000-0000-000051650000}"/>
    <cellStyle name="20% - Accent1 3 4 2 3 11" xfId="26119" xr:uid="{00000000-0005-0000-0000-000052650000}"/>
    <cellStyle name="20% - Accent1 3 4 2 3 2" xfId="26120" xr:uid="{00000000-0005-0000-0000-000053650000}"/>
    <cellStyle name="20% - Accent1 3 4 2 3 2 2" xfId="26121" xr:uid="{00000000-0005-0000-0000-000054650000}"/>
    <cellStyle name="20% - Accent1 3 4 2 3 2 2 2" xfId="26122" xr:uid="{00000000-0005-0000-0000-000055650000}"/>
    <cellStyle name="20% - Accent1 3 4 2 3 2 2 2 2" xfId="26123" xr:uid="{00000000-0005-0000-0000-000056650000}"/>
    <cellStyle name="20% - Accent1 3 4 2 3 2 2 2 2 2" xfId="26124" xr:uid="{00000000-0005-0000-0000-000057650000}"/>
    <cellStyle name="20% - Accent1 3 4 2 3 2 2 2 3" xfId="26125" xr:uid="{00000000-0005-0000-0000-000058650000}"/>
    <cellStyle name="20% - Accent1 3 4 2 3 2 2 3" xfId="26126" xr:uid="{00000000-0005-0000-0000-000059650000}"/>
    <cellStyle name="20% - Accent1 3 4 2 3 2 2 3 2" xfId="26127" xr:uid="{00000000-0005-0000-0000-00005A650000}"/>
    <cellStyle name="20% - Accent1 3 4 2 3 2 2 4" xfId="26128" xr:uid="{00000000-0005-0000-0000-00005B650000}"/>
    <cellStyle name="20% - Accent1 3 4 2 3 2 3" xfId="26129" xr:uid="{00000000-0005-0000-0000-00005C650000}"/>
    <cellStyle name="20% - Accent1 3 4 2 3 2 3 2" xfId="26130" xr:uid="{00000000-0005-0000-0000-00005D650000}"/>
    <cellStyle name="20% - Accent1 3 4 2 3 2 3 2 2" xfId="26131" xr:uid="{00000000-0005-0000-0000-00005E650000}"/>
    <cellStyle name="20% - Accent1 3 4 2 3 2 3 2 2 2" xfId="26132" xr:uid="{00000000-0005-0000-0000-00005F650000}"/>
    <cellStyle name="20% - Accent1 3 4 2 3 2 3 2 3" xfId="26133" xr:uid="{00000000-0005-0000-0000-000060650000}"/>
    <cellStyle name="20% - Accent1 3 4 2 3 2 3 3" xfId="26134" xr:uid="{00000000-0005-0000-0000-000061650000}"/>
    <cellStyle name="20% - Accent1 3 4 2 3 2 3 3 2" xfId="26135" xr:uid="{00000000-0005-0000-0000-000062650000}"/>
    <cellStyle name="20% - Accent1 3 4 2 3 2 3 4" xfId="26136" xr:uid="{00000000-0005-0000-0000-000063650000}"/>
    <cellStyle name="20% - Accent1 3 4 2 3 2 4" xfId="26137" xr:uid="{00000000-0005-0000-0000-000064650000}"/>
    <cellStyle name="20% - Accent1 3 4 2 3 2 4 2" xfId="26138" xr:uid="{00000000-0005-0000-0000-000065650000}"/>
    <cellStyle name="20% - Accent1 3 4 2 3 2 4 2 2" xfId="26139" xr:uid="{00000000-0005-0000-0000-000066650000}"/>
    <cellStyle name="20% - Accent1 3 4 2 3 2 4 2 2 2" xfId="26140" xr:uid="{00000000-0005-0000-0000-000067650000}"/>
    <cellStyle name="20% - Accent1 3 4 2 3 2 4 2 3" xfId="26141" xr:uid="{00000000-0005-0000-0000-000068650000}"/>
    <cellStyle name="20% - Accent1 3 4 2 3 2 4 3" xfId="26142" xr:uid="{00000000-0005-0000-0000-000069650000}"/>
    <cellStyle name="20% - Accent1 3 4 2 3 2 4 3 2" xfId="26143" xr:uid="{00000000-0005-0000-0000-00006A650000}"/>
    <cellStyle name="20% - Accent1 3 4 2 3 2 4 4" xfId="26144" xr:uid="{00000000-0005-0000-0000-00006B650000}"/>
    <cellStyle name="20% - Accent1 3 4 2 3 2 5" xfId="26145" xr:uid="{00000000-0005-0000-0000-00006C650000}"/>
    <cellStyle name="20% - Accent1 3 4 2 3 2 5 2" xfId="26146" xr:uid="{00000000-0005-0000-0000-00006D650000}"/>
    <cellStyle name="20% - Accent1 3 4 2 3 2 5 2 2" xfId="26147" xr:uid="{00000000-0005-0000-0000-00006E650000}"/>
    <cellStyle name="20% - Accent1 3 4 2 3 2 5 3" xfId="26148" xr:uid="{00000000-0005-0000-0000-00006F650000}"/>
    <cellStyle name="20% - Accent1 3 4 2 3 2 6" xfId="26149" xr:uid="{00000000-0005-0000-0000-000070650000}"/>
    <cellStyle name="20% - Accent1 3 4 2 3 2 6 2" xfId="26150" xr:uid="{00000000-0005-0000-0000-000071650000}"/>
    <cellStyle name="20% - Accent1 3 4 2 3 2 6 2 2" xfId="26151" xr:uid="{00000000-0005-0000-0000-000072650000}"/>
    <cellStyle name="20% - Accent1 3 4 2 3 2 6 3" xfId="26152" xr:uid="{00000000-0005-0000-0000-000073650000}"/>
    <cellStyle name="20% - Accent1 3 4 2 3 2 7" xfId="26153" xr:uid="{00000000-0005-0000-0000-000074650000}"/>
    <cellStyle name="20% - Accent1 3 4 2 3 2 7 2" xfId="26154" xr:uid="{00000000-0005-0000-0000-000075650000}"/>
    <cellStyle name="20% - Accent1 3 4 2 3 2 8" xfId="26155" xr:uid="{00000000-0005-0000-0000-000076650000}"/>
    <cellStyle name="20% - Accent1 3 4 2 3 2 8 2" xfId="26156" xr:uid="{00000000-0005-0000-0000-000077650000}"/>
    <cellStyle name="20% - Accent1 3 4 2 3 2 9" xfId="26157" xr:uid="{00000000-0005-0000-0000-000078650000}"/>
    <cellStyle name="20% - Accent1 3 4 2 3 3" xfId="26158" xr:uid="{00000000-0005-0000-0000-000079650000}"/>
    <cellStyle name="20% - Accent1 3 4 2 3 3 2" xfId="26159" xr:uid="{00000000-0005-0000-0000-00007A650000}"/>
    <cellStyle name="20% - Accent1 3 4 2 3 3 2 2" xfId="26160" xr:uid="{00000000-0005-0000-0000-00007B650000}"/>
    <cellStyle name="20% - Accent1 3 4 2 3 3 2 2 2" xfId="26161" xr:uid="{00000000-0005-0000-0000-00007C650000}"/>
    <cellStyle name="20% - Accent1 3 4 2 3 3 2 2 2 2" xfId="26162" xr:uid="{00000000-0005-0000-0000-00007D650000}"/>
    <cellStyle name="20% - Accent1 3 4 2 3 3 2 2 3" xfId="26163" xr:uid="{00000000-0005-0000-0000-00007E650000}"/>
    <cellStyle name="20% - Accent1 3 4 2 3 3 2 3" xfId="26164" xr:uid="{00000000-0005-0000-0000-00007F650000}"/>
    <cellStyle name="20% - Accent1 3 4 2 3 3 2 3 2" xfId="26165" xr:uid="{00000000-0005-0000-0000-000080650000}"/>
    <cellStyle name="20% - Accent1 3 4 2 3 3 2 4" xfId="26166" xr:uid="{00000000-0005-0000-0000-000081650000}"/>
    <cellStyle name="20% - Accent1 3 4 2 3 3 3" xfId="26167" xr:uid="{00000000-0005-0000-0000-000082650000}"/>
    <cellStyle name="20% - Accent1 3 4 2 3 3 3 2" xfId="26168" xr:uid="{00000000-0005-0000-0000-000083650000}"/>
    <cellStyle name="20% - Accent1 3 4 2 3 3 3 2 2" xfId="26169" xr:uid="{00000000-0005-0000-0000-000084650000}"/>
    <cellStyle name="20% - Accent1 3 4 2 3 3 3 2 2 2" xfId="26170" xr:uid="{00000000-0005-0000-0000-000085650000}"/>
    <cellStyle name="20% - Accent1 3 4 2 3 3 3 2 3" xfId="26171" xr:uid="{00000000-0005-0000-0000-000086650000}"/>
    <cellStyle name="20% - Accent1 3 4 2 3 3 3 3" xfId="26172" xr:uid="{00000000-0005-0000-0000-000087650000}"/>
    <cellStyle name="20% - Accent1 3 4 2 3 3 3 3 2" xfId="26173" xr:uid="{00000000-0005-0000-0000-000088650000}"/>
    <cellStyle name="20% - Accent1 3 4 2 3 3 3 4" xfId="26174" xr:uid="{00000000-0005-0000-0000-000089650000}"/>
    <cellStyle name="20% - Accent1 3 4 2 3 3 4" xfId="26175" xr:uid="{00000000-0005-0000-0000-00008A650000}"/>
    <cellStyle name="20% - Accent1 3 4 2 3 3 4 2" xfId="26176" xr:uid="{00000000-0005-0000-0000-00008B650000}"/>
    <cellStyle name="20% - Accent1 3 4 2 3 3 4 2 2" xfId="26177" xr:uid="{00000000-0005-0000-0000-00008C650000}"/>
    <cellStyle name="20% - Accent1 3 4 2 3 3 4 2 2 2" xfId="26178" xr:uid="{00000000-0005-0000-0000-00008D650000}"/>
    <cellStyle name="20% - Accent1 3 4 2 3 3 4 2 3" xfId="26179" xr:uid="{00000000-0005-0000-0000-00008E650000}"/>
    <cellStyle name="20% - Accent1 3 4 2 3 3 4 3" xfId="26180" xr:uid="{00000000-0005-0000-0000-00008F650000}"/>
    <cellStyle name="20% - Accent1 3 4 2 3 3 4 3 2" xfId="26181" xr:uid="{00000000-0005-0000-0000-000090650000}"/>
    <cellStyle name="20% - Accent1 3 4 2 3 3 4 4" xfId="26182" xr:uid="{00000000-0005-0000-0000-000091650000}"/>
    <cellStyle name="20% - Accent1 3 4 2 3 3 5" xfId="26183" xr:uid="{00000000-0005-0000-0000-000092650000}"/>
    <cellStyle name="20% - Accent1 3 4 2 3 3 5 2" xfId="26184" xr:uid="{00000000-0005-0000-0000-000093650000}"/>
    <cellStyle name="20% - Accent1 3 4 2 3 3 5 2 2" xfId="26185" xr:uid="{00000000-0005-0000-0000-000094650000}"/>
    <cellStyle name="20% - Accent1 3 4 2 3 3 5 3" xfId="26186" xr:uid="{00000000-0005-0000-0000-000095650000}"/>
    <cellStyle name="20% - Accent1 3 4 2 3 3 6" xfId="26187" xr:uid="{00000000-0005-0000-0000-000096650000}"/>
    <cellStyle name="20% - Accent1 3 4 2 3 3 6 2" xfId="26188" xr:uid="{00000000-0005-0000-0000-000097650000}"/>
    <cellStyle name="20% - Accent1 3 4 2 3 3 6 2 2" xfId="26189" xr:uid="{00000000-0005-0000-0000-000098650000}"/>
    <cellStyle name="20% - Accent1 3 4 2 3 3 6 3" xfId="26190" xr:uid="{00000000-0005-0000-0000-000099650000}"/>
    <cellStyle name="20% - Accent1 3 4 2 3 3 7" xfId="26191" xr:uid="{00000000-0005-0000-0000-00009A650000}"/>
    <cellStyle name="20% - Accent1 3 4 2 3 3 7 2" xfId="26192" xr:uid="{00000000-0005-0000-0000-00009B650000}"/>
    <cellStyle name="20% - Accent1 3 4 2 3 3 8" xfId="26193" xr:uid="{00000000-0005-0000-0000-00009C650000}"/>
    <cellStyle name="20% - Accent1 3 4 2 3 3 8 2" xfId="26194" xr:uid="{00000000-0005-0000-0000-00009D650000}"/>
    <cellStyle name="20% - Accent1 3 4 2 3 3 9" xfId="26195" xr:uid="{00000000-0005-0000-0000-00009E650000}"/>
    <cellStyle name="20% - Accent1 3 4 2 3 4" xfId="26196" xr:uid="{00000000-0005-0000-0000-00009F650000}"/>
    <cellStyle name="20% - Accent1 3 4 2 3 4 2" xfId="26197" xr:uid="{00000000-0005-0000-0000-0000A0650000}"/>
    <cellStyle name="20% - Accent1 3 4 2 3 4 2 2" xfId="26198" xr:uid="{00000000-0005-0000-0000-0000A1650000}"/>
    <cellStyle name="20% - Accent1 3 4 2 3 4 2 2 2" xfId="26199" xr:uid="{00000000-0005-0000-0000-0000A2650000}"/>
    <cellStyle name="20% - Accent1 3 4 2 3 4 2 3" xfId="26200" xr:uid="{00000000-0005-0000-0000-0000A3650000}"/>
    <cellStyle name="20% - Accent1 3 4 2 3 4 3" xfId="26201" xr:uid="{00000000-0005-0000-0000-0000A4650000}"/>
    <cellStyle name="20% - Accent1 3 4 2 3 4 3 2" xfId="26202" xr:uid="{00000000-0005-0000-0000-0000A5650000}"/>
    <cellStyle name="20% - Accent1 3 4 2 3 4 4" xfId="26203" xr:uid="{00000000-0005-0000-0000-0000A6650000}"/>
    <cellStyle name="20% - Accent1 3 4 2 3 5" xfId="26204" xr:uid="{00000000-0005-0000-0000-0000A7650000}"/>
    <cellStyle name="20% - Accent1 3 4 2 3 5 2" xfId="26205" xr:uid="{00000000-0005-0000-0000-0000A8650000}"/>
    <cellStyle name="20% - Accent1 3 4 2 3 5 2 2" xfId="26206" xr:uid="{00000000-0005-0000-0000-0000A9650000}"/>
    <cellStyle name="20% - Accent1 3 4 2 3 5 2 2 2" xfId="26207" xr:uid="{00000000-0005-0000-0000-0000AA650000}"/>
    <cellStyle name="20% - Accent1 3 4 2 3 5 2 3" xfId="26208" xr:uid="{00000000-0005-0000-0000-0000AB650000}"/>
    <cellStyle name="20% - Accent1 3 4 2 3 5 3" xfId="26209" xr:uid="{00000000-0005-0000-0000-0000AC650000}"/>
    <cellStyle name="20% - Accent1 3 4 2 3 5 3 2" xfId="26210" xr:uid="{00000000-0005-0000-0000-0000AD650000}"/>
    <cellStyle name="20% - Accent1 3 4 2 3 5 4" xfId="26211" xr:uid="{00000000-0005-0000-0000-0000AE650000}"/>
    <cellStyle name="20% - Accent1 3 4 2 3 6" xfId="26212" xr:uid="{00000000-0005-0000-0000-0000AF650000}"/>
    <cellStyle name="20% - Accent1 3 4 2 3 6 2" xfId="26213" xr:uid="{00000000-0005-0000-0000-0000B0650000}"/>
    <cellStyle name="20% - Accent1 3 4 2 3 6 2 2" xfId="26214" xr:uid="{00000000-0005-0000-0000-0000B1650000}"/>
    <cellStyle name="20% - Accent1 3 4 2 3 6 2 2 2" xfId="26215" xr:uid="{00000000-0005-0000-0000-0000B2650000}"/>
    <cellStyle name="20% - Accent1 3 4 2 3 6 2 3" xfId="26216" xr:uid="{00000000-0005-0000-0000-0000B3650000}"/>
    <cellStyle name="20% - Accent1 3 4 2 3 6 3" xfId="26217" xr:uid="{00000000-0005-0000-0000-0000B4650000}"/>
    <cellStyle name="20% - Accent1 3 4 2 3 6 3 2" xfId="26218" xr:uid="{00000000-0005-0000-0000-0000B5650000}"/>
    <cellStyle name="20% - Accent1 3 4 2 3 6 4" xfId="26219" xr:uid="{00000000-0005-0000-0000-0000B6650000}"/>
    <cellStyle name="20% - Accent1 3 4 2 3 7" xfId="26220" xr:uid="{00000000-0005-0000-0000-0000B7650000}"/>
    <cellStyle name="20% - Accent1 3 4 2 3 7 2" xfId="26221" xr:uid="{00000000-0005-0000-0000-0000B8650000}"/>
    <cellStyle name="20% - Accent1 3 4 2 3 7 2 2" xfId="26222" xr:uid="{00000000-0005-0000-0000-0000B9650000}"/>
    <cellStyle name="20% - Accent1 3 4 2 3 7 3" xfId="26223" xr:uid="{00000000-0005-0000-0000-0000BA650000}"/>
    <cellStyle name="20% - Accent1 3 4 2 3 8" xfId="26224" xr:uid="{00000000-0005-0000-0000-0000BB650000}"/>
    <cellStyle name="20% - Accent1 3 4 2 3 8 2" xfId="26225" xr:uid="{00000000-0005-0000-0000-0000BC650000}"/>
    <cellStyle name="20% - Accent1 3 4 2 3 8 2 2" xfId="26226" xr:uid="{00000000-0005-0000-0000-0000BD650000}"/>
    <cellStyle name="20% - Accent1 3 4 2 3 8 3" xfId="26227" xr:uid="{00000000-0005-0000-0000-0000BE650000}"/>
    <cellStyle name="20% - Accent1 3 4 2 3 9" xfId="26228" xr:uid="{00000000-0005-0000-0000-0000BF650000}"/>
    <cellStyle name="20% - Accent1 3 4 2 3 9 2" xfId="26229" xr:uid="{00000000-0005-0000-0000-0000C0650000}"/>
    <cellStyle name="20% - Accent1 3 4 2 4" xfId="26230" xr:uid="{00000000-0005-0000-0000-0000C1650000}"/>
    <cellStyle name="20% - Accent1 3 4 2 4 10" xfId="26231" xr:uid="{00000000-0005-0000-0000-0000C2650000}"/>
    <cellStyle name="20% - Accent1 3 4 2 4 10 2" xfId="26232" xr:uid="{00000000-0005-0000-0000-0000C3650000}"/>
    <cellStyle name="20% - Accent1 3 4 2 4 11" xfId="26233" xr:uid="{00000000-0005-0000-0000-0000C4650000}"/>
    <cellStyle name="20% - Accent1 3 4 2 4 2" xfId="26234" xr:uid="{00000000-0005-0000-0000-0000C5650000}"/>
    <cellStyle name="20% - Accent1 3 4 2 4 2 2" xfId="26235" xr:uid="{00000000-0005-0000-0000-0000C6650000}"/>
    <cellStyle name="20% - Accent1 3 4 2 4 2 2 2" xfId="26236" xr:uid="{00000000-0005-0000-0000-0000C7650000}"/>
    <cellStyle name="20% - Accent1 3 4 2 4 2 2 2 2" xfId="26237" xr:uid="{00000000-0005-0000-0000-0000C8650000}"/>
    <cellStyle name="20% - Accent1 3 4 2 4 2 2 2 2 2" xfId="26238" xr:uid="{00000000-0005-0000-0000-0000C9650000}"/>
    <cellStyle name="20% - Accent1 3 4 2 4 2 2 2 3" xfId="26239" xr:uid="{00000000-0005-0000-0000-0000CA650000}"/>
    <cellStyle name="20% - Accent1 3 4 2 4 2 2 3" xfId="26240" xr:uid="{00000000-0005-0000-0000-0000CB650000}"/>
    <cellStyle name="20% - Accent1 3 4 2 4 2 2 3 2" xfId="26241" xr:uid="{00000000-0005-0000-0000-0000CC650000}"/>
    <cellStyle name="20% - Accent1 3 4 2 4 2 2 4" xfId="26242" xr:uid="{00000000-0005-0000-0000-0000CD650000}"/>
    <cellStyle name="20% - Accent1 3 4 2 4 2 3" xfId="26243" xr:uid="{00000000-0005-0000-0000-0000CE650000}"/>
    <cellStyle name="20% - Accent1 3 4 2 4 2 3 2" xfId="26244" xr:uid="{00000000-0005-0000-0000-0000CF650000}"/>
    <cellStyle name="20% - Accent1 3 4 2 4 2 3 2 2" xfId="26245" xr:uid="{00000000-0005-0000-0000-0000D0650000}"/>
    <cellStyle name="20% - Accent1 3 4 2 4 2 3 2 2 2" xfId="26246" xr:uid="{00000000-0005-0000-0000-0000D1650000}"/>
    <cellStyle name="20% - Accent1 3 4 2 4 2 3 2 3" xfId="26247" xr:uid="{00000000-0005-0000-0000-0000D2650000}"/>
    <cellStyle name="20% - Accent1 3 4 2 4 2 3 3" xfId="26248" xr:uid="{00000000-0005-0000-0000-0000D3650000}"/>
    <cellStyle name="20% - Accent1 3 4 2 4 2 3 3 2" xfId="26249" xr:uid="{00000000-0005-0000-0000-0000D4650000}"/>
    <cellStyle name="20% - Accent1 3 4 2 4 2 3 4" xfId="26250" xr:uid="{00000000-0005-0000-0000-0000D5650000}"/>
    <cellStyle name="20% - Accent1 3 4 2 4 2 4" xfId="26251" xr:uid="{00000000-0005-0000-0000-0000D6650000}"/>
    <cellStyle name="20% - Accent1 3 4 2 4 2 4 2" xfId="26252" xr:uid="{00000000-0005-0000-0000-0000D7650000}"/>
    <cellStyle name="20% - Accent1 3 4 2 4 2 4 2 2" xfId="26253" xr:uid="{00000000-0005-0000-0000-0000D8650000}"/>
    <cellStyle name="20% - Accent1 3 4 2 4 2 4 2 2 2" xfId="26254" xr:uid="{00000000-0005-0000-0000-0000D9650000}"/>
    <cellStyle name="20% - Accent1 3 4 2 4 2 4 2 3" xfId="26255" xr:uid="{00000000-0005-0000-0000-0000DA650000}"/>
    <cellStyle name="20% - Accent1 3 4 2 4 2 4 3" xfId="26256" xr:uid="{00000000-0005-0000-0000-0000DB650000}"/>
    <cellStyle name="20% - Accent1 3 4 2 4 2 4 3 2" xfId="26257" xr:uid="{00000000-0005-0000-0000-0000DC650000}"/>
    <cellStyle name="20% - Accent1 3 4 2 4 2 4 4" xfId="26258" xr:uid="{00000000-0005-0000-0000-0000DD650000}"/>
    <cellStyle name="20% - Accent1 3 4 2 4 2 5" xfId="26259" xr:uid="{00000000-0005-0000-0000-0000DE650000}"/>
    <cellStyle name="20% - Accent1 3 4 2 4 2 5 2" xfId="26260" xr:uid="{00000000-0005-0000-0000-0000DF650000}"/>
    <cellStyle name="20% - Accent1 3 4 2 4 2 5 2 2" xfId="26261" xr:uid="{00000000-0005-0000-0000-0000E0650000}"/>
    <cellStyle name="20% - Accent1 3 4 2 4 2 5 3" xfId="26262" xr:uid="{00000000-0005-0000-0000-0000E1650000}"/>
    <cellStyle name="20% - Accent1 3 4 2 4 2 6" xfId="26263" xr:uid="{00000000-0005-0000-0000-0000E2650000}"/>
    <cellStyle name="20% - Accent1 3 4 2 4 2 6 2" xfId="26264" xr:uid="{00000000-0005-0000-0000-0000E3650000}"/>
    <cellStyle name="20% - Accent1 3 4 2 4 2 6 2 2" xfId="26265" xr:uid="{00000000-0005-0000-0000-0000E4650000}"/>
    <cellStyle name="20% - Accent1 3 4 2 4 2 6 3" xfId="26266" xr:uid="{00000000-0005-0000-0000-0000E5650000}"/>
    <cellStyle name="20% - Accent1 3 4 2 4 2 7" xfId="26267" xr:uid="{00000000-0005-0000-0000-0000E6650000}"/>
    <cellStyle name="20% - Accent1 3 4 2 4 2 7 2" xfId="26268" xr:uid="{00000000-0005-0000-0000-0000E7650000}"/>
    <cellStyle name="20% - Accent1 3 4 2 4 2 8" xfId="26269" xr:uid="{00000000-0005-0000-0000-0000E8650000}"/>
    <cellStyle name="20% - Accent1 3 4 2 4 2 8 2" xfId="26270" xr:uid="{00000000-0005-0000-0000-0000E9650000}"/>
    <cellStyle name="20% - Accent1 3 4 2 4 2 9" xfId="26271" xr:uid="{00000000-0005-0000-0000-0000EA650000}"/>
    <cellStyle name="20% - Accent1 3 4 2 4 3" xfId="26272" xr:uid="{00000000-0005-0000-0000-0000EB650000}"/>
    <cellStyle name="20% - Accent1 3 4 2 4 3 2" xfId="26273" xr:uid="{00000000-0005-0000-0000-0000EC650000}"/>
    <cellStyle name="20% - Accent1 3 4 2 4 3 2 2" xfId="26274" xr:uid="{00000000-0005-0000-0000-0000ED650000}"/>
    <cellStyle name="20% - Accent1 3 4 2 4 3 2 2 2" xfId="26275" xr:uid="{00000000-0005-0000-0000-0000EE650000}"/>
    <cellStyle name="20% - Accent1 3 4 2 4 3 2 2 2 2" xfId="26276" xr:uid="{00000000-0005-0000-0000-0000EF650000}"/>
    <cellStyle name="20% - Accent1 3 4 2 4 3 2 2 3" xfId="26277" xr:uid="{00000000-0005-0000-0000-0000F0650000}"/>
    <cellStyle name="20% - Accent1 3 4 2 4 3 2 3" xfId="26278" xr:uid="{00000000-0005-0000-0000-0000F1650000}"/>
    <cellStyle name="20% - Accent1 3 4 2 4 3 2 3 2" xfId="26279" xr:uid="{00000000-0005-0000-0000-0000F2650000}"/>
    <cellStyle name="20% - Accent1 3 4 2 4 3 2 4" xfId="26280" xr:uid="{00000000-0005-0000-0000-0000F3650000}"/>
    <cellStyle name="20% - Accent1 3 4 2 4 3 3" xfId="26281" xr:uid="{00000000-0005-0000-0000-0000F4650000}"/>
    <cellStyle name="20% - Accent1 3 4 2 4 3 3 2" xfId="26282" xr:uid="{00000000-0005-0000-0000-0000F5650000}"/>
    <cellStyle name="20% - Accent1 3 4 2 4 3 3 2 2" xfId="26283" xr:uid="{00000000-0005-0000-0000-0000F6650000}"/>
    <cellStyle name="20% - Accent1 3 4 2 4 3 3 2 2 2" xfId="26284" xr:uid="{00000000-0005-0000-0000-0000F7650000}"/>
    <cellStyle name="20% - Accent1 3 4 2 4 3 3 2 3" xfId="26285" xr:uid="{00000000-0005-0000-0000-0000F8650000}"/>
    <cellStyle name="20% - Accent1 3 4 2 4 3 3 3" xfId="26286" xr:uid="{00000000-0005-0000-0000-0000F9650000}"/>
    <cellStyle name="20% - Accent1 3 4 2 4 3 3 3 2" xfId="26287" xr:uid="{00000000-0005-0000-0000-0000FA650000}"/>
    <cellStyle name="20% - Accent1 3 4 2 4 3 3 4" xfId="26288" xr:uid="{00000000-0005-0000-0000-0000FB650000}"/>
    <cellStyle name="20% - Accent1 3 4 2 4 3 4" xfId="26289" xr:uid="{00000000-0005-0000-0000-0000FC650000}"/>
    <cellStyle name="20% - Accent1 3 4 2 4 3 4 2" xfId="26290" xr:uid="{00000000-0005-0000-0000-0000FD650000}"/>
    <cellStyle name="20% - Accent1 3 4 2 4 3 4 2 2" xfId="26291" xr:uid="{00000000-0005-0000-0000-0000FE650000}"/>
    <cellStyle name="20% - Accent1 3 4 2 4 3 4 2 2 2" xfId="26292" xr:uid="{00000000-0005-0000-0000-0000FF650000}"/>
    <cellStyle name="20% - Accent1 3 4 2 4 3 4 2 3" xfId="26293" xr:uid="{00000000-0005-0000-0000-000000660000}"/>
    <cellStyle name="20% - Accent1 3 4 2 4 3 4 3" xfId="26294" xr:uid="{00000000-0005-0000-0000-000001660000}"/>
    <cellStyle name="20% - Accent1 3 4 2 4 3 4 3 2" xfId="26295" xr:uid="{00000000-0005-0000-0000-000002660000}"/>
    <cellStyle name="20% - Accent1 3 4 2 4 3 4 4" xfId="26296" xr:uid="{00000000-0005-0000-0000-000003660000}"/>
    <cellStyle name="20% - Accent1 3 4 2 4 3 5" xfId="26297" xr:uid="{00000000-0005-0000-0000-000004660000}"/>
    <cellStyle name="20% - Accent1 3 4 2 4 3 5 2" xfId="26298" xr:uid="{00000000-0005-0000-0000-000005660000}"/>
    <cellStyle name="20% - Accent1 3 4 2 4 3 5 2 2" xfId="26299" xr:uid="{00000000-0005-0000-0000-000006660000}"/>
    <cellStyle name="20% - Accent1 3 4 2 4 3 5 3" xfId="26300" xr:uid="{00000000-0005-0000-0000-000007660000}"/>
    <cellStyle name="20% - Accent1 3 4 2 4 3 6" xfId="26301" xr:uid="{00000000-0005-0000-0000-000008660000}"/>
    <cellStyle name="20% - Accent1 3 4 2 4 3 6 2" xfId="26302" xr:uid="{00000000-0005-0000-0000-000009660000}"/>
    <cellStyle name="20% - Accent1 3 4 2 4 3 6 2 2" xfId="26303" xr:uid="{00000000-0005-0000-0000-00000A660000}"/>
    <cellStyle name="20% - Accent1 3 4 2 4 3 6 3" xfId="26304" xr:uid="{00000000-0005-0000-0000-00000B660000}"/>
    <cellStyle name="20% - Accent1 3 4 2 4 3 7" xfId="26305" xr:uid="{00000000-0005-0000-0000-00000C660000}"/>
    <cellStyle name="20% - Accent1 3 4 2 4 3 7 2" xfId="26306" xr:uid="{00000000-0005-0000-0000-00000D660000}"/>
    <cellStyle name="20% - Accent1 3 4 2 4 3 8" xfId="26307" xr:uid="{00000000-0005-0000-0000-00000E660000}"/>
    <cellStyle name="20% - Accent1 3 4 2 4 3 8 2" xfId="26308" xr:uid="{00000000-0005-0000-0000-00000F660000}"/>
    <cellStyle name="20% - Accent1 3 4 2 4 3 9" xfId="26309" xr:uid="{00000000-0005-0000-0000-000010660000}"/>
    <cellStyle name="20% - Accent1 3 4 2 4 4" xfId="26310" xr:uid="{00000000-0005-0000-0000-000011660000}"/>
    <cellStyle name="20% - Accent1 3 4 2 4 4 2" xfId="26311" xr:uid="{00000000-0005-0000-0000-000012660000}"/>
    <cellStyle name="20% - Accent1 3 4 2 4 4 2 2" xfId="26312" xr:uid="{00000000-0005-0000-0000-000013660000}"/>
    <cellStyle name="20% - Accent1 3 4 2 4 4 2 2 2" xfId="26313" xr:uid="{00000000-0005-0000-0000-000014660000}"/>
    <cellStyle name="20% - Accent1 3 4 2 4 4 2 3" xfId="26314" xr:uid="{00000000-0005-0000-0000-000015660000}"/>
    <cellStyle name="20% - Accent1 3 4 2 4 4 3" xfId="26315" xr:uid="{00000000-0005-0000-0000-000016660000}"/>
    <cellStyle name="20% - Accent1 3 4 2 4 4 3 2" xfId="26316" xr:uid="{00000000-0005-0000-0000-000017660000}"/>
    <cellStyle name="20% - Accent1 3 4 2 4 4 4" xfId="26317" xr:uid="{00000000-0005-0000-0000-000018660000}"/>
    <cellStyle name="20% - Accent1 3 4 2 4 5" xfId="26318" xr:uid="{00000000-0005-0000-0000-000019660000}"/>
    <cellStyle name="20% - Accent1 3 4 2 4 5 2" xfId="26319" xr:uid="{00000000-0005-0000-0000-00001A660000}"/>
    <cellStyle name="20% - Accent1 3 4 2 4 5 2 2" xfId="26320" xr:uid="{00000000-0005-0000-0000-00001B660000}"/>
    <cellStyle name="20% - Accent1 3 4 2 4 5 2 2 2" xfId="26321" xr:uid="{00000000-0005-0000-0000-00001C660000}"/>
    <cellStyle name="20% - Accent1 3 4 2 4 5 2 3" xfId="26322" xr:uid="{00000000-0005-0000-0000-00001D660000}"/>
    <cellStyle name="20% - Accent1 3 4 2 4 5 3" xfId="26323" xr:uid="{00000000-0005-0000-0000-00001E660000}"/>
    <cellStyle name="20% - Accent1 3 4 2 4 5 3 2" xfId="26324" xr:uid="{00000000-0005-0000-0000-00001F660000}"/>
    <cellStyle name="20% - Accent1 3 4 2 4 5 4" xfId="26325" xr:uid="{00000000-0005-0000-0000-000020660000}"/>
    <cellStyle name="20% - Accent1 3 4 2 4 6" xfId="26326" xr:uid="{00000000-0005-0000-0000-000021660000}"/>
    <cellStyle name="20% - Accent1 3 4 2 4 6 2" xfId="26327" xr:uid="{00000000-0005-0000-0000-000022660000}"/>
    <cellStyle name="20% - Accent1 3 4 2 4 6 2 2" xfId="26328" xr:uid="{00000000-0005-0000-0000-000023660000}"/>
    <cellStyle name="20% - Accent1 3 4 2 4 6 2 2 2" xfId="26329" xr:uid="{00000000-0005-0000-0000-000024660000}"/>
    <cellStyle name="20% - Accent1 3 4 2 4 6 2 3" xfId="26330" xr:uid="{00000000-0005-0000-0000-000025660000}"/>
    <cellStyle name="20% - Accent1 3 4 2 4 6 3" xfId="26331" xr:uid="{00000000-0005-0000-0000-000026660000}"/>
    <cellStyle name="20% - Accent1 3 4 2 4 6 3 2" xfId="26332" xr:uid="{00000000-0005-0000-0000-000027660000}"/>
    <cellStyle name="20% - Accent1 3 4 2 4 6 4" xfId="26333" xr:uid="{00000000-0005-0000-0000-000028660000}"/>
    <cellStyle name="20% - Accent1 3 4 2 4 7" xfId="26334" xr:uid="{00000000-0005-0000-0000-000029660000}"/>
    <cellStyle name="20% - Accent1 3 4 2 4 7 2" xfId="26335" xr:uid="{00000000-0005-0000-0000-00002A660000}"/>
    <cellStyle name="20% - Accent1 3 4 2 4 7 2 2" xfId="26336" xr:uid="{00000000-0005-0000-0000-00002B660000}"/>
    <cellStyle name="20% - Accent1 3 4 2 4 7 3" xfId="26337" xr:uid="{00000000-0005-0000-0000-00002C660000}"/>
    <cellStyle name="20% - Accent1 3 4 2 4 8" xfId="26338" xr:uid="{00000000-0005-0000-0000-00002D660000}"/>
    <cellStyle name="20% - Accent1 3 4 2 4 8 2" xfId="26339" xr:uid="{00000000-0005-0000-0000-00002E660000}"/>
    <cellStyle name="20% - Accent1 3 4 2 4 8 2 2" xfId="26340" xr:uid="{00000000-0005-0000-0000-00002F660000}"/>
    <cellStyle name="20% - Accent1 3 4 2 4 8 3" xfId="26341" xr:uid="{00000000-0005-0000-0000-000030660000}"/>
    <cellStyle name="20% - Accent1 3 4 2 4 9" xfId="26342" xr:uid="{00000000-0005-0000-0000-000031660000}"/>
    <cellStyle name="20% - Accent1 3 4 2 4 9 2" xfId="26343" xr:uid="{00000000-0005-0000-0000-000032660000}"/>
    <cellStyle name="20% - Accent1 3 4 2 5" xfId="26344" xr:uid="{00000000-0005-0000-0000-000033660000}"/>
    <cellStyle name="20% - Accent1 3 4 2 5 10" xfId="26345" xr:uid="{00000000-0005-0000-0000-000034660000}"/>
    <cellStyle name="20% - Accent1 3 4 2 5 10 2" xfId="26346" xr:uid="{00000000-0005-0000-0000-000035660000}"/>
    <cellStyle name="20% - Accent1 3 4 2 5 11" xfId="26347" xr:uid="{00000000-0005-0000-0000-000036660000}"/>
    <cellStyle name="20% - Accent1 3 4 2 5 2" xfId="26348" xr:uid="{00000000-0005-0000-0000-000037660000}"/>
    <cellStyle name="20% - Accent1 3 4 2 5 2 2" xfId="26349" xr:uid="{00000000-0005-0000-0000-000038660000}"/>
    <cellStyle name="20% - Accent1 3 4 2 5 2 2 2" xfId="26350" xr:uid="{00000000-0005-0000-0000-000039660000}"/>
    <cellStyle name="20% - Accent1 3 4 2 5 2 2 2 2" xfId="26351" xr:uid="{00000000-0005-0000-0000-00003A660000}"/>
    <cellStyle name="20% - Accent1 3 4 2 5 2 2 2 2 2" xfId="26352" xr:uid="{00000000-0005-0000-0000-00003B660000}"/>
    <cellStyle name="20% - Accent1 3 4 2 5 2 2 2 3" xfId="26353" xr:uid="{00000000-0005-0000-0000-00003C660000}"/>
    <cellStyle name="20% - Accent1 3 4 2 5 2 2 3" xfId="26354" xr:uid="{00000000-0005-0000-0000-00003D660000}"/>
    <cellStyle name="20% - Accent1 3 4 2 5 2 2 3 2" xfId="26355" xr:uid="{00000000-0005-0000-0000-00003E660000}"/>
    <cellStyle name="20% - Accent1 3 4 2 5 2 2 4" xfId="26356" xr:uid="{00000000-0005-0000-0000-00003F660000}"/>
    <cellStyle name="20% - Accent1 3 4 2 5 2 3" xfId="26357" xr:uid="{00000000-0005-0000-0000-000040660000}"/>
    <cellStyle name="20% - Accent1 3 4 2 5 2 3 2" xfId="26358" xr:uid="{00000000-0005-0000-0000-000041660000}"/>
    <cellStyle name="20% - Accent1 3 4 2 5 2 3 2 2" xfId="26359" xr:uid="{00000000-0005-0000-0000-000042660000}"/>
    <cellStyle name="20% - Accent1 3 4 2 5 2 3 2 2 2" xfId="26360" xr:uid="{00000000-0005-0000-0000-000043660000}"/>
    <cellStyle name="20% - Accent1 3 4 2 5 2 3 2 3" xfId="26361" xr:uid="{00000000-0005-0000-0000-000044660000}"/>
    <cellStyle name="20% - Accent1 3 4 2 5 2 3 3" xfId="26362" xr:uid="{00000000-0005-0000-0000-000045660000}"/>
    <cellStyle name="20% - Accent1 3 4 2 5 2 3 3 2" xfId="26363" xr:uid="{00000000-0005-0000-0000-000046660000}"/>
    <cellStyle name="20% - Accent1 3 4 2 5 2 3 4" xfId="26364" xr:uid="{00000000-0005-0000-0000-000047660000}"/>
    <cellStyle name="20% - Accent1 3 4 2 5 2 4" xfId="26365" xr:uid="{00000000-0005-0000-0000-000048660000}"/>
    <cellStyle name="20% - Accent1 3 4 2 5 2 4 2" xfId="26366" xr:uid="{00000000-0005-0000-0000-000049660000}"/>
    <cellStyle name="20% - Accent1 3 4 2 5 2 4 2 2" xfId="26367" xr:uid="{00000000-0005-0000-0000-00004A660000}"/>
    <cellStyle name="20% - Accent1 3 4 2 5 2 4 2 2 2" xfId="26368" xr:uid="{00000000-0005-0000-0000-00004B660000}"/>
    <cellStyle name="20% - Accent1 3 4 2 5 2 4 2 3" xfId="26369" xr:uid="{00000000-0005-0000-0000-00004C660000}"/>
    <cellStyle name="20% - Accent1 3 4 2 5 2 4 3" xfId="26370" xr:uid="{00000000-0005-0000-0000-00004D660000}"/>
    <cellStyle name="20% - Accent1 3 4 2 5 2 4 3 2" xfId="26371" xr:uid="{00000000-0005-0000-0000-00004E660000}"/>
    <cellStyle name="20% - Accent1 3 4 2 5 2 4 4" xfId="26372" xr:uid="{00000000-0005-0000-0000-00004F660000}"/>
    <cellStyle name="20% - Accent1 3 4 2 5 2 5" xfId="26373" xr:uid="{00000000-0005-0000-0000-000050660000}"/>
    <cellStyle name="20% - Accent1 3 4 2 5 2 5 2" xfId="26374" xr:uid="{00000000-0005-0000-0000-000051660000}"/>
    <cellStyle name="20% - Accent1 3 4 2 5 2 5 2 2" xfId="26375" xr:uid="{00000000-0005-0000-0000-000052660000}"/>
    <cellStyle name="20% - Accent1 3 4 2 5 2 5 3" xfId="26376" xr:uid="{00000000-0005-0000-0000-000053660000}"/>
    <cellStyle name="20% - Accent1 3 4 2 5 2 6" xfId="26377" xr:uid="{00000000-0005-0000-0000-000054660000}"/>
    <cellStyle name="20% - Accent1 3 4 2 5 2 6 2" xfId="26378" xr:uid="{00000000-0005-0000-0000-000055660000}"/>
    <cellStyle name="20% - Accent1 3 4 2 5 2 6 2 2" xfId="26379" xr:uid="{00000000-0005-0000-0000-000056660000}"/>
    <cellStyle name="20% - Accent1 3 4 2 5 2 6 3" xfId="26380" xr:uid="{00000000-0005-0000-0000-000057660000}"/>
    <cellStyle name="20% - Accent1 3 4 2 5 2 7" xfId="26381" xr:uid="{00000000-0005-0000-0000-000058660000}"/>
    <cellStyle name="20% - Accent1 3 4 2 5 2 7 2" xfId="26382" xr:uid="{00000000-0005-0000-0000-000059660000}"/>
    <cellStyle name="20% - Accent1 3 4 2 5 2 8" xfId="26383" xr:uid="{00000000-0005-0000-0000-00005A660000}"/>
    <cellStyle name="20% - Accent1 3 4 2 5 2 8 2" xfId="26384" xr:uid="{00000000-0005-0000-0000-00005B660000}"/>
    <cellStyle name="20% - Accent1 3 4 2 5 2 9" xfId="26385" xr:uid="{00000000-0005-0000-0000-00005C660000}"/>
    <cellStyle name="20% - Accent1 3 4 2 5 3" xfId="26386" xr:uid="{00000000-0005-0000-0000-00005D660000}"/>
    <cellStyle name="20% - Accent1 3 4 2 5 3 2" xfId="26387" xr:uid="{00000000-0005-0000-0000-00005E660000}"/>
    <cellStyle name="20% - Accent1 3 4 2 5 3 2 2" xfId="26388" xr:uid="{00000000-0005-0000-0000-00005F660000}"/>
    <cellStyle name="20% - Accent1 3 4 2 5 3 2 2 2" xfId="26389" xr:uid="{00000000-0005-0000-0000-000060660000}"/>
    <cellStyle name="20% - Accent1 3 4 2 5 3 2 2 2 2" xfId="26390" xr:uid="{00000000-0005-0000-0000-000061660000}"/>
    <cellStyle name="20% - Accent1 3 4 2 5 3 2 2 3" xfId="26391" xr:uid="{00000000-0005-0000-0000-000062660000}"/>
    <cellStyle name="20% - Accent1 3 4 2 5 3 2 3" xfId="26392" xr:uid="{00000000-0005-0000-0000-000063660000}"/>
    <cellStyle name="20% - Accent1 3 4 2 5 3 2 3 2" xfId="26393" xr:uid="{00000000-0005-0000-0000-000064660000}"/>
    <cellStyle name="20% - Accent1 3 4 2 5 3 2 4" xfId="26394" xr:uid="{00000000-0005-0000-0000-000065660000}"/>
    <cellStyle name="20% - Accent1 3 4 2 5 3 3" xfId="26395" xr:uid="{00000000-0005-0000-0000-000066660000}"/>
    <cellStyle name="20% - Accent1 3 4 2 5 3 3 2" xfId="26396" xr:uid="{00000000-0005-0000-0000-000067660000}"/>
    <cellStyle name="20% - Accent1 3 4 2 5 3 3 2 2" xfId="26397" xr:uid="{00000000-0005-0000-0000-000068660000}"/>
    <cellStyle name="20% - Accent1 3 4 2 5 3 3 2 2 2" xfId="26398" xr:uid="{00000000-0005-0000-0000-000069660000}"/>
    <cellStyle name="20% - Accent1 3 4 2 5 3 3 2 3" xfId="26399" xr:uid="{00000000-0005-0000-0000-00006A660000}"/>
    <cellStyle name="20% - Accent1 3 4 2 5 3 3 3" xfId="26400" xr:uid="{00000000-0005-0000-0000-00006B660000}"/>
    <cellStyle name="20% - Accent1 3 4 2 5 3 3 3 2" xfId="26401" xr:uid="{00000000-0005-0000-0000-00006C660000}"/>
    <cellStyle name="20% - Accent1 3 4 2 5 3 3 4" xfId="26402" xr:uid="{00000000-0005-0000-0000-00006D660000}"/>
    <cellStyle name="20% - Accent1 3 4 2 5 3 4" xfId="26403" xr:uid="{00000000-0005-0000-0000-00006E660000}"/>
    <cellStyle name="20% - Accent1 3 4 2 5 3 4 2" xfId="26404" xr:uid="{00000000-0005-0000-0000-00006F660000}"/>
    <cellStyle name="20% - Accent1 3 4 2 5 3 4 2 2" xfId="26405" xr:uid="{00000000-0005-0000-0000-000070660000}"/>
    <cellStyle name="20% - Accent1 3 4 2 5 3 4 2 2 2" xfId="26406" xr:uid="{00000000-0005-0000-0000-000071660000}"/>
    <cellStyle name="20% - Accent1 3 4 2 5 3 4 2 3" xfId="26407" xr:uid="{00000000-0005-0000-0000-000072660000}"/>
    <cellStyle name="20% - Accent1 3 4 2 5 3 4 3" xfId="26408" xr:uid="{00000000-0005-0000-0000-000073660000}"/>
    <cellStyle name="20% - Accent1 3 4 2 5 3 4 3 2" xfId="26409" xr:uid="{00000000-0005-0000-0000-000074660000}"/>
    <cellStyle name="20% - Accent1 3 4 2 5 3 4 4" xfId="26410" xr:uid="{00000000-0005-0000-0000-000075660000}"/>
    <cellStyle name="20% - Accent1 3 4 2 5 3 5" xfId="26411" xr:uid="{00000000-0005-0000-0000-000076660000}"/>
    <cellStyle name="20% - Accent1 3 4 2 5 3 5 2" xfId="26412" xr:uid="{00000000-0005-0000-0000-000077660000}"/>
    <cellStyle name="20% - Accent1 3 4 2 5 3 5 2 2" xfId="26413" xr:uid="{00000000-0005-0000-0000-000078660000}"/>
    <cellStyle name="20% - Accent1 3 4 2 5 3 5 3" xfId="26414" xr:uid="{00000000-0005-0000-0000-000079660000}"/>
    <cellStyle name="20% - Accent1 3 4 2 5 3 6" xfId="26415" xr:uid="{00000000-0005-0000-0000-00007A660000}"/>
    <cellStyle name="20% - Accent1 3 4 2 5 3 6 2" xfId="26416" xr:uid="{00000000-0005-0000-0000-00007B660000}"/>
    <cellStyle name="20% - Accent1 3 4 2 5 3 6 2 2" xfId="26417" xr:uid="{00000000-0005-0000-0000-00007C660000}"/>
    <cellStyle name="20% - Accent1 3 4 2 5 3 6 3" xfId="26418" xr:uid="{00000000-0005-0000-0000-00007D660000}"/>
    <cellStyle name="20% - Accent1 3 4 2 5 3 7" xfId="26419" xr:uid="{00000000-0005-0000-0000-00007E660000}"/>
    <cellStyle name="20% - Accent1 3 4 2 5 3 7 2" xfId="26420" xr:uid="{00000000-0005-0000-0000-00007F660000}"/>
    <cellStyle name="20% - Accent1 3 4 2 5 3 8" xfId="26421" xr:uid="{00000000-0005-0000-0000-000080660000}"/>
    <cellStyle name="20% - Accent1 3 4 2 5 3 8 2" xfId="26422" xr:uid="{00000000-0005-0000-0000-000081660000}"/>
    <cellStyle name="20% - Accent1 3 4 2 5 3 9" xfId="26423" xr:uid="{00000000-0005-0000-0000-000082660000}"/>
    <cellStyle name="20% - Accent1 3 4 2 5 4" xfId="26424" xr:uid="{00000000-0005-0000-0000-000083660000}"/>
    <cellStyle name="20% - Accent1 3 4 2 5 4 2" xfId="26425" xr:uid="{00000000-0005-0000-0000-000084660000}"/>
    <cellStyle name="20% - Accent1 3 4 2 5 4 2 2" xfId="26426" xr:uid="{00000000-0005-0000-0000-000085660000}"/>
    <cellStyle name="20% - Accent1 3 4 2 5 4 2 2 2" xfId="26427" xr:uid="{00000000-0005-0000-0000-000086660000}"/>
    <cellStyle name="20% - Accent1 3 4 2 5 4 2 3" xfId="26428" xr:uid="{00000000-0005-0000-0000-000087660000}"/>
    <cellStyle name="20% - Accent1 3 4 2 5 4 3" xfId="26429" xr:uid="{00000000-0005-0000-0000-000088660000}"/>
    <cellStyle name="20% - Accent1 3 4 2 5 4 3 2" xfId="26430" xr:uid="{00000000-0005-0000-0000-000089660000}"/>
    <cellStyle name="20% - Accent1 3 4 2 5 4 4" xfId="26431" xr:uid="{00000000-0005-0000-0000-00008A660000}"/>
    <cellStyle name="20% - Accent1 3 4 2 5 5" xfId="26432" xr:uid="{00000000-0005-0000-0000-00008B660000}"/>
    <cellStyle name="20% - Accent1 3 4 2 5 5 2" xfId="26433" xr:uid="{00000000-0005-0000-0000-00008C660000}"/>
    <cellStyle name="20% - Accent1 3 4 2 5 5 2 2" xfId="26434" xr:uid="{00000000-0005-0000-0000-00008D660000}"/>
    <cellStyle name="20% - Accent1 3 4 2 5 5 2 2 2" xfId="26435" xr:uid="{00000000-0005-0000-0000-00008E660000}"/>
    <cellStyle name="20% - Accent1 3 4 2 5 5 2 3" xfId="26436" xr:uid="{00000000-0005-0000-0000-00008F660000}"/>
    <cellStyle name="20% - Accent1 3 4 2 5 5 3" xfId="26437" xr:uid="{00000000-0005-0000-0000-000090660000}"/>
    <cellStyle name="20% - Accent1 3 4 2 5 5 3 2" xfId="26438" xr:uid="{00000000-0005-0000-0000-000091660000}"/>
    <cellStyle name="20% - Accent1 3 4 2 5 5 4" xfId="26439" xr:uid="{00000000-0005-0000-0000-000092660000}"/>
    <cellStyle name="20% - Accent1 3 4 2 5 6" xfId="26440" xr:uid="{00000000-0005-0000-0000-000093660000}"/>
    <cellStyle name="20% - Accent1 3 4 2 5 6 2" xfId="26441" xr:uid="{00000000-0005-0000-0000-000094660000}"/>
    <cellStyle name="20% - Accent1 3 4 2 5 6 2 2" xfId="26442" xr:uid="{00000000-0005-0000-0000-000095660000}"/>
    <cellStyle name="20% - Accent1 3 4 2 5 6 2 2 2" xfId="26443" xr:uid="{00000000-0005-0000-0000-000096660000}"/>
    <cellStyle name="20% - Accent1 3 4 2 5 6 2 3" xfId="26444" xr:uid="{00000000-0005-0000-0000-000097660000}"/>
    <cellStyle name="20% - Accent1 3 4 2 5 6 3" xfId="26445" xr:uid="{00000000-0005-0000-0000-000098660000}"/>
    <cellStyle name="20% - Accent1 3 4 2 5 6 3 2" xfId="26446" xr:uid="{00000000-0005-0000-0000-000099660000}"/>
    <cellStyle name="20% - Accent1 3 4 2 5 6 4" xfId="26447" xr:uid="{00000000-0005-0000-0000-00009A660000}"/>
    <cellStyle name="20% - Accent1 3 4 2 5 7" xfId="26448" xr:uid="{00000000-0005-0000-0000-00009B660000}"/>
    <cellStyle name="20% - Accent1 3 4 2 5 7 2" xfId="26449" xr:uid="{00000000-0005-0000-0000-00009C660000}"/>
    <cellStyle name="20% - Accent1 3 4 2 5 7 2 2" xfId="26450" xr:uid="{00000000-0005-0000-0000-00009D660000}"/>
    <cellStyle name="20% - Accent1 3 4 2 5 7 3" xfId="26451" xr:uid="{00000000-0005-0000-0000-00009E660000}"/>
    <cellStyle name="20% - Accent1 3 4 2 5 8" xfId="26452" xr:uid="{00000000-0005-0000-0000-00009F660000}"/>
    <cellStyle name="20% - Accent1 3 4 2 5 8 2" xfId="26453" xr:uid="{00000000-0005-0000-0000-0000A0660000}"/>
    <cellStyle name="20% - Accent1 3 4 2 5 8 2 2" xfId="26454" xr:uid="{00000000-0005-0000-0000-0000A1660000}"/>
    <cellStyle name="20% - Accent1 3 4 2 5 8 3" xfId="26455" xr:uid="{00000000-0005-0000-0000-0000A2660000}"/>
    <cellStyle name="20% - Accent1 3 4 2 5 9" xfId="26456" xr:uid="{00000000-0005-0000-0000-0000A3660000}"/>
    <cellStyle name="20% - Accent1 3 4 2 5 9 2" xfId="26457" xr:uid="{00000000-0005-0000-0000-0000A4660000}"/>
    <cellStyle name="20% - Accent1 3 4 2 6" xfId="26458" xr:uid="{00000000-0005-0000-0000-0000A5660000}"/>
    <cellStyle name="20% - Accent1 3 4 2 6 2" xfId="26459" xr:uid="{00000000-0005-0000-0000-0000A6660000}"/>
    <cellStyle name="20% - Accent1 3 4 2 6 2 2" xfId="26460" xr:uid="{00000000-0005-0000-0000-0000A7660000}"/>
    <cellStyle name="20% - Accent1 3 4 2 6 2 2 2" xfId="26461" xr:uid="{00000000-0005-0000-0000-0000A8660000}"/>
    <cellStyle name="20% - Accent1 3 4 2 6 2 2 2 2" xfId="26462" xr:uid="{00000000-0005-0000-0000-0000A9660000}"/>
    <cellStyle name="20% - Accent1 3 4 2 6 2 2 3" xfId="26463" xr:uid="{00000000-0005-0000-0000-0000AA660000}"/>
    <cellStyle name="20% - Accent1 3 4 2 6 2 3" xfId="26464" xr:uid="{00000000-0005-0000-0000-0000AB660000}"/>
    <cellStyle name="20% - Accent1 3 4 2 6 2 3 2" xfId="26465" xr:uid="{00000000-0005-0000-0000-0000AC660000}"/>
    <cellStyle name="20% - Accent1 3 4 2 6 2 4" xfId="26466" xr:uid="{00000000-0005-0000-0000-0000AD660000}"/>
    <cellStyle name="20% - Accent1 3 4 2 6 3" xfId="26467" xr:uid="{00000000-0005-0000-0000-0000AE660000}"/>
    <cellStyle name="20% - Accent1 3 4 2 6 3 2" xfId="26468" xr:uid="{00000000-0005-0000-0000-0000AF660000}"/>
    <cellStyle name="20% - Accent1 3 4 2 6 3 2 2" xfId="26469" xr:uid="{00000000-0005-0000-0000-0000B0660000}"/>
    <cellStyle name="20% - Accent1 3 4 2 6 3 2 2 2" xfId="26470" xr:uid="{00000000-0005-0000-0000-0000B1660000}"/>
    <cellStyle name="20% - Accent1 3 4 2 6 3 2 3" xfId="26471" xr:uid="{00000000-0005-0000-0000-0000B2660000}"/>
    <cellStyle name="20% - Accent1 3 4 2 6 3 3" xfId="26472" xr:uid="{00000000-0005-0000-0000-0000B3660000}"/>
    <cellStyle name="20% - Accent1 3 4 2 6 3 3 2" xfId="26473" xr:uid="{00000000-0005-0000-0000-0000B4660000}"/>
    <cellStyle name="20% - Accent1 3 4 2 6 3 4" xfId="26474" xr:uid="{00000000-0005-0000-0000-0000B5660000}"/>
    <cellStyle name="20% - Accent1 3 4 2 6 4" xfId="26475" xr:uid="{00000000-0005-0000-0000-0000B6660000}"/>
    <cellStyle name="20% - Accent1 3 4 2 6 4 2" xfId="26476" xr:uid="{00000000-0005-0000-0000-0000B7660000}"/>
    <cellStyle name="20% - Accent1 3 4 2 6 4 2 2" xfId="26477" xr:uid="{00000000-0005-0000-0000-0000B8660000}"/>
    <cellStyle name="20% - Accent1 3 4 2 6 4 2 2 2" xfId="26478" xr:uid="{00000000-0005-0000-0000-0000B9660000}"/>
    <cellStyle name="20% - Accent1 3 4 2 6 4 2 3" xfId="26479" xr:uid="{00000000-0005-0000-0000-0000BA660000}"/>
    <cellStyle name="20% - Accent1 3 4 2 6 4 3" xfId="26480" xr:uid="{00000000-0005-0000-0000-0000BB660000}"/>
    <cellStyle name="20% - Accent1 3 4 2 6 4 3 2" xfId="26481" xr:uid="{00000000-0005-0000-0000-0000BC660000}"/>
    <cellStyle name="20% - Accent1 3 4 2 6 4 4" xfId="26482" xr:uid="{00000000-0005-0000-0000-0000BD660000}"/>
    <cellStyle name="20% - Accent1 3 4 2 6 5" xfId="26483" xr:uid="{00000000-0005-0000-0000-0000BE660000}"/>
    <cellStyle name="20% - Accent1 3 4 2 6 5 2" xfId="26484" xr:uid="{00000000-0005-0000-0000-0000BF660000}"/>
    <cellStyle name="20% - Accent1 3 4 2 6 5 2 2" xfId="26485" xr:uid="{00000000-0005-0000-0000-0000C0660000}"/>
    <cellStyle name="20% - Accent1 3 4 2 6 5 3" xfId="26486" xr:uid="{00000000-0005-0000-0000-0000C1660000}"/>
    <cellStyle name="20% - Accent1 3 4 2 6 6" xfId="26487" xr:uid="{00000000-0005-0000-0000-0000C2660000}"/>
    <cellStyle name="20% - Accent1 3 4 2 6 6 2" xfId="26488" xr:uid="{00000000-0005-0000-0000-0000C3660000}"/>
    <cellStyle name="20% - Accent1 3 4 2 6 6 2 2" xfId="26489" xr:uid="{00000000-0005-0000-0000-0000C4660000}"/>
    <cellStyle name="20% - Accent1 3 4 2 6 6 3" xfId="26490" xr:uid="{00000000-0005-0000-0000-0000C5660000}"/>
    <cellStyle name="20% - Accent1 3 4 2 6 7" xfId="26491" xr:uid="{00000000-0005-0000-0000-0000C6660000}"/>
    <cellStyle name="20% - Accent1 3 4 2 6 7 2" xfId="26492" xr:uid="{00000000-0005-0000-0000-0000C7660000}"/>
    <cellStyle name="20% - Accent1 3 4 2 6 8" xfId="26493" xr:uid="{00000000-0005-0000-0000-0000C8660000}"/>
    <cellStyle name="20% - Accent1 3 4 2 6 8 2" xfId="26494" xr:uid="{00000000-0005-0000-0000-0000C9660000}"/>
    <cellStyle name="20% - Accent1 3 4 2 6 9" xfId="26495" xr:uid="{00000000-0005-0000-0000-0000CA660000}"/>
    <cellStyle name="20% - Accent1 3 4 2 7" xfId="26496" xr:uid="{00000000-0005-0000-0000-0000CB660000}"/>
    <cellStyle name="20% - Accent1 3 4 2 7 2" xfId="26497" xr:uid="{00000000-0005-0000-0000-0000CC660000}"/>
    <cellStyle name="20% - Accent1 3 4 2 7 2 2" xfId="26498" xr:uid="{00000000-0005-0000-0000-0000CD660000}"/>
    <cellStyle name="20% - Accent1 3 4 2 7 2 2 2" xfId="26499" xr:uid="{00000000-0005-0000-0000-0000CE660000}"/>
    <cellStyle name="20% - Accent1 3 4 2 7 2 2 2 2" xfId="26500" xr:uid="{00000000-0005-0000-0000-0000CF660000}"/>
    <cellStyle name="20% - Accent1 3 4 2 7 2 2 3" xfId="26501" xr:uid="{00000000-0005-0000-0000-0000D0660000}"/>
    <cellStyle name="20% - Accent1 3 4 2 7 2 3" xfId="26502" xr:uid="{00000000-0005-0000-0000-0000D1660000}"/>
    <cellStyle name="20% - Accent1 3 4 2 7 2 3 2" xfId="26503" xr:uid="{00000000-0005-0000-0000-0000D2660000}"/>
    <cellStyle name="20% - Accent1 3 4 2 7 2 4" xfId="26504" xr:uid="{00000000-0005-0000-0000-0000D3660000}"/>
    <cellStyle name="20% - Accent1 3 4 2 7 3" xfId="26505" xr:uid="{00000000-0005-0000-0000-0000D4660000}"/>
    <cellStyle name="20% - Accent1 3 4 2 7 3 2" xfId="26506" xr:uid="{00000000-0005-0000-0000-0000D5660000}"/>
    <cellStyle name="20% - Accent1 3 4 2 7 3 2 2" xfId="26507" xr:uid="{00000000-0005-0000-0000-0000D6660000}"/>
    <cellStyle name="20% - Accent1 3 4 2 7 3 2 2 2" xfId="26508" xr:uid="{00000000-0005-0000-0000-0000D7660000}"/>
    <cellStyle name="20% - Accent1 3 4 2 7 3 2 3" xfId="26509" xr:uid="{00000000-0005-0000-0000-0000D8660000}"/>
    <cellStyle name="20% - Accent1 3 4 2 7 3 3" xfId="26510" xr:uid="{00000000-0005-0000-0000-0000D9660000}"/>
    <cellStyle name="20% - Accent1 3 4 2 7 3 3 2" xfId="26511" xr:uid="{00000000-0005-0000-0000-0000DA660000}"/>
    <cellStyle name="20% - Accent1 3 4 2 7 3 4" xfId="26512" xr:uid="{00000000-0005-0000-0000-0000DB660000}"/>
    <cellStyle name="20% - Accent1 3 4 2 7 4" xfId="26513" xr:uid="{00000000-0005-0000-0000-0000DC660000}"/>
    <cellStyle name="20% - Accent1 3 4 2 7 4 2" xfId="26514" xr:uid="{00000000-0005-0000-0000-0000DD660000}"/>
    <cellStyle name="20% - Accent1 3 4 2 7 4 2 2" xfId="26515" xr:uid="{00000000-0005-0000-0000-0000DE660000}"/>
    <cellStyle name="20% - Accent1 3 4 2 7 4 2 2 2" xfId="26516" xr:uid="{00000000-0005-0000-0000-0000DF660000}"/>
    <cellStyle name="20% - Accent1 3 4 2 7 4 2 3" xfId="26517" xr:uid="{00000000-0005-0000-0000-0000E0660000}"/>
    <cellStyle name="20% - Accent1 3 4 2 7 4 3" xfId="26518" xr:uid="{00000000-0005-0000-0000-0000E1660000}"/>
    <cellStyle name="20% - Accent1 3 4 2 7 4 3 2" xfId="26519" xr:uid="{00000000-0005-0000-0000-0000E2660000}"/>
    <cellStyle name="20% - Accent1 3 4 2 7 4 4" xfId="26520" xr:uid="{00000000-0005-0000-0000-0000E3660000}"/>
    <cellStyle name="20% - Accent1 3 4 2 7 5" xfId="26521" xr:uid="{00000000-0005-0000-0000-0000E4660000}"/>
    <cellStyle name="20% - Accent1 3 4 2 7 5 2" xfId="26522" xr:uid="{00000000-0005-0000-0000-0000E5660000}"/>
    <cellStyle name="20% - Accent1 3 4 2 7 5 2 2" xfId="26523" xr:uid="{00000000-0005-0000-0000-0000E6660000}"/>
    <cellStyle name="20% - Accent1 3 4 2 7 5 3" xfId="26524" xr:uid="{00000000-0005-0000-0000-0000E7660000}"/>
    <cellStyle name="20% - Accent1 3 4 2 7 6" xfId="26525" xr:uid="{00000000-0005-0000-0000-0000E8660000}"/>
    <cellStyle name="20% - Accent1 3 4 2 7 6 2" xfId="26526" xr:uid="{00000000-0005-0000-0000-0000E9660000}"/>
    <cellStyle name="20% - Accent1 3 4 2 7 6 2 2" xfId="26527" xr:uid="{00000000-0005-0000-0000-0000EA660000}"/>
    <cellStyle name="20% - Accent1 3 4 2 7 6 3" xfId="26528" xr:uid="{00000000-0005-0000-0000-0000EB660000}"/>
    <cellStyle name="20% - Accent1 3 4 2 7 7" xfId="26529" xr:uid="{00000000-0005-0000-0000-0000EC660000}"/>
    <cellStyle name="20% - Accent1 3 4 2 7 7 2" xfId="26530" xr:uid="{00000000-0005-0000-0000-0000ED660000}"/>
    <cellStyle name="20% - Accent1 3 4 2 7 8" xfId="26531" xr:uid="{00000000-0005-0000-0000-0000EE660000}"/>
    <cellStyle name="20% - Accent1 3 4 2 7 8 2" xfId="26532" xr:uid="{00000000-0005-0000-0000-0000EF660000}"/>
    <cellStyle name="20% - Accent1 3 4 2 7 9" xfId="26533" xr:uid="{00000000-0005-0000-0000-0000F0660000}"/>
    <cellStyle name="20% - Accent1 3 4 2 8" xfId="26534" xr:uid="{00000000-0005-0000-0000-0000F1660000}"/>
    <cellStyle name="20% - Accent1 3 4 2 8 2" xfId="26535" xr:uid="{00000000-0005-0000-0000-0000F2660000}"/>
    <cellStyle name="20% - Accent1 3 4 2 8 2 2" xfId="26536" xr:uid="{00000000-0005-0000-0000-0000F3660000}"/>
    <cellStyle name="20% - Accent1 3 4 2 8 2 2 2" xfId="26537" xr:uid="{00000000-0005-0000-0000-0000F4660000}"/>
    <cellStyle name="20% - Accent1 3 4 2 8 2 3" xfId="26538" xr:uid="{00000000-0005-0000-0000-0000F5660000}"/>
    <cellStyle name="20% - Accent1 3 4 2 8 3" xfId="26539" xr:uid="{00000000-0005-0000-0000-0000F6660000}"/>
    <cellStyle name="20% - Accent1 3 4 2 8 3 2" xfId="26540" xr:uid="{00000000-0005-0000-0000-0000F7660000}"/>
    <cellStyle name="20% - Accent1 3 4 2 8 4" xfId="26541" xr:uid="{00000000-0005-0000-0000-0000F8660000}"/>
    <cellStyle name="20% - Accent1 3 4 2 9" xfId="26542" xr:uid="{00000000-0005-0000-0000-0000F9660000}"/>
    <cellStyle name="20% - Accent1 3 4 2 9 2" xfId="26543" xr:uid="{00000000-0005-0000-0000-0000FA660000}"/>
    <cellStyle name="20% - Accent1 3 4 2 9 2 2" xfId="26544" xr:uid="{00000000-0005-0000-0000-0000FB660000}"/>
    <cellStyle name="20% - Accent1 3 4 2 9 2 2 2" xfId="26545" xr:uid="{00000000-0005-0000-0000-0000FC660000}"/>
    <cellStyle name="20% - Accent1 3 4 2 9 2 3" xfId="26546" xr:uid="{00000000-0005-0000-0000-0000FD660000}"/>
    <cellStyle name="20% - Accent1 3 4 2 9 3" xfId="26547" xr:uid="{00000000-0005-0000-0000-0000FE660000}"/>
    <cellStyle name="20% - Accent1 3 4 2 9 3 2" xfId="26548" xr:uid="{00000000-0005-0000-0000-0000FF660000}"/>
    <cellStyle name="20% - Accent1 3 4 2 9 4" xfId="26549" xr:uid="{00000000-0005-0000-0000-000000670000}"/>
    <cellStyle name="20% - Accent1 3 4 3" xfId="26550" xr:uid="{00000000-0005-0000-0000-000001670000}"/>
    <cellStyle name="20% - Accent1 3 4 3 10" xfId="26551" xr:uid="{00000000-0005-0000-0000-000002670000}"/>
    <cellStyle name="20% - Accent1 3 4 3 10 2" xfId="26552" xr:uid="{00000000-0005-0000-0000-000003670000}"/>
    <cellStyle name="20% - Accent1 3 4 3 10 2 2" xfId="26553" xr:uid="{00000000-0005-0000-0000-000004670000}"/>
    <cellStyle name="20% - Accent1 3 4 3 10 3" xfId="26554" xr:uid="{00000000-0005-0000-0000-000005670000}"/>
    <cellStyle name="20% - Accent1 3 4 3 11" xfId="26555" xr:uid="{00000000-0005-0000-0000-000006670000}"/>
    <cellStyle name="20% - Accent1 3 4 3 11 2" xfId="26556" xr:uid="{00000000-0005-0000-0000-000007670000}"/>
    <cellStyle name="20% - Accent1 3 4 3 11 2 2" xfId="26557" xr:uid="{00000000-0005-0000-0000-000008670000}"/>
    <cellStyle name="20% - Accent1 3 4 3 11 3" xfId="26558" xr:uid="{00000000-0005-0000-0000-000009670000}"/>
    <cellStyle name="20% - Accent1 3 4 3 12" xfId="26559" xr:uid="{00000000-0005-0000-0000-00000A670000}"/>
    <cellStyle name="20% - Accent1 3 4 3 12 2" xfId="26560" xr:uid="{00000000-0005-0000-0000-00000B670000}"/>
    <cellStyle name="20% - Accent1 3 4 3 13" xfId="26561" xr:uid="{00000000-0005-0000-0000-00000C670000}"/>
    <cellStyle name="20% - Accent1 3 4 3 13 2" xfId="26562" xr:uid="{00000000-0005-0000-0000-00000D670000}"/>
    <cellStyle name="20% - Accent1 3 4 3 14" xfId="26563" xr:uid="{00000000-0005-0000-0000-00000E670000}"/>
    <cellStyle name="20% - Accent1 3 4 3 2" xfId="26564" xr:uid="{00000000-0005-0000-0000-00000F670000}"/>
    <cellStyle name="20% - Accent1 3 4 3 2 10" xfId="26565" xr:uid="{00000000-0005-0000-0000-000010670000}"/>
    <cellStyle name="20% - Accent1 3 4 3 2 10 2" xfId="26566" xr:uid="{00000000-0005-0000-0000-000011670000}"/>
    <cellStyle name="20% - Accent1 3 4 3 2 11" xfId="26567" xr:uid="{00000000-0005-0000-0000-000012670000}"/>
    <cellStyle name="20% - Accent1 3 4 3 2 2" xfId="26568" xr:uid="{00000000-0005-0000-0000-000013670000}"/>
    <cellStyle name="20% - Accent1 3 4 3 2 2 2" xfId="26569" xr:uid="{00000000-0005-0000-0000-000014670000}"/>
    <cellStyle name="20% - Accent1 3 4 3 2 2 2 2" xfId="26570" xr:uid="{00000000-0005-0000-0000-000015670000}"/>
    <cellStyle name="20% - Accent1 3 4 3 2 2 2 2 2" xfId="26571" xr:uid="{00000000-0005-0000-0000-000016670000}"/>
    <cellStyle name="20% - Accent1 3 4 3 2 2 2 2 2 2" xfId="26572" xr:uid="{00000000-0005-0000-0000-000017670000}"/>
    <cellStyle name="20% - Accent1 3 4 3 2 2 2 2 3" xfId="26573" xr:uid="{00000000-0005-0000-0000-000018670000}"/>
    <cellStyle name="20% - Accent1 3 4 3 2 2 2 3" xfId="26574" xr:uid="{00000000-0005-0000-0000-000019670000}"/>
    <cellStyle name="20% - Accent1 3 4 3 2 2 2 3 2" xfId="26575" xr:uid="{00000000-0005-0000-0000-00001A670000}"/>
    <cellStyle name="20% - Accent1 3 4 3 2 2 2 4" xfId="26576" xr:uid="{00000000-0005-0000-0000-00001B670000}"/>
    <cellStyle name="20% - Accent1 3 4 3 2 2 3" xfId="26577" xr:uid="{00000000-0005-0000-0000-00001C670000}"/>
    <cellStyle name="20% - Accent1 3 4 3 2 2 3 2" xfId="26578" xr:uid="{00000000-0005-0000-0000-00001D670000}"/>
    <cellStyle name="20% - Accent1 3 4 3 2 2 3 2 2" xfId="26579" xr:uid="{00000000-0005-0000-0000-00001E670000}"/>
    <cellStyle name="20% - Accent1 3 4 3 2 2 3 2 2 2" xfId="26580" xr:uid="{00000000-0005-0000-0000-00001F670000}"/>
    <cellStyle name="20% - Accent1 3 4 3 2 2 3 2 3" xfId="26581" xr:uid="{00000000-0005-0000-0000-000020670000}"/>
    <cellStyle name="20% - Accent1 3 4 3 2 2 3 3" xfId="26582" xr:uid="{00000000-0005-0000-0000-000021670000}"/>
    <cellStyle name="20% - Accent1 3 4 3 2 2 3 3 2" xfId="26583" xr:uid="{00000000-0005-0000-0000-000022670000}"/>
    <cellStyle name="20% - Accent1 3 4 3 2 2 3 4" xfId="26584" xr:uid="{00000000-0005-0000-0000-000023670000}"/>
    <cellStyle name="20% - Accent1 3 4 3 2 2 4" xfId="26585" xr:uid="{00000000-0005-0000-0000-000024670000}"/>
    <cellStyle name="20% - Accent1 3 4 3 2 2 4 2" xfId="26586" xr:uid="{00000000-0005-0000-0000-000025670000}"/>
    <cellStyle name="20% - Accent1 3 4 3 2 2 4 2 2" xfId="26587" xr:uid="{00000000-0005-0000-0000-000026670000}"/>
    <cellStyle name="20% - Accent1 3 4 3 2 2 4 2 2 2" xfId="26588" xr:uid="{00000000-0005-0000-0000-000027670000}"/>
    <cellStyle name="20% - Accent1 3 4 3 2 2 4 2 3" xfId="26589" xr:uid="{00000000-0005-0000-0000-000028670000}"/>
    <cellStyle name="20% - Accent1 3 4 3 2 2 4 3" xfId="26590" xr:uid="{00000000-0005-0000-0000-000029670000}"/>
    <cellStyle name="20% - Accent1 3 4 3 2 2 4 3 2" xfId="26591" xr:uid="{00000000-0005-0000-0000-00002A670000}"/>
    <cellStyle name="20% - Accent1 3 4 3 2 2 4 4" xfId="26592" xr:uid="{00000000-0005-0000-0000-00002B670000}"/>
    <cellStyle name="20% - Accent1 3 4 3 2 2 5" xfId="26593" xr:uid="{00000000-0005-0000-0000-00002C670000}"/>
    <cellStyle name="20% - Accent1 3 4 3 2 2 5 2" xfId="26594" xr:uid="{00000000-0005-0000-0000-00002D670000}"/>
    <cellStyle name="20% - Accent1 3 4 3 2 2 5 2 2" xfId="26595" xr:uid="{00000000-0005-0000-0000-00002E670000}"/>
    <cellStyle name="20% - Accent1 3 4 3 2 2 5 3" xfId="26596" xr:uid="{00000000-0005-0000-0000-00002F670000}"/>
    <cellStyle name="20% - Accent1 3 4 3 2 2 6" xfId="26597" xr:uid="{00000000-0005-0000-0000-000030670000}"/>
    <cellStyle name="20% - Accent1 3 4 3 2 2 6 2" xfId="26598" xr:uid="{00000000-0005-0000-0000-000031670000}"/>
    <cellStyle name="20% - Accent1 3 4 3 2 2 6 2 2" xfId="26599" xr:uid="{00000000-0005-0000-0000-000032670000}"/>
    <cellStyle name="20% - Accent1 3 4 3 2 2 6 3" xfId="26600" xr:uid="{00000000-0005-0000-0000-000033670000}"/>
    <cellStyle name="20% - Accent1 3 4 3 2 2 7" xfId="26601" xr:uid="{00000000-0005-0000-0000-000034670000}"/>
    <cellStyle name="20% - Accent1 3 4 3 2 2 7 2" xfId="26602" xr:uid="{00000000-0005-0000-0000-000035670000}"/>
    <cellStyle name="20% - Accent1 3 4 3 2 2 8" xfId="26603" xr:uid="{00000000-0005-0000-0000-000036670000}"/>
    <cellStyle name="20% - Accent1 3 4 3 2 2 8 2" xfId="26604" xr:uid="{00000000-0005-0000-0000-000037670000}"/>
    <cellStyle name="20% - Accent1 3 4 3 2 2 9" xfId="26605" xr:uid="{00000000-0005-0000-0000-000038670000}"/>
    <cellStyle name="20% - Accent1 3 4 3 2 3" xfId="26606" xr:uid="{00000000-0005-0000-0000-000039670000}"/>
    <cellStyle name="20% - Accent1 3 4 3 2 3 2" xfId="26607" xr:uid="{00000000-0005-0000-0000-00003A670000}"/>
    <cellStyle name="20% - Accent1 3 4 3 2 3 2 2" xfId="26608" xr:uid="{00000000-0005-0000-0000-00003B670000}"/>
    <cellStyle name="20% - Accent1 3 4 3 2 3 2 2 2" xfId="26609" xr:uid="{00000000-0005-0000-0000-00003C670000}"/>
    <cellStyle name="20% - Accent1 3 4 3 2 3 2 2 2 2" xfId="26610" xr:uid="{00000000-0005-0000-0000-00003D670000}"/>
    <cellStyle name="20% - Accent1 3 4 3 2 3 2 2 3" xfId="26611" xr:uid="{00000000-0005-0000-0000-00003E670000}"/>
    <cellStyle name="20% - Accent1 3 4 3 2 3 2 3" xfId="26612" xr:uid="{00000000-0005-0000-0000-00003F670000}"/>
    <cellStyle name="20% - Accent1 3 4 3 2 3 2 3 2" xfId="26613" xr:uid="{00000000-0005-0000-0000-000040670000}"/>
    <cellStyle name="20% - Accent1 3 4 3 2 3 2 4" xfId="26614" xr:uid="{00000000-0005-0000-0000-000041670000}"/>
    <cellStyle name="20% - Accent1 3 4 3 2 3 3" xfId="26615" xr:uid="{00000000-0005-0000-0000-000042670000}"/>
    <cellStyle name="20% - Accent1 3 4 3 2 3 3 2" xfId="26616" xr:uid="{00000000-0005-0000-0000-000043670000}"/>
    <cellStyle name="20% - Accent1 3 4 3 2 3 3 2 2" xfId="26617" xr:uid="{00000000-0005-0000-0000-000044670000}"/>
    <cellStyle name="20% - Accent1 3 4 3 2 3 3 2 2 2" xfId="26618" xr:uid="{00000000-0005-0000-0000-000045670000}"/>
    <cellStyle name="20% - Accent1 3 4 3 2 3 3 2 3" xfId="26619" xr:uid="{00000000-0005-0000-0000-000046670000}"/>
    <cellStyle name="20% - Accent1 3 4 3 2 3 3 3" xfId="26620" xr:uid="{00000000-0005-0000-0000-000047670000}"/>
    <cellStyle name="20% - Accent1 3 4 3 2 3 3 3 2" xfId="26621" xr:uid="{00000000-0005-0000-0000-000048670000}"/>
    <cellStyle name="20% - Accent1 3 4 3 2 3 3 4" xfId="26622" xr:uid="{00000000-0005-0000-0000-000049670000}"/>
    <cellStyle name="20% - Accent1 3 4 3 2 3 4" xfId="26623" xr:uid="{00000000-0005-0000-0000-00004A670000}"/>
    <cellStyle name="20% - Accent1 3 4 3 2 3 4 2" xfId="26624" xr:uid="{00000000-0005-0000-0000-00004B670000}"/>
    <cellStyle name="20% - Accent1 3 4 3 2 3 4 2 2" xfId="26625" xr:uid="{00000000-0005-0000-0000-00004C670000}"/>
    <cellStyle name="20% - Accent1 3 4 3 2 3 4 2 2 2" xfId="26626" xr:uid="{00000000-0005-0000-0000-00004D670000}"/>
    <cellStyle name="20% - Accent1 3 4 3 2 3 4 2 3" xfId="26627" xr:uid="{00000000-0005-0000-0000-00004E670000}"/>
    <cellStyle name="20% - Accent1 3 4 3 2 3 4 3" xfId="26628" xr:uid="{00000000-0005-0000-0000-00004F670000}"/>
    <cellStyle name="20% - Accent1 3 4 3 2 3 4 3 2" xfId="26629" xr:uid="{00000000-0005-0000-0000-000050670000}"/>
    <cellStyle name="20% - Accent1 3 4 3 2 3 4 4" xfId="26630" xr:uid="{00000000-0005-0000-0000-000051670000}"/>
    <cellStyle name="20% - Accent1 3 4 3 2 3 5" xfId="26631" xr:uid="{00000000-0005-0000-0000-000052670000}"/>
    <cellStyle name="20% - Accent1 3 4 3 2 3 5 2" xfId="26632" xr:uid="{00000000-0005-0000-0000-000053670000}"/>
    <cellStyle name="20% - Accent1 3 4 3 2 3 5 2 2" xfId="26633" xr:uid="{00000000-0005-0000-0000-000054670000}"/>
    <cellStyle name="20% - Accent1 3 4 3 2 3 5 3" xfId="26634" xr:uid="{00000000-0005-0000-0000-000055670000}"/>
    <cellStyle name="20% - Accent1 3 4 3 2 3 6" xfId="26635" xr:uid="{00000000-0005-0000-0000-000056670000}"/>
    <cellStyle name="20% - Accent1 3 4 3 2 3 6 2" xfId="26636" xr:uid="{00000000-0005-0000-0000-000057670000}"/>
    <cellStyle name="20% - Accent1 3 4 3 2 3 6 2 2" xfId="26637" xr:uid="{00000000-0005-0000-0000-000058670000}"/>
    <cellStyle name="20% - Accent1 3 4 3 2 3 6 3" xfId="26638" xr:uid="{00000000-0005-0000-0000-000059670000}"/>
    <cellStyle name="20% - Accent1 3 4 3 2 3 7" xfId="26639" xr:uid="{00000000-0005-0000-0000-00005A670000}"/>
    <cellStyle name="20% - Accent1 3 4 3 2 3 7 2" xfId="26640" xr:uid="{00000000-0005-0000-0000-00005B670000}"/>
    <cellStyle name="20% - Accent1 3 4 3 2 3 8" xfId="26641" xr:uid="{00000000-0005-0000-0000-00005C670000}"/>
    <cellStyle name="20% - Accent1 3 4 3 2 3 8 2" xfId="26642" xr:uid="{00000000-0005-0000-0000-00005D670000}"/>
    <cellStyle name="20% - Accent1 3 4 3 2 3 9" xfId="26643" xr:uid="{00000000-0005-0000-0000-00005E670000}"/>
    <cellStyle name="20% - Accent1 3 4 3 2 4" xfId="26644" xr:uid="{00000000-0005-0000-0000-00005F670000}"/>
    <cellStyle name="20% - Accent1 3 4 3 2 4 2" xfId="26645" xr:uid="{00000000-0005-0000-0000-000060670000}"/>
    <cellStyle name="20% - Accent1 3 4 3 2 4 2 2" xfId="26646" xr:uid="{00000000-0005-0000-0000-000061670000}"/>
    <cellStyle name="20% - Accent1 3 4 3 2 4 2 2 2" xfId="26647" xr:uid="{00000000-0005-0000-0000-000062670000}"/>
    <cellStyle name="20% - Accent1 3 4 3 2 4 2 3" xfId="26648" xr:uid="{00000000-0005-0000-0000-000063670000}"/>
    <cellStyle name="20% - Accent1 3 4 3 2 4 3" xfId="26649" xr:uid="{00000000-0005-0000-0000-000064670000}"/>
    <cellStyle name="20% - Accent1 3 4 3 2 4 3 2" xfId="26650" xr:uid="{00000000-0005-0000-0000-000065670000}"/>
    <cellStyle name="20% - Accent1 3 4 3 2 4 4" xfId="26651" xr:uid="{00000000-0005-0000-0000-000066670000}"/>
    <cellStyle name="20% - Accent1 3 4 3 2 5" xfId="26652" xr:uid="{00000000-0005-0000-0000-000067670000}"/>
    <cellStyle name="20% - Accent1 3 4 3 2 5 2" xfId="26653" xr:uid="{00000000-0005-0000-0000-000068670000}"/>
    <cellStyle name="20% - Accent1 3 4 3 2 5 2 2" xfId="26654" xr:uid="{00000000-0005-0000-0000-000069670000}"/>
    <cellStyle name="20% - Accent1 3 4 3 2 5 2 2 2" xfId="26655" xr:uid="{00000000-0005-0000-0000-00006A670000}"/>
    <cellStyle name="20% - Accent1 3 4 3 2 5 2 3" xfId="26656" xr:uid="{00000000-0005-0000-0000-00006B670000}"/>
    <cellStyle name="20% - Accent1 3 4 3 2 5 3" xfId="26657" xr:uid="{00000000-0005-0000-0000-00006C670000}"/>
    <cellStyle name="20% - Accent1 3 4 3 2 5 3 2" xfId="26658" xr:uid="{00000000-0005-0000-0000-00006D670000}"/>
    <cellStyle name="20% - Accent1 3 4 3 2 5 4" xfId="26659" xr:uid="{00000000-0005-0000-0000-00006E670000}"/>
    <cellStyle name="20% - Accent1 3 4 3 2 6" xfId="26660" xr:uid="{00000000-0005-0000-0000-00006F670000}"/>
    <cellStyle name="20% - Accent1 3 4 3 2 6 2" xfId="26661" xr:uid="{00000000-0005-0000-0000-000070670000}"/>
    <cellStyle name="20% - Accent1 3 4 3 2 6 2 2" xfId="26662" xr:uid="{00000000-0005-0000-0000-000071670000}"/>
    <cellStyle name="20% - Accent1 3 4 3 2 6 2 2 2" xfId="26663" xr:uid="{00000000-0005-0000-0000-000072670000}"/>
    <cellStyle name="20% - Accent1 3 4 3 2 6 2 3" xfId="26664" xr:uid="{00000000-0005-0000-0000-000073670000}"/>
    <cellStyle name="20% - Accent1 3 4 3 2 6 3" xfId="26665" xr:uid="{00000000-0005-0000-0000-000074670000}"/>
    <cellStyle name="20% - Accent1 3 4 3 2 6 3 2" xfId="26666" xr:uid="{00000000-0005-0000-0000-000075670000}"/>
    <cellStyle name="20% - Accent1 3 4 3 2 6 4" xfId="26667" xr:uid="{00000000-0005-0000-0000-000076670000}"/>
    <cellStyle name="20% - Accent1 3 4 3 2 7" xfId="26668" xr:uid="{00000000-0005-0000-0000-000077670000}"/>
    <cellStyle name="20% - Accent1 3 4 3 2 7 2" xfId="26669" xr:uid="{00000000-0005-0000-0000-000078670000}"/>
    <cellStyle name="20% - Accent1 3 4 3 2 7 2 2" xfId="26670" xr:uid="{00000000-0005-0000-0000-000079670000}"/>
    <cellStyle name="20% - Accent1 3 4 3 2 7 3" xfId="26671" xr:uid="{00000000-0005-0000-0000-00007A670000}"/>
    <cellStyle name="20% - Accent1 3 4 3 2 8" xfId="26672" xr:uid="{00000000-0005-0000-0000-00007B670000}"/>
    <cellStyle name="20% - Accent1 3 4 3 2 8 2" xfId="26673" xr:uid="{00000000-0005-0000-0000-00007C670000}"/>
    <cellStyle name="20% - Accent1 3 4 3 2 8 2 2" xfId="26674" xr:uid="{00000000-0005-0000-0000-00007D670000}"/>
    <cellStyle name="20% - Accent1 3 4 3 2 8 3" xfId="26675" xr:uid="{00000000-0005-0000-0000-00007E670000}"/>
    <cellStyle name="20% - Accent1 3 4 3 2 9" xfId="26676" xr:uid="{00000000-0005-0000-0000-00007F670000}"/>
    <cellStyle name="20% - Accent1 3 4 3 2 9 2" xfId="26677" xr:uid="{00000000-0005-0000-0000-000080670000}"/>
    <cellStyle name="20% - Accent1 3 4 3 3" xfId="26678" xr:uid="{00000000-0005-0000-0000-000081670000}"/>
    <cellStyle name="20% - Accent1 3 4 3 3 10" xfId="26679" xr:uid="{00000000-0005-0000-0000-000082670000}"/>
    <cellStyle name="20% - Accent1 3 4 3 3 10 2" xfId="26680" xr:uid="{00000000-0005-0000-0000-000083670000}"/>
    <cellStyle name="20% - Accent1 3 4 3 3 11" xfId="26681" xr:uid="{00000000-0005-0000-0000-000084670000}"/>
    <cellStyle name="20% - Accent1 3 4 3 3 2" xfId="26682" xr:uid="{00000000-0005-0000-0000-000085670000}"/>
    <cellStyle name="20% - Accent1 3 4 3 3 2 2" xfId="26683" xr:uid="{00000000-0005-0000-0000-000086670000}"/>
    <cellStyle name="20% - Accent1 3 4 3 3 2 2 2" xfId="26684" xr:uid="{00000000-0005-0000-0000-000087670000}"/>
    <cellStyle name="20% - Accent1 3 4 3 3 2 2 2 2" xfId="26685" xr:uid="{00000000-0005-0000-0000-000088670000}"/>
    <cellStyle name="20% - Accent1 3 4 3 3 2 2 2 2 2" xfId="26686" xr:uid="{00000000-0005-0000-0000-000089670000}"/>
    <cellStyle name="20% - Accent1 3 4 3 3 2 2 2 3" xfId="26687" xr:uid="{00000000-0005-0000-0000-00008A670000}"/>
    <cellStyle name="20% - Accent1 3 4 3 3 2 2 3" xfId="26688" xr:uid="{00000000-0005-0000-0000-00008B670000}"/>
    <cellStyle name="20% - Accent1 3 4 3 3 2 2 3 2" xfId="26689" xr:uid="{00000000-0005-0000-0000-00008C670000}"/>
    <cellStyle name="20% - Accent1 3 4 3 3 2 2 4" xfId="26690" xr:uid="{00000000-0005-0000-0000-00008D670000}"/>
    <cellStyle name="20% - Accent1 3 4 3 3 2 3" xfId="26691" xr:uid="{00000000-0005-0000-0000-00008E670000}"/>
    <cellStyle name="20% - Accent1 3 4 3 3 2 3 2" xfId="26692" xr:uid="{00000000-0005-0000-0000-00008F670000}"/>
    <cellStyle name="20% - Accent1 3 4 3 3 2 3 2 2" xfId="26693" xr:uid="{00000000-0005-0000-0000-000090670000}"/>
    <cellStyle name="20% - Accent1 3 4 3 3 2 3 2 2 2" xfId="26694" xr:uid="{00000000-0005-0000-0000-000091670000}"/>
    <cellStyle name="20% - Accent1 3 4 3 3 2 3 2 3" xfId="26695" xr:uid="{00000000-0005-0000-0000-000092670000}"/>
    <cellStyle name="20% - Accent1 3 4 3 3 2 3 3" xfId="26696" xr:uid="{00000000-0005-0000-0000-000093670000}"/>
    <cellStyle name="20% - Accent1 3 4 3 3 2 3 3 2" xfId="26697" xr:uid="{00000000-0005-0000-0000-000094670000}"/>
    <cellStyle name="20% - Accent1 3 4 3 3 2 3 4" xfId="26698" xr:uid="{00000000-0005-0000-0000-000095670000}"/>
    <cellStyle name="20% - Accent1 3 4 3 3 2 4" xfId="26699" xr:uid="{00000000-0005-0000-0000-000096670000}"/>
    <cellStyle name="20% - Accent1 3 4 3 3 2 4 2" xfId="26700" xr:uid="{00000000-0005-0000-0000-000097670000}"/>
    <cellStyle name="20% - Accent1 3 4 3 3 2 4 2 2" xfId="26701" xr:uid="{00000000-0005-0000-0000-000098670000}"/>
    <cellStyle name="20% - Accent1 3 4 3 3 2 4 2 2 2" xfId="26702" xr:uid="{00000000-0005-0000-0000-000099670000}"/>
    <cellStyle name="20% - Accent1 3 4 3 3 2 4 2 3" xfId="26703" xr:uid="{00000000-0005-0000-0000-00009A670000}"/>
    <cellStyle name="20% - Accent1 3 4 3 3 2 4 3" xfId="26704" xr:uid="{00000000-0005-0000-0000-00009B670000}"/>
    <cellStyle name="20% - Accent1 3 4 3 3 2 4 3 2" xfId="26705" xr:uid="{00000000-0005-0000-0000-00009C670000}"/>
    <cellStyle name="20% - Accent1 3 4 3 3 2 4 4" xfId="26706" xr:uid="{00000000-0005-0000-0000-00009D670000}"/>
    <cellStyle name="20% - Accent1 3 4 3 3 2 5" xfId="26707" xr:uid="{00000000-0005-0000-0000-00009E670000}"/>
    <cellStyle name="20% - Accent1 3 4 3 3 2 5 2" xfId="26708" xr:uid="{00000000-0005-0000-0000-00009F670000}"/>
    <cellStyle name="20% - Accent1 3 4 3 3 2 5 2 2" xfId="26709" xr:uid="{00000000-0005-0000-0000-0000A0670000}"/>
    <cellStyle name="20% - Accent1 3 4 3 3 2 5 3" xfId="26710" xr:uid="{00000000-0005-0000-0000-0000A1670000}"/>
    <cellStyle name="20% - Accent1 3 4 3 3 2 6" xfId="26711" xr:uid="{00000000-0005-0000-0000-0000A2670000}"/>
    <cellStyle name="20% - Accent1 3 4 3 3 2 6 2" xfId="26712" xr:uid="{00000000-0005-0000-0000-0000A3670000}"/>
    <cellStyle name="20% - Accent1 3 4 3 3 2 6 2 2" xfId="26713" xr:uid="{00000000-0005-0000-0000-0000A4670000}"/>
    <cellStyle name="20% - Accent1 3 4 3 3 2 6 3" xfId="26714" xr:uid="{00000000-0005-0000-0000-0000A5670000}"/>
    <cellStyle name="20% - Accent1 3 4 3 3 2 7" xfId="26715" xr:uid="{00000000-0005-0000-0000-0000A6670000}"/>
    <cellStyle name="20% - Accent1 3 4 3 3 2 7 2" xfId="26716" xr:uid="{00000000-0005-0000-0000-0000A7670000}"/>
    <cellStyle name="20% - Accent1 3 4 3 3 2 8" xfId="26717" xr:uid="{00000000-0005-0000-0000-0000A8670000}"/>
    <cellStyle name="20% - Accent1 3 4 3 3 2 8 2" xfId="26718" xr:uid="{00000000-0005-0000-0000-0000A9670000}"/>
    <cellStyle name="20% - Accent1 3 4 3 3 2 9" xfId="26719" xr:uid="{00000000-0005-0000-0000-0000AA670000}"/>
    <cellStyle name="20% - Accent1 3 4 3 3 3" xfId="26720" xr:uid="{00000000-0005-0000-0000-0000AB670000}"/>
    <cellStyle name="20% - Accent1 3 4 3 3 3 2" xfId="26721" xr:uid="{00000000-0005-0000-0000-0000AC670000}"/>
    <cellStyle name="20% - Accent1 3 4 3 3 3 2 2" xfId="26722" xr:uid="{00000000-0005-0000-0000-0000AD670000}"/>
    <cellStyle name="20% - Accent1 3 4 3 3 3 2 2 2" xfId="26723" xr:uid="{00000000-0005-0000-0000-0000AE670000}"/>
    <cellStyle name="20% - Accent1 3 4 3 3 3 2 2 2 2" xfId="26724" xr:uid="{00000000-0005-0000-0000-0000AF670000}"/>
    <cellStyle name="20% - Accent1 3 4 3 3 3 2 2 3" xfId="26725" xr:uid="{00000000-0005-0000-0000-0000B0670000}"/>
    <cellStyle name="20% - Accent1 3 4 3 3 3 2 3" xfId="26726" xr:uid="{00000000-0005-0000-0000-0000B1670000}"/>
    <cellStyle name="20% - Accent1 3 4 3 3 3 2 3 2" xfId="26727" xr:uid="{00000000-0005-0000-0000-0000B2670000}"/>
    <cellStyle name="20% - Accent1 3 4 3 3 3 2 4" xfId="26728" xr:uid="{00000000-0005-0000-0000-0000B3670000}"/>
    <cellStyle name="20% - Accent1 3 4 3 3 3 3" xfId="26729" xr:uid="{00000000-0005-0000-0000-0000B4670000}"/>
    <cellStyle name="20% - Accent1 3 4 3 3 3 3 2" xfId="26730" xr:uid="{00000000-0005-0000-0000-0000B5670000}"/>
    <cellStyle name="20% - Accent1 3 4 3 3 3 3 2 2" xfId="26731" xr:uid="{00000000-0005-0000-0000-0000B6670000}"/>
    <cellStyle name="20% - Accent1 3 4 3 3 3 3 2 2 2" xfId="26732" xr:uid="{00000000-0005-0000-0000-0000B7670000}"/>
    <cellStyle name="20% - Accent1 3 4 3 3 3 3 2 3" xfId="26733" xr:uid="{00000000-0005-0000-0000-0000B8670000}"/>
    <cellStyle name="20% - Accent1 3 4 3 3 3 3 3" xfId="26734" xr:uid="{00000000-0005-0000-0000-0000B9670000}"/>
    <cellStyle name="20% - Accent1 3 4 3 3 3 3 3 2" xfId="26735" xr:uid="{00000000-0005-0000-0000-0000BA670000}"/>
    <cellStyle name="20% - Accent1 3 4 3 3 3 3 4" xfId="26736" xr:uid="{00000000-0005-0000-0000-0000BB670000}"/>
    <cellStyle name="20% - Accent1 3 4 3 3 3 4" xfId="26737" xr:uid="{00000000-0005-0000-0000-0000BC670000}"/>
    <cellStyle name="20% - Accent1 3 4 3 3 3 4 2" xfId="26738" xr:uid="{00000000-0005-0000-0000-0000BD670000}"/>
    <cellStyle name="20% - Accent1 3 4 3 3 3 4 2 2" xfId="26739" xr:uid="{00000000-0005-0000-0000-0000BE670000}"/>
    <cellStyle name="20% - Accent1 3 4 3 3 3 4 2 2 2" xfId="26740" xr:uid="{00000000-0005-0000-0000-0000BF670000}"/>
    <cellStyle name="20% - Accent1 3 4 3 3 3 4 2 3" xfId="26741" xr:uid="{00000000-0005-0000-0000-0000C0670000}"/>
    <cellStyle name="20% - Accent1 3 4 3 3 3 4 3" xfId="26742" xr:uid="{00000000-0005-0000-0000-0000C1670000}"/>
    <cellStyle name="20% - Accent1 3 4 3 3 3 4 3 2" xfId="26743" xr:uid="{00000000-0005-0000-0000-0000C2670000}"/>
    <cellStyle name="20% - Accent1 3 4 3 3 3 4 4" xfId="26744" xr:uid="{00000000-0005-0000-0000-0000C3670000}"/>
    <cellStyle name="20% - Accent1 3 4 3 3 3 5" xfId="26745" xr:uid="{00000000-0005-0000-0000-0000C4670000}"/>
    <cellStyle name="20% - Accent1 3 4 3 3 3 5 2" xfId="26746" xr:uid="{00000000-0005-0000-0000-0000C5670000}"/>
    <cellStyle name="20% - Accent1 3 4 3 3 3 5 2 2" xfId="26747" xr:uid="{00000000-0005-0000-0000-0000C6670000}"/>
    <cellStyle name="20% - Accent1 3 4 3 3 3 5 3" xfId="26748" xr:uid="{00000000-0005-0000-0000-0000C7670000}"/>
    <cellStyle name="20% - Accent1 3 4 3 3 3 6" xfId="26749" xr:uid="{00000000-0005-0000-0000-0000C8670000}"/>
    <cellStyle name="20% - Accent1 3 4 3 3 3 6 2" xfId="26750" xr:uid="{00000000-0005-0000-0000-0000C9670000}"/>
    <cellStyle name="20% - Accent1 3 4 3 3 3 6 2 2" xfId="26751" xr:uid="{00000000-0005-0000-0000-0000CA670000}"/>
    <cellStyle name="20% - Accent1 3 4 3 3 3 6 3" xfId="26752" xr:uid="{00000000-0005-0000-0000-0000CB670000}"/>
    <cellStyle name="20% - Accent1 3 4 3 3 3 7" xfId="26753" xr:uid="{00000000-0005-0000-0000-0000CC670000}"/>
    <cellStyle name="20% - Accent1 3 4 3 3 3 7 2" xfId="26754" xr:uid="{00000000-0005-0000-0000-0000CD670000}"/>
    <cellStyle name="20% - Accent1 3 4 3 3 3 8" xfId="26755" xr:uid="{00000000-0005-0000-0000-0000CE670000}"/>
    <cellStyle name="20% - Accent1 3 4 3 3 3 8 2" xfId="26756" xr:uid="{00000000-0005-0000-0000-0000CF670000}"/>
    <cellStyle name="20% - Accent1 3 4 3 3 3 9" xfId="26757" xr:uid="{00000000-0005-0000-0000-0000D0670000}"/>
    <cellStyle name="20% - Accent1 3 4 3 3 4" xfId="26758" xr:uid="{00000000-0005-0000-0000-0000D1670000}"/>
    <cellStyle name="20% - Accent1 3 4 3 3 4 2" xfId="26759" xr:uid="{00000000-0005-0000-0000-0000D2670000}"/>
    <cellStyle name="20% - Accent1 3 4 3 3 4 2 2" xfId="26760" xr:uid="{00000000-0005-0000-0000-0000D3670000}"/>
    <cellStyle name="20% - Accent1 3 4 3 3 4 2 2 2" xfId="26761" xr:uid="{00000000-0005-0000-0000-0000D4670000}"/>
    <cellStyle name="20% - Accent1 3 4 3 3 4 2 3" xfId="26762" xr:uid="{00000000-0005-0000-0000-0000D5670000}"/>
    <cellStyle name="20% - Accent1 3 4 3 3 4 3" xfId="26763" xr:uid="{00000000-0005-0000-0000-0000D6670000}"/>
    <cellStyle name="20% - Accent1 3 4 3 3 4 3 2" xfId="26764" xr:uid="{00000000-0005-0000-0000-0000D7670000}"/>
    <cellStyle name="20% - Accent1 3 4 3 3 4 4" xfId="26765" xr:uid="{00000000-0005-0000-0000-0000D8670000}"/>
    <cellStyle name="20% - Accent1 3 4 3 3 5" xfId="26766" xr:uid="{00000000-0005-0000-0000-0000D9670000}"/>
    <cellStyle name="20% - Accent1 3 4 3 3 5 2" xfId="26767" xr:uid="{00000000-0005-0000-0000-0000DA670000}"/>
    <cellStyle name="20% - Accent1 3 4 3 3 5 2 2" xfId="26768" xr:uid="{00000000-0005-0000-0000-0000DB670000}"/>
    <cellStyle name="20% - Accent1 3 4 3 3 5 2 2 2" xfId="26769" xr:uid="{00000000-0005-0000-0000-0000DC670000}"/>
    <cellStyle name="20% - Accent1 3 4 3 3 5 2 3" xfId="26770" xr:uid="{00000000-0005-0000-0000-0000DD670000}"/>
    <cellStyle name="20% - Accent1 3 4 3 3 5 3" xfId="26771" xr:uid="{00000000-0005-0000-0000-0000DE670000}"/>
    <cellStyle name="20% - Accent1 3 4 3 3 5 3 2" xfId="26772" xr:uid="{00000000-0005-0000-0000-0000DF670000}"/>
    <cellStyle name="20% - Accent1 3 4 3 3 5 4" xfId="26773" xr:uid="{00000000-0005-0000-0000-0000E0670000}"/>
    <cellStyle name="20% - Accent1 3 4 3 3 6" xfId="26774" xr:uid="{00000000-0005-0000-0000-0000E1670000}"/>
    <cellStyle name="20% - Accent1 3 4 3 3 6 2" xfId="26775" xr:uid="{00000000-0005-0000-0000-0000E2670000}"/>
    <cellStyle name="20% - Accent1 3 4 3 3 6 2 2" xfId="26776" xr:uid="{00000000-0005-0000-0000-0000E3670000}"/>
    <cellStyle name="20% - Accent1 3 4 3 3 6 2 2 2" xfId="26777" xr:uid="{00000000-0005-0000-0000-0000E4670000}"/>
    <cellStyle name="20% - Accent1 3 4 3 3 6 2 3" xfId="26778" xr:uid="{00000000-0005-0000-0000-0000E5670000}"/>
    <cellStyle name="20% - Accent1 3 4 3 3 6 3" xfId="26779" xr:uid="{00000000-0005-0000-0000-0000E6670000}"/>
    <cellStyle name="20% - Accent1 3 4 3 3 6 3 2" xfId="26780" xr:uid="{00000000-0005-0000-0000-0000E7670000}"/>
    <cellStyle name="20% - Accent1 3 4 3 3 6 4" xfId="26781" xr:uid="{00000000-0005-0000-0000-0000E8670000}"/>
    <cellStyle name="20% - Accent1 3 4 3 3 7" xfId="26782" xr:uid="{00000000-0005-0000-0000-0000E9670000}"/>
    <cellStyle name="20% - Accent1 3 4 3 3 7 2" xfId="26783" xr:uid="{00000000-0005-0000-0000-0000EA670000}"/>
    <cellStyle name="20% - Accent1 3 4 3 3 7 2 2" xfId="26784" xr:uid="{00000000-0005-0000-0000-0000EB670000}"/>
    <cellStyle name="20% - Accent1 3 4 3 3 7 3" xfId="26785" xr:uid="{00000000-0005-0000-0000-0000EC670000}"/>
    <cellStyle name="20% - Accent1 3 4 3 3 8" xfId="26786" xr:uid="{00000000-0005-0000-0000-0000ED670000}"/>
    <cellStyle name="20% - Accent1 3 4 3 3 8 2" xfId="26787" xr:uid="{00000000-0005-0000-0000-0000EE670000}"/>
    <cellStyle name="20% - Accent1 3 4 3 3 8 2 2" xfId="26788" xr:uid="{00000000-0005-0000-0000-0000EF670000}"/>
    <cellStyle name="20% - Accent1 3 4 3 3 8 3" xfId="26789" xr:uid="{00000000-0005-0000-0000-0000F0670000}"/>
    <cellStyle name="20% - Accent1 3 4 3 3 9" xfId="26790" xr:uid="{00000000-0005-0000-0000-0000F1670000}"/>
    <cellStyle name="20% - Accent1 3 4 3 3 9 2" xfId="26791" xr:uid="{00000000-0005-0000-0000-0000F2670000}"/>
    <cellStyle name="20% - Accent1 3 4 3 4" xfId="26792" xr:uid="{00000000-0005-0000-0000-0000F3670000}"/>
    <cellStyle name="20% - Accent1 3 4 3 4 10" xfId="26793" xr:uid="{00000000-0005-0000-0000-0000F4670000}"/>
    <cellStyle name="20% - Accent1 3 4 3 4 10 2" xfId="26794" xr:uid="{00000000-0005-0000-0000-0000F5670000}"/>
    <cellStyle name="20% - Accent1 3 4 3 4 11" xfId="26795" xr:uid="{00000000-0005-0000-0000-0000F6670000}"/>
    <cellStyle name="20% - Accent1 3 4 3 4 2" xfId="26796" xr:uid="{00000000-0005-0000-0000-0000F7670000}"/>
    <cellStyle name="20% - Accent1 3 4 3 4 2 2" xfId="26797" xr:uid="{00000000-0005-0000-0000-0000F8670000}"/>
    <cellStyle name="20% - Accent1 3 4 3 4 2 2 2" xfId="26798" xr:uid="{00000000-0005-0000-0000-0000F9670000}"/>
    <cellStyle name="20% - Accent1 3 4 3 4 2 2 2 2" xfId="26799" xr:uid="{00000000-0005-0000-0000-0000FA670000}"/>
    <cellStyle name="20% - Accent1 3 4 3 4 2 2 2 2 2" xfId="26800" xr:uid="{00000000-0005-0000-0000-0000FB670000}"/>
    <cellStyle name="20% - Accent1 3 4 3 4 2 2 2 3" xfId="26801" xr:uid="{00000000-0005-0000-0000-0000FC670000}"/>
    <cellStyle name="20% - Accent1 3 4 3 4 2 2 3" xfId="26802" xr:uid="{00000000-0005-0000-0000-0000FD670000}"/>
    <cellStyle name="20% - Accent1 3 4 3 4 2 2 3 2" xfId="26803" xr:uid="{00000000-0005-0000-0000-0000FE670000}"/>
    <cellStyle name="20% - Accent1 3 4 3 4 2 2 4" xfId="26804" xr:uid="{00000000-0005-0000-0000-0000FF670000}"/>
    <cellStyle name="20% - Accent1 3 4 3 4 2 3" xfId="26805" xr:uid="{00000000-0005-0000-0000-000000680000}"/>
    <cellStyle name="20% - Accent1 3 4 3 4 2 3 2" xfId="26806" xr:uid="{00000000-0005-0000-0000-000001680000}"/>
    <cellStyle name="20% - Accent1 3 4 3 4 2 3 2 2" xfId="26807" xr:uid="{00000000-0005-0000-0000-000002680000}"/>
    <cellStyle name="20% - Accent1 3 4 3 4 2 3 2 2 2" xfId="26808" xr:uid="{00000000-0005-0000-0000-000003680000}"/>
    <cellStyle name="20% - Accent1 3 4 3 4 2 3 2 3" xfId="26809" xr:uid="{00000000-0005-0000-0000-000004680000}"/>
    <cellStyle name="20% - Accent1 3 4 3 4 2 3 3" xfId="26810" xr:uid="{00000000-0005-0000-0000-000005680000}"/>
    <cellStyle name="20% - Accent1 3 4 3 4 2 3 3 2" xfId="26811" xr:uid="{00000000-0005-0000-0000-000006680000}"/>
    <cellStyle name="20% - Accent1 3 4 3 4 2 3 4" xfId="26812" xr:uid="{00000000-0005-0000-0000-000007680000}"/>
    <cellStyle name="20% - Accent1 3 4 3 4 2 4" xfId="26813" xr:uid="{00000000-0005-0000-0000-000008680000}"/>
    <cellStyle name="20% - Accent1 3 4 3 4 2 4 2" xfId="26814" xr:uid="{00000000-0005-0000-0000-000009680000}"/>
    <cellStyle name="20% - Accent1 3 4 3 4 2 4 2 2" xfId="26815" xr:uid="{00000000-0005-0000-0000-00000A680000}"/>
    <cellStyle name="20% - Accent1 3 4 3 4 2 4 2 2 2" xfId="26816" xr:uid="{00000000-0005-0000-0000-00000B680000}"/>
    <cellStyle name="20% - Accent1 3 4 3 4 2 4 2 3" xfId="26817" xr:uid="{00000000-0005-0000-0000-00000C680000}"/>
    <cellStyle name="20% - Accent1 3 4 3 4 2 4 3" xfId="26818" xr:uid="{00000000-0005-0000-0000-00000D680000}"/>
    <cellStyle name="20% - Accent1 3 4 3 4 2 4 3 2" xfId="26819" xr:uid="{00000000-0005-0000-0000-00000E680000}"/>
    <cellStyle name="20% - Accent1 3 4 3 4 2 4 4" xfId="26820" xr:uid="{00000000-0005-0000-0000-00000F680000}"/>
    <cellStyle name="20% - Accent1 3 4 3 4 2 5" xfId="26821" xr:uid="{00000000-0005-0000-0000-000010680000}"/>
    <cellStyle name="20% - Accent1 3 4 3 4 2 5 2" xfId="26822" xr:uid="{00000000-0005-0000-0000-000011680000}"/>
    <cellStyle name="20% - Accent1 3 4 3 4 2 5 2 2" xfId="26823" xr:uid="{00000000-0005-0000-0000-000012680000}"/>
    <cellStyle name="20% - Accent1 3 4 3 4 2 5 3" xfId="26824" xr:uid="{00000000-0005-0000-0000-000013680000}"/>
    <cellStyle name="20% - Accent1 3 4 3 4 2 6" xfId="26825" xr:uid="{00000000-0005-0000-0000-000014680000}"/>
    <cellStyle name="20% - Accent1 3 4 3 4 2 6 2" xfId="26826" xr:uid="{00000000-0005-0000-0000-000015680000}"/>
    <cellStyle name="20% - Accent1 3 4 3 4 2 6 2 2" xfId="26827" xr:uid="{00000000-0005-0000-0000-000016680000}"/>
    <cellStyle name="20% - Accent1 3 4 3 4 2 6 3" xfId="26828" xr:uid="{00000000-0005-0000-0000-000017680000}"/>
    <cellStyle name="20% - Accent1 3 4 3 4 2 7" xfId="26829" xr:uid="{00000000-0005-0000-0000-000018680000}"/>
    <cellStyle name="20% - Accent1 3 4 3 4 2 7 2" xfId="26830" xr:uid="{00000000-0005-0000-0000-000019680000}"/>
    <cellStyle name="20% - Accent1 3 4 3 4 2 8" xfId="26831" xr:uid="{00000000-0005-0000-0000-00001A680000}"/>
    <cellStyle name="20% - Accent1 3 4 3 4 2 8 2" xfId="26832" xr:uid="{00000000-0005-0000-0000-00001B680000}"/>
    <cellStyle name="20% - Accent1 3 4 3 4 2 9" xfId="26833" xr:uid="{00000000-0005-0000-0000-00001C680000}"/>
    <cellStyle name="20% - Accent1 3 4 3 4 3" xfId="26834" xr:uid="{00000000-0005-0000-0000-00001D680000}"/>
    <cellStyle name="20% - Accent1 3 4 3 4 3 2" xfId="26835" xr:uid="{00000000-0005-0000-0000-00001E680000}"/>
    <cellStyle name="20% - Accent1 3 4 3 4 3 2 2" xfId="26836" xr:uid="{00000000-0005-0000-0000-00001F680000}"/>
    <cellStyle name="20% - Accent1 3 4 3 4 3 2 2 2" xfId="26837" xr:uid="{00000000-0005-0000-0000-000020680000}"/>
    <cellStyle name="20% - Accent1 3 4 3 4 3 2 2 2 2" xfId="26838" xr:uid="{00000000-0005-0000-0000-000021680000}"/>
    <cellStyle name="20% - Accent1 3 4 3 4 3 2 2 3" xfId="26839" xr:uid="{00000000-0005-0000-0000-000022680000}"/>
    <cellStyle name="20% - Accent1 3 4 3 4 3 2 3" xfId="26840" xr:uid="{00000000-0005-0000-0000-000023680000}"/>
    <cellStyle name="20% - Accent1 3 4 3 4 3 2 3 2" xfId="26841" xr:uid="{00000000-0005-0000-0000-000024680000}"/>
    <cellStyle name="20% - Accent1 3 4 3 4 3 2 4" xfId="26842" xr:uid="{00000000-0005-0000-0000-000025680000}"/>
    <cellStyle name="20% - Accent1 3 4 3 4 3 3" xfId="26843" xr:uid="{00000000-0005-0000-0000-000026680000}"/>
    <cellStyle name="20% - Accent1 3 4 3 4 3 3 2" xfId="26844" xr:uid="{00000000-0005-0000-0000-000027680000}"/>
    <cellStyle name="20% - Accent1 3 4 3 4 3 3 2 2" xfId="26845" xr:uid="{00000000-0005-0000-0000-000028680000}"/>
    <cellStyle name="20% - Accent1 3 4 3 4 3 3 2 2 2" xfId="26846" xr:uid="{00000000-0005-0000-0000-000029680000}"/>
    <cellStyle name="20% - Accent1 3 4 3 4 3 3 2 3" xfId="26847" xr:uid="{00000000-0005-0000-0000-00002A680000}"/>
    <cellStyle name="20% - Accent1 3 4 3 4 3 3 3" xfId="26848" xr:uid="{00000000-0005-0000-0000-00002B680000}"/>
    <cellStyle name="20% - Accent1 3 4 3 4 3 3 3 2" xfId="26849" xr:uid="{00000000-0005-0000-0000-00002C680000}"/>
    <cellStyle name="20% - Accent1 3 4 3 4 3 3 4" xfId="26850" xr:uid="{00000000-0005-0000-0000-00002D680000}"/>
    <cellStyle name="20% - Accent1 3 4 3 4 3 4" xfId="26851" xr:uid="{00000000-0005-0000-0000-00002E680000}"/>
    <cellStyle name="20% - Accent1 3 4 3 4 3 4 2" xfId="26852" xr:uid="{00000000-0005-0000-0000-00002F680000}"/>
    <cellStyle name="20% - Accent1 3 4 3 4 3 4 2 2" xfId="26853" xr:uid="{00000000-0005-0000-0000-000030680000}"/>
    <cellStyle name="20% - Accent1 3 4 3 4 3 4 2 2 2" xfId="26854" xr:uid="{00000000-0005-0000-0000-000031680000}"/>
    <cellStyle name="20% - Accent1 3 4 3 4 3 4 2 3" xfId="26855" xr:uid="{00000000-0005-0000-0000-000032680000}"/>
    <cellStyle name="20% - Accent1 3 4 3 4 3 4 3" xfId="26856" xr:uid="{00000000-0005-0000-0000-000033680000}"/>
    <cellStyle name="20% - Accent1 3 4 3 4 3 4 3 2" xfId="26857" xr:uid="{00000000-0005-0000-0000-000034680000}"/>
    <cellStyle name="20% - Accent1 3 4 3 4 3 4 4" xfId="26858" xr:uid="{00000000-0005-0000-0000-000035680000}"/>
    <cellStyle name="20% - Accent1 3 4 3 4 3 5" xfId="26859" xr:uid="{00000000-0005-0000-0000-000036680000}"/>
    <cellStyle name="20% - Accent1 3 4 3 4 3 5 2" xfId="26860" xr:uid="{00000000-0005-0000-0000-000037680000}"/>
    <cellStyle name="20% - Accent1 3 4 3 4 3 5 2 2" xfId="26861" xr:uid="{00000000-0005-0000-0000-000038680000}"/>
    <cellStyle name="20% - Accent1 3 4 3 4 3 5 3" xfId="26862" xr:uid="{00000000-0005-0000-0000-000039680000}"/>
    <cellStyle name="20% - Accent1 3 4 3 4 3 6" xfId="26863" xr:uid="{00000000-0005-0000-0000-00003A680000}"/>
    <cellStyle name="20% - Accent1 3 4 3 4 3 6 2" xfId="26864" xr:uid="{00000000-0005-0000-0000-00003B680000}"/>
    <cellStyle name="20% - Accent1 3 4 3 4 3 6 2 2" xfId="26865" xr:uid="{00000000-0005-0000-0000-00003C680000}"/>
    <cellStyle name="20% - Accent1 3 4 3 4 3 6 3" xfId="26866" xr:uid="{00000000-0005-0000-0000-00003D680000}"/>
    <cellStyle name="20% - Accent1 3 4 3 4 3 7" xfId="26867" xr:uid="{00000000-0005-0000-0000-00003E680000}"/>
    <cellStyle name="20% - Accent1 3 4 3 4 3 7 2" xfId="26868" xr:uid="{00000000-0005-0000-0000-00003F680000}"/>
    <cellStyle name="20% - Accent1 3 4 3 4 3 8" xfId="26869" xr:uid="{00000000-0005-0000-0000-000040680000}"/>
    <cellStyle name="20% - Accent1 3 4 3 4 3 8 2" xfId="26870" xr:uid="{00000000-0005-0000-0000-000041680000}"/>
    <cellStyle name="20% - Accent1 3 4 3 4 3 9" xfId="26871" xr:uid="{00000000-0005-0000-0000-000042680000}"/>
    <cellStyle name="20% - Accent1 3 4 3 4 4" xfId="26872" xr:uid="{00000000-0005-0000-0000-000043680000}"/>
    <cellStyle name="20% - Accent1 3 4 3 4 4 2" xfId="26873" xr:uid="{00000000-0005-0000-0000-000044680000}"/>
    <cellStyle name="20% - Accent1 3 4 3 4 4 2 2" xfId="26874" xr:uid="{00000000-0005-0000-0000-000045680000}"/>
    <cellStyle name="20% - Accent1 3 4 3 4 4 2 2 2" xfId="26875" xr:uid="{00000000-0005-0000-0000-000046680000}"/>
    <cellStyle name="20% - Accent1 3 4 3 4 4 2 3" xfId="26876" xr:uid="{00000000-0005-0000-0000-000047680000}"/>
    <cellStyle name="20% - Accent1 3 4 3 4 4 3" xfId="26877" xr:uid="{00000000-0005-0000-0000-000048680000}"/>
    <cellStyle name="20% - Accent1 3 4 3 4 4 3 2" xfId="26878" xr:uid="{00000000-0005-0000-0000-000049680000}"/>
    <cellStyle name="20% - Accent1 3 4 3 4 4 4" xfId="26879" xr:uid="{00000000-0005-0000-0000-00004A680000}"/>
    <cellStyle name="20% - Accent1 3 4 3 4 5" xfId="26880" xr:uid="{00000000-0005-0000-0000-00004B680000}"/>
    <cellStyle name="20% - Accent1 3 4 3 4 5 2" xfId="26881" xr:uid="{00000000-0005-0000-0000-00004C680000}"/>
    <cellStyle name="20% - Accent1 3 4 3 4 5 2 2" xfId="26882" xr:uid="{00000000-0005-0000-0000-00004D680000}"/>
    <cellStyle name="20% - Accent1 3 4 3 4 5 2 2 2" xfId="26883" xr:uid="{00000000-0005-0000-0000-00004E680000}"/>
    <cellStyle name="20% - Accent1 3 4 3 4 5 2 3" xfId="26884" xr:uid="{00000000-0005-0000-0000-00004F680000}"/>
    <cellStyle name="20% - Accent1 3 4 3 4 5 3" xfId="26885" xr:uid="{00000000-0005-0000-0000-000050680000}"/>
    <cellStyle name="20% - Accent1 3 4 3 4 5 3 2" xfId="26886" xr:uid="{00000000-0005-0000-0000-000051680000}"/>
    <cellStyle name="20% - Accent1 3 4 3 4 5 4" xfId="26887" xr:uid="{00000000-0005-0000-0000-000052680000}"/>
    <cellStyle name="20% - Accent1 3 4 3 4 6" xfId="26888" xr:uid="{00000000-0005-0000-0000-000053680000}"/>
    <cellStyle name="20% - Accent1 3 4 3 4 6 2" xfId="26889" xr:uid="{00000000-0005-0000-0000-000054680000}"/>
    <cellStyle name="20% - Accent1 3 4 3 4 6 2 2" xfId="26890" xr:uid="{00000000-0005-0000-0000-000055680000}"/>
    <cellStyle name="20% - Accent1 3 4 3 4 6 2 2 2" xfId="26891" xr:uid="{00000000-0005-0000-0000-000056680000}"/>
    <cellStyle name="20% - Accent1 3 4 3 4 6 2 3" xfId="26892" xr:uid="{00000000-0005-0000-0000-000057680000}"/>
    <cellStyle name="20% - Accent1 3 4 3 4 6 3" xfId="26893" xr:uid="{00000000-0005-0000-0000-000058680000}"/>
    <cellStyle name="20% - Accent1 3 4 3 4 6 3 2" xfId="26894" xr:uid="{00000000-0005-0000-0000-000059680000}"/>
    <cellStyle name="20% - Accent1 3 4 3 4 6 4" xfId="26895" xr:uid="{00000000-0005-0000-0000-00005A680000}"/>
    <cellStyle name="20% - Accent1 3 4 3 4 7" xfId="26896" xr:uid="{00000000-0005-0000-0000-00005B680000}"/>
    <cellStyle name="20% - Accent1 3 4 3 4 7 2" xfId="26897" xr:uid="{00000000-0005-0000-0000-00005C680000}"/>
    <cellStyle name="20% - Accent1 3 4 3 4 7 2 2" xfId="26898" xr:uid="{00000000-0005-0000-0000-00005D680000}"/>
    <cellStyle name="20% - Accent1 3 4 3 4 7 3" xfId="26899" xr:uid="{00000000-0005-0000-0000-00005E680000}"/>
    <cellStyle name="20% - Accent1 3 4 3 4 8" xfId="26900" xr:uid="{00000000-0005-0000-0000-00005F680000}"/>
    <cellStyle name="20% - Accent1 3 4 3 4 8 2" xfId="26901" xr:uid="{00000000-0005-0000-0000-000060680000}"/>
    <cellStyle name="20% - Accent1 3 4 3 4 8 2 2" xfId="26902" xr:uid="{00000000-0005-0000-0000-000061680000}"/>
    <cellStyle name="20% - Accent1 3 4 3 4 8 3" xfId="26903" xr:uid="{00000000-0005-0000-0000-000062680000}"/>
    <cellStyle name="20% - Accent1 3 4 3 4 9" xfId="26904" xr:uid="{00000000-0005-0000-0000-000063680000}"/>
    <cellStyle name="20% - Accent1 3 4 3 4 9 2" xfId="26905" xr:uid="{00000000-0005-0000-0000-000064680000}"/>
    <cellStyle name="20% - Accent1 3 4 3 5" xfId="26906" xr:uid="{00000000-0005-0000-0000-000065680000}"/>
    <cellStyle name="20% - Accent1 3 4 3 5 2" xfId="26907" xr:uid="{00000000-0005-0000-0000-000066680000}"/>
    <cellStyle name="20% - Accent1 3 4 3 5 2 2" xfId="26908" xr:uid="{00000000-0005-0000-0000-000067680000}"/>
    <cellStyle name="20% - Accent1 3 4 3 5 2 2 2" xfId="26909" xr:uid="{00000000-0005-0000-0000-000068680000}"/>
    <cellStyle name="20% - Accent1 3 4 3 5 2 2 2 2" xfId="26910" xr:uid="{00000000-0005-0000-0000-000069680000}"/>
    <cellStyle name="20% - Accent1 3 4 3 5 2 2 3" xfId="26911" xr:uid="{00000000-0005-0000-0000-00006A680000}"/>
    <cellStyle name="20% - Accent1 3 4 3 5 2 3" xfId="26912" xr:uid="{00000000-0005-0000-0000-00006B680000}"/>
    <cellStyle name="20% - Accent1 3 4 3 5 2 3 2" xfId="26913" xr:uid="{00000000-0005-0000-0000-00006C680000}"/>
    <cellStyle name="20% - Accent1 3 4 3 5 2 4" xfId="26914" xr:uid="{00000000-0005-0000-0000-00006D680000}"/>
    <cellStyle name="20% - Accent1 3 4 3 5 3" xfId="26915" xr:uid="{00000000-0005-0000-0000-00006E680000}"/>
    <cellStyle name="20% - Accent1 3 4 3 5 3 2" xfId="26916" xr:uid="{00000000-0005-0000-0000-00006F680000}"/>
    <cellStyle name="20% - Accent1 3 4 3 5 3 2 2" xfId="26917" xr:uid="{00000000-0005-0000-0000-000070680000}"/>
    <cellStyle name="20% - Accent1 3 4 3 5 3 2 2 2" xfId="26918" xr:uid="{00000000-0005-0000-0000-000071680000}"/>
    <cellStyle name="20% - Accent1 3 4 3 5 3 2 3" xfId="26919" xr:uid="{00000000-0005-0000-0000-000072680000}"/>
    <cellStyle name="20% - Accent1 3 4 3 5 3 3" xfId="26920" xr:uid="{00000000-0005-0000-0000-000073680000}"/>
    <cellStyle name="20% - Accent1 3 4 3 5 3 3 2" xfId="26921" xr:uid="{00000000-0005-0000-0000-000074680000}"/>
    <cellStyle name="20% - Accent1 3 4 3 5 3 4" xfId="26922" xr:uid="{00000000-0005-0000-0000-000075680000}"/>
    <cellStyle name="20% - Accent1 3 4 3 5 4" xfId="26923" xr:uid="{00000000-0005-0000-0000-000076680000}"/>
    <cellStyle name="20% - Accent1 3 4 3 5 4 2" xfId="26924" xr:uid="{00000000-0005-0000-0000-000077680000}"/>
    <cellStyle name="20% - Accent1 3 4 3 5 4 2 2" xfId="26925" xr:uid="{00000000-0005-0000-0000-000078680000}"/>
    <cellStyle name="20% - Accent1 3 4 3 5 4 2 2 2" xfId="26926" xr:uid="{00000000-0005-0000-0000-000079680000}"/>
    <cellStyle name="20% - Accent1 3 4 3 5 4 2 3" xfId="26927" xr:uid="{00000000-0005-0000-0000-00007A680000}"/>
    <cellStyle name="20% - Accent1 3 4 3 5 4 3" xfId="26928" xr:uid="{00000000-0005-0000-0000-00007B680000}"/>
    <cellStyle name="20% - Accent1 3 4 3 5 4 3 2" xfId="26929" xr:uid="{00000000-0005-0000-0000-00007C680000}"/>
    <cellStyle name="20% - Accent1 3 4 3 5 4 4" xfId="26930" xr:uid="{00000000-0005-0000-0000-00007D680000}"/>
    <cellStyle name="20% - Accent1 3 4 3 5 5" xfId="26931" xr:uid="{00000000-0005-0000-0000-00007E680000}"/>
    <cellStyle name="20% - Accent1 3 4 3 5 5 2" xfId="26932" xr:uid="{00000000-0005-0000-0000-00007F680000}"/>
    <cellStyle name="20% - Accent1 3 4 3 5 5 2 2" xfId="26933" xr:uid="{00000000-0005-0000-0000-000080680000}"/>
    <cellStyle name="20% - Accent1 3 4 3 5 5 3" xfId="26934" xr:uid="{00000000-0005-0000-0000-000081680000}"/>
    <cellStyle name="20% - Accent1 3 4 3 5 6" xfId="26935" xr:uid="{00000000-0005-0000-0000-000082680000}"/>
    <cellStyle name="20% - Accent1 3 4 3 5 6 2" xfId="26936" xr:uid="{00000000-0005-0000-0000-000083680000}"/>
    <cellStyle name="20% - Accent1 3 4 3 5 6 2 2" xfId="26937" xr:uid="{00000000-0005-0000-0000-000084680000}"/>
    <cellStyle name="20% - Accent1 3 4 3 5 6 3" xfId="26938" xr:uid="{00000000-0005-0000-0000-000085680000}"/>
    <cellStyle name="20% - Accent1 3 4 3 5 7" xfId="26939" xr:uid="{00000000-0005-0000-0000-000086680000}"/>
    <cellStyle name="20% - Accent1 3 4 3 5 7 2" xfId="26940" xr:uid="{00000000-0005-0000-0000-000087680000}"/>
    <cellStyle name="20% - Accent1 3 4 3 5 8" xfId="26941" xr:uid="{00000000-0005-0000-0000-000088680000}"/>
    <cellStyle name="20% - Accent1 3 4 3 5 8 2" xfId="26942" xr:uid="{00000000-0005-0000-0000-000089680000}"/>
    <cellStyle name="20% - Accent1 3 4 3 5 9" xfId="26943" xr:uid="{00000000-0005-0000-0000-00008A680000}"/>
    <cellStyle name="20% - Accent1 3 4 3 6" xfId="26944" xr:uid="{00000000-0005-0000-0000-00008B680000}"/>
    <cellStyle name="20% - Accent1 3 4 3 6 2" xfId="26945" xr:uid="{00000000-0005-0000-0000-00008C680000}"/>
    <cellStyle name="20% - Accent1 3 4 3 6 2 2" xfId="26946" xr:uid="{00000000-0005-0000-0000-00008D680000}"/>
    <cellStyle name="20% - Accent1 3 4 3 6 2 2 2" xfId="26947" xr:uid="{00000000-0005-0000-0000-00008E680000}"/>
    <cellStyle name="20% - Accent1 3 4 3 6 2 2 2 2" xfId="26948" xr:uid="{00000000-0005-0000-0000-00008F680000}"/>
    <cellStyle name="20% - Accent1 3 4 3 6 2 2 3" xfId="26949" xr:uid="{00000000-0005-0000-0000-000090680000}"/>
    <cellStyle name="20% - Accent1 3 4 3 6 2 3" xfId="26950" xr:uid="{00000000-0005-0000-0000-000091680000}"/>
    <cellStyle name="20% - Accent1 3 4 3 6 2 3 2" xfId="26951" xr:uid="{00000000-0005-0000-0000-000092680000}"/>
    <cellStyle name="20% - Accent1 3 4 3 6 2 4" xfId="26952" xr:uid="{00000000-0005-0000-0000-000093680000}"/>
    <cellStyle name="20% - Accent1 3 4 3 6 3" xfId="26953" xr:uid="{00000000-0005-0000-0000-000094680000}"/>
    <cellStyle name="20% - Accent1 3 4 3 6 3 2" xfId="26954" xr:uid="{00000000-0005-0000-0000-000095680000}"/>
    <cellStyle name="20% - Accent1 3 4 3 6 3 2 2" xfId="26955" xr:uid="{00000000-0005-0000-0000-000096680000}"/>
    <cellStyle name="20% - Accent1 3 4 3 6 3 2 2 2" xfId="26956" xr:uid="{00000000-0005-0000-0000-000097680000}"/>
    <cellStyle name="20% - Accent1 3 4 3 6 3 2 3" xfId="26957" xr:uid="{00000000-0005-0000-0000-000098680000}"/>
    <cellStyle name="20% - Accent1 3 4 3 6 3 3" xfId="26958" xr:uid="{00000000-0005-0000-0000-000099680000}"/>
    <cellStyle name="20% - Accent1 3 4 3 6 3 3 2" xfId="26959" xr:uid="{00000000-0005-0000-0000-00009A680000}"/>
    <cellStyle name="20% - Accent1 3 4 3 6 3 4" xfId="26960" xr:uid="{00000000-0005-0000-0000-00009B680000}"/>
    <cellStyle name="20% - Accent1 3 4 3 6 4" xfId="26961" xr:uid="{00000000-0005-0000-0000-00009C680000}"/>
    <cellStyle name="20% - Accent1 3 4 3 6 4 2" xfId="26962" xr:uid="{00000000-0005-0000-0000-00009D680000}"/>
    <cellStyle name="20% - Accent1 3 4 3 6 4 2 2" xfId="26963" xr:uid="{00000000-0005-0000-0000-00009E680000}"/>
    <cellStyle name="20% - Accent1 3 4 3 6 4 2 2 2" xfId="26964" xr:uid="{00000000-0005-0000-0000-00009F680000}"/>
    <cellStyle name="20% - Accent1 3 4 3 6 4 2 3" xfId="26965" xr:uid="{00000000-0005-0000-0000-0000A0680000}"/>
    <cellStyle name="20% - Accent1 3 4 3 6 4 3" xfId="26966" xr:uid="{00000000-0005-0000-0000-0000A1680000}"/>
    <cellStyle name="20% - Accent1 3 4 3 6 4 3 2" xfId="26967" xr:uid="{00000000-0005-0000-0000-0000A2680000}"/>
    <cellStyle name="20% - Accent1 3 4 3 6 4 4" xfId="26968" xr:uid="{00000000-0005-0000-0000-0000A3680000}"/>
    <cellStyle name="20% - Accent1 3 4 3 6 5" xfId="26969" xr:uid="{00000000-0005-0000-0000-0000A4680000}"/>
    <cellStyle name="20% - Accent1 3 4 3 6 5 2" xfId="26970" xr:uid="{00000000-0005-0000-0000-0000A5680000}"/>
    <cellStyle name="20% - Accent1 3 4 3 6 5 2 2" xfId="26971" xr:uid="{00000000-0005-0000-0000-0000A6680000}"/>
    <cellStyle name="20% - Accent1 3 4 3 6 5 3" xfId="26972" xr:uid="{00000000-0005-0000-0000-0000A7680000}"/>
    <cellStyle name="20% - Accent1 3 4 3 6 6" xfId="26973" xr:uid="{00000000-0005-0000-0000-0000A8680000}"/>
    <cellStyle name="20% - Accent1 3 4 3 6 6 2" xfId="26974" xr:uid="{00000000-0005-0000-0000-0000A9680000}"/>
    <cellStyle name="20% - Accent1 3 4 3 6 6 2 2" xfId="26975" xr:uid="{00000000-0005-0000-0000-0000AA680000}"/>
    <cellStyle name="20% - Accent1 3 4 3 6 6 3" xfId="26976" xr:uid="{00000000-0005-0000-0000-0000AB680000}"/>
    <cellStyle name="20% - Accent1 3 4 3 6 7" xfId="26977" xr:uid="{00000000-0005-0000-0000-0000AC680000}"/>
    <cellStyle name="20% - Accent1 3 4 3 6 7 2" xfId="26978" xr:uid="{00000000-0005-0000-0000-0000AD680000}"/>
    <cellStyle name="20% - Accent1 3 4 3 6 8" xfId="26979" xr:uid="{00000000-0005-0000-0000-0000AE680000}"/>
    <cellStyle name="20% - Accent1 3 4 3 6 8 2" xfId="26980" xr:uid="{00000000-0005-0000-0000-0000AF680000}"/>
    <cellStyle name="20% - Accent1 3 4 3 6 9" xfId="26981" xr:uid="{00000000-0005-0000-0000-0000B0680000}"/>
    <cellStyle name="20% - Accent1 3 4 3 7" xfId="26982" xr:uid="{00000000-0005-0000-0000-0000B1680000}"/>
    <cellStyle name="20% - Accent1 3 4 3 7 2" xfId="26983" xr:uid="{00000000-0005-0000-0000-0000B2680000}"/>
    <cellStyle name="20% - Accent1 3 4 3 7 2 2" xfId="26984" xr:uid="{00000000-0005-0000-0000-0000B3680000}"/>
    <cellStyle name="20% - Accent1 3 4 3 7 2 2 2" xfId="26985" xr:uid="{00000000-0005-0000-0000-0000B4680000}"/>
    <cellStyle name="20% - Accent1 3 4 3 7 2 3" xfId="26986" xr:uid="{00000000-0005-0000-0000-0000B5680000}"/>
    <cellStyle name="20% - Accent1 3 4 3 7 3" xfId="26987" xr:uid="{00000000-0005-0000-0000-0000B6680000}"/>
    <cellStyle name="20% - Accent1 3 4 3 7 3 2" xfId="26988" xr:uid="{00000000-0005-0000-0000-0000B7680000}"/>
    <cellStyle name="20% - Accent1 3 4 3 7 4" xfId="26989" xr:uid="{00000000-0005-0000-0000-0000B8680000}"/>
    <cellStyle name="20% - Accent1 3 4 3 8" xfId="26990" xr:uid="{00000000-0005-0000-0000-0000B9680000}"/>
    <cellStyle name="20% - Accent1 3 4 3 8 2" xfId="26991" xr:uid="{00000000-0005-0000-0000-0000BA680000}"/>
    <cellStyle name="20% - Accent1 3 4 3 8 2 2" xfId="26992" xr:uid="{00000000-0005-0000-0000-0000BB680000}"/>
    <cellStyle name="20% - Accent1 3 4 3 8 2 2 2" xfId="26993" xr:uid="{00000000-0005-0000-0000-0000BC680000}"/>
    <cellStyle name="20% - Accent1 3 4 3 8 2 3" xfId="26994" xr:uid="{00000000-0005-0000-0000-0000BD680000}"/>
    <cellStyle name="20% - Accent1 3 4 3 8 3" xfId="26995" xr:uid="{00000000-0005-0000-0000-0000BE680000}"/>
    <cellStyle name="20% - Accent1 3 4 3 8 3 2" xfId="26996" xr:uid="{00000000-0005-0000-0000-0000BF680000}"/>
    <cellStyle name="20% - Accent1 3 4 3 8 4" xfId="26997" xr:uid="{00000000-0005-0000-0000-0000C0680000}"/>
    <cellStyle name="20% - Accent1 3 4 3 9" xfId="26998" xr:uid="{00000000-0005-0000-0000-0000C1680000}"/>
    <cellStyle name="20% - Accent1 3 4 3 9 2" xfId="26999" xr:uid="{00000000-0005-0000-0000-0000C2680000}"/>
    <cellStyle name="20% - Accent1 3 4 3 9 2 2" xfId="27000" xr:uid="{00000000-0005-0000-0000-0000C3680000}"/>
    <cellStyle name="20% - Accent1 3 4 3 9 2 2 2" xfId="27001" xr:uid="{00000000-0005-0000-0000-0000C4680000}"/>
    <cellStyle name="20% - Accent1 3 4 3 9 2 3" xfId="27002" xr:uid="{00000000-0005-0000-0000-0000C5680000}"/>
    <cellStyle name="20% - Accent1 3 4 3 9 3" xfId="27003" xr:uid="{00000000-0005-0000-0000-0000C6680000}"/>
    <cellStyle name="20% - Accent1 3 4 3 9 3 2" xfId="27004" xr:uid="{00000000-0005-0000-0000-0000C7680000}"/>
    <cellStyle name="20% - Accent1 3 4 3 9 4" xfId="27005" xr:uid="{00000000-0005-0000-0000-0000C8680000}"/>
    <cellStyle name="20% - Accent1 3 4 4" xfId="27006" xr:uid="{00000000-0005-0000-0000-0000C9680000}"/>
    <cellStyle name="20% - Accent1 3 4 4 10" xfId="27007" xr:uid="{00000000-0005-0000-0000-0000CA680000}"/>
    <cellStyle name="20% - Accent1 3 4 4 10 2" xfId="27008" xr:uid="{00000000-0005-0000-0000-0000CB680000}"/>
    <cellStyle name="20% - Accent1 3 4 4 11" xfId="27009" xr:uid="{00000000-0005-0000-0000-0000CC680000}"/>
    <cellStyle name="20% - Accent1 3 4 4 2" xfId="27010" xr:uid="{00000000-0005-0000-0000-0000CD680000}"/>
    <cellStyle name="20% - Accent1 3 4 4 2 2" xfId="27011" xr:uid="{00000000-0005-0000-0000-0000CE680000}"/>
    <cellStyle name="20% - Accent1 3 4 4 2 2 2" xfId="27012" xr:uid="{00000000-0005-0000-0000-0000CF680000}"/>
    <cellStyle name="20% - Accent1 3 4 4 2 2 2 2" xfId="27013" xr:uid="{00000000-0005-0000-0000-0000D0680000}"/>
    <cellStyle name="20% - Accent1 3 4 4 2 2 2 2 2" xfId="27014" xr:uid="{00000000-0005-0000-0000-0000D1680000}"/>
    <cellStyle name="20% - Accent1 3 4 4 2 2 2 3" xfId="27015" xr:uid="{00000000-0005-0000-0000-0000D2680000}"/>
    <cellStyle name="20% - Accent1 3 4 4 2 2 3" xfId="27016" xr:uid="{00000000-0005-0000-0000-0000D3680000}"/>
    <cellStyle name="20% - Accent1 3 4 4 2 2 3 2" xfId="27017" xr:uid="{00000000-0005-0000-0000-0000D4680000}"/>
    <cellStyle name="20% - Accent1 3 4 4 2 2 4" xfId="27018" xr:uid="{00000000-0005-0000-0000-0000D5680000}"/>
    <cellStyle name="20% - Accent1 3 4 4 2 3" xfId="27019" xr:uid="{00000000-0005-0000-0000-0000D6680000}"/>
    <cellStyle name="20% - Accent1 3 4 4 2 3 2" xfId="27020" xr:uid="{00000000-0005-0000-0000-0000D7680000}"/>
    <cellStyle name="20% - Accent1 3 4 4 2 3 2 2" xfId="27021" xr:uid="{00000000-0005-0000-0000-0000D8680000}"/>
    <cellStyle name="20% - Accent1 3 4 4 2 3 2 2 2" xfId="27022" xr:uid="{00000000-0005-0000-0000-0000D9680000}"/>
    <cellStyle name="20% - Accent1 3 4 4 2 3 2 3" xfId="27023" xr:uid="{00000000-0005-0000-0000-0000DA680000}"/>
    <cellStyle name="20% - Accent1 3 4 4 2 3 3" xfId="27024" xr:uid="{00000000-0005-0000-0000-0000DB680000}"/>
    <cellStyle name="20% - Accent1 3 4 4 2 3 3 2" xfId="27025" xr:uid="{00000000-0005-0000-0000-0000DC680000}"/>
    <cellStyle name="20% - Accent1 3 4 4 2 3 4" xfId="27026" xr:uid="{00000000-0005-0000-0000-0000DD680000}"/>
    <cellStyle name="20% - Accent1 3 4 4 2 4" xfId="27027" xr:uid="{00000000-0005-0000-0000-0000DE680000}"/>
    <cellStyle name="20% - Accent1 3 4 4 2 4 2" xfId="27028" xr:uid="{00000000-0005-0000-0000-0000DF680000}"/>
    <cellStyle name="20% - Accent1 3 4 4 2 4 2 2" xfId="27029" xr:uid="{00000000-0005-0000-0000-0000E0680000}"/>
    <cellStyle name="20% - Accent1 3 4 4 2 4 2 2 2" xfId="27030" xr:uid="{00000000-0005-0000-0000-0000E1680000}"/>
    <cellStyle name="20% - Accent1 3 4 4 2 4 2 3" xfId="27031" xr:uid="{00000000-0005-0000-0000-0000E2680000}"/>
    <cellStyle name="20% - Accent1 3 4 4 2 4 3" xfId="27032" xr:uid="{00000000-0005-0000-0000-0000E3680000}"/>
    <cellStyle name="20% - Accent1 3 4 4 2 4 3 2" xfId="27033" xr:uid="{00000000-0005-0000-0000-0000E4680000}"/>
    <cellStyle name="20% - Accent1 3 4 4 2 4 4" xfId="27034" xr:uid="{00000000-0005-0000-0000-0000E5680000}"/>
    <cellStyle name="20% - Accent1 3 4 4 2 5" xfId="27035" xr:uid="{00000000-0005-0000-0000-0000E6680000}"/>
    <cellStyle name="20% - Accent1 3 4 4 2 5 2" xfId="27036" xr:uid="{00000000-0005-0000-0000-0000E7680000}"/>
    <cellStyle name="20% - Accent1 3 4 4 2 5 2 2" xfId="27037" xr:uid="{00000000-0005-0000-0000-0000E8680000}"/>
    <cellStyle name="20% - Accent1 3 4 4 2 5 3" xfId="27038" xr:uid="{00000000-0005-0000-0000-0000E9680000}"/>
    <cellStyle name="20% - Accent1 3 4 4 2 6" xfId="27039" xr:uid="{00000000-0005-0000-0000-0000EA680000}"/>
    <cellStyle name="20% - Accent1 3 4 4 2 6 2" xfId="27040" xr:uid="{00000000-0005-0000-0000-0000EB680000}"/>
    <cellStyle name="20% - Accent1 3 4 4 2 6 2 2" xfId="27041" xr:uid="{00000000-0005-0000-0000-0000EC680000}"/>
    <cellStyle name="20% - Accent1 3 4 4 2 6 3" xfId="27042" xr:uid="{00000000-0005-0000-0000-0000ED680000}"/>
    <cellStyle name="20% - Accent1 3 4 4 2 7" xfId="27043" xr:uid="{00000000-0005-0000-0000-0000EE680000}"/>
    <cellStyle name="20% - Accent1 3 4 4 2 7 2" xfId="27044" xr:uid="{00000000-0005-0000-0000-0000EF680000}"/>
    <cellStyle name="20% - Accent1 3 4 4 2 8" xfId="27045" xr:uid="{00000000-0005-0000-0000-0000F0680000}"/>
    <cellStyle name="20% - Accent1 3 4 4 2 8 2" xfId="27046" xr:uid="{00000000-0005-0000-0000-0000F1680000}"/>
    <cellStyle name="20% - Accent1 3 4 4 2 9" xfId="27047" xr:uid="{00000000-0005-0000-0000-0000F2680000}"/>
    <cellStyle name="20% - Accent1 3 4 4 3" xfId="27048" xr:uid="{00000000-0005-0000-0000-0000F3680000}"/>
    <cellStyle name="20% - Accent1 3 4 4 3 2" xfId="27049" xr:uid="{00000000-0005-0000-0000-0000F4680000}"/>
    <cellStyle name="20% - Accent1 3 4 4 3 2 2" xfId="27050" xr:uid="{00000000-0005-0000-0000-0000F5680000}"/>
    <cellStyle name="20% - Accent1 3 4 4 3 2 2 2" xfId="27051" xr:uid="{00000000-0005-0000-0000-0000F6680000}"/>
    <cellStyle name="20% - Accent1 3 4 4 3 2 2 2 2" xfId="27052" xr:uid="{00000000-0005-0000-0000-0000F7680000}"/>
    <cellStyle name="20% - Accent1 3 4 4 3 2 2 3" xfId="27053" xr:uid="{00000000-0005-0000-0000-0000F8680000}"/>
    <cellStyle name="20% - Accent1 3 4 4 3 2 3" xfId="27054" xr:uid="{00000000-0005-0000-0000-0000F9680000}"/>
    <cellStyle name="20% - Accent1 3 4 4 3 2 3 2" xfId="27055" xr:uid="{00000000-0005-0000-0000-0000FA680000}"/>
    <cellStyle name="20% - Accent1 3 4 4 3 2 4" xfId="27056" xr:uid="{00000000-0005-0000-0000-0000FB680000}"/>
    <cellStyle name="20% - Accent1 3 4 4 3 3" xfId="27057" xr:uid="{00000000-0005-0000-0000-0000FC680000}"/>
    <cellStyle name="20% - Accent1 3 4 4 3 3 2" xfId="27058" xr:uid="{00000000-0005-0000-0000-0000FD680000}"/>
    <cellStyle name="20% - Accent1 3 4 4 3 3 2 2" xfId="27059" xr:uid="{00000000-0005-0000-0000-0000FE680000}"/>
    <cellStyle name="20% - Accent1 3 4 4 3 3 2 2 2" xfId="27060" xr:uid="{00000000-0005-0000-0000-0000FF680000}"/>
    <cellStyle name="20% - Accent1 3 4 4 3 3 2 3" xfId="27061" xr:uid="{00000000-0005-0000-0000-000000690000}"/>
    <cellStyle name="20% - Accent1 3 4 4 3 3 3" xfId="27062" xr:uid="{00000000-0005-0000-0000-000001690000}"/>
    <cellStyle name="20% - Accent1 3 4 4 3 3 3 2" xfId="27063" xr:uid="{00000000-0005-0000-0000-000002690000}"/>
    <cellStyle name="20% - Accent1 3 4 4 3 3 4" xfId="27064" xr:uid="{00000000-0005-0000-0000-000003690000}"/>
    <cellStyle name="20% - Accent1 3 4 4 3 4" xfId="27065" xr:uid="{00000000-0005-0000-0000-000004690000}"/>
    <cellStyle name="20% - Accent1 3 4 4 3 4 2" xfId="27066" xr:uid="{00000000-0005-0000-0000-000005690000}"/>
    <cellStyle name="20% - Accent1 3 4 4 3 4 2 2" xfId="27067" xr:uid="{00000000-0005-0000-0000-000006690000}"/>
    <cellStyle name="20% - Accent1 3 4 4 3 4 2 2 2" xfId="27068" xr:uid="{00000000-0005-0000-0000-000007690000}"/>
    <cellStyle name="20% - Accent1 3 4 4 3 4 2 3" xfId="27069" xr:uid="{00000000-0005-0000-0000-000008690000}"/>
    <cellStyle name="20% - Accent1 3 4 4 3 4 3" xfId="27070" xr:uid="{00000000-0005-0000-0000-000009690000}"/>
    <cellStyle name="20% - Accent1 3 4 4 3 4 3 2" xfId="27071" xr:uid="{00000000-0005-0000-0000-00000A690000}"/>
    <cellStyle name="20% - Accent1 3 4 4 3 4 4" xfId="27072" xr:uid="{00000000-0005-0000-0000-00000B690000}"/>
    <cellStyle name="20% - Accent1 3 4 4 3 5" xfId="27073" xr:uid="{00000000-0005-0000-0000-00000C690000}"/>
    <cellStyle name="20% - Accent1 3 4 4 3 5 2" xfId="27074" xr:uid="{00000000-0005-0000-0000-00000D690000}"/>
    <cellStyle name="20% - Accent1 3 4 4 3 5 2 2" xfId="27075" xr:uid="{00000000-0005-0000-0000-00000E690000}"/>
    <cellStyle name="20% - Accent1 3 4 4 3 5 3" xfId="27076" xr:uid="{00000000-0005-0000-0000-00000F690000}"/>
    <cellStyle name="20% - Accent1 3 4 4 3 6" xfId="27077" xr:uid="{00000000-0005-0000-0000-000010690000}"/>
    <cellStyle name="20% - Accent1 3 4 4 3 6 2" xfId="27078" xr:uid="{00000000-0005-0000-0000-000011690000}"/>
    <cellStyle name="20% - Accent1 3 4 4 3 6 2 2" xfId="27079" xr:uid="{00000000-0005-0000-0000-000012690000}"/>
    <cellStyle name="20% - Accent1 3 4 4 3 6 3" xfId="27080" xr:uid="{00000000-0005-0000-0000-000013690000}"/>
    <cellStyle name="20% - Accent1 3 4 4 3 7" xfId="27081" xr:uid="{00000000-0005-0000-0000-000014690000}"/>
    <cellStyle name="20% - Accent1 3 4 4 3 7 2" xfId="27082" xr:uid="{00000000-0005-0000-0000-000015690000}"/>
    <cellStyle name="20% - Accent1 3 4 4 3 8" xfId="27083" xr:uid="{00000000-0005-0000-0000-000016690000}"/>
    <cellStyle name="20% - Accent1 3 4 4 3 8 2" xfId="27084" xr:uid="{00000000-0005-0000-0000-000017690000}"/>
    <cellStyle name="20% - Accent1 3 4 4 3 9" xfId="27085" xr:uid="{00000000-0005-0000-0000-000018690000}"/>
    <cellStyle name="20% - Accent1 3 4 4 4" xfId="27086" xr:uid="{00000000-0005-0000-0000-000019690000}"/>
    <cellStyle name="20% - Accent1 3 4 4 4 2" xfId="27087" xr:uid="{00000000-0005-0000-0000-00001A690000}"/>
    <cellStyle name="20% - Accent1 3 4 4 4 2 2" xfId="27088" xr:uid="{00000000-0005-0000-0000-00001B690000}"/>
    <cellStyle name="20% - Accent1 3 4 4 4 2 2 2" xfId="27089" xr:uid="{00000000-0005-0000-0000-00001C690000}"/>
    <cellStyle name="20% - Accent1 3 4 4 4 2 3" xfId="27090" xr:uid="{00000000-0005-0000-0000-00001D690000}"/>
    <cellStyle name="20% - Accent1 3 4 4 4 3" xfId="27091" xr:uid="{00000000-0005-0000-0000-00001E690000}"/>
    <cellStyle name="20% - Accent1 3 4 4 4 3 2" xfId="27092" xr:uid="{00000000-0005-0000-0000-00001F690000}"/>
    <cellStyle name="20% - Accent1 3 4 4 4 4" xfId="27093" xr:uid="{00000000-0005-0000-0000-000020690000}"/>
    <cellStyle name="20% - Accent1 3 4 4 5" xfId="27094" xr:uid="{00000000-0005-0000-0000-000021690000}"/>
    <cellStyle name="20% - Accent1 3 4 4 5 2" xfId="27095" xr:uid="{00000000-0005-0000-0000-000022690000}"/>
    <cellStyle name="20% - Accent1 3 4 4 5 2 2" xfId="27096" xr:uid="{00000000-0005-0000-0000-000023690000}"/>
    <cellStyle name="20% - Accent1 3 4 4 5 2 2 2" xfId="27097" xr:uid="{00000000-0005-0000-0000-000024690000}"/>
    <cellStyle name="20% - Accent1 3 4 4 5 2 3" xfId="27098" xr:uid="{00000000-0005-0000-0000-000025690000}"/>
    <cellStyle name="20% - Accent1 3 4 4 5 3" xfId="27099" xr:uid="{00000000-0005-0000-0000-000026690000}"/>
    <cellStyle name="20% - Accent1 3 4 4 5 3 2" xfId="27100" xr:uid="{00000000-0005-0000-0000-000027690000}"/>
    <cellStyle name="20% - Accent1 3 4 4 5 4" xfId="27101" xr:uid="{00000000-0005-0000-0000-000028690000}"/>
    <cellStyle name="20% - Accent1 3 4 4 6" xfId="27102" xr:uid="{00000000-0005-0000-0000-000029690000}"/>
    <cellStyle name="20% - Accent1 3 4 4 6 2" xfId="27103" xr:uid="{00000000-0005-0000-0000-00002A690000}"/>
    <cellStyle name="20% - Accent1 3 4 4 6 2 2" xfId="27104" xr:uid="{00000000-0005-0000-0000-00002B690000}"/>
    <cellStyle name="20% - Accent1 3 4 4 6 2 2 2" xfId="27105" xr:uid="{00000000-0005-0000-0000-00002C690000}"/>
    <cellStyle name="20% - Accent1 3 4 4 6 2 3" xfId="27106" xr:uid="{00000000-0005-0000-0000-00002D690000}"/>
    <cellStyle name="20% - Accent1 3 4 4 6 3" xfId="27107" xr:uid="{00000000-0005-0000-0000-00002E690000}"/>
    <cellStyle name="20% - Accent1 3 4 4 6 3 2" xfId="27108" xr:uid="{00000000-0005-0000-0000-00002F690000}"/>
    <cellStyle name="20% - Accent1 3 4 4 6 4" xfId="27109" xr:uid="{00000000-0005-0000-0000-000030690000}"/>
    <cellStyle name="20% - Accent1 3 4 4 7" xfId="27110" xr:uid="{00000000-0005-0000-0000-000031690000}"/>
    <cellStyle name="20% - Accent1 3 4 4 7 2" xfId="27111" xr:uid="{00000000-0005-0000-0000-000032690000}"/>
    <cellStyle name="20% - Accent1 3 4 4 7 2 2" xfId="27112" xr:uid="{00000000-0005-0000-0000-000033690000}"/>
    <cellStyle name="20% - Accent1 3 4 4 7 3" xfId="27113" xr:uid="{00000000-0005-0000-0000-000034690000}"/>
    <cellStyle name="20% - Accent1 3 4 4 8" xfId="27114" xr:uid="{00000000-0005-0000-0000-000035690000}"/>
    <cellStyle name="20% - Accent1 3 4 4 8 2" xfId="27115" xr:uid="{00000000-0005-0000-0000-000036690000}"/>
    <cellStyle name="20% - Accent1 3 4 4 8 2 2" xfId="27116" xr:uid="{00000000-0005-0000-0000-000037690000}"/>
    <cellStyle name="20% - Accent1 3 4 4 8 3" xfId="27117" xr:uid="{00000000-0005-0000-0000-000038690000}"/>
    <cellStyle name="20% - Accent1 3 4 4 9" xfId="27118" xr:uid="{00000000-0005-0000-0000-000039690000}"/>
    <cellStyle name="20% - Accent1 3 4 4 9 2" xfId="27119" xr:uid="{00000000-0005-0000-0000-00003A690000}"/>
    <cellStyle name="20% - Accent1 3 4 5" xfId="27120" xr:uid="{00000000-0005-0000-0000-00003B690000}"/>
    <cellStyle name="20% - Accent1 3 4 5 10" xfId="27121" xr:uid="{00000000-0005-0000-0000-00003C690000}"/>
    <cellStyle name="20% - Accent1 3 4 5 10 2" xfId="27122" xr:uid="{00000000-0005-0000-0000-00003D690000}"/>
    <cellStyle name="20% - Accent1 3 4 5 11" xfId="27123" xr:uid="{00000000-0005-0000-0000-00003E690000}"/>
    <cellStyle name="20% - Accent1 3 4 5 2" xfId="27124" xr:uid="{00000000-0005-0000-0000-00003F690000}"/>
    <cellStyle name="20% - Accent1 3 4 5 2 2" xfId="27125" xr:uid="{00000000-0005-0000-0000-000040690000}"/>
    <cellStyle name="20% - Accent1 3 4 5 2 2 2" xfId="27126" xr:uid="{00000000-0005-0000-0000-000041690000}"/>
    <cellStyle name="20% - Accent1 3 4 5 2 2 2 2" xfId="27127" xr:uid="{00000000-0005-0000-0000-000042690000}"/>
    <cellStyle name="20% - Accent1 3 4 5 2 2 2 2 2" xfId="27128" xr:uid="{00000000-0005-0000-0000-000043690000}"/>
    <cellStyle name="20% - Accent1 3 4 5 2 2 2 3" xfId="27129" xr:uid="{00000000-0005-0000-0000-000044690000}"/>
    <cellStyle name="20% - Accent1 3 4 5 2 2 3" xfId="27130" xr:uid="{00000000-0005-0000-0000-000045690000}"/>
    <cellStyle name="20% - Accent1 3 4 5 2 2 3 2" xfId="27131" xr:uid="{00000000-0005-0000-0000-000046690000}"/>
    <cellStyle name="20% - Accent1 3 4 5 2 2 4" xfId="27132" xr:uid="{00000000-0005-0000-0000-000047690000}"/>
    <cellStyle name="20% - Accent1 3 4 5 2 3" xfId="27133" xr:uid="{00000000-0005-0000-0000-000048690000}"/>
    <cellStyle name="20% - Accent1 3 4 5 2 3 2" xfId="27134" xr:uid="{00000000-0005-0000-0000-000049690000}"/>
    <cellStyle name="20% - Accent1 3 4 5 2 3 2 2" xfId="27135" xr:uid="{00000000-0005-0000-0000-00004A690000}"/>
    <cellStyle name="20% - Accent1 3 4 5 2 3 2 2 2" xfId="27136" xr:uid="{00000000-0005-0000-0000-00004B690000}"/>
    <cellStyle name="20% - Accent1 3 4 5 2 3 2 3" xfId="27137" xr:uid="{00000000-0005-0000-0000-00004C690000}"/>
    <cellStyle name="20% - Accent1 3 4 5 2 3 3" xfId="27138" xr:uid="{00000000-0005-0000-0000-00004D690000}"/>
    <cellStyle name="20% - Accent1 3 4 5 2 3 3 2" xfId="27139" xr:uid="{00000000-0005-0000-0000-00004E690000}"/>
    <cellStyle name="20% - Accent1 3 4 5 2 3 4" xfId="27140" xr:uid="{00000000-0005-0000-0000-00004F690000}"/>
    <cellStyle name="20% - Accent1 3 4 5 2 4" xfId="27141" xr:uid="{00000000-0005-0000-0000-000050690000}"/>
    <cellStyle name="20% - Accent1 3 4 5 2 4 2" xfId="27142" xr:uid="{00000000-0005-0000-0000-000051690000}"/>
    <cellStyle name="20% - Accent1 3 4 5 2 4 2 2" xfId="27143" xr:uid="{00000000-0005-0000-0000-000052690000}"/>
    <cellStyle name="20% - Accent1 3 4 5 2 4 2 2 2" xfId="27144" xr:uid="{00000000-0005-0000-0000-000053690000}"/>
    <cellStyle name="20% - Accent1 3 4 5 2 4 2 3" xfId="27145" xr:uid="{00000000-0005-0000-0000-000054690000}"/>
    <cellStyle name="20% - Accent1 3 4 5 2 4 3" xfId="27146" xr:uid="{00000000-0005-0000-0000-000055690000}"/>
    <cellStyle name="20% - Accent1 3 4 5 2 4 3 2" xfId="27147" xr:uid="{00000000-0005-0000-0000-000056690000}"/>
    <cellStyle name="20% - Accent1 3 4 5 2 4 4" xfId="27148" xr:uid="{00000000-0005-0000-0000-000057690000}"/>
    <cellStyle name="20% - Accent1 3 4 5 2 5" xfId="27149" xr:uid="{00000000-0005-0000-0000-000058690000}"/>
    <cellStyle name="20% - Accent1 3 4 5 2 5 2" xfId="27150" xr:uid="{00000000-0005-0000-0000-000059690000}"/>
    <cellStyle name="20% - Accent1 3 4 5 2 5 2 2" xfId="27151" xr:uid="{00000000-0005-0000-0000-00005A690000}"/>
    <cellStyle name="20% - Accent1 3 4 5 2 5 3" xfId="27152" xr:uid="{00000000-0005-0000-0000-00005B690000}"/>
    <cellStyle name="20% - Accent1 3 4 5 2 6" xfId="27153" xr:uid="{00000000-0005-0000-0000-00005C690000}"/>
    <cellStyle name="20% - Accent1 3 4 5 2 6 2" xfId="27154" xr:uid="{00000000-0005-0000-0000-00005D690000}"/>
    <cellStyle name="20% - Accent1 3 4 5 2 6 2 2" xfId="27155" xr:uid="{00000000-0005-0000-0000-00005E690000}"/>
    <cellStyle name="20% - Accent1 3 4 5 2 6 3" xfId="27156" xr:uid="{00000000-0005-0000-0000-00005F690000}"/>
    <cellStyle name="20% - Accent1 3 4 5 2 7" xfId="27157" xr:uid="{00000000-0005-0000-0000-000060690000}"/>
    <cellStyle name="20% - Accent1 3 4 5 2 7 2" xfId="27158" xr:uid="{00000000-0005-0000-0000-000061690000}"/>
    <cellStyle name="20% - Accent1 3 4 5 2 8" xfId="27159" xr:uid="{00000000-0005-0000-0000-000062690000}"/>
    <cellStyle name="20% - Accent1 3 4 5 2 8 2" xfId="27160" xr:uid="{00000000-0005-0000-0000-000063690000}"/>
    <cellStyle name="20% - Accent1 3 4 5 2 9" xfId="27161" xr:uid="{00000000-0005-0000-0000-000064690000}"/>
    <cellStyle name="20% - Accent1 3 4 5 3" xfId="27162" xr:uid="{00000000-0005-0000-0000-000065690000}"/>
    <cellStyle name="20% - Accent1 3 4 5 3 2" xfId="27163" xr:uid="{00000000-0005-0000-0000-000066690000}"/>
    <cellStyle name="20% - Accent1 3 4 5 3 2 2" xfId="27164" xr:uid="{00000000-0005-0000-0000-000067690000}"/>
    <cellStyle name="20% - Accent1 3 4 5 3 2 2 2" xfId="27165" xr:uid="{00000000-0005-0000-0000-000068690000}"/>
    <cellStyle name="20% - Accent1 3 4 5 3 2 2 2 2" xfId="27166" xr:uid="{00000000-0005-0000-0000-000069690000}"/>
    <cellStyle name="20% - Accent1 3 4 5 3 2 2 3" xfId="27167" xr:uid="{00000000-0005-0000-0000-00006A690000}"/>
    <cellStyle name="20% - Accent1 3 4 5 3 2 3" xfId="27168" xr:uid="{00000000-0005-0000-0000-00006B690000}"/>
    <cellStyle name="20% - Accent1 3 4 5 3 2 3 2" xfId="27169" xr:uid="{00000000-0005-0000-0000-00006C690000}"/>
    <cellStyle name="20% - Accent1 3 4 5 3 2 4" xfId="27170" xr:uid="{00000000-0005-0000-0000-00006D690000}"/>
    <cellStyle name="20% - Accent1 3 4 5 3 3" xfId="27171" xr:uid="{00000000-0005-0000-0000-00006E690000}"/>
    <cellStyle name="20% - Accent1 3 4 5 3 3 2" xfId="27172" xr:uid="{00000000-0005-0000-0000-00006F690000}"/>
    <cellStyle name="20% - Accent1 3 4 5 3 3 2 2" xfId="27173" xr:uid="{00000000-0005-0000-0000-000070690000}"/>
    <cellStyle name="20% - Accent1 3 4 5 3 3 2 2 2" xfId="27174" xr:uid="{00000000-0005-0000-0000-000071690000}"/>
    <cellStyle name="20% - Accent1 3 4 5 3 3 2 3" xfId="27175" xr:uid="{00000000-0005-0000-0000-000072690000}"/>
    <cellStyle name="20% - Accent1 3 4 5 3 3 3" xfId="27176" xr:uid="{00000000-0005-0000-0000-000073690000}"/>
    <cellStyle name="20% - Accent1 3 4 5 3 3 3 2" xfId="27177" xr:uid="{00000000-0005-0000-0000-000074690000}"/>
    <cellStyle name="20% - Accent1 3 4 5 3 3 4" xfId="27178" xr:uid="{00000000-0005-0000-0000-000075690000}"/>
    <cellStyle name="20% - Accent1 3 4 5 3 4" xfId="27179" xr:uid="{00000000-0005-0000-0000-000076690000}"/>
    <cellStyle name="20% - Accent1 3 4 5 3 4 2" xfId="27180" xr:uid="{00000000-0005-0000-0000-000077690000}"/>
    <cellStyle name="20% - Accent1 3 4 5 3 4 2 2" xfId="27181" xr:uid="{00000000-0005-0000-0000-000078690000}"/>
    <cellStyle name="20% - Accent1 3 4 5 3 4 2 2 2" xfId="27182" xr:uid="{00000000-0005-0000-0000-000079690000}"/>
    <cellStyle name="20% - Accent1 3 4 5 3 4 2 3" xfId="27183" xr:uid="{00000000-0005-0000-0000-00007A690000}"/>
    <cellStyle name="20% - Accent1 3 4 5 3 4 3" xfId="27184" xr:uid="{00000000-0005-0000-0000-00007B690000}"/>
    <cellStyle name="20% - Accent1 3 4 5 3 4 3 2" xfId="27185" xr:uid="{00000000-0005-0000-0000-00007C690000}"/>
    <cellStyle name="20% - Accent1 3 4 5 3 4 4" xfId="27186" xr:uid="{00000000-0005-0000-0000-00007D690000}"/>
    <cellStyle name="20% - Accent1 3 4 5 3 5" xfId="27187" xr:uid="{00000000-0005-0000-0000-00007E690000}"/>
    <cellStyle name="20% - Accent1 3 4 5 3 5 2" xfId="27188" xr:uid="{00000000-0005-0000-0000-00007F690000}"/>
    <cellStyle name="20% - Accent1 3 4 5 3 5 2 2" xfId="27189" xr:uid="{00000000-0005-0000-0000-000080690000}"/>
    <cellStyle name="20% - Accent1 3 4 5 3 5 3" xfId="27190" xr:uid="{00000000-0005-0000-0000-000081690000}"/>
    <cellStyle name="20% - Accent1 3 4 5 3 6" xfId="27191" xr:uid="{00000000-0005-0000-0000-000082690000}"/>
    <cellStyle name="20% - Accent1 3 4 5 3 6 2" xfId="27192" xr:uid="{00000000-0005-0000-0000-000083690000}"/>
    <cellStyle name="20% - Accent1 3 4 5 3 6 2 2" xfId="27193" xr:uid="{00000000-0005-0000-0000-000084690000}"/>
    <cellStyle name="20% - Accent1 3 4 5 3 6 3" xfId="27194" xr:uid="{00000000-0005-0000-0000-000085690000}"/>
    <cellStyle name="20% - Accent1 3 4 5 3 7" xfId="27195" xr:uid="{00000000-0005-0000-0000-000086690000}"/>
    <cellStyle name="20% - Accent1 3 4 5 3 7 2" xfId="27196" xr:uid="{00000000-0005-0000-0000-000087690000}"/>
    <cellStyle name="20% - Accent1 3 4 5 3 8" xfId="27197" xr:uid="{00000000-0005-0000-0000-000088690000}"/>
    <cellStyle name="20% - Accent1 3 4 5 3 8 2" xfId="27198" xr:uid="{00000000-0005-0000-0000-000089690000}"/>
    <cellStyle name="20% - Accent1 3 4 5 3 9" xfId="27199" xr:uid="{00000000-0005-0000-0000-00008A690000}"/>
    <cellStyle name="20% - Accent1 3 4 5 4" xfId="27200" xr:uid="{00000000-0005-0000-0000-00008B690000}"/>
    <cellStyle name="20% - Accent1 3 4 5 4 2" xfId="27201" xr:uid="{00000000-0005-0000-0000-00008C690000}"/>
    <cellStyle name="20% - Accent1 3 4 5 4 2 2" xfId="27202" xr:uid="{00000000-0005-0000-0000-00008D690000}"/>
    <cellStyle name="20% - Accent1 3 4 5 4 2 2 2" xfId="27203" xr:uid="{00000000-0005-0000-0000-00008E690000}"/>
    <cellStyle name="20% - Accent1 3 4 5 4 2 3" xfId="27204" xr:uid="{00000000-0005-0000-0000-00008F690000}"/>
    <cellStyle name="20% - Accent1 3 4 5 4 3" xfId="27205" xr:uid="{00000000-0005-0000-0000-000090690000}"/>
    <cellStyle name="20% - Accent1 3 4 5 4 3 2" xfId="27206" xr:uid="{00000000-0005-0000-0000-000091690000}"/>
    <cellStyle name="20% - Accent1 3 4 5 4 4" xfId="27207" xr:uid="{00000000-0005-0000-0000-000092690000}"/>
    <cellStyle name="20% - Accent1 3 4 5 5" xfId="27208" xr:uid="{00000000-0005-0000-0000-000093690000}"/>
    <cellStyle name="20% - Accent1 3 4 5 5 2" xfId="27209" xr:uid="{00000000-0005-0000-0000-000094690000}"/>
    <cellStyle name="20% - Accent1 3 4 5 5 2 2" xfId="27210" xr:uid="{00000000-0005-0000-0000-000095690000}"/>
    <cellStyle name="20% - Accent1 3 4 5 5 2 2 2" xfId="27211" xr:uid="{00000000-0005-0000-0000-000096690000}"/>
    <cellStyle name="20% - Accent1 3 4 5 5 2 3" xfId="27212" xr:uid="{00000000-0005-0000-0000-000097690000}"/>
    <cellStyle name="20% - Accent1 3 4 5 5 3" xfId="27213" xr:uid="{00000000-0005-0000-0000-000098690000}"/>
    <cellStyle name="20% - Accent1 3 4 5 5 3 2" xfId="27214" xr:uid="{00000000-0005-0000-0000-000099690000}"/>
    <cellStyle name="20% - Accent1 3 4 5 5 4" xfId="27215" xr:uid="{00000000-0005-0000-0000-00009A690000}"/>
    <cellStyle name="20% - Accent1 3 4 5 6" xfId="27216" xr:uid="{00000000-0005-0000-0000-00009B690000}"/>
    <cellStyle name="20% - Accent1 3 4 5 6 2" xfId="27217" xr:uid="{00000000-0005-0000-0000-00009C690000}"/>
    <cellStyle name="20% - Accent1 3 4 5 6 2 2" xfId="27218" xr:uid="{00000000-0005-0000-0000-00009D690000}"/>
    <cellStyle name="20% - Accent1 3 4 5 6 2 2 2" xfId="27219" xr:uid="{00000000-0005-0000-0000-00009E690000}"/>
    <cellStyle name="20% - Accent1 3 4 5 6 2 3" xfId="27220" xr:uid="{00000000-0005-0000-0000-00009F690000}"/>
    <cellStyle name="20% - Accent1 3 4 5 6 3" xfId="27221" xr:uid="{00000000-0005-0000-0000-0000A0690000}"/>
    <cellStyle name="20% - Accent1 3 4 5 6 3 2" xfId="27222" xr:uid="{00000000-0005-0000-0000-0000A1690000}"/>
    <cellStyle name="20% - Accent1 3 4 5 6 4" xfId="27223" xr:uid="{00000000-0005-0000-0000-0000A2690000}"/>
    <cellStyle name="20% - Accent1 3 4 5 7" xfId="27224" xr:uid="{00000000-0005-0000-0000-0000A3690000}"/>
    <cellStyle name="20% - Accent1 3 4 5 7 2" xfId="27225" xr:uid="{00000000-0005-0000-0000-0000A4690000}"/>
    <cellStyle name="20% - Accent1 3 4 5 7 2 2" xfId="27226" xr:uid="{00000000-0005-0000-0000-0000A5690000}"/>
    <cellStyle name="20% - Accent1 3 4 5 7 3" xfId="27227" xr:uid="{00000000-0005-0000-0000-0000A6690000}"/>
    <cellStyle name="20% - Accent1 3 4 5 8" xfId="27228" xr:uid="{00000000-0005-0000-0000-0000A7690000}"/>
    <cellStyle name="20% - Accent1 3 4 5 8 2" xfId="27229" xr:uid="{00000000-0005-0000-0000-0000A8690000}"/>
    <cellStyle name="20% - Accent1 3 4 5 8 2 2" xfId="27230" xr:uid="{00000000-0005-0000-0000-0000A9690000}"/>
    <cellStyle name="20% - Accent1 3 4 5 8 3" xfId="27231" xr:uid="{00000000-0005-0000-0000-0000AA690000}"/>
    <cellStyle name="20% - Accent1 3 4 5 9" xfId="27232" xr:uid="{00000000-0005-0000-0000-0000AB690000}"/>
    <cellStyle name="20% - Accent1 3 4 5 9 2" xfId="27233" xr:uid="{00000000-0005-0000-0000-0000AC690000}"/>
    <cellStyle name="20% - Accent1 3 4 6" xfId="27234" xr:uid="{00000000-0005-0000-0000-0000AD690000}"/>
    <cellStyle name="20% - Accent1 3 4 6 10" xfId="27235" xr:uid="{00000000-0005-0000-0000-0000AE690000}"/>
    <cellStyle name="20% - Accent1 3 4 6 10 2" xfId="27236" xr:uid="{00000000-0005-0000-0000-0000AF690000}"/>
    <cellStyle name="20% - Accent1 3 4 6 11" xfId="27237" xr:uid="{00000000-0005-0000-0000-0000B0690000}"/>
    <cellStyle name="20% - Accent1 3 4 6 2" xfId="27238" xr:uid="{00000000-0005-0000-0000-0000B1690000}"/>
    <cellStyle name="20% - Accent1 3 4 6 2 2" xfId="27239" xr:uid="{00000000-0005-0000-0000-0000B2690000}"/>
    <cellStyle name="20% - Accent1 3 4 6 2 2 2" xfId="27240" xr:uid="{00000000-0005-0000-0000-0000B3690000}"/>
    <cellStyle name="20% - Accent1 3 4 6 2 2 2 2" xfId="27241" xr:uid="{00000000-0005-0000-0000-0000B4690000}"/>
    <cellStyle name="20% - Accent1 3 4 6 2 2 2 2 2" xfId="27242" xr:uid="{00000000-0005-0000-0000-0000B5690000}"/>
    <cellStyle name="20% - Accent1 3 4 6 2 2 2 3" xfId="27243" xr:uid="{00000000-0005-0000-0000-0000B6690000}"/>
    <cellStyle name="20% - Accent1 3 4 6 2 2 3" xfId="27244" xr:uid="{00000000-0005-0000-0000-0000B7690000}"/>
    <cellStyle name="20% - Accent1 3 4 6 2 2 3 2" xfId="27245" xr:uid="{00000000-0005-0000-0000-0000B8690000}"/>
    <cellStyle name="20% - Accent1 3 4 6 2 2 4" xfId="27246" xr:uid="{00000000-0005-0000-0000-0000B9690000}"/>
    <cellStyle name="20% - Accent1 3 4 6 2 3" xfId="27247" xr:uid="{00000000-0005-0000-0000-0000BA690000}"/>
    <cellStyle name="20% - Accent1 3 4 6 2 3 2" xfId="27248" xr:uid="{00000000-0005-0000-0000-0000BB690000}"/>
    <cellStyle name="20% - Accent1 3 4 6 2 3 2 2" xfId="27249" xr:uid="{00000000-0005-0000-0000-0000BC690000}"/>
    <cellStyle name="20% - Accent1 3 4 6 2 3 2 2 2" xfId="27250" xr:uid="{00000000-0005-0000-0000-0000BD690000}"/>
    <cellStyle name="20% - Accent1 3 4 6 2 3 2 3" xfId="27251" xr:uid="{00000000-0005-0000-0000-0000BE690000}"/>
    <cellStyle name="20% - Accent1 3 4 6 2 3 3" xfId="27252" xr:uid="{00000000-0005-0000-0000-0000BF690000}"/>
    <cellStyle name="20% - Accent1 3 4 6 2 3 3 2" xfId="27253" xr:uid="{00000000-0005-0000-0000-0000C0690000}"/>
    <cellStyle name="20% - Accent1 3 4 6 2 3 4" xfId="27254" xr:uid="{00000000-0005-0000-0000-0000C1690000}"/>
    <cellStyle name="20% - Accent1 3 4 6 2 4" xfId="27255" xr:uid="{00000000-0005-0000-0000-0000C2690000}"/>
    <cellStyle name="20% - Accent1 3 4 6 2 4 2" xfId="27256" xr:uid="{00000000-0005-0000-0000-0000C3690000}"/>
    <cellStyle name="20% - Accent1 3 4 6 2 4 2 2" xfId="27257" xr:uid="{00000000-0005-0000-0000-0000C4690000}"/>
    <cellStyle name="20% - Accent1 3 4 6 2 4 2 2 2" xfId="27258" xr:uid="{00000000-0005-0000-0000-0000C5690000}"/>
    <cellStyle name="20% - Accent1 3 4 6 2 4 2 3" xfId="27259" xr:uid="{00000000-0005-0000-0000-0000C6690000}"/>
    <cellStyle name="20% - Accent1 3 4 6 2 4 3" xfId="27260" xr:uid="{00000000-0005-0000-0000-0000C7690000}"/>
    <cellStyle name="20% - Accent1 3 4 6 2 4 3 2" xfId="27261" xr:uid="{00000000-0005-0000-0000-0000C8690000}"/>
    <cellStyle name="20% - Accent1 3 4 6 2 4 4" xfId="27262" xr:uid="{00000000-0005-0000-0000-0000C9690000}"/>
    <cellStyle name="20% - Accent1 3 4 6 2 5" xfId="27263" xr:uid="{00000000-0005-0000-0000-0000CA690000}"/>
    <cellStyle name="20% - Accent1 3 4 6 2 5 2" xfId="27264" xr:uid="{00000000-0005-0000-0000-0000CB690000}"/>
    <cellStyle name="20% - Accent1 3 4 6 2 5 2 2" xfId="27265" xr:uid="{00000000-0005-0000-0000-0000CC690000}"/>
    <cellStyle name="20% - Accent1 3 4 6 2 5 3" xfId="27266" xr:uid="{00000000-0005-0000-0000-0000CD690000}"/>
    <cellStyle name="20% - Accent1 3 4 6 2 6" xfId="27267" xr:uid="{00000000-0005-0000-0000-0000CE690000}"/>
    <cellStyle name="20% - Accent1 3 4 6 2 6 2" xfId="27268" xr:uid="{00000000-0005-0000-0000-0000CF690000}"/>
    <cellStyle name="20% - Accent1 3 4 6 2 6 2 2" xfId="27269" xr:uid="{00000000-0005-0000-0000-0000D0690000}"/>
    <cellStyle name="20% - Accent1 3 4 6 2 6 3" xfId="27270" xr:uid="{00000000-0005-0000-0000-0000D1690000}"/>
    <cellStyle name="20% - Accent1 3 4 6 2 7" xfId="27271" xr:uid="{00000000-0005-0000-0000-0000D2690000}"/>
    <cellStyle name="20% - Accent1 3 4 6 2 7 2" xfId="27272" xr:uid="{00000000-0005-0000-0000-0000D3690000}"/>
    <cellStyle name="20% - Accent1 3 4 6 2 8" xfId="27273" xr:uid="{00000000-0005-0000-0000-0000D4690000}"/>
    <cellStyle name="20% - Accent1 3 4 6 2 8 2" xfId="27274" xr:uid="{00000000-0005-0000-0000-0000D5690000}"/>
    <cellStyle name="20% - Accent1 3 4 6 2 9" xfId="27275" xr:uid="{00000000-0005-0000-0000-0000D6690000}"/>
    <cellStyle name="20% - Accent1 3 4 6 3" xfId="27276" xr:uid="{00000000-0005-0000-0000-0000D7690000}"/>
    <cellStyle name="20% - Accent1 3 4 6 3 2" xfId="27277" xr:uid="{00000000-0005-0000-0000-0000D8690000}"/>
    <cellStyle name="20% - Accent1 3 4 6 3 2 2" xfId="27278" xr:uid="{00000000-0005-0000-0000-0000D9690000}"/>
    <cellStyle name="20% - Accent1 3 4 6 3 2 2 2" xfId="27279" xr:uid="{00000000-0005-0000-0000-0000DA690000}"/>
    <cellStyle name="20% - Accent1 3 4 6 3 2 2 2 2" xfId="27280" xr:uid="{00000000-0005-0000-0000-0000DB690000}"/>
    <cellStyle name="20% - Accent1 3 4 6 3 2 2 3" xfId="27281" xr:uid="{00000000-0005-0000-0000-0000DC690000}"/>
    <cellStyle name="20% - Accent1 3 4 6 3 2 3" xfId="27282" xr:uid="{00000000-0005-0000-0000-0000DD690000}"/>
    <cellStyle name="20% - Accent1 3 4 6 3 2 3 2" xfId="27283" xr:uid="{00000000-0005-0000-0000-0000DE690000}"/>
    <cellStyle name="20% - Accent1 3 4 6 3 2 4" xfId="27284" xr:uid="{00000000-0005-0000-0000-0000DF690000}"/>
    <cellStyle name="20% - Accent1 3 4 6 3 3" xfId="27285" xr:uid="{00000000-0005-0000-0000-0000E0690000}"/>
    <cellStyle name="20% - Accent1 3 4 6 3 3 2" xfId="27286" xr:uid="{00000000-0005-0000-0000-0000E1690000}"/>
    <cellStyle name="20% - Accent1 3 4 6 3 3 2 2" xfId="27287" xr:uid="{00000000-0005-0000-0000-0000E2690000}"/>
    <cellStyle name="20% - Accent1 3 4 6 3 3 2 2 2" xfId="27288" xr:uid="{00000000-0005-0000-0000-0000E3690000}"/>
    <cellStyle name="20% - Accent1 3 4 6 3 3 2 3" xfId="27289" xr:uid="{00000000-0005-0000-0000-0000E4690000}"/>
    <cellStyle name="20% - Accent1 3 4 6 3 3 3" xfId="27290" xr:uid="{00000000-0005-0000-0000-0000E5690000}"/>
    <cellStyle name="20% - Accent1 3 4 6 3 3 3 2" xfId="27291" xr:uid="{00000000-0005-0000-0000-0000E6690000}"/>
    <cellStyle name="20% - Accent1 3 4 6 3 3 4" xfId="27292" xr:uid="{00000000-0005-0000-0000-0000E7690000}"/>
    <cellStyle name="20% - Accent1 3 4 6 3 4" xfId="27293" xr:uid="{00000000-0005-0000-0000-0000E8690000}"/>
    <cellStyle name="20% - Accent1 3 4 6 3 4 2" xfId="27294" xr:uid="{00000000-0005-0000-0000-0000E9690000}"/>
    <cellStyle name="20% - Accent1 3 4 6 3 4 2 2" xfId="27295" xr:uid="{00000000-0005-0000-0000-0000EA690000}"/>
    <cellStyle name="20% - Accent1 3 4 6 3 4 2 2 2" xfId="27296" xr:uid="{00000000-0005-0000-0000-0000EB690000}"/>
    <cellStyle name="20% - Accent1 3 4 6 3 4 2 3" xfId="27297" xr:uid="{00000000-0005-0000-0000-0000EC690000}"/>
    <cellStyle name="20% - Accent1 3 4 6 3 4 3" xfId="27298" xr:uid="{00000000-0005-0000-0000-0000ED690000}"/>
    <cellStyle name="20% - Accent1 3 4 6 3 4 3 2" xfId="27299" xr:uid="{00000000-0005-0000-0000-0000EE690000}"/>
    <cellStyle name="20% - Accent1 3 4 6 3 4 4" xfId="27300" xr:uid="{00000000-0005-0000-0000-0000EF690000}"/>
    <cellStyle name="20% - Accent1 3 4 6 3 5" xfId="27301" xr:uid="{00000000-0005-0000-0000-0000F0690000}"/>
    <cellStyle name="20% - Accent1 3 4 6 3 5 2" xfId="27302" xr:uid="{00000000-0005-0000-0000-0000F1690000}"/>
    <cellStyle name="20% - Accent1 3 4 6 3 5 2 2" xfId="27303" xr:uid="{00000000-0005-0000-0000-0000F2690000}"/>
    <cellStyle name="20% - Accent1 3 4 6 3 5 3" xfId="27304" xr:uid="{00000000-0005-0000-0000-0000F3690000}"/>
    <cellStyle name="20% - Accent1 3 4 6 3 6" xfId="27305" xr:uid="{00000000-0005-0000-0000-0000F4690000}"/>
    <cellStyle name="20% - Accent1 3 4 6 3 6 2" xfId="27306" xr:uid="{00000000-0005-0000-0000-0000F5690000}"/>
    <cellStyle name="20% - Accent1 3 4 6 3 6 2 2" xfId="27307" xr:uid="{00000000-0005-0000-0000-0000F6690000}"/>
    <cellStyle name="20% - Accent1 3 4 6 3 6 3" xfId="27308" xr:uid="{00000000-0005-0000-0000-0000F7690000}"/>
    <cellStyle name="20% - Accent1 3 4 6 3 7" xfId="27309" xr:uid="{00000000-0005-0000-0000-0000F8690000}"/>
    <cellStyle name="20% - Accent1 3 4 6 3 7 2" xfId="27310" xr:uid="{00000000-0005-0000-0000-0000F9690000}"/>
    <cellStyle name="20% - Accent1 3 4 6 3 8" xfId="27311" xr:uid="{00000000-0005-0000-0000-0000FA690000}"/>
    <cellStyle name="20% - Accent1 3 4 6 3 8 2" xfId="27312" xr:uid="{00000000-0005-0000-0000-0000FB690000}"/>
    <cellStyle name="20% - Accent1 3 4 6 3 9" xfId="27313" xr:uid="{00000000-0005-0000-0000-0000FC690000}"/>
    <cellStyle name="20% - Accent1 3 4 6 4" xfId="27314" xr:uid="{00000000-0005-0000-0000-0000FD690000}"/>
    <cellStyle name="20% - Accent1 3 4 6 4 2" xfId="27315" xr:uid="{00000000-0005-0000-0000-0000FE690000}"/>
    <cellStyle name="20% - Accent1 3 4 6 4 2 2" xfId="27316" xr:uid="{00000000-0005-0000-0000-0000FF690000}"/>
    <cellStyle name="20% - Accent1 3 4 6 4 2 2 2" xfId="27317" xr:uid="{00000000-0005-0000-0000-0000006A0000}"/>
    <cellStyle name="20% - Accent1 3 4 6 4 2 3" xfId="27318" xr:uid="{00000000-0005-0000-0000-0000016A0000}"/>
    <cellStyle name="20% - Accent1 3 4 6 4 3" xfId="27319" xr:uid="{00000000-0005-0000-0000-0000026A0000}"/>
    <cellStyle name="20% - Accent1 3 4 6 4 3 2" xfId="27320" xr:uid="{00000000-0005-0000-0000-0000036A0000}"/>
    <cellStyle name="20% - Accent1 3 4 6 4 4" xfId="27321" xr:uid="{00000000-0005-0000-0000-0000046A0000}"/>
    <cellStyle name="20% - Accent1 3 4 6 5" xfId="27322" xr:uid="{00000000-0005-0000-0000-0000056A0000}"/>
    <cellStyle name="20% - Accent1 3 4 6 5 2" xfId="27323" xr:uid="{00000000-0005-0000-0000-0000066A0000}"/>
    <cellStyle name="20% - Accent1 3 4 6 5 2 2" xfId="27324" xr:uid="{00000000-0005-0000-0000-0000076A0000}"/>
    <cellStyle name="20% - Accent1 3 4 6 5 2 2 2" xfId="27325" xr:uid="{00000000-0005-0000-0000-0000086A0000}"/>
    <cellStyle name="20% - Accent1 3 4 6 5 2 3" xfId="27326" xr:uid="{00000000-0005-0000-0000-0000096A0000}"/>
    <cellStyle name="20% - Accent1 3 4 6 5 3" xfId="27327" xr:uid="{00000000-0005-0000-0000-00000A6A0000}"/>
    <cellStyle name="20% - Accent1 3 4 6 5 3 2" xfId="27328" xr:uid="{00000000-0005-0000-0000-00000B6A0000}"/>
    <cellStyle name="20% - Accent1 3 4 6 5 4" xfId="27329" xr:uid="{00000000-0005-0000-0000-00000C6A0000}"/>
    <cellStyle name="20% - Accent1 3 4 6 6" xfId="27330" xr:uid="{00000000-0005-0000-0000-00000D6A0000}"/>
    <cellStyle name="20% - Accent1 3 4 6 6 2" xfId="27331" xr:uid="{00000000-0005-0000-0000-00000E6A0000}"/>
    <cellStyle name="20% - Accent1 3 4 6 6 2 2" xfId="27332" xr:uid="{00000000-0005-0000-0000-00000F6A0000}"/>
    <cellStyle name="20% - Accent1 3 4 6 6 2 2 2" xfId="27333" xr:uid="{00000000-0005-0000-0000-0000106A0000}"/>
    <cellStyle name="20% - Accent1 3 4 6 6 2 3" xfId="27334" xr:uid="{00000000-0005-0000-0000-0000116A0000}"/>
    <cellStyle name="20% - Accent1 3 4 6 6 3" xfId="27335" xr:uid="{00000000-0005-0000-0000-0000126A0000}"/>
    <cellStyle name="20% - Accent1 3 4 6 6 3 2" xfId="27336" xr:uid="{00000000-0005-0000-0000-0000136A0000}"/>
    <cellStyle name="20% - Accent1 3 4 6 6 4" xfId="27337" xr:uid="{00000000-0005-0000-0000-0000146A0000}"/>
    <cellStyle name="20% - Accent1 3 4 6 7" xfId="27338" xr:uid="{00000000-0005-0000-0000-0000156A0000}"/>
    <cellStyle name="20% - Accent1 3 4 6 7 2" xfId="27339" xr:uid="{00000000-0005-0000-0000-0000166A0000}"/>
    <cellStyle name="20% - Accent1 3 4 6 7 2 2" xfId="27340" xr:uid="{00000000-0005-0000-0000-0000176A0000}"/>
    <cellStyle name="20% - Accent1 3 4 6 7 3" xfId="27341" xr:uid="{00000000-0005-0000-0000-0000186A0000}"/>
    <cellStyle name="20% - Accent1 3 4 6 8" xfId="27342" xr:uid="{00000000-0005-0000-0000-0000196A0000}"/>
    <cellStyle name="20% - Accent1 3 4 6 8 2" xfId="27343" xr:uid="{00000000-0005-0000-0000-00001A6A0000}"/>
    <cellStyle name="20% - Accent1 3 4 6 8 2 2" xfId="27344" xr:uid="{00000000-0005-0000-0000-00001B6A0000}"/>
    <cellStyle name="20% - Accent1 3 4 6 8 3" xfId="27345" xr:uid="{00000000-0005-0000-0000-00001C6A0000}"/>
    <cellStyle name="20% - Accent1 3 4 6 9" xfId="27346" xr:uid="{00000000-0005-0000-0000-00001D6A0000}"/>
    <cellStyle name="20% - Accent1 3 4 6 9 2" xfId="27347" xr:uid="{00000000-0005-0000-0000-00001E6A0000}"/>
    <cellStyle name="20% - Accent1 3 4 7" xfId="27348" xr:uid="{00000000-0005-0000-0000-00001F6A0000}"/>
    <cellStyle name="20% - Accent1 3 4 7 2" xfId="27349" xr:uid="{00000000-0005-0000-0000-0000206A0000}"/>
    <cellStyle name="20% - Accent1 3 4 7 2 2" xfId="27350" xr:uid="{00000000-0005-0000-0000-0000216A0000}"/>
    <cellStyle name="20% - Accent1 3 4 7 2 2 2" xfId="27351" xr:uid="{00000000-0005-0000-0000-0000226A0000}"/>
    <cellStyle name="20% - Accent1 3 4 7 2 2 2 2" xfId="27352" xr:uid="{00000000-0005-0000-0000-0000236A0000}"/>
    <cellStyle name="20% - Accent1 3 4 7 2 2 3" xfId="27353" xr:uid="{00000000-0005-0000-0000-0000246A0000}"/>
    <cellStyle name="20% - Accent1 3 4 7 2 3" xfId="27354" xr:uid="{00000000-0005-0000-0000-0000256A0000}"/>
    <cellStyle name="20% - Accent1 3 4 7 2 3 2" xfId="27355" xr:uid="{00000000-0005-0000-0000-0000266A0000}"/>
    <cellStyle name="20% - Accent1 3 4 7 2 4" xfId="27356" xr:uid="{00000000-0005-0000-0000-0000276A0000}"/>
    <cellStyle name="20% - Accent1 3 4 7 3" xfId="27357" xr:uid="{00000000-0005-0000-0000-0000286A0000}"/>
    <cellStyle name="20% - Accent1 3 4 7 3 2" xfId="27358" xr:uid="{00000000-0005-0000-0000-0000296A0000}"/>
    <cellStyle name="20% - Accent1 3 4 7 3 2 2" xfId="27359" xr:uid="{00000000-0005-0000-0000-00002A6A0000}"/>
    <cellStyle name="20% - Accent1 3 4 7 3 2 2 2" xfId="27360" xr:uid="{00000000-0005-0000-0000-00002B6A0000}"/>
    <cellStyle name="20% - Accent1 3 4 7 3 2 3" xfId="27361" xr:uid="{00000000-0005-0000-0000-00002C6A0000}"/>
    <cellStyle name="20% - Accent1 3 4 7 3 3" xfId="27362" xr:uid="{00000000-0005-0000-0000-00002D6A0000}"/>
    <cellStyle name="20% - Accent1 3 4 7 3 3 2" xfId="27363" xr:uid="{00000000-0005-0000-0000-00002E6A0000}"/>
    <cellStyle name="20% - Accent1 3 4 7 3 4" xfId="27364" xr:uid="{00000000-0005-0000-0000-00002F6A0000}"/>
    <cellStyle name="20% - Accent1 3 4 7 4" xfId="27365" xr:uid="{00000000-0005-0000-0000-0000306A0000}"/>
    <cellStyle name="20% - Accent1 3 4 7 4 2" xfId="27366" xr:uid="{00000000-0005-0000-0000-0000316A0000}"/>
    <cellStyle name="20% - Accent1 3 4 7 4 2 2" xfId="27367" xr:uid="{00000000-0005-0000-0000-0000326A0000}"/>
    <cellStyle name="20% - Accent1 3 4 7 4 2 2 2" xfId="27368" xr:uid="{00000000-0005-0000-0000-0000336A0000}"/>
    <cellStyle name="20% - Accent1 3 4 7 4 2 3" xfId="27369" xr:uid="{00000000-0005-0000-0000-0000346A0000}"/>
    <cellStyle name="20% - Accent1 3 4 7 4 3" xfId="27370" xr:uid="{00000000-0005-0000-0000-0000356A0000}"/>
    <cellStyle name="20% - Accent1 3 4 7 4 3 2" xfId="27371" xr:uid="{00000000-0005-0000-0000-0000366A0000}"/>
    <cellStyle name="20% - Accent1 3 4 7 4 4" xfId="27372" xr:uid="{00000000-0005-0000-0000-0000376A0000}"/>
    <cellStyle name="20% - Accent1 3 4 7 5" xfId="27373" xr:uid="{00000000-0005-0000-0000-0000386A0000}"/>
    <cellStyle name="20% - Accent1 3 4 7 5 2" xfId="27374" xr:uid="{00000000-0005-0000-0000-0000396A0000}"/>
    <cellStyle name="20% - Accent1 3 4 7 5 2 2" xfId="27375" xr:uid="{00000000-0005-0000-0000-00003A6A0000}"/>
    <cellStyle name="20% - Accent1 3 4 7 5 3" xfId="27376" xr:uid="{00000000-0005-0000-0000-00003B6A0000}"/>
    <cellStyle name="20% - Accent1 3 4 7 6" xfId="27377" xr:uid="{00000000-0005-0000-0000-00003C6A0000}"/>
    <cellStyle name="20% - Accent1 3 4 7 6 2" xfId="27378" xr:uid="{00000000-0005-0000-0000-00003D6A0000}"/>
    <cellStyle name="20% - Accent1 3 4 7 6 2 2" xfId="27379" xr:uid="{00000000-0005-0000-0000-00003E6A0000}"/>
    <cellStyle name="20% - Accent1 3 4 7 6 3" xfId="27380" xr:uid="{00000000-0005-0000-0000-00003F6A0000}"/>
    <cellStyle name="20% - Accent1 3 4 7 7" xfId="27381" xr:uid="{00000000-0005-0000-0000-0000406A0000}"/>
    <cellStyle name="20% - Accent1 3 4 7 7 2" xfId="27382" xr:uid="{00000000-0005-0000-0000-0000416A0000}"/>
    <cellStyle name="20% - Accent1 3 4 7 8" xfId="27383" xr:uid="{00000000-0005-0000-0000-0000426A0000}"/>
    <cellStyle name="20% - Accent1 3 4 7 8 2" xfId="27384" xr:uid="{00000000-0005-0000-0000-0000436A0000}"/>
    <cellStyle name="20% - Accent1 3 4 7 9" xfId="27385" xr:uid="{00000000-0005-0000-0000-0000446A0000}"/>
    <cellStyle name="20% - Accent1 3 4 8" xfId="27386" xr:uid="{00000000-0005-0000-0000-0000456A0000}"/>
    <cellStyle name="20% - Accent1 3 4 8 2" xfId="27387" xr:uid="{00000000-0005-0000-0000-0000466A0000}"/>
    <cellStyle name="20% - Accent1 3 4 8 2 2" xfId="27388" xr:uid="{00000000-0005-0000-0000-0000476A0000}"/>
    <cellStyle name="20% - Accent1 3 4 8 2 2 2" xfId="27389" xr:uid="{00000000-0005-0000-0000-0000486A0000}"/>
    <cellStyle name="20% - Accent1 3 4 8 2 2 2 2" xfId="27390" xr:uid="{00000000-0005-0000-0000-0000496A0000}"/>
    <cellStyle name="20% - Accent1 3 4 8 2 2 3" xfId="27391" xr:uid="{00000000-0005-0000-0000-00004A6A0000}"/>
    <cellStyle name="20% - Accent1 3 4 8 2 3" xfId="27392" xr:uid="{00000000-0005-0000-0000-00004B6A0000}"/>
    <cellStyle name="20% - Accent1 3 4 8 2 3 2" xfId="27393" xr:uid="{00000000-0005-0000-0000-00004C6A0000}"/>
    <cellStyle name="20% - Accent1 3 4 8 2 4" xfId="27394" xr:uid="{00000000-0005-0000-0000-00004D6A0000}"/>
    <cellStyle name="20% - Accent1 3 4 8 3" xfId="27395" xr:uid="{00000000-0005-0000-0000-00004E6A0000}"/>
    <cellStyle name="20% - Accent1 3 4 8 3 2" xfId="27396" xr:uid="{00000000-0005-0000-0000-00004F6A0000}"/>
    <cellStyle name="20% - Accent1 3 4 8 3 2 2" xfId="27397" xr:uid="{00000000-0005-0000-0000-0000506A0000}"/>
    <cellStyle name="20% - Accent1 3 4 8 3 2 2 2" xfId="27398" xr:uid="{00000000-0005-0000-0000-0000516A0000}"/>
    <cellStyle name="20% - Accent1 3 4 8 3 2 3" xfId="27399" xr:uid="{00000000-0005-0000-0000-0000526A0000}"/>
    <cellStyle name="20% - Accent1 3 4 8 3 3" xfId="27400" xr:uid="{00000000-0005-0000-0000-0000536A0000}"/>
    <cellStyle name="20% - Accent1 3 4 8 3 3 2" xfId="27401" xr:uid="{00000000-0005-0000-0000-0000546A0000}"/>
    <cellStyle name="20% - Accent1 3 4 8 3 4" xfId="27402" xr:uid="{00000000-0005-0000-0000-0000556A0000}"/>
    <cellStyle name="20% - Accent1 3 4 8 4" xfId="27403" xr:uid="{00000000-0005-0000-0000-0000566A0000}"/>
    <cellStyle name="20% - Accent1 3 4 8 4 2" xfId="27404" xr:uid="{00000000-0005-0000-0000-0000576A0000}"/>
    <cellStyle name="20% - Accent1 3 4 8 4 2 2" xfId="27405" xr:uid="{00000000-0005-0000-0000-0000586A0000}"/>
    <cellStyle name="20% - Accent1 3 4 8 4 2 2 2" xfId="27406" xr:uid="{00000000-0005-0000-0000-0000596A0000}"/>
    <cellStyle name="20% - Accent1 3 4 8 4 2 3" xfId="27407" xr:uid="{00000000-0005-0000-0000-00005A6A0000}"/>
    <cellStyle name="20% - Accent1 3 4 8 4 3" xfId="27408" xr:uid="{00000000-0005-0000-0000-00005B6A0000}"/>
    <cellStyle name="20% - Accent1 3 4 8 4 3 2" xfId="27409" xr:uid="{00000000-0005-0000-0000-00005C6A0000}"/>
    <cellStyle name="20% - Accent1 3 4 8 4 4" xfId="27410" xr:uid="{00000000-0005-0000-0000-00005D6A0000}"/>
    <cellStyle name="20% - Accent1 3 4 8 5" xfId="27411" xr:uid="{00000000-0005-0000-0000-00005E6A0000}"/>
    <cellStyle name="20% - Accent1 3 4 8 5 2" xfId="27412" xr:uid="{00000000-0005-0000-0000-00005F6A0000}"/>
    <cellStyle name="20% - Accent1 3 4 8 5 2 2" xfId="27413" xr:uid="{00000000-0005-0000-0000-0000606A0000}"/>
    <cellStyle name="20% - Accent1 3 4 8 5 3" xfId="27414" xr:uid="{00000000-0005-0000-0000-0000616A0000}"/>
    <cellStyle name="20% - Accent1 3 4 8 6" xfId="27415" xr:uid="{00000000-0005-0000-0000-0000626A0000}"/>
    <cellStyle name="20% - Accent1 3 4 8 6 2" xfId="27416" xr:uid="{00000000-0005-0000-0000-0000636A0000}"/>
    <cellStyle name="20% - Accent1 3 4 8 6 2 2" xfId="27417" xr:uid="{00000000-0005-0000-0000-0000646A0000}"/>
    <cellStyle name="20% - Accent1 3 4 8 6 3" xfId="27418" xr:uid="{00000000-0005-0000-0000-0000656A0000}"/>
    <cellStyle name="20% - Accent1 3 4 8 7" xfId="27419" xr:uid="{00000000-0005-0000-0000-0000666A0000}"/>
    <cellStyle name="20% - Accent1 3 4 8 7 2" xfId="27420" xr:uid="{00000000-0005-0000-0000-0000676A0000}"/>
    <cellStyle name="20% - Accent1 3 4 8 8" xfId="27421" xr:uid="{00000000-0005-0000-0000-0000686A0000}"/>
    <cellStyle name="20% - Accent1 3 4 8 8 2" xfId="27422" xr:uid="{00000000-0005-0000-0000-0000696A0000}"/>
    <cellStyle name="20% - Accent1 3 4 8 9" xfId="27423" xr:uid="{00000000-0005-0000-0000-00006A6A0000}"/>
    <cellStyle name="20% - Accent1 3 4 9" xfId="27424" xr:uid="{00000000-0005-0000-0000-00006B6A0000}"/>
    <cellStyle name="20% - Accent1 3 4 9 2" xfId="27425" xr:uid="{00000000-0005-0000-0000-00006C6A0000}"/>
    <cellStyle name="20% - Accent1 3 4 9 2 2" xfId="27426" xr:uid="{00000000-0005-0000-0000-00006D6A0000}"/>
    <cellStyle name="20% - Accent1 3 4 9 2 2 2" xfId="27427" xr:uid="{00000000-0005-0000-0000-00006E6A0000}"/>
    <cellStyle name="20% - Accent1 3 4 9 2 3" xfId="27428" xr:uid="{00000000-0005-0000-0000-00006F6A0000}"/>
    <cellStyle name="20% - Accent1 3 4 9 3" xfId="27429" xr:uid="{00000000-0005-0000-0000-0000706A0000}"/>
    <cellStyle name="20% - Accent1 3 4 9 3 2" xfId="27430" xr:uid="{00000000-0005-0000-0000-0000716A0000}"/>
    <cellStyle name="20% - Accent1 3 4 9 4" xfId="27431" xr:uid="{00000000-0005-0000-0000-0000726A0000}"/>
    <cellStyle name="20% - Accent1 3 5" xfId="27432" xr:uid="{00000000-0005-0000-0000-0000736A0000}"/>
    <cellStyle name="20% - Accent1 3 5 10" xfId="27433" xr:uid="{00000000-0005-0000-0000-0000746A0000}"/>
    <cellStyle name="20% - Accent1 3 5 10 2" xfId="27434" xr:uid="{00000000-0005-0000-0000-0000756A0000}"/>
    <cellStyle name="20% - Accent1 3 5 10 2 2" xfId="27435" xr:uid="{00000000-0005-0000-0000-0000766A0000}"/>
    <cellStyle name="20% - Accent1 3 5 10 2 2 2" xfId="27436" xr:uid="{00000000-0005-0000-0000-0000776A0000}"/>
    <cellStyle name="20% - Accent1 3 5 10 2 3" xfId="27437" xr:uid="{00000000-0005-0000-0000-0000786A0000}"/>
    <cellStyle name="20% - Accent1 3 5 10 3" xfId="27438" xr:uid="{00000000-0005-0000-0000-0000796A0000}"/>
    <cellStyle name="20% - Accent1 3 5 10 3 2" xfId="27439" xr:uid="{00000000-0005-0000-0000-00007A6A0000}"/>
    <cellStyle name="20% - Accent1 3 5 10 4" xfId="27440" xr:uid="{00000000-0005-0000-0000-00007B6A0000}"/>
    <cellStyle name="20% - Accent1 3 5 11" xfId="27441" xr:uid="{00000000-0005-0000-0000-00007C6A0000}"/>
    <cellStyle name="20% - Accent1 3 5 11 2" xfId="27442" xr:uid="{00000000-0005-0000-0000-00007D6A0000}"/>
    <cellStyle name="20% - Accent1 3 5 11 2 2" xfId="27443" xr:uid="{00000000-0005-0000-0000-00007E6A0000}"/>
    <cellStyle name="20% - Accent1 3 5 11 2 2 2" xfId="27444" xr:uid="{00000000-0005-0000-0000-00007F6A0000}"/>
    <cellStyle name="20% - Accent1 3 5 11 2 3" xfId="27445" xr:uid="{00000000-0005-0000-0000-0000806A0000}"/>
    <cellStyle name="20% - Accent1 3 5 11 3" xfId="27446" xr:uid="{00000000-0005-0000-0000-0000816A0000}"/>
    <cellStyle name="20% - Accent1 3 5 11 3 2" xfId="27447" xr:uid="{00000000-0005-0000-0000-0000826A0000}"/>
    <cellStyle name="20% - Accent1 3 5 11 4" xfId="27448" xr:uid="{00000000-0005-0000-0000-0000836A0000}"/>
    <cellStyle name="20% - Accent1 3 5 12" xfId="27449" xr:uid="{00000000-0005-0000-0000-0000846A0000}"/>
    <cellStyle name="20% - Accent1 3 5 12 2" xfId="27450" xr:uid="{00000000-0005-0000-0000-0000856A0000}"/>
    <cellStyle name="20% - Accent1 3 5 12 2 2" xfId="27451" xr:uid="{00000000-0005-0000-0000-0000866A0000}"/>
    <cellStyle name="20% - Accent1 3 5 12 3" xfId="27452" xr:uid="{00000000-0005-0000-0000-0000876A0000}"/>
    <cellStyle name="20% - Accent1 3 5 13" xfId="27453" xr:uid="{00000000-0005-0000-0000-0000886A0000}"/>
    <cellStyle name="20% - Accent1 3 5 13 2" xfId="27454" xr:uid="{00000000-0005-0000-0000-0000896A0000}"/>
    <cellStyle name="20% - Accent1 3 5 13 2 2" xfId="27455" xr:uid="{00000000-0005-0000-0000-00008A6A0000}"/>
    <cellStyle name="20% - Accent1 3 5 13 3" xfId="27456" xr:uid="{00000000-0005-0000-0000-00008B6A0000}"/>
    <cellStyle name="20% - Accent1 3 5 14" xfId="27457" xr:uid="{00000000-0005-0000-0000-00008C6A0000}"/>
    <cellStyle name="20% - Accent1 3 5 14 2" xfId="27458" xr:uid="{00000000-0005-0000-0000-00008D6A0000}"/>
    <cellStyle name="20% - Accent1 3 5 15" xfId="27459" xr:uid="{00000000-0005-0000-0000-00008E6A0000}"/>
    <cellStyle name="20% - Accent1 3 5 15 2" xfId="27460" xr:uid="{00000000-0005-0000-0000-00008F6A0000}"/>
    <cellStyle name="20% - Accent1 3 5 16" xfId="27461" xr:uid="{00000000-0005-0000-0000-0000906A0000}"/>
    <cellStyle name="20% - Accent1 3 5 2" xfId="27462" xr:uid="{00000000-0005-0000-0000-0000916A0000}"/>
    <cellStyle name="20% - Accent1 3 5 2 10" xfId="27463" xr:uid="{00000000-0005-0000-0000-0000926A0000}"/>
    <cellStyle name="20% - Accent1 3 5 2 10 2" xfId="27464" xr:uid="{00000000-0005-0000-0000-0000936A0000}"/>
    <cellStyle name="20% - Accent1 3 5 2 10 2 2" xfId="27465" xr:uid="{00000000-0005-0000-0000-0000946A0000}"/>
    <cellStyle name="20% - Accent1 3 5 2 10 2 2 2" xfId="27466" xr:uid="{00000000-0005-0000-0000-0000956A0000}"/>
    <cellStyle name="20% - Accent1 3 5 2 10 2 3" xfId="27467" xr:uid="{00000000-0005-0000-0000-0000966A0000}"/>
    <cellStyle name="20% - Accent1 3 5 2 10 3" xfId="27468" xr:uid="{00000000-0005-0000-0000-0000976A0000}"/>
    <cellStyle name="20% - Accent1 3 5 2 10 3 2" xfId="27469" xr:uid="{00000000-0005-0000-0000-0000986A0000}"/>
    <cellStyle name="20% - Accent1 3 5 2 10 4" xfId="27470" xr:uid="{00000000-0005-0000-0000-0000996A0000}"/>
    <cellStyle name="20% - Accent1 3 5 2 11" xfId="27471" xr:uid="{00000000-0005-0000-0000-00009A6A0000}"/>
    <cellStyle name="20% - Accent1 3 5 2 11 2" xfId="27472" xr:uid="{00000000-0005-0000-0000-00009B6A0000}"/>
    <cellStyle name="20% - Accent1 3 5 2 11 2 2" xfId="27473" xr:uid="{00000000-0005-0000-0000-00009C6A0000}"/>
    <cellStyle name="20% - Accent1 3 5 2 11 3" xfId="27474" xr:uid="{00000000-0005-0000-0000-00009D6A0000}"/>
    <cellStyle name="20% - Accent1 3 5 2 12" xfId="27475" xr:uid="{00000000-0005-0000-0000-00009E6A0000}"/>
    <cellStyle name="20% - Accent1 3 5 2 12 2" xfId="27476" xr:uid="{00000000-0005-0000-0000-00009F6A0000}"/>
    <cellStyle name="20% - Accent1 3 5 2 12 2 2" xfId="27477" xr:uid="{00000000-0005-0000-0000-0000A06A0000}"/>
    <cellStyle name="20% - Accent1 3 5 2 12 3" xfId="27478" xr:uid="{00000000-0005-0000-0000-0000A16A0000}"/>
    <cellStyle name="20% - Accent1 3 5 2 13" xfId="27479" xr:uid="{00000000-0005-0000-0000-0000A26A0000}"/>
    <cellStyle name="20% - Accent1 3 5 2 13 2" xfId="27480" xr:uid="{00000000-0005-0000-0000-0000A36A0000}"/>
    <cellStyle name="20% - Accent1 3 5 2 14" xfId="27481" xr:uid="{00000000-0005-0000-0000-0000A46A0000}"/>
    <cellStyle name="20% - Accent1 3 5 2 14 2" xfId="27482" xr:uid="{00000000-0005-0000-0000-0000A56A0000}"/>
    <cellStyle name="20% - Accent1 3 5 2 15" xfId="27483" xr:uid="{00000000-0005-0000-0000-0000A66A0000}"/>
    <cellStyle name="20% - Accent1 3 5 2 2" xfId="27484" xr:uid="{00000000-0005-0000-0000-0000A76A0000}"/>
    <cellStyle name="20% - Accent1 3 5 2 2 10" xfId="27485" xr:uid="{00000000-0005-0000-0000-0000A86A0000}"/>
    <cellStyle name="20% - Accent1 3 5 2 2 10 2" xfId="27486" xr:uid="{00000000-0005-0000-0000-0000A96A0000}"/>
    <cellStyle name="20% - Accent1 3 5 2 2 10 2 2" xfId="27487" xr:uid="{00000000-0005-0000-0000-0000AA6A0000}"/>
    <cellStyle name="20% - Accent1 3 5 2 2 10 3" xfId="27488" xr:uid="{00000000-0005-0000-0000-0000AB6A0000}"/>
    <cellStyle name="20% - Accent1 3 5 2 2 11" xfId="27489" xr:uid="{00000000-0005-0000-0000-0000AC6A0000}"/>
    <cellStyle name="20% - Accent1 3 5 2 2 11 2" xfId="27490" xr:uid="{00000000-0005-0000-0000-0000AD6A0000}"/>
    <cellStyle name="20% - Accent1 3 5 2 2 11 2 2" xfId="27491" xr:uid="{00000000-0005-0000-0000-0000AE6A0000}"/>
    <cellStyle name="20% - Accent1 3 5 2 2 11 3" xfId="27492" xr:uid="{00000000-0005-0000-0000-0000AF6A0000}"/>
    <cellStyle name="20% - Accent1 3 5 2 2 12" xfId="27493" xr:uid="{00000000-0005-0000-0000-0000B06A0000}"/>
    <cellStyle name="20% - Accent1 3 5 2 2 12 2" xfId="27494" xr:uid="{00000000-0005-0000-0000-0000B16A0000}"/>
    <cellStyle name="20% - Accent1 3 5 2 2 13" xfId="27495" xr:uid="{00000000-0005-0000-0000-0000B26A0000}"/>
    <cellStyle name="20% - Accent1 3 5 2 2 13 2" xfId="27496" xr:uid="{00000000-0005-0000-0000-0000B36A0000}"/>
    <cellStyle name="20% - Accent1 3 5 2 2 14" xfId="27497" xr:uid="{00000000-0005-0000-0000-0000B46A0000}"/>
    <cellStyle name="20% - Accent1 3 5 2 2 2" xfId="27498" xr:uid="{00000000-0005-0000-0000-0000B56A0000}"/>
    <cellStyle name="20% - Accent1 3 5 2 2 2 10" xfId="27499" xr:uid="{00000000-0005-0000-0000-0000B66A0000}"/>
    <cellStyle name="20% - Accent1 3 5 2 2 2 10 2" xfId="27500" xr:uid="{00000000-0005-0000-0000-0000B76A0000}"/>
    <cellStyle name="20% - Accent1 3 5 2 2 2 11" xfId="27501" xr:uid="{00000000-0005-0000-0000-0000B86A0000}"/>
    <cellStyle name="20% - Accent1 3 5 2 2 2 2" xfId="27502" xr:uid="{00000000-0005-0000-0000-0000B96A0000}"/>
    <cellStyle name="20% - Accent1 3 5 2 2 2 2 2" xfId="27503" xr:uid="{00000000-0005-0000-0000-0000BA6A0000}"/>
    <cellStyle name="20% - Accent1 3 5 2 2 2 2 2 2" xfId="27504" xr:uid="{00000000-0005-0000-0000-0000BB6A0000}"/>
    <cellStyle name="20% - Accent1 3 5 2 2 2 2 2 2 2" xfId="27505" xr:uid="{00000000-0005-0000-0000-0000BC6A0000}"/>
    <cellStyle name="20% - Accent1 3 5 2 2 2 2 2 2 2 2" xfId="27506" xr:uid="{00000000-0005-0000-0000-0000BD6A0000}"/>
    <cellStyle name="20% - Accent1 3 5 2 2 2 2 2 2 3" xfId="27507" xr:uid="{00000000-0005-0000-0000-0000BE6A0000}"/>
    <cellStyle name="20% - Accent1 3 5 2 2 2 2 2 3" xfId="27508" xr:uid="{00000000-0005-0000-0000-0000BF6A0000}"/>
    <cellStyle name="20% - Accent1 3 5 2 2 2 2 2 3 2" xfId="27509" xr:uid="{00000000-0005-0000-0000-0000C06A0000}"/>
    <cellStyle name="20% - Accent1 3 5 2 2 2 2 2 4" xfId="27510" xr:uid="{00000000-0005-0000-0000-0000C16A0000}"/>
    <cellStyle name="20% - Accent1 3 5 2 2 2 2 3" xfId="27511" xr:uid="{00000000-0005-0000-0000-0000C26A0000}"/>
    <cellStyle name="20% - Accent1 3 5 2 2 2 2 3 2" xfId="27512" xr:uid="{00000000-0005-0000-0000-0000C36A0000}"/>
    <cellStyle name="20% - Accent1 3 5 2 2 2 2 3 2 2" xfId="27513" xr:uid="{00000000-0005-0000-0000-0000C46A0000}"/>
    <cellStyle name="20% - Accent1 3 5 2 2 2 2 3 2 2 2" xfId="27514" xr:uid="{00000000-0005-0000-0000-0000C56A0000}"/>
    <cellStyle name="20% - Accent1 3 5 2 2 2 2 3 2 3" xfId="27515" xr:uid="{00000000-0005-0000-0000-0000C66A0000}"/>
    <cellStyle name="20% - Accent1 3 5 2 2 2 2 3 3" xfId="27516" xr:uid="{00000000-0005-0000-0000-0000C76A0000}"/>
    <cellStyle name="20% - Accent1 3 5 2 2 2 2 3 3 2" xfId="27517" xr:uid="{00000000-0005-0000-0000-0000C86A0000}"/>
    <cellStyle name="20% - Accent1 3 5 2 2 2 2 3 4" xfId="27518" xr:uid="{00000000-0005-0000-0000-0000C96A0000}"/>
    <cellStyle name="20% - Accent1 3 5 2 2 2 2 4" xfId="27519" xr:uid="{00000000-0005-0000-0000-0000CA6A0000}"/>
    <cellStyle name="20% - Accent1 3 5 2 2 2 2 4 2" xfId="27520" xr:uid="{00000000-0005-0000-0000-0000CB6A0000}"/>
    <cellStyle name="20% - Accent1 3 5 2 2 2 2 4 2 2" xfId="27521" xr:uid="{00000000-0005-0000-0000-0000CC6A0000}"/>
    <cellStyle name="20% - Accent1 3 5 2 2 2 2 4 2 2 2" xfId="27522" xr:uid="{00000000-0005-0000-0000-0000CD6A0000}"/>
    <cellStyle name="20% - Accent1 3 5 2 2 2 2 4 2 3" xfId="27523" xr:uid="{00000000-0005-0000-0000-0000CE6A0000}"/>
    <cellStyle name="20% - Accent1 3 5 2 2 2 2 4 3" xfId="27524" xr:uid="{00000000-0005-0000-0000-0000CF6A0000}"/>
    <cellStyle name="20% - Accent1 3 5 2 2 2 2 4 3 2" xfId="27525" xr:uid="{00000000-0005-0000-0000-0000D06A0000}"/>
    <cellStyle name="20% - Accent1 3 5 2 2 2 2 4 4" xfId="27526" xr:uid="{00000000-0005-0000-0000-0000D16A0000}"/>
    <cellStyle name="20% - Accent1 3 5 2 2 2 2 5" xfId="27527" xr:uid="{00000000-0005-0000-0000-0000D26A0000}"/>
    <cellStyle name="20% - Accent1 3 5 2 2 2 2 5 2" xfId="27528" xr:uid="{00000000-0005-0000-0000-0000D36A0000}"/>
    <cellStyle name="20% - Accent1 3 5 2 2 2 2 5 2 2" xfId="27529" xr:uid="{00000000-0005-0000-0000-0000D46A0000}"/>
    <cellStyle name="20% - Accent1 3 5 2 2 2 2 5 3" xfId="27530" xr:uid="{00000000-0005-0000-0000-0000D56A0000}"/>
    <cellStyle name="20% - Accent1 3 5 2 2 2 2 6" xfId="27531" xr:uid="{00000000-0005-0000-0000-0000D66A0000}"/>
    <cellStyle name="20% - Accent1 3 5 2 2 2 2 6 2" xfId="27532" xr:uid="{00000000-0005-0000-0000-0000D76A0000}"/>
    <cellStyle name="20% - Accent1 3 5 2 2 2 2 6 2 2" xfId="27533" xr:uid="{00000000-0005-0000-0000-0000D86A0000}"/>
    <cellStyle name="20% - Accent1 3 5 2 2 2 2 6 3" xfId="27534" xr:uid="{00000000-0005-0000-0000-0000D96A0000}"/>
    <cellStyle name="20% - Accent1 3 5 2 2 2 2 7" xfId="27535" xr:uid="{00000000-0005-0000-0000-0000DA6A0000}"/>
    <cellStyle name="20% - Accent1 3 5 2 2 2 2 7 2" xfId="27536" xr:uid="{00000000-0005-0000-0000-0000DB6A0000}"/>
    <cellStyle name="20% - Accent1 3 5 2 2 2 2 8" xfId="27537" xr:uid="{00000000-0005-0000-0000-0000DC6A0000}"/>
    <cellStyle name="20% - Accent1 3 5 2 2 2 2 8 2" xfId="27538" xr:uid="{00000000-0005-0000-0000-0000DD6A0000}"/>
    <cellStyle name="20% - Accent1 3 5 2 2 2 2 9" xfId="27539" xr:uid="{00000000-0005-0000-0000-0000DE6A0000}"/>
    <cellStyle name="20% - Accent1 3 5 2 2 2 3" xfId="27540" xr:uid="{00000000-0005-0000-0000-0000DF6A0000}"/>
    <cellStyle name="20% - Accent1 3 5 2 2 2 3 2" xfId="27541" xr:uid="{00000000-0005-0000-0000-0000E06A0000}"/>
    <cellStyle name="20% - Accent1 3 5 2 2 2 3 2 2" xfId="27542" xr:uid="{00000000-0005-0000-0000-0000E16A0000}"/>
    <cellStyle name="20% - Accent1 3 5 2 2 2 3 2 2 2" xfId="27543" xr:uid="{00000000-0005-0000-0000-0000E26A0000}"/>
    <cellStyle name="20% - Accent1 3 5 2 2 2 3 2 2 2 2" xfId="27544" xr:uid="{00000000-0005-0000-0000-0000E36A0000}"/>
    <cellStyle name="20% - Accent1 3 5 2 2 2 3 2 2 3" xfId="27545" xr:uid="{00000000-0005-0000-0000-0000E46A0000}"/>
    <cellStyle name="20% - Accent1 3 5 2 2 2 3 2 3" xfId="27546" xr:uid="{00000000-0005-0000-0000-0000E56A0000}"/>
    <cellStyle name="20% - Accent1 3 5 2 2 2 3 2 3 2" xfId="27547" xr:uid="{00000000-0005-0000-0000-0000E66A0000}"/>
    <cellStyle name="20% - Accent1 3 5 2 2 2 3 2 4" xfId="27548" xr:uid="{00000000-0005-0000-0000-0000E76A0000}"/>
    <cellStyle name="20% - Accent1 3 5 2 2 2 3 3" xfId="27549" xr:uid="{00000000-0005-0000-0000-0000E86A0000}"/>
    <cellStyle name="20% - Accent1 3 5 2 2 2 3 3 2" xfId="27550" xr:uid="{00000000-0005-0000-0000-0000E96A0000}"/>
    <cellStyle name="20% - Accent1 3 5 2 2 2 3 3 2 2" xfId="27551" xr:uid="{00000000-0005-0000-0000-0000EA6A0000}"/>
    <cellStyle name="20% - Accent1 3 5 2 2 2 3 3 2 2 2" xfId="27552" xr:uid="{00000000-0005-0000-0000-0000EB6A0000}"/>
    <cellStyle name="20% - Accent1 3 5 2 2 2 3 3 2 3" xfId="27553" xr:uid="{00000000-0005-0000-0000-0000EC6A0000}"/>
    <cellStyle name="20% - Accent1 3 5 2 2 2 3 3 3" xfId="27554" xr:uid="{00000000-0005-0000-0000-0000ED6A0000}"/>
    <cellStyle name="20% - Accent1 3 5 2 2 2 3 3 3 2" xfId="27555" xr:uid="{00000000-0005-0000-0000-0000EE6A0000}"/>
    <cellStyle name="20% - Accent1 3 5 2 2 2 3 3 4" xfId="27556" xr:uid="{00000000-0005-0000-0000-0000EF6A0000}"/>
    <cellStyle name="20% - Accent1 3 5 2 2 2 3 4" xfId="27557" xr:uid="{00000000-0005-0000-0000-0000F06A0000}"/>
    <cellStyle name="20% - Accent1 3 5 2 2 2 3 4 2" xfId="27558" xr:uid="{00000000-0005-0000-0000-0000F16A0000}"/>
    <cellStyle name="20% - Accent1 3 5 2 2 2 3 4 2 2" xfId="27559" xr:uid="{00000000-0005-0000-0000-0000F26A0000}"/>
    <cellStyle name="20% - Accent1 3 5 2 2 2 3 4 2 2 2" xfId="27560" xr:uid="{00000000-0005-0000-0000-0000F36A0000}"/>
    <cellStyle name="20% - Accent1 3 5 2 2 2 3 4 2 3" xfId="27561" xr:uid="{00000000-0005-0000-0000-0000F46A0000}"/>
    <cellStyle name="20% - Accent1 3 5 2 2 2 3 4 3" xfId="27562" xr:uid="{00000000-0005-0000-0000-0000F56A0000}"/>
    <cellStyle name="20% - Accent1 3 5 2 2 2 3 4 3 2" xfId="27563" xr:uid="{00000000-0005-0000-0000-0000F66A0000}"/>
    <cellStyle name="20% - Accent1 3 5 2 2 2 3 4 4" xfId="27564" xr:uid="{00000000-0005-0000-0000-0000F76A0000}"/>
    <cellStyle name="20% - Accent1 3 5 2 2 2 3 5" xfId="27565" xr:uid="{00000000-0005-0000-0000-0000F86A0000}"/>
    <cellStyle name="20% - Accent1 3 5 2 2 2 3 5 2" xfId="27566" xr:uid="{00000000-0005-0000-0000-0000F96A0000}"/>
    <cellStyle name="20% - Accent1 3 5 2 2 2 3 5 2 2" xfId="27567" xr:uid="{00000000-0005-0000-0000-0000FA6A0000}"/>
    <cellStyle name="20% - Accent1 3 5 2 2 2 3 5 3" xfId="27568" xr:uid="{00000000-0005-0000-0000-0000FB6A0000}"/>
    <cellStyle name="20% - Accent1 3 5 2 2 2 3 6" xfId="27569" xr:uid="{00000000-0005-0000-0000-0000FC6A0000}"/>
    <cellStyle name="20% - Accent1 3 5 2 2 2 3 6 2" xfId="27570" xr:uid="{00000000-0005-0000-0000-0000FD6A0000}"/>
    <cellStyle name="20% - Accent1 3 5 2 2 2 3 6 2 2" xfId="27571" xr:uid="{00000000-0005-0000-0000-0000FE6A0000}"/>
    <cellStyle name="20% - Accent1 3 5 2 2 2 3 6 3" xfId="27572" xr:uid="{00000000-0005-0000-0000-0000FF6A0000}"/>
    <cellStyle name="20% - Accent1 3 5 2 2 2 3 7" xfId="27573" xr:uid="{00000000-0005-0000-0000-0000006B0000}"/>
    <cellStyle name="20% - Accent1 3 5 2 2 2 3 7 2" xfId="27574" xr:uid="{00000000-0005-0000-0000-0000016B0000}"/>
    <cellStyle name="20% - Accent1 3 5 2 2 2 3 8" xfId="27575" xr:uid="{00000000-0005-0000-0000-0000026B0000}"/>
    <cellStyle name="20% - Accent1 3 5 2 2 2 3 8 2" xfId="27576" xr:uid="{00000000-0005-0000-0000-0000036B0000}"/>
    <cellStyle name="20% - Accent1 3 5 2 2 2 3 9" xfId="27577" xr:uid="{00000000-0005-0000-0000-0000046B0000}"/>
    <cellStyle name="20% - Accent1 3 5 2 2 2 4" xfId="27578" xr:uid="{00000000-0005-0000-0000-0000056B0000}"/>
    <cellStyle name="20% - Accent1 3 5 2 2 2 4 2" xfId="27579" xr:uid="{00000000-0005-0000-0000-0000066B0000}"/>
    <cellStyle name="20% - Accent1 3 5 2 2 2 4 2 2" xfId="27580" xr:uid="{00000000-0005-0000-0000-0000076B0000}"/>
    <cellStyle name="20% - Accent1 3 5 2 2 2 4 2 2 2" xfId="27581" xr:uid="{00000000-0005-0000-0000-0000086B0000}"/>
    <cellStyle name="20% - Accent1 3 5 2 2 2 4 2 3" xfId="27582" xr:uid="{00000000-0005-0000-0000-0000096B0000}"/>
    <cellStyle name="20% - Accent1 3 5 2 2 2 4 3" xfId="27583" xr:uid="{00000000-0005-0000-0000-00000A6B0000}"/>
    <cellStyle name="20% - Accent1 3 5 2 2 2 4 3 2" xfId="27584" xr:uid="{00000000-0005-0000-0000-00000B6B0000}"/>
    <cellStyle name="20% - Accent1 3 5 2 2 2 4 4" xfId="27585" xr:uid="{00000000-0005-0000-0000-00000C6B0000}"/>
    <cellStyle name="20% - Accent1 3 5 2 2 2 5" xfId="27586" xr:uid="{00000000-0005-0000-0000-00000D6B0000}"/>
    <cellStyle name="20% - Accent1 3 5 2 2 2 5 2" xfId="27587" xr:uid="{00000000-0005-0000-0000-00000E6B0000}"/>
    <cellStyle name="20% - Accent1 3 5 2 2 2 5 2 2" xfId="27588" xr:uid="{00000000-0005-0000-0000-00000F6B0000}"/>
    <cellStyle name="20% - Accent1 3 5 2 2 2 5 2 2 2" xfId="27589" xr:uid="{00000000-0005-0000-0000-0000106B0000}"/>
    <cellStyle name="20% - Accent1 3 5 2 2 2 5 2 3" xfId="27590" xr:uid="{00000000-0005-0000-0000-0000116B0000}"/>
    <cellStyle name="20% - Accent1 3 5 2 2 2 5 3" xfId="27591" xr:uid="{00000000-0005-0000-0000-0000126B0000}"/>
    <cellStyle name="20% - Accent1 3 5 2 2 2 5 3 2" xfId="27592" xr:uid="{00000000-0005-0000-0000-0000136B0000}"/>
    <cellStyle name="20% - Accent1 3 5 2 2 2 5 4" xfId="27593" xr:uid="{00000000-0005-0000-0000-0000146B0000}"/>
    <cellStyle name="20% - Accent1 3 5 2 2 2 6" xfId="27594" xr:uid="{00000000-0005-0000-0000-0000156B0000}"/>
    <cellStyle name="20% - Accent1 3 5 2 2 2 6 2" xfId="27595" xr:uid="{00000000-0005-0000-0000-0000166B0000}"/>
    <cellStyle name="20% - Accent1 3 5 2 2 2 6 2 2" xfId="27596" xr:uid="{00000000-0005-0000-0000-0000176B0000}"/>
    <cellStyle name="20% - Accent1 3 5 2 2 2 6 2 2 2" xfId="27597" xr:uid="{00000000-0005-0000-0000-0000186B0000}"/>
    <cellStyle name="20% - Accent1 3 5 2 2 2 6 2 3" xfId="27598" xr:uid="{00000000-0005-0000-0000-0000196B0000}"/>
    <cellStyle name="20% - Accent1 3 5 2 2 2 6 3" xfId="27599" xr:uid="{00000000-0005-0000-0000-00001A6B0000}"/>
    <cellStyle name="20% - Accent1 3 5 2 2 2 6 3 2" xfId="27600" xr:uid="{00000000-0005-0000-0000-00001B6B0000}"/>
    <cellStyle name="20% - Accent1 3 5 2 2 2 6 4" xfId="27601" xr:uid="{00000000-0005-0000-0000-00001C6B0000}"/>
    <cellStyle name="20% - Accent1 3 5 2 2 2 7" xfId="27602" xr:uid="{00000000-0005-0000-0000-00001D6B0000}"/>
    <cellStyle name="20% - Accent1 3 5 2 2 2 7 2" xfId="27603" xr:uid="{00000000-0005-0000-0000-00001E6B0000}"/>
    <cellStyle name="20% - Accent1 3 5 2 2 2 7 2 2" xfId="27604" xr:uid="{00000000-0005-0000-0000-00001F6B0000}"/>
    <cellStyle name="20% - Accent1 3 5 2 2 2 7 3" xfId="27605" xr:uid="{00000000-0005-0000-0000-0000206B0000}"/>
    <cellStyle name="20% - Accent1 3 5 2 2 2 8" xfId="27606" xr:uid="{00000000-0005-0000-0000-0000216B0000}"/>
    <cellStyle name="20% - Accent1 3 5 2 2 2 8 2" xfId="27607" xr:uid="{00000000-0005-0000-0000-0000226B0000}"/>
    <cellStyle name="20% - Accent1 3 5 2 2 2 8 2 2" xfId="27608" xr:uid="{00000000-0005-0000-0000-0000236B0000}"/>
    <cellStyle name="20% - Accent1 3 5 2 2 2 8 3" xfId="27609" xr:uid="{00000000-0005-0000-0000-0000246B0000}"/>
    <cellStyle name="20% - Accent1 3 5 2 2 2 9" xfId="27610" xr:uid="{00000000-0005-0000-0000-0000256B0000}"/>
    <cellStyle name="20% - Accent1 3 5 2 2 2 9 2" xfId="27611" xr:uid="{00000000-0005-0000-0000-0000266B0000}"/>
    <cellStyle name="20% - Accent1 3 5 2 2 3" xfId="27612" xr:uid="{00000000-0005-0000-0000-0000276B0000}"/>
    <cellStyle name="20% - Accent1 3 5 2 2 3 10" xfId="27613" xr:uid="{00000000-0005-0000-0000-0000286B0000}"/>
    <cellStyle name="20% - Accent1 3 5 2 2 3 10 2" xfId="27614" xr:uid="{00000000-0005-0000-0000-0000296B0000}"/>
    <cellStyle name="20% - Accent1 3 5 2 2 3 11" xfId="27615" xr:uid="{00000000-0005-0000-0000-00002A6B0000}"/>
    <cellStyle name="20% - Accent1 3 5 2 2 3 2" xfId="27616" xr:uid="{00000000-0005-0000-0000-00002B6B0000}"/>
    <cellStyle name="20% - Accent1 3 5 2 2 3 2 2" xfId="27617" xr:uid="{00000000-0005-0000-0000-00002C6B0000}"/>
    <cellStyle name="20% - Accent1 3 5 2 2 3 2 2 2" xfId="27618" xr:uid="{00000000-0005-0000-0000-00002D6B0000}"/>
    <cellStyle name="20% - Accent1 3 5 2 2 3 2 2 2 2" xfId="27619" xr:uid="{00000000-0005-0000-0000-00002E6B0000}"/>
    <cellStyle name="20% - Accent1 3 5 2 2 3 2 2 2 2 2" xfId="27620" xr:uid="{00000000-0005-0000-0000-00002F6B0000}"/>
    <cellStyle name="20% - Accent1 3 5 2 2 3 2 2 2 3" xfId="27621" xr:uid="{00000000-0005-0000-0000-0000306B0000}"/>
    <cellStyle name="20% - Accent1 3 5 2 2 3 2 2 3" xfId="27622" xr:uid="{00000000-0005-0000-0000-0000316B0000}"/>
    <cellStyle name="20% - Accent1 3 5 2 2 3 2 2 3 2" xfId="27623" xr:uid="{00000000-0005-0000-0000-0000326B0000}"/>
    <cellStyle name="20% - Accent1 3 5 2 2 3 2 2 4" xfId="27624" xr:uid="{00000000-0005-0000-0000-0000336B0000}"/>
    <cellStyle name="20% - Accent1 3 5 2 2 3 2 3" xfId="27625" xr:uid="{00000000-0005-0000-0000-0000346B0000}"/>
    <cellStyle name="20% - Accent1 3 5 2 2 3 2 3 2" xfId="27626" xr:uid="{00000000-0005-0000-0000-0000356B0000}"/>
    <cellStyle name="20% - Accent1 3 5 2 2 3 2 3 2 2" xfId="27627" xr:uid="{00000000-0005-0000-0000-0000366B0000}"/>
    <cellStyle name="20% - Accent1 3 5 2 2 3 2 3 2 2 2" xfId="27628" xr:uid="{00000000-0005-0000-0000-0000376B0000}"/>
    <cellStyle name="20% - Accent1 3 5 2 2 3 2 3 2 3" xfId="27629" xr:uid="{00000000-0005-0000-0000-0000386B0000}"/>
    <cellStyle name="20% - Accent1 3 5 2 2 3 2 3 3" xfId="27630" xr:uid="{00000000-0005-0000-0000-0000396B0000}"/>
    <cellStyle name="20% - Accent1 3 5 2 2 3 2 3 3 2" xfId="27631" xr:uid="{00000000-0005-0000-0000-00003A6B0000}"/>
    <cellStyle name="20% - Accent1 3 5 2 2 3 2 3 4" xfId="27632" xr:uid="{00000000-0005-0000-0000-00003B6B0000}"/>
    <cellStyle name="20% - Accent1 3 5 2 2 3 2 4" xfId="27633" xr:uid="{00000000-0005-0000-0000-00003C6B0000}"/>
    <cellStyle name="20% - Accent1 3 5 2 2 3 2 4 2" xfId="27634" xr:uid="{00000000-0005-0000-0000-00003D6B0000}"/>
    <cellStyle name="20% - Accent1 3 5 2 2 3 2 4 2 2" xfId="27635" xr:uid="{00000000-0005-0000-0000-00003E6B0000}"/>
    <cellStyle name="20% - Accent1 3 5 2 2 3 2 4 2 2 2" xfId="27636" xr:uid="{00000000-0005-0000-0000-00003F6B0000}"/>
    <cellStyle name="20% - Accent1 3 5 2 2 3 2 4 2 3" xfId="27637" xr:uid="{00000000-0005-0000-0000-0000406B0000}"/>
    <cellStyle name="20% - Accent1 3 5 2 2 3 2 4 3" xfId="27638" xr:uid="{00000000-0005-0000-0000-0000416B0000}"/>
    <cellStyle name="20% - Accent1 3 5 2 2 3 2 4 3 2" xfId="27639" xr:uid="{00000000-0005-0000-0000-0000426B0000}"/>
    <cellStyle name="20% - Accent1 3 5 2 2 3 2 4 4" xfId="27640" xr:uid="{00000000-0005-0000-0000-0000436B0000}"/>
    <cellStyle name="20% - Accent1 3 5 2 2 3 2 5" xfId="27641" xr:uid="{00000000-0005-0000-0000-0000446B0000}"/>
    <cellStyle name="20% - Accent1 3 5 2 2 3 2 5 2" xfId="27642" xr:uid="{00000000-0005-0000-0000-0000456B0000}"/>
    <cellStyle name="20% - Accent1 3 5 2 2 3 2 5 2 2" xfId="27643" xr:uid="{00000000-0005-0000-0000-0000466B0000}"/>
    <cellStyle name="20% - Accent1 3 5 2 2 3 2 5 3" xfId="27644" xr:uid="{00000000-0005-0000-0000-0000476B0000}"/>
    <cellStyle name="20% - Accent1 3 5 2 2 3 2 6" xfId="27645" xr:uid="{00000000-0005-0000-0000-0000486B0000}"/>
    <cellStyle name="20% - Accent1 3 5 2 2 3 2 6 2" xfId="27646" xr:uid="{00000000-0005-0000-0000-0000496B0000}"/>
    <cellStyle name="20% - Accent1 3 5 2 2 3 2 6 2 2" xfId="27647" xr:uid="{00000000-0005-0000-0000-00004A6B0000}"/>
    <cellStyle name="20% - Accent1 3 5 2 2 3 2 6 3" xfId="27648" xr:uid="{00000000-0005-0000-0000-00004B6B0000}"/>
    <cellStyle name="20% - Accent1 3 5 2 2 3 2 7" xfId="27649" xr:uid="{00000000-0005-0000-0000-00004C6B0000}"/>
    <cellStyle name="20% - Accent1 3 5 2 2 3 2 7 2" xfId="27650" xr:uid="{00000000-0005-0000-0000-00004D6B0000}"/>
    <cellStyle name="20% - Accent1 3 5 2 2 3 2 8" xfId="27651" xr:uid="{00000000-0005-0000-0000-00004E6B0000}"/>
    <cellStyle name="20% - Accent1 3 5 2 2 3 2 8 2" xfId="27652" xr:uid="{00000000-0005-0000-0000-00004F6B0000}"/>
    <cellStyle name="20% - Accent1 3 5 2 2 3 2 9" xfId="27653" xr:uid="{00000000-0005-0000-0000-0000506B0000}"/>
    <cellStyle name="20% - Accent1 3 5 2 2 3 3" xfId="27654" xr:uid="{00000000-0005-0000-0000-0000516B0000}"/>
    <cellStyle name="20% - Accent1 3 5 2 2 3 3 2" xfId="27655" xr:uid="{00000000-0005-0000-0000-0000526B0000}"/>
    <cellStyle name="20% - Accent1 3 5 2 2 3 3 2 2" xfId="27656" xr:uid="{00000000-0005-0000-0000-0000536B0000}"/>
    <cellStyle name="20% - Accent1 3 5 2 2 3 3 2 2 2" xfId="27657" xr:uid="{00000000-0005-0000-0000-0000546B0000}"/>
    <cellStyle name="20% - Accent1 3 5 2 2 3 3 2 2 2 2" xfId="27658" xr:uid="{00000000-0005-0000-0000-0000556B0000}"/>
    <cellStyle name="20% - Accent1 3 5 2 2 3 3 2 2 3" xfId="27659" xr:uid="{00000000-0005-0000-0000-0000566B0000}"/>
    <cellStyle name="20% - Accent1 3 5 2 2 3 3 2 3" xfId="27660" xr:uid="{00000000-0005-0000-0000-0000576B0000}"/>
    <cellStyle name="20% - Accent1 3 5 2 2 3 3 2 3 2" xfId="27661" xr:uid="{00000000-0005-0000-0000-0000586B0000}"/>
    <cellStyle name="20% - Accent1 3 5 2 2 3 3 2 4" xfId="27662" xr:uid="{00000000-0005-0000-0000-0000596B0000}"/>
    <cellStyle name="20% - Accent1 3 5 2 2 3 3 3" xfId="27663" xr:uid="{00000000-0005-0000-0000-00005A6B0000}"/>
    <cellStyle name="20% - Accent1 3 5 2 2 3 3 3 2" xfId="27664" xr:uid="{00000000-0005-0000-0000-00005B6B0000}"/>
    <cellStyle name="20% - Accent1 3 5 2 2 3 3 3 2 2" xfId="27665" xr:uid="{00000000-0005-0000-0000-00005C6B0000}"/>
    <cellStyle name="20% - Accent1 3 5 2 2 3 3 3 2 2 2" xfId="27666" xr:uid="{00000000-0005-0000-0000-00005D6B0000}"/>
    <cellStyle name="20% - Accent1 3 5 2 2 3 3 3 2 3" xfId="27667" xr:uid="{00000000-0005-0000-0000-00005E6B0000}"/>
    <cellStyle name="20% - Accent1 3 5 2 2 3 3 3 3" xfId="27668" xr:uid="{00000000-0005-0000-0000-00005F6B0000}"/>
    <cellStyle name="20% - Accent1 3 5 2 2 3 3 3 3 2" xfId="27669" xr:uid="{00000000-0005-0000-0000-0000606B0000}"/>
    <cellStyle name="20% - Accent1 3 5 2 2 3 3 3 4" xfId="27670" xr:uid="{00000000-0005-0000-0000-0000616B0000}"/>
    <cellStyle name="20% - Accent1 3 5 2 2 3 3 4" xfId="27671" xr:uid="{00000000-0005-0000-0000-0000626B0000}"/>
    <cellStyle name="20% - Accent1 3 5 2 2 3 3 4 2" xfId="27672" xr:uid="{00000000-0005-0000-0000-0000636B0000}"/>
    <cellStyle name="20% - Accent1 3 5 2 2 3 3 4 2 2" xfId="27673" xr:uid="{00000000-0005-0000-0000-0000646B0000}"/>
    <cellStyle name="20% - Accent1 3 5 2 2 3 3 4 2 2 2" xfId="27674" xr:uid="{00000000-0005-0000-0000-0000656B0000}"/>
    <cellStyle name="20% - Accent1 3 5 2 2 3 3 4 2 3" xfId="27675" xr:uid="{00000000-0005-0000-0000-0000666B0000}"/>
    <cellStyle name="20% - Accent1 3 5 2 2 3 3 4 3" xfId="27676" xr:uid="{00000000-0005-0000-0000-0000676B0000}"/>
    <cellStyle name="20% - Accent1 3 5 2 2 3 3 4 3 2" xfId="27677" xr:uid="{00000000-0005-0000-0000-0000686B0000}"/>
    <cellStyle name="20% - Accent1 3 5 2 2 3 3 4 4" xfId="27678" xr:uid="{00000000-0005-0000-0000-0000696B0000}"/>
    <cellStyle name="20% - Accent1 3 5 2 2 3 3 5" xfId="27679" xr:uid="{00000000-0005-0000-0000-00006A6B0000}"/>
    <cellStyle name="20% - Accent1 3 5 2 2 3 3 5 2" xfId="27680" xr:uid="{00000000-0005-0000-0000-00006B6B0000}"/>
    <cellStyle name="20% - Accent1 3 5 2 2 3 3 5 2 2" xfId="27681" xr:uid="{00000000-0005-0000-0000-00006C6B0000}"/>
    <cellStyle name="20% - Accent1 3 5 2 2 3 3 5 3" xfId="27682" xr:uid="{00000000-0005-0000-0000-00006D6B0000}"/>
    <cellStyle name="20% - Accent1 3 5 2 2 3 3 6" xfId="27683" xr:uid="{00000000-0005-0000-0000-00006E6B0000}"/>
    <cellStyle name="20% - Accent1 3 5 2 2 3 3 6 2" xfId="27684" xr:uid="{00000000-0005-0000-0000-00006F6B0000}"/>
    <cellStyle name="20% - Accent1 3 5 2 2 3 3 6 2 2" xfId="27685" xr:uid="{00000000-0005-0000-0000-0000706B0000}"/>
    <cellStyle name="20% - Accent1 3 5 2 2 3 3 6 3" xfId="27686" xr:uid="{00000000-0005-0000-0000-0000716B0000}"/>
    <cellStyle name="20% - Accent1 3 5 2 2 3 3 7" xfId="27687" xr:uid="{00000000-0005-0000-0000-0000726B0000}"/>
    <cellStyle name="20% - Accent1 3 5 2 2 3 3 7 2" xfId="27688" xr:uid="{00000000-0005-0000-0000-0000736B0000}"/>
    <cellStyle name="20% - Accent1 3 5 2 2 3 3 8" xfId="27689" xr:uid="{00000000-0005-0000-0000-0000746B0000}"/>
    <cellStyle name="20% - Accent1 3 5 2 2 3 3 8 2" xfId="27690" xr:uid="{00000000-0005-0000-0000-0000756B0000}"/>
    <cellStyle name="20% - Accent1 3 5 2 2 3 3 9" xfId="27691" xr:uid="{00000000-0005-0000-0000-0000766B0000}"/>
    <cellStyle name="20% - Accent1 3 5 2 2 3 4" xfId="27692" xr:uid="{00000000-0005-0000-0000-0000776B0000}"/>
    <cellStyle name="20% - Accent1 3 5 2 2 3 4 2" xfId="27693" xr:uid="{00000000-0005-0000-0000-0000786B0000}"/>
    <cellStyle name="20% - Accent1 3 5 2 2 3 4 2 2" xfId="27694" xr:uid="{00000000-0005-0000-0000-0000796B0000}"/>
    <cellStyle name="20% - Accent1 3 5 2 2 3 4 2 2 2" xfId="27695" xr:uid="{00000000-0005-0000-0000-00007A6B0000}"/>
    <cellStyle name="20% - Accent1 3 5 2 2 3 4 2 3" xfId="27696" xr:uid="{00000000-0005-0000-0000-00007B6B0000}"/>
    <cellStyle name="20% - Accent1 3 5 2 2 3 4 3" xfId="27697" xr:uid="{00000000-0005-0000-0000-00007C6B0000}"/>
    <cellStyle name="20% - Accent1 3 5 2 2 3 4 3 2" xfId="27698" xr:uid="{00000000-0005-0000-0000-00007D6B0000}"/>
    <cellStyle name="20% - Accent1 3 5 2 2 3 4 4" xfId="27699" xr:uid="{00000000-0005-0000-0000-00007E6B0000}"/>
    <cellStyle name="20% - Accent1 3 5 2 2 3 5" xfId="27700" xr:uid="{00000000-0005-0000-0000-00007F6B0000}"/>
    <cellStyle name="20% - Accent1 3 5 2 2 3 5 2" xfId="27701" xr:uid="{00000000-0005-0000-0000-0000806B0000}"/>
    <cellStyle name="20% - Accent1 3 5 2 2 3 5 2 2" xfId="27702" xr:uid="{00000000-0005-0000-0000-0000816B0000}"/>
    <cellStyle name="20% - Accent1 3 5 2 2 3 5 2 2 2" xfId="27703" xr:uid="{00000000-0005-0000-0000-0000826B0000}"/>
    <cellStyle name="20% - Accent1 3 5 2 2 3 5 2 3" xfId="27704" xr:uid="{00000000-0005-0000-0000-0000836B0000}"/>
    <cellStyle name="20% - Accent1 3 5 2 2 3 5 3" xfId="27705" xr:uid="{00000000-0005-0000-0000-0000846B0000}"/>
    <cellStyle name="20% - Accent1 3 5 2 2 3 5 3 2" xfId="27706" xr:uid="{00000000-0005-0000-0000-0000856B0000}"/>
    <cellStyle name="20% - Accent1 3 5 2 2 3 5 4" xfId="27707" xr:uid="{00000000-0005-0000-0000-0000866B0000}"/>
    <cellStyle name="20% - Accent1 3 5 2 2 3 6" xfId="27708" xr:uid="{00000000-0005-0000-0000-0000876B0000}"/>
    <cellStyle name="20% - Accent1 3 5 2 2 3 6 2" xfId="27709" xr:uid="{00000000-0005-0000-0000-0000886B0000}"/>
    <cellStyle name="20% - Accent1 3 5 2 2 3 6 2 2" xfId="27710" xr:uid="{00000000-0005-0000-0000-0000896B0000}"/>
    <cellStyle name="20% - Accent1 3 5 2 2 3 6 2 2 2" xfId="27711" xr:uid="{00000000-0005-0000-0000-00008A6B0000}"/>
    <cellStyle name="20% - Accent1 3 5 2 2 3 6 2 3" xfId="27712" xr:uid="{00000000-0005-0000-0000-00008B6B0000}"/>
    <cellStyle name="20% - Accent1 3 5 2 2 3 6 3" xfId="27713" xr:uid="{00000000-0005-0000-0000-00008C6B0000}"/>
    <cellStyle name="20% - Accent1 3 5 2 2 3 6 3 2" xfId="27714" xr:uid="{00000000-0005-0000-0000-00008D6B0000}"/>
    <cellStyle name="20% - Accent1 3 5 2 2 3 6 4" xfId="27715" xr:uid="{00000000-0005-0000-0000-00008E6B0000}"/>
    <cellStyle name="20% - Accent1 3 5 2 2 3 7" xfId="27716" xr:uid="{00000000-0005-0000-0000-00008F6B0000}"/>
    <cellStyle name="20% - Accent1 3 5 2 2 3 7 2" xfId="27717" xr:uid="{00000000-0005-0000-0000-0000906B0000}"/>
    <cellStyle name="20% - Accent1 3 5 2 2 3 7 2 2" xfId="27718" xr:uid="{00000000-0005-0000-0000-0000916B0000}"/>
    <cellStyle name="20% - Accent1 3 5 2 2 3 7 3" xfId="27719" xr:uid="{00000000-0005-0000-0000-0000926B0000}"/>
    <cellStyle name="20% - Accent1 3 5 2 2 3 8" xfId="27720" xr:uid="{00000000-0005-0000-0000-0000936B0000}"/>
    <cellStyle name="20% - Accent1 3 5 2 2 3 8 2" xfId="27721" xr:uid="{00000000-0005-0000-0000-0000946B0000}"/>
    <cellStyle name="20% - Accent1 3 5 2 2 3 8 2 2" xfId="27722" xr:uid="{00000000-0005-0000-0000-0000956B0000}"/>
    <cellStyle name="20% - Accent1 3 5 2 2 3 8 3" xfId="27723" xr:uid="{00000000-0005-0000-0000-0000966B0000}"/>
    <cellStyle name="20% - Accent1 3 5 2 2 3 9" xfId="27724" xr:uid="{00000000-0005-0000-0000-0000976B0000}"/>
    <cellStyle name="20% - Accent1 3 5 2 2 3 9 2" xfId="27725" xr:uid="{00000000-0005-0000-0000-0000986B0000}"/>
    <cellStyle name="20% - Accent1 3 5 2 2 4" xfId="27726" xr:uid="{00000000-0005-0000-0000-0000996B0000}"/>
    <cellStyle name="20% - Accent1 3 5 2 2 4 10" xfId="27727" xr:uid="{00000000-0005-0000-0000-00009A6B0000}"/>
    <cellStyle name="20% - Accent1 3 5 2 2 4 10 2" xfId="27728" xr:uid="{00000000-0005-0000-0000-00009B6B0000}"/>
    <cellStyle name="20% - Accent1 3 5 2 2 4 11" xfId="27729" xr:uid="{00000000-0005-0000-0000-00009C6B0000}"/>
    <cellStyle name="20% - Accent1 3 5 2 2 4 2" xfId="27730" xr:uid="{00000000-0005-0000-0000-00009D6B0000}"/>
    <cellStyle name="20% - Accent1 3 5 2 2 4 2 2" xfId="27731" xr:uid="{00000000-0005-0000-0000-00009E6B0000}"/>
    <cellStyle name="20% - Accent1 3 5 2 2 4 2 2 2" xfId="27732" xr:uid="{00000000-0005-0000-0000-00009F6B0000}"/>
    <cellStyle name="20% - Accent1 3 5 2 2 4 2 2 2 2" xfId="27733" xr:uid="{00000000-0005-0000-0000-0000A06B0000}"/>
    <cellStyle name="20% - Accent1 3 5 2 2 4 2 2 2 2 2" xfId="27734" xr:uid="{00000000-0005-0000-0000-0000A16B0000}"/>
    <cellStyle name="20% - Accent1 3 5 2 2 4 2 2 2 3" xfId="27735" xr:uid="{00000000-0005-0000-0000-0000A26B0000}"/>
    <cellStyle name="20% - Accent1 3 5 2 2 4 2 2 3" xfId="27736" xr:uid="{00000000-0005-0000-0000-0000A36B0000}"/>
    <cellStyle name="20% - Accent1 3 5 2 2 4 2 2 3 2" xfId="27737" xr:uid="{00000000-0005-0000-0000-0000A46B0000}"/>
    <cellStyle name="20% - Accent1 3 5 2 2 4 2 2 4" xfId="27738" xr:uid="{00000000-0005-0000-0000-0000A56B0000}"/>
    <cellStyle name="20% - Accent1 3 5 2 2 4 2 3" xfId="27739" xr:uid="{00000000-0005-0000-0000-0000A66B0000}"/>
    <cellStyle name="20% - Accent1 3 5 2 2 4 2 3 2" xfId="27740" xr:uid="{00000000-0005-0000-0000-0000A76B0000}"/>
    <cellStyle name="20% - Accent1 3 5 2 2 4 2 3 2 2" xfId="27741" xr:uid="{00000000-0005-0000-0000-0000A86B0000}"/>
    <cellStyle name="20% - Accent1 3 5 2 2 4 2 3 2 2 2" xfId="27742" xr:uid="{00000000-0005-0000-0000-0000A96B0000}"/>
    <cellStyle name="20% - Accent1 3 5 2 2 4 2 3 2 3" xfId="27743" xr:uid="{00000000-0005-0000-0000-0000AA6B0000}"/>
    <cellStyle name="20% - Accent1 3 5 2 2 4 2 3 3" xfId="27744" xr:uid="{00000000-0005-0000-0000-0000AB6B0000}"/>
    <cellStyle name="20% - Accent1 3 5 2 2 4 2 3 3 2" xfId="27745" xr:uid="{00000000-0005-0000-0000-0000AC6B0000}"/>
    <cellStyle name="20% - Accent1 3 5 2 2 4 2 3 4" xfId="27746" xr:uid="{00000000-0005-0000-0000-0000AD6B0000}"/>
    <cellStyle name="20% - Accent1 3 5 2 2 4 2 4" xfId="27747" xr:uid="{00000000-0005-0000-0000-0000AE6B0000}"/>
    <cellStyle name="20% - Accent1 3 5 2 2 4 2 4 2" xfId="27748" xr:uid="{00000000-0005-0000-0000-0000AF6B0000}"/>
    <cellStyle name="20% - Accent1 3 5 2 2 4 2 4 2 2" xfId="27749" xr:uid="{00000000-0005-0000-0000-0000B06B0000}"/>
    <cellStyle name="20% - Accent1 3 5 2 2 4 2 4 2 2 2" xfId="27750" xr:uid="{00000000-0005-0000-0000-0000B16B0000}"/>
    <cellStyle name="20% - Accent1 3 5 2 2 4 2 4 2 3" xfId="27751" xr:uid="{00000000-0005-0000-0000-0000B26B0000}"/>
    <cellStyle name="20% - Accent1 3 5 2 2 4 2 4 3" xfId="27752" xr:uid="{00000000-0005-0000-0000-0000B36B0000}"/>
    <cellStyle name="20% - Accent1 3 5 2 2 4 2 4 3 2" xfId="27753" xr:uid="{00000000-0005-0000-0000-0000B46B0000}"/>
    <cellStyle name="20% - Accent1 3 5 2 2 4 2 4 4" xfId="27754" xr:uid="{00000000-0005-0000-0000-0000B56B0000}"/>
    <cellStyle name="20% - Accent1 3 5 2 2 4 2 5" xfId="27755" xr:uid="{00000000-0005-0000-0000-0000B66B0000}"/>
    <cellStyle name="20% - Accent1 3 5 2 2 4 2 5 2" xfId="27756" xr:uid="{00000000-0005-0000-0000-0000B76B0000}"/>
    <cellStyle name="20% - Accent1 3 5 2 2 4 2 5 2 2" xfId="27757" xr:uid="{00000000-0005-0000-0000-0000B86B0000}"/>
    <cellStyle name="20% - Accent1 3 5 2 2 4 2 5 3" xfId="27758" xr:uid="{00000000-0005-0000-0000-0000B96B0000}"/>
    <cellStyle name="20% - Accent1 3 5 2 2 4 2 6" xfId="27759" xr:uid="{00000000-0005-0000-0000-0000BA6B0000}"/>
    <cellStyle name="20% - Accent1 3 5 2 2 4 2 6 2" xfId="27760" xr:uid="{00000000-0005-0000-0000-0000BB6B0000}"/>
    <cellStyle name="20% - Accent1 3 5 2 2 4 2 6 2 2" xfId="27761" xr:uid="{00000000-0005-0000-0000-0000BC6B0000}"/>
    <cellStyle name="20% - Accent1 3 5 2 2 4 2 6 3" xfId="27762" xr:uid="{00000000-0005-0000-0000-0000BD6B0000}"/>
    <cellStyle name="20% - Accent1 3 5 2 2 4 2 7" xfId="27763" xr:uid="{00000000-0005-0000-0000-0000BE6B0000}"/>
    <cellStyle name="20% - Accent1 3 5 2 2 4 2 7 2" xfId="27764" xr:uid="{00000000-0005-0000-0000-0000BF6B0000}"/>
    <cellStyle name="20% - Accent1 3 5 2 2 4 2 8" xfId="27765" xr:uid="{00000000-0005-0000-0000-0000C06B0000}"/>
    <cellStyle name="20% - Accent1 3 5 2 2 4 2 8 2" xfId="27766" xr:uid="{00000000-0005-0000-0000-0000C16B0000}"/>
    <cellStyle name="20% - Accent1 3 5 2 2 4 2 9" xfId="27767" xr:uid="{00000000-0005-0000-0000-0000C26B0000}"/>
    <cellStyle name="20% - Accent1 3 5 2 2 4 3" xfId="27768" xr:uid="{00000000-0005-0000-0000-0000C36B0000}"/>
    <cellStyle name="20% - Accent1 3 5 2 2 4 3 2" xfId="27769" xr:uid="{00000000-0005-0000-0000-0000C46B0000}"/>
    <cellStyle name="20% - Accent1 3 5 2 2 4 3 2 2" xfId="27770" xr:uid="{00000000-0005-0000-0000-0000C56B0000}"/>
    <cellStyle name="20% - Accent1 3 5 2 2 4 3 2 2 2" xfId="27771" xr:uid="{00000000-0005-0000-0000-0000C66B0000}"/>
    <cellStyle name="20% - Accent1 3 5 2 2 4 3 2 2 2 2" xfId="27772" xr:uid="{00000000-0005-0000-0000-0000C76B0000}"/>
    <cellStyle name="20% - Accent1 3 5 2 2 4 3 2 2 3" xfId="27773" xr:uid="{00000000-0005-0000-0000-0000C86B0000}"/>
    <cellStyle name="20% - Accent1 3 5 2 2 4 3 2 3" xfId="27774" xr:uid="{00000000-0005-0000-0000-0000C96B0000}"/>
    <cellStyle name="20% - Accent1 3 5 2 2 4 3 2 3 2" xfId="27775" xr:uid="{00000000-0005-0000-0000-0000CA6B0000}"/>
    <cellStyle name="20% - Accent1 3 5 2 2 4 3 2 4" xfId="27776" xr:uid="{00000000-0005-0000-0000-0000CB6B0000}"/>
    <cellStyle name="20% - Accent1 3 5 2 2 4 3 3" xfId="27777" xr:uid="{00000000-0005-0000-0000-0000CC6B0000}"/>
    <cellStyle name="20% - Accent1 3 5 2 2 4 3 3 2" xfId="27778" xr:uid="{00000000-0005-0000-0000-0000CD6B0000}"/>
    <cellStyle name="20% - Accent1 3 5 2 2 4 3 3 2 2" xfId="27779" xr:uid="{00000000-0005-0000-0000-0000CE6B0000}"/>
    <cellStyle name="20% - Accent1 3 5 2 2 4 3 3 2 2 2" xfId="27780" xr:uid="{00000000-0005-0000-0000-0000CF6B0000}"/>
    <cellStyle name="20% - Accent1 3 5 2 2 4 3 3 2 3" xfId="27781" xr:uid="{00000000-0005-0000-0000-0000D06B0000}"/>
    <cellStyle name="20% - Accent1 3 5 2 2 4 3 3 3" xfId="27782" xr:uid="{00000000-0005-0000-0000-0000D16B0000}"/>
    <cellStyle name="20% - Accent1 3 5 2 2 4 3 3 3 2" xfId="27783" xr:uid="{00000000-0005-0000-0000-0000D26B0000}"/>
    <cellStyle name="20% - Accent1 3 5 2 2 4 3 3 4" xfId="27784" xr:uid="{00000000-0005-0000-0000-0000D36B0000}"/>
    <cellStyle name="20% - Accent1 3 5 2 2 4 3 4" xfId="27785" xr:uid="{00000000-0005-0000-0000-0000D46B0000}"/>
    <cellStyle name="20% - Accent1 3 5 2 2 4 3 4 2" xfId="27786" xr:uid="{00000000-0005-0000-0000-0000D56B0000}"/>
    <cellStyle name="20% - Accent1 3 5 2 2 4 3 4 2 2" xfId="27787" xr:uid="{00000000-0005-0000-0000-0000D66B0000}"/>
    <cellStyle name="20% - Accent1 3 5 2 2 4 3 4 2 2 2" xfId="27788" xr:uid="{00000000-0005-0000-0000-0000D76B0000}"/>
    <cellStyle name="20% - Accent1 3 5 2 2 4 3 4 2 3" xfId="27789" xr:uid="{00000000-0005-0000-0000-0000D86B0000}"/>
    <cellStyle name="20% - Accent1 3 5 2 2 4 3 4 3" xfId="27790" xr:uid="{00000000-0005-0000-0000-0000D96B0000}"/>
    <cellStyle name="20% - Accent1 3 5 2 2 4 3 4 3 2" xfId="27791" xr:uid="{00000000-0005-0000-0000-0000DA6B0000}"/>
    <cellStyle name="20% - Accent1 3 5 2 2 4 3 4 4" xfId="27792" xr:uid="{00000000-0005-0000-0000-0000DB6B0000}"/>
    <cellStyle name="20% - Accent1 3 5 2 2 4 3 5" xfId="27793" xr:uid="{00000000-0005-0000-0000-0000DC6B0000}"/>
    <cellStyle name="20% - Accent1 3 5 2 2 4 3 5 2" xfId="27794" xr:uid="{00000000-0005-0000-0000-0000DD6B0000}"/>
    <cellStyle name="20% - Accent1 3 5 2 2 4 3 5 2 2" xfId="27795" xr:uid="{00000000-0005-0000-0000-0000DE6B0000}"/>
    <cellStyle name="20% - Accent1 3 5 2 2 4 3 5 3" xfId="27796" xr:uid="{00000000-0005-0000-0000-0000DF6B0000}"/>
    <cellStyle name="20% - Accent1 3 5 2 2 4 3 6" xfId="27797" xr:uid="{00000000-0005-0000-0000-0000E06B0000}"/>
    <cellStyle name="20% - Accent1 3 5 2 2 4 3 6 2" xfId="27798" xr:uid="{00000000-0005-0000-0000-0000E16B0000}"/>
    <cellStyle name="20% - Accent1 3 5 2 2 4 3 6 2 2" xfId="27799" xr:uid="{00000000-0005-0000-0000-0000E26B0000}"/>
    <cellStyle name="20% - Accent1 3 5 2 2 4 3 6 3" xfId="27800" xr:uid="{00000000-0005-0000-0000-0000E36B0000}"/>
    <cellStyle name="20% - Accent1 3 5 2 2 4 3 7" xfId="27801" xr:uid="{00000000-0005-0000-0000-0000E46B0000}"/>
    <cellStyle name="20% - Accent1 3 5 2 2 4 3 7 2" xfId="27802" xr:uid="{00000000-0005-0000-0000-0000E56B0000}"/>
    <cellStyle name="20% - Accent1 3 5 2 2 4 3 8" xfId="27803" xr:uid="{00000000-0005-0000-0000-0000E66B0000}"/>
    <cellStyle name="20% - Accent1 3 5 2 2 4 3 8 2" xfId="27804" xr:uid="{00000000-0005-0000-0000-0000E76B0000}"/>
    <cellStyle name="20% - Accent1 3 5 2 2 4 3 9" xfId="27805" xr:uid="{00000000-0005-0000-0000-0000E86B0000}"/>
    <cellStyle name="20% - Accent1 3 5 2 2 4 4" xfId="27806" xr:uid="{00000000-0005-0000-0000-0000E96B0000}"/>
    <cellStyle name="20% - Accent1 3 5 2 2 4 4 2" xfId="27807" xr:uid="{00000000-0005-0000-0000-0000EA6B0000}"/>
    <cellStyle name="20% - Accent1 3 5 2 2 4 4 2 2" xfId="27808" xr:uid="{00000000-0005-0000-0000-0000EB6B0000}"/>
    <cellStyle name="20% - Accent1 3 5 2 2 4 4 2 2 2" xfId="27809" xr:uid="{00000000-0005-0000-0000-0000EC6B0000}"/>
    <cellStyle name="20% - Accent1 3 5 2 2 4 4 2 3" xfId="27810" xr:uid="{00000000-0005-0000-0000-0000ED6B0000}"/>
    <cellStyle name="20% - Accent1 3 5 2 2 4 4 3" xfId="27811" xr:uid="{00000000-0005-0000-0000-0000EE6B0000}"/>
    <cellStyle name="20% - Accent1 3 5 2 2 4 4 3 2" xfId="27812" xr:uid="{00000000-0005-0000-0000-0000EF6B0000}"/>
    <cellStyle name="20% - Accent1 3 5 2 2 4 4 4" xfId="27813" xr:uid="{00000000-0005-0000-0000-0000F06B0000}"/>
    <cellStyle name="20% - Accent1 3 5 2 2 4 5" xfId="27814" xr:uid="{00000000-0005-0000-0000-0000F16B0000}"/>
    <cellStyle name="20% - Accent1 3 5 2 2 4 5 2" xfId="27815" xr:uid="{00000000-0005-0000-0000-0000F26B0000}"/>
    <cellStyle name="20% - Accent1 3 5 2 2 4 5 2 2" xfId="27816" xr:uid="{00000000-0005-0000-0000-0000F36B0000}"/>
    <cellStyle name="20% - Accent1 3 5 2 2 4 5 2 2 2" xfId="27817" xr:uid="{00000000-0005-0000-0000-0000F46B0000}"/>
    <cellStyle name="20% - Accent1 3 5 2 2 4 5 2 3" xfId="27818" xr:uid="{00000000-0005-0000-0000-0000F56B0000}"/>
    <cellStyle name="20% - Accent1 3 5 2 2 4 5 3" xfId="27819" xr:uid="{00000000-0005-0000-0000-0000F66B0000}"/>
    <cellStyle name="20% - Accent1 3 5 2 2 4 5 3 2" xfId="27820" xr:uid="{00000000-0005-0000-0000-0000F76B0000}"/>
    <cellStyle name="20% - Accent1 3 5 2 2 4 5 4" xfId="27821" xr:uid="{00000000-0005-0000-0000-0000F86B0000}"/>
    <cellStyle name="20% - Accent1 3 5 2 2 4 6" xfId="27822" xr:uid="{00000000-0005-0000-0000-0000F96B0000}"/>
    <cellStyle name="20% - Accent1 3 5 2 2 4 6 2" xfId="27823" xr:uid="{00000000-0005-0000-0000-0000FA6B0000}"/>
    <cellStyle name="20% - Accent1 3 5 2 2 4 6 2 2" xfId="27824" xr:uid="{00000000-0005-0000-0000-0000FB6B0000}"/>
    <cellStyle name="20% - Accent1 3 5 2 2 4 6 2 2 2" xfId="27825" xr:uid="{00000000-0005-0000-0000-0000FC6B0000}"/>
    <cellStyle name="20% - Accent1 3 5 2 2 4 6 2 3" xfId="27826" xr:uid="{00000000-0005-0000-0000-0000FD6B0000}"/>
    <cellStyle name="20% - Accent1 3 5 2 2 4 6 3" xfId="27827" xr:uid="{00000000-0005-0000-0000-0000FE6B0000}"/>
    <cellStyle name="20% - Accent1 3 5 2 2 4 6 3 2" xfId="27828" xr:uid="{00000000-0005-0000-0000-0000FF6B0000}"/>
    <cellStyle name="20% - Accent1 3 5 2 2 4 6 4" xfId="27829" xr:uid="{00000000-0005-0000-0000-0000006C0000}"/>
    <cellStyle name="20% - Accent1 3 5 2 2 4 7" xfId="27830" xr:uid="{00000000-0005-0000-0000-0000016C0000}"/>
    <cellStyle name="20% - Accent1 3 5 2 2 4 7 2" xfId="27831" xr:uid="{00000000-0005-0000-0000-0000026C0000}"/>
    <cellStyle name="20% - Accent1 3 5 2 2 4 7 2 2" xfId="27832" xr:uid="{00000000-0005-0000-0000-0000036C0000}"/>
    <cellStyle name="20% - Accent1 3 5 2 2 4 7 3" xfId="27833" xr:uid="{00000000-0005-0000-0000-0000046C0000}"/>
    <cellStyle name="20% - Accent1 3 5 2 2 4 8" xfId="27834" xr:uid="{00000000-0005-0000-0000-0000056C0000}"/>
    <cellStyle name="20% - Accent1 3 5 2 2 4 8 2" xfId="27835" xr:uid="{00000000-0005-0000-0000-0000066C0000}"/>
    <cellStyle name="20% - Accent1 3 5 2 2 4 8 2 2" xfId="27836" xr:uid="{00000000-0005-0000-0000-0000076C0000}"/>
    <cellStyle name="20% - Accent1 3 5 2 2 4 8 3" xfId="27837" xr:uid="{00000000-0005-0000-0000-0000086C0000}"/>
    <cellStyle name="20% - Accent1 3 5 2 2 4 9" xfId="27838" xr:uid="{00000000-0005-0000-0000-0000096C0000}"/>
    <cellStyle name="20% - Accent1 3 5 2 2 4 9 2" xfId="27839" xr:uid="{00000000-0005-0000-0000-00000A6C0000}"/>
    <cellStyle name="20% - Accent1 3 5 2 2 5" xfId="27840" xr:uid="{00000000-0005-0000-0000-00000B6C0000}"/>
    <cellStyle name="20% - Accent1 3 5 2 2 5 2" xfId="27841" xr:uid="{00000000-0005-0000-0000-00000C6C0000}"/>
    <cellStyle name="20% - Accent1 3 5 2 2 5 2 2" xfId="27842" xr:uid="{00000000-0005-0000-0000-00000D6C0000}"/>
    <cellStyle name="20% - Accent1 3 5 2 2 5 2 2 2" xfId="27843" xr:uid="{00000000-0005-0000-0000-00000E6C0000}"/>
    <cellStyle name="20% - Accent1 3 5 2 2 5 2 2 2 2" xfId="27844" xr:uid="{00000000-0005-0000-0000-00000F6C0000}"/>
    <cellStyle name="20% - Accent1 3 5 2 2 5 2 2 3" xfId="27845" xr:uid="{00000000-0005-0000-0000-0000106C0000}"/>
    <cellStyle name="20% - Accent1 3 5 2 2 5 2 3" xfId="27846" xr:uid="{00000000-0005-0000-0000-0000116C0000}"/>
    <cellStyle name="20% - Accent1 3 5 2 2 5 2 3 2" xfId="27847" xr:uid="{00000000-0005-0000-0000-0000126C0000}"/>
    <cellStyle name="20% - Accent1 3 5 2 2 5 2 4" xfId="27848" xr:uid="{00000000-0005-0000-0000-0000136C0000}"/>
    <cellStyle name="20% - Accent1 3 5 2 2 5 3" xfId="27849" xr:uid="{00000000-0005-0000-0000-0000146C0000}"/>
    <cellStyle name="20% - Accent1 3 5 2 2 5 3 2" xfId="27850" xr:uid="{00000000-0005-0000-0000-0000156C0000}"/>
    <cellStyle name="20% - Accent1 3 5 2 2 5 3 2 2" xfId="27851" xr:uid="{00000000-0005-0000-0000-0000166C0000}"/>
    <cellStyle name="20% - Accent1 3 5 2 2 5 3 2 2 2" xfId="27852" xr:uid="{00000000-0005-0000-0000-0000176C0000}"/>
    <cellStyle name="20% - Accent1 3 5 2 2 5 3 2 3" xfId="27853" xr:uid="{00000000-0005-0000-0000-0000186C0000}"/>
    <cellStyle name="20% - Accent1 3 5 2 2 5 3 3" xfId="27854" xr:uid="{00000000-0005-0000-0000-0000196C0000}"/>
    <cellStyle name="20% - Accent1 3 5 2 2 5 3 3 2" xfId="27855" xr:uid="{00000000-0005-0000-0000-00001A6C0000}"/>
    <cellStyle name="20% - Accent1 3 5 2 2 5 3 4" xfId="27856" xr:uid="{00000000-0005-0000-0000-00001B6C0000}"/>
    <cellStyle name="20% - Accent1 3 5 2 2 5 4" xfId="27857" xr:uid="{00000000-0005-0000-0000-00001C6C0000}"/>
    <cellStyle name="20% - Accent1 3 5 2 2 5 4 2" xfId="27858" xr:uid="{00000000-0005-0000-0000-00001D6C0000}"/>
    <cellStyle name="20% - Accent1 3 5 2 2 5 4 2 2" xfId="27859" xr:uid="{00000000-0005-0000-0000-00001E6C0000}"/>
    <cellStyle name="20% - Accent1 3 5 2 2 5 4 2 2 2" xfId="27860" xr:uid="{00000000-0005-0000-0000-00001F6C0000}"/>
    <cellStyle name="20% - Accent1 3 5 2 2 5 4 2 3" xfId="27861" xr:uid="{00000000-0005-0000-0000-0000206C0000}"/>
    <cellStyle name="20% - Accent1 3 5 2 2 5 4 3" xfId="27862" xr:uid="{00000000-0005-0000-0000-0000216C0000}"/>
    <cellStyle name="20% - Accent1 3 5 2 2 5 4 3 2" xfId="27863" xr:uid="{00000000-0005-0000-0000-0000226C0000}"/>
    <cellStyle name="20% - Accent1 3 5 2 2 5 4 4" xfId="27864" xr:uid="{00000000-0005-0000-0000-0000236C0000}"/>
    <cellStyle name="20% - Accent1 3 5 2 2 5 5" xfId="27865" xr:uid="{00000000-0005-0000-0000-0000246C0000}"/>
    <cellStyle name="20% - Accent1 3 5 2 2 5 5 2" xfId="27866" xr:uid="{00000000-0005-0000-0000-0000256C0000}"/>
    <cellStyle name="20% - Accent1 3 5 2 2 5 5 2 2" xfId="27867" xr:uid="{00000000-0005-0000-0000-0000266C0000}"/>
    <cellStyle name="20% - Accent1 3 5 2 2 5 5 3" xfId="27868" xr:uid="{00000000-0005-0000-0000-0000276C0000}"/>
    <cellStyle name="20% - Accent1 3 5 2 2 5 6" xfId="27869" xr:uid="{00000000-0005-0000-0000-0000286C0000}"/>
    <cellStyle name="20% - Accent1 3 5 2 2 5 6 2" xfId="27870" xr:uid="{00000000-0005-0000-0000-0000296C0000}"/>
    <cellStyle name="20% - Accent1 3 5 2 2 5 6 2 2" xfId="27871" xr:uid="{00000000-0005-0000-0000-00002A6C0000}"/>
    <cellStyle name="20% - Accent1 3 5 2 2 5 6 3" xfId="27872" xr:uid="{00000000-0005-0000-0000-00002B6C0000}"/>
    <cellStyle name="20% - Accent1 3 5 2 2 5 7" xfId="27873" xr:uid="{00000000-0005-0000-0000-00002C6C0000}"/>
    <cellStyle name="20% - Accent1 3 5 2 2 5 7 2" xfId="27874" xr:uid="{00000000-0005-0000-0000-00002D6C0000}"/>
    <cellStyle name="20% - Accent1 3 5 2 2 5 8" xfId="27875" xr:uid="{00000000-0005-0000-0000-00002E6C0000}"/>
    <cellStyle name="20% - Accent1 3 5 2 2 5 8 2" xfId="27876" xr:uid="{00000000-0005-0000-0000-00002F6C0000}"/>
    <cellStyle name="20% - Accent1 3 5 2 2 5 9" xfId="27877" xr:uid="{00000000-0005-0000-0000-0000306C0000}"/>
    <cellStyle name="20% - Accent1 3 5 2 2 6" xfId="27878" xr:uid="{00000000-0005-0000-0000-0000316C0000}"/>
    <cellStyle name="20% - Accent1 3 5 2 2 6 2" xfId="27879" xr:uid="{00000000-0005-0000-0000-0000326C0000}"/>
    <cellStyle name="20% - Accent1 3 5 2 2 6 2 2" xfId="27880" xr:uid="{00000000-0005-0000-0000-0000336C0000}"/>
    <cellStyle name="20% - Accent1 3 5 2 2 6 2 2 2" xfId="27881" xr:uid="{00000000-0005-0000-0000-0000346C0000}"/>
    <cellStyle name="20% - Accent1 3 5 2 2 6 2 2 2 2" xfId="27882" xr:uid="{00000000-0005-0000-0000-0000356C0000}"/>
    <cellStyle name="20% - Accent1 3 5 2 2 6 2 2 3" xfId="27883" xr:uid="{00000000-0005-0000-0000-0000366C0000}"/>
    <cellStyle name="20% - Accent1 3 5 2 2 6 2 3" xfId="27884" xr:uid="{00000000-0005-0000-0000-0000376C0000}"/>
    <cellStyle name="20% - Accent1 3 5 2 2 6 2 3 2" xfId="27885" xr:uid="{00000000-0005-0000-0000-0000386C0000}"/>
    <cellStyle name="20% - Accent1 3 5 2 2 6 2 4" xfId="27886" xr:uid="{00000000-0005-0000-0000-0000396C0000}"/>
    <cellStyle name="20% - Accent1 3 5 2 2 6 3" xfId="27887" xr:uid="{00000000-0005-0000-0000-00003A6C0000}"/>
    <cellStyle name="20% - Accent1 3 5 2 2 6 3 2" xfId="27888" xr:uid="{00000000-0005-0000-0000-00003B6C0000}"/>
    <cellStyle name="20% - Accent1 3 5 2 2 6 3 2 2" xfId="27889" xr:uid="{00000000-0005-0000-0000-00003C6C0000}"/>
    <cellStyle name="20% - Accent1 3 5 2 2 6 3 2 2 2" xfId="27890" xr:uid="{00000000-0005-0000-0000-00003D6C0000}"/>
    <cellStyle name="20% - Accent1 3 5 2 2 6 3 2 3" xfId="27891" xr:uid="{00000000-0005-0000-0000-00003E6C0000}"/>
    <cellStyle name="20% - Accent1 3 5 2 2 6 3 3" xfId="27892" xr:uid="{00000000-0005-0000-0000-00003F6C0000}"/>
    <cellStyle name="20% - Accent1 3 5 2 2 6 3 3 2" xfId="27893" xr:uid="{00000000-0005-0000-0000-0000406C0000}"/>
    <cellStyle name="20% - Accent1 3 5 2 2 6 3 4" xfId="27894" xr:uid="{00000000-0005-0000-0000-0000416C0000}"/>
    <cellStyle name="20% - Accent1 3 5 2 2 6 4" xfId="27895" xr:uid="{00000000-0005-0000-0000-0000426C0000}"/>
    <cellStyle name="20% - Accent1 3 5 2 2 6 4 2" xfId="27896" xr:uid="{00000000-0005-0000-0000-0000436C0000}"/>
    <cellStyle name="20% - Accent1 3 5 2 2 6 4 2 2" xfId="27897" xr:uid="{00000000-0005-0000-0000-0000446C0000}"/>
    <cellStyle name="20% - Accent1 3 5 2 2 6 4 2 2 2" xfId="27898" xr:uid="{00000000-0005-0000-0000-0000456C0000}"/>
    <cellStyle name="20% - Accent1 3 5 2 2 6 4 2 3" xfId="27899" xr:uid="{00000000-0005-0000-0000-0000466C0000}"/>
    <cellStyle name="20% - Accent1 3 5 2 2 6 4 3" xfId="27900" xr:uid="{00000000-0005-0000-0000-0000476C0000}"/>
    <cellStyle name="20% - Accent1 3 5 2 2 6 4 3 2" xfId="27901" xr:uid="{00000000-0005-0000-0000-0000486C0000}"/>
    <cellStyle name="20% - Accent1 3 5 2 2 6 4 4" xfId="27902" xr:uid="{00000000-0005-0000-0000-0000496C0000}"/>
    <cellStyle name="20% - Accent1 3 5 2 2 6 5" xfId="27903" xr:uid="{00000000-0005-0000-0000-00004A6C0000}"/>
    <cellStyle name="20% - Accent1 3 5 2 2 6 5 2" xfId="27904" xr:uid="{00000000-0005-0000-0000-00004B6C0000}"/>
    <cellStyle name="20% - Accent1 3 5 2 2 6 5 2 2" xfId="27905" xr:uid="{00000000-0005-0000-0000-00004C6C0000}"/>
    <cellStyle name="20% - Accent1 3 5 2 2 6 5 3" xfId="27906" xr:uid="{00000000-0005-0000-0000-00004D6C0000}"/>
    <cellStyle name="20% - Accent1 3 5 2 2 6 6" xfId="27907" xr:uid="{00000000-0005-0000-0000-00004E6C0000}"/>
    <cellStyle name="20% - Accent1 3 5 2 2 6 6 2" xfId="27908" xr:uid="{00000000-0005-0000-0000-00004F6C0000}"/>
    <cellStyle name="20% - Accent1 3 5 2 2 6 6 2 2" xfId="27909" xr:uid="{00000000-0005-0000-0000-0000506C0000}"/>
    <cellStyle name="20% - Accent1 3 5 2 2 6 6 3" xfId="27910" xr:uid="{00000000-0005-0000-0000-0000516C0000}"/>
    <cellStyle name="20% - Accent1 3 5 2 2 6 7" xfId="27911" xr:uid="{00000000-0005-0000-0000-0000526C0000}"/>
    <cellStyle name="20% - Accent1 3 5 2 2 6 7 2" xfId="27912" xr:uid="{00000000-0005-0000-0000-0000536C0000}"/>
    <cellStyle name="20% - Accent1 3 5 2 2 6 8" xfId="27913" xr:uid="{00000000-0005-0000-0000-0000546C0000}"/>
    <cellStyle name="20% - Accent1 3 5 2 2 6 8 2" xfId="27914" xr:uid="{00000000-0005-0000-0000-0000556C0000}"/>
    <cellStyle name="20% - Accent1 3 5 2 2 6 9" xfId="27915" xr:uid="{00000000-0005-0000-0000-0000566C0000}"/>
    <cellStyle name="20% - Accent1 3 5 2 2 7" xfId="27916" xr:uid="{00000000-0005-0000-0000-0000576C0000}"/>
    <cellStyle name="20% - Accent1 3 5 2 2 7 2" xfId="27917" xr:uid="{00000000-0005-0000-0000-0000586C0000}"/>
    <cellStyle name="20% - Accent1 3 5 2 2 7 2 2" xfId="27918" xr:uid="{00000000-0005-0000-0000-0000596C0000}"/>
    <cellStyle name="20% - Accent1 3 5 2 2 7 2 2 2" xfId="27919" xr:uid="{00000000-0005-0000-0000-00005A6C0000}"/>
    <cellStyle name="20% - Accent1 3 5 2 2 7 2 3" xfId="27920" xr:uid="{00000000-0005-0000-0000-00005B6C0000}"/>
    <cellStyle name="20% - Accent1 3 5 2 2 7 3" xfId="27921" xr:uid="{00000000-0005-0000-0000-00005C6C0000}"/>
    <cellStyle name="20% - Accent1 3 5 2 2 7 3 2" xfId="27922" xr:uid="{00000000-0005-0000-0000-00005D6C0000}"/>
    <cellStyle name="20% - Accent1 3 5 2 2 7 4" xfId="27923" xr:uid="{00000000-0005-0000-0000-00005E6C0000}"/>
    <cellStyle name="20% - Accent1 3 5 2 2 8" xfId="27924" xr:uid="{00000000-0005-0000-0000-00005F6C0000}"/>
    <cellStyle name="20% - Accent1 3 5 2 2 8 2" xfId="27925" xr:uid="{00000000-0005-0000-0000-0000606C0000}"/>
    <cellStyle name="20% - Accent1 3 5 2 2 8 2 2" xfId="27926" xr:uid="{00000000-0005-0000-0000-0000616C0000}"/>
    <cellStyle name="20% - Accent1 3 5 2 2 8 2 2 2" xfId="27927" xr:uid="{00000000-0005-0000-0000-0000626C0000}"/>
    <cellStyle name="20% - Accent1 3 5 2 2 8 2 3" xfId="27928" xr:uid="{00000000-0005-0000-0000-0000636C0000}"/>
    <cellStyle name="20% - Accent1 3 5 2 2 8 3" xfId="27929" xr:uid="{00000000-0005-0000-0000-0000646C0000}"/>
    <cellStyle name="20% - Accent1 3 5 2 2 8 3 2" xfId="27930" xr:uid="{00000000-0005-0000-0000-0000656C0000}"/>
    <cellStyle name="20% - Accent1 3 5 2 2 8 4" xfId="27931" xr:uid="{00000000-0005-0000-0000-0000666C0000}"/>
    <cellStyle name="20% - Accent1 3 5 2 2 9" xfId="27932" xr:uid="{00000000-0005-0000-0000-0000676C0000}"/>
    <cellStyle name="20% - Accent1 3 5 2 2 9 2" xfId="27933" xr:uid="{00000000-0005-0000-0000-0000686C0000}"/>
    <cellStyle name="20% - Accent1 3 5 2 2 9 2 2" xfId="27934" xr:uid="{00000000-0005-0000-0000-0000696C0000}"/>
    <cellStyle name="20% - Accent1 3 5 2 2 9 2 2 2" xfId="27935" xr:uid="{00000000-0005-0000-0000-00006A6C0000}"/>
    <cellStyle name="20% - Accent1 3 5 2 2 9 2 3" xfId="27936" xr:uid="{00000000-0005-0000-0000-00006B6C0000}"/>
    <cellStyle name="20% - Accent1 3 5 2 2 9 3" xfId="27937" xr:uid="{00000000-0005-0000-0000-00006C6C0000}"/>
    <cellStyle name="20% - Accent1 3 5 2 2 9 3 2" xfId="27938" xr:uid="{00000000-0005-0000-0000-00006D6C0000}"/>
    <cellStyle name="20% - Accent1 3 5 2 2 9 4" xfId="27939" xr:uid="{00000000-0005-0000-0000-00006E6C0000}"/>
    <cellStyle name="20% - Accent1 3 5 2 3" xfId="27940" xr:uid="{00000000-0005-0000-0000-00006F6C0000}"/>
    <cellStyle name="20% - Accent1 3 5 2 3 10" xfId="27941" xr:uid="{00000000-0005-0000-0000-0000706C0000}"/>
    <cellStyle name="20% - Accent1 3 5 2 3 10 2" xfId="27942" xr:uid="{00000000-0005-0000-0000-0000716C0000}"/>
    <cellStyle name="20% - Accent1 3 5 2 3 11" xfId="27943" xr:uid="{00000000-0005-0000-0000-0000726C0000}"/>
    <cellStyle name="20% - Accent1 3 5 2 3 2" xfId="27944" xr:uid="{00000000-0005-0000-0000-0000736C0000}"/>
    <cellStyle name="20% - Accent1 3 5 2 3 2 2" xfId="27945" xr:uid="{00000000-0005-0000-0000-0000746C0000}"/>
    <cellStyle name="20% - Accent1 3 5 2 3 2 2 2" xfId="27946" xr:uid="{00000000-0005-0000-0000-0000756C0000}"/>
    <cellStyle name="20% - Accent1 3 5 2 3 2 2 2 2" xfId="27947" xr:uid="{00000000-0005-0000-0000-0000766C0000}"/>
    <cellStyle name="20% - Accent1 3 5 2 3 2 2 2 2 2" xfId="27948" xr:uid="{00000000-0005-0000-0000-0000776C0000}"/>
    <cellStyle name="20% - Accent1 3 5 2 3 2 2 2 3" xfId="27949" xr:uid="{00000000-0005-0000-0000-0000786C0000}"/>
    <cellStyle name="20% - Accent1 3 5 2 3 2 2 3" xfId="27950" xr:uid="{00000000-0005-0000-0000-0000796C0000}"/>
    <cellStyle name="20% - Accent1 3 5 2 3 2 2 3 2" xfId="27951" xr:uid="{00000000-0005-0000-0000-00007A6C0000}"/>
    <cellStyle name="20% - Accent1 3 5 2 3 2 2 4" xfId="27952" xr:uid="{00000000-0005-0000-0000-00007B6C0000}"/>
    <cellStyle name="20% - Accent1 3 5 2 3 2 3" xfId="27953" xr:uid="{00000000-0005-0000-0000-00007C6C0000}"/>
    <cellStyle name="20% - Accent1 3 5 2 3 2 3 2" xfId="27954" xr:uid="{00000000-0005-0000-0000-00007D6C0000}"/>
    <cellStyle name="20% - Accent1 3 5 2 3 2 3 2 2" xfId="27955" xr:uid="{00000000-0005-0000-0000-00007E6C0000}"/>
    <cellStyle name="20% - Accent1 3 5 2 3 2 3 2 2 2" xfId="27956" xr:uid="{00000000-0005-0000-0000-00007F6C0000}"/>
    <cellStyle name="20% - Accent1 3 5 2 3 2 3 2 3" xfId="27957" xr:uid="{00000000-0005-0000-0000-0000806C0000}"/>
    <cellStyle name="20% - Accent1 3 5 2 3 2 3 3" xfId="27958" xr:uid="{00000000-0005-0000-0000-0000816C0000}"/>
    <cellStyle name="20% - Accent1 3 5 2 3 2 3 3 2" xfId="27959" xr:uid="{00000000-0005-0000-0000-0000826C0000}"/>
    <cellStyle name="20% - Accent1 3 5 2 3 2 3 4" xfId="27960" xr:uid="{00000000-0005-0000-0000-0000836C0000}"/>
    <cellStyle name="20% - Accent1 3 5 2 3 2 4" xfId="27961" xr:uid="{00000000-0005-0000-0000-0000846C0000}"/>
    <cellStyle name="20% - Accent1 3 5 2 3 2 4 2" xfId="27962" xr:uid="{00000000-0005-0000-0000-0000856C0000}"/>
    <cellStyle name="20% - Accent1 3 5 2 3 2 4 2 2" xfId="27963" xr:uid="{00000000-0005-0000-0000-0000866C0000}"/>
    <cellStyle name="20% - Accent1 3 5 2 3 2 4 2 2 2" xfId="27964" xr:uid="{00000000-0005-0000-0000-0000876C0000}"/>
    <cellStyle name="20% - Accent1 3 5 2 3 2 4 2 3" xfId="27965" xr:uid="{00000000-0005-0000-0000-0000886C0000}"/>
    <cellStyle name="20% - Accent1 3 5 2 3 2 4 3" xfId="27966" xr:uid="{00000000-0005-0000-0000-0000896C0000}"/>
    <cellStyle name="20% - Accent1 3 5 2 3 2 4 3 2" xfId="27967" xr:uid="{00000000-0005-0000-0000-00008A6C0000}"/>
    <cellStyle name="20% - Accent1 3 5 2 3 2 4 4" xfId="27968" xr:uid="{00000000-0005-0000-0000-00008B6C0000}"/>
    <cellStyle name="20% - Accent1 3 5 2 3 2 5" xfId="27969" xr:uid="{00000000-0005-0000-0000-00008C6C0000}"/>
    <cellStyle name="20% - Accent1 3 5 2 3 2 5 2" xfId="27970" xr:uid="{00000000-0005-0000-0000-00008D6C0000}"/>
    <cellStyle name="20% - Accent1 3 5 2 3 2 5 2 2" xfId="27971" xr:uid="{00000000-0005-0000-0000-00008E6C0000}"/>
    <cellStyle name="20% - Accent1 3 5 2 3 2 5 3" xfId="27972" xr:uid="{00000000-0005-0000-0000-00008F6C0000}"/>
    <cellStyle name="20% - Accent1 3 5 2 3 2 6" xfId="27973" xr:uid="{00000000-0005-0000-0000-0000906C0000}"/>
    <cellStyle name="20% - Accent1 3 5 2 3 2 6 2" xfId="27974" xr:uid="{00000000-0005-0000-0000-0000916C0000}"/>
    <cellStyle name="20% - Accent1 3 5 2 3 2 6 2 2" xfId="27975" xr:uid="{00000000-0005-0000-0000-0000926C0000}"/>
    <cellStyle name="20% - Accent1 3 5 2 3 2 6 3" xfId="27976" xr:uid="{00000000-0005-0000-0000-0000936C0000}"/>
    <cellStyle name="20% - Accent1 3 5 2 3 2 7" xfId="27977" xr:uid="{00000000-0005-0000-0000-0000946C0000}"/>
    <cellStyle name="20% - Accent1 3 5 2 3 2 7 2" xfId="27978" xr:uid="{00000000-0005-0000-0000-0000956C0000}"/>
    <cellStyle name="20% - Accent1 3 5 2 3 2 8" xfId="27979" xr:uid="{00000000-0005-0000-0000-0000966C0000}"/>
    <cellStyle name="20% - Accent1 3 5 2 3 2 8 2" xfId="27980" xr:uid="{00000000-0005-0000-0000-0000976C0000}"/>
    <cellStyle name="20% - Accent1 3 5 2 3 2 9" xfId="27981" xr:uid="{00000000-0005-0000-0000-0000986C0000}"/>
    <cellStyle name="20% - Accent1 3 5 2 3 3" xfId="27982" xr:uid="{00000000-0005-0000-0000-0000996C0000}"/>
    <cellStyle name="20% - Accent1 3 5 2 3 3 2" xfId="27983" xr:uid="{00000000-0005-0000-0000-00009A6C0000}"/>
    <cellStyle name="20% - Accent1 3 5 2 3 3 2 2" xfId="27984" xr:uid="{00000000-0005-0000-0000-00009B6C0000}"/>
    <cellStyle name="20% - Accent1 3 5 2 3 3 2 2 2" xfId="27985" xr:uid="{00000000-0005-0000-0000-00009C6C0000}"/>
    <cellStyle name="20% - Accent1 3 5 2 3 3 2 2 2 2" xfId="27986" xr:uid="{00000000-0005-0000-0000-00009D6C0000}"/>
    <cellStyle name="20% - Accent1 3 5 2 3 3 2 2 3" xfId="27987" xr:uid="{00000000-0005-0000-0000-00009E6C0000}"/>
    <cellStyle name="20% - Accent1 3 5 2 3 3 2 3" xfId="27988" xr:uid="{00000000-0005-0000-0000-00009F6C0000}"/>
    <cellStyle name="20% - Accent1 3 5 2 3 3 2 3 2" xfId="27989" xr:uid="{00000000-0005-0000-0000-0000A06C0000}"/>
    <cellStyle name="20% - Accent1 3 5 2 3 3 2 4" xfId="27990" xr:uid="{00000000-0005-0000-0000-0000A16C0000}"/>
    <cellStyle name="20% - Accent1 3 5 2 3 3 3" xfId="27991" xr:uid="{00000000-0005-0000-0000-0000A26C0000}"/>
    <cellStyle name="20% - Accent1 3 5 2 3 3 3 2" xfId="27992" xr:uid="{00000000-0005-0000-0000-0000A36C0000}"/>
    <cellStyle name="20% - Accent1 3 5 2 3 3 3 2 2" xfId="27993" xr:uid="{00000000-0005-0000-0000-0000A46C0000}"/>
    <cellStyle name="20% - Accent1 3 5 2 3 3 3 2 2 2" xfId="27994" xr:uid="{00000000-0005-0000-0000-0000A56C0000}"/>
    <cellStyle name="20% - Accent1 3 5 2 3 3 3 2 3" xfId="27995" xr:uid="{00000000-0005-0000-0000-0000A66C0000}"/>
    <cellStyle name="20% - Accent1 3 5 2 3 3 3 3" xfId="27996" xr:uid="{00000000-0005-0000-0000-0000A76C0000}"/>
    <cellStyle name="20% - Accent1 3 5 2 3 3 3 3 2" xfId="27997" xr:uid="{00000000-0005-0000-0000-0000A86C0000}"/>
    <cellStyle name="20% - Accent1 3 5 2 3 3 3 4" xfId="27998" xr:uid="{00000000-0005-0000-0000-0000A96C0000}"/>
    <cellStyle name="20% - Accent1 3 5 2 3 3 4" xfId="27999" xr:uid="{00000000-0005-0000-0000-0000AA6C0000}"/>
    <cellStyle name="20% - Accent1 3 5 2 3 3 4 2" xfId="28000" xr:uid="{00000000-0005-0000-0000-0000AB6C0000}"/>
    <cellStyle name="20% - Accent1 3 5 2 3 3 4 2 2" xfId="28001" xr:uid="{00000000-0005-0000-0000-0000AC6C0000}"/>
    <cellStyle name="20% - Accent1 3 5 2 3 3 4 2 2 2" xfId="28002" xr:uid="{00000000-0005-0000-0000-0000AD6C0000}"/>
    <cellStyle name="20% - Accent1 3 5 2 3 3 4 2 3" xfId="28003" xr:uid="{00000000-0005-0000-0000-0000AE6C0000}"/>
    <cellStyle name="20% - Accent1 3 5 2 3 3 4 3" xfId="28004" xr:uid="{00000000-0005-0000-0000-0000AF6C0000}"/>
    <cellStyle name="20% - Accent1 3 5 2 3 3 4 3 2" xfId="28005" xr:uid="{00000000-0005-0000-0000-0000B06C0000}"/>
    <cellStyle name="20% - Accent1 3 5 2 3 3 4 4" xfId="28006" xr:uid="{00000000-0005-0000-0000-0000B16C0000}"/>
    <cellStyle name="20% - Accent1 3 5 2 3 3 5" xfId="28007" xr:uid="{00000000-0005-0000-0000-0000B26C0000}"/>
    <cellStyle name="20% - Accent1 3 5 2 3 3 5 2" xfId="28008" xr:uid="{00000000-0005-0000-0000-0000B36C0000}"/>
    <cellStyle name="20% - Accent1 3 5 2 3 3 5 2 2" xfId="28009" xr:uid="{00000000-0005-0000-0000-0000B46C0000}"/>
    <cellStyle name="20% - Accent1 3 5 2 3 3 5 3" xfId="28010" xr:uid="{00000000-0005-0000-0000-0000B56C0000}"/>
    <cellStyle name="20% - Accent1 3 5 2 3 3 6" xfId="28011" xr:uid="{00000000-0005-0000-0000-0000B66C0000}"/>
    <cellStyle name="20% - Accent1 3 5 2 3 3 6 2" xfId="28012" xr:uid="{00000000-0005-0000-0000-0000B76C0000}"/>
    <cellStyle name="20% - Accent1 3 5 2 3 3 6 2 2" xfId="28013" xr:uid="{00000000-0005-0000-0000-0000B86C0000}"/>
    <cellStyle name="20% - Accent1 3 5 2 3 3 6 3" xfId="28014" xr:uid="{00000000-0005-0000-0000-0000B96C0000}"/>
    <cellStyle name="20% - Accent1 3 5 2 3 3 7" xfId="28015" xr:uid="{00000000-0005-0000-0000-0000BA6C0000}"/>
    <cellStyle name="20% - Accent1 3 5 2 3 3 7 2" xfId="28016" xr:uid="{00000000-0005-0000-0000-0000BB6C0000}"/>
    <cellStyle name="20% - Accent1 3 5 2 3 3 8" xfId="28017" xr:uid="{00000000-0005-0000-0000-0000BC6C0000}"/>
    <cellStyle name="20% - Accent1 3 5 2 3 3 8 2" xfId="28018" xr:uid="{00000000-0005-0000-0000-0000BD6C0000}"/>
    <cellStyle name="20% - Accent1 3 5 2 3 3 9" xfId="28019" xr:uid="{00000000-0005-0000-0000-0000BE6C0000}"/>
    <cellStyle name="20% - Accent1 3 5 2 3 4" xfId="28020" xr:uid="{00000000-0005-0000-0000-0000BF6C0000}"/>
    <cellStyle name="20% - Accent1 3 5 2 3 4 2" xfId="28021" xr:uid="{00000000-0005-0000-0000-0000C06C0000}"/>
    <cellStyle name="20% - Accent1 3 5 2 3 4 2 2" xfId="28022" xr:uid="{00000000-0005-0000-0000-0000C16C0000}"/>
    <cellStyle name="20% - Accent1 3 5 2 3 4 2 2 2" xfId="28023" xr:uid="{00000000-0005-0000-0000-0000C26C0000}"/>
    <cellStyle name="20% - Accent1 3 5 2 3 4 2 3" xfId="28024" xr:uid="{00000000-0005-0000-0000-0000C36C0000}"/>
    <cellStyle name="20% - Accent1 3 5 2 3 4 3" xfId="28025" xr:uid="{00000000-0005-0000-0000-0000C46C0000}"/>
    <cellStyle name="20% - Accent1 3 5 2 3 4 3 2" xfId="28026" xr:uid="{00000000-0005-0000-0000-0000C56C0000}"/>
    <cellStyle name="20% - Accent1 3 5 2 3 4 4" xfId="28027" xr:uid="{00000000-0005-0000-0000-0000C66C0000}"/>
    <cellStyle name="20% - Accent1 3 5 2 3 5" xfId="28028" xr:uid="{00000000-0005-0000-0000-0000C76C0000}"/>
    <cellStyle name="20% - Accent1 3 5 2 3 5 2" xfId="28029" xr:uid="{00000000-0005-0000-0000-0000C86C0000}"/>
    <cellStyle name="20% - Accent1 3 5 2 3 5 2 2" xfId="28030" xr:uid="{00000000-0005-0000-0000-0000C96C0000}"/>
    <cellStyle name="20% - Accent1 3 5 2 3 5 2 2 2" xfId="28031" xr:uid="{00000000-0005-0000-0000-0000CA6C0000}"/>
    <cellStyle name="20% - Accent1 3 5 2 3 5 2 3" xfId="28032" xr:uid="{00000000-0005-0000-0000-0000CB6C0000}"/>
    <cellStyle name="20% - Accent1 3 5 2 3 5 3" xfId="28033" xr:uid="{00000000-0005-0000-0000-0000CC6C0000}"/>
    <cellStyle name="20% - Accent1 3 5 2 3 5 3 2" xfId="28034" xr:uid="{00000000-0005-0000-0000-0000CD6C0000}"/>
    <cellStyle name="20% - Accent1 3 5 2 3 5 4" xfId="28035" xr:uid="{00000000-0005-0000-0000-0000CE6C0000}"/>
    <cellStyle name="20% - Accent1 3 5 2 3 6" xfId="28036" xr:uid="{00000000-0005-0000-0000-0000CF6C0000}"/>
    <cellStyle name="20% - Accent1 3 5 2 3 6 2" xfId="28037" xr:uid="{00000000-0005-0000-0000-0000D06C0000}"/>
    <cellStyle name="20% - Accent1 3 5 2 3 6 2 2" xfId="28038" xr:uid="{00000000-0005-0000-0000-0000D16C0000}"/>
    <cellStyle name="20% - Accent1 3 5 2 3 6 2 2 2" xfId="28039" xr:uid="{00000000-0005-0000-0000-0000D26C0000}"/>
    <cellStyle name="20% - Accent1 3 5 2 3 6 2 3" xfId="28040" xr:uid="{00000000-0005-0000-0000-0000D36C0000}"/>
    <cellStyle name="20% - Accent1 3 5 2 3 6 3" xfId="28041" xr:uid="{00000000-0005-0000-0000-0000D46C0000}"/>
    <cellStyle name="20% - Accent1 3 5 2 3 6 3 2" xfId="28042" xr:uid="{00000000-0005-0000-0000-0000D56C0000}"/>
    <cellStyle name="20% - Accent1 3 5 2 3 6 4" xfId="28043" xr:uid="{00000000-0005-0000-0000-0000D66C0000}"/>
    <cellStyle name="20% - Accent1 3 5 2 3 7" xfId="28044" xr:uid="{00000000-0005-0000-0000-0000D76C0000}"/>
    <cellStyle name="20% - Accent1 3 5 2 3 7 2" xfId="28045" xr:uid="{00000000-0005-0000-0000-0000D86C0000}"/>
    <cellStyle name="20% - Accent1 3 5 2 3 7 2 2" xfId="28046" xr:uid="{00000000-0005-0000-0000-0000D96C0000}"/>
    <cellStyle name="20% - Accent1 3 5 2 3 7 3" xfId="28047" xr:uid="{00000000-0005-0000-0000-0000DA6C0000}"/>
    <cellStyle name="20% - Accent1 3 5 2 3 8" xfId="28048" xr:uid="{00000000-0005-0000-0000-0000DB6C0000}"/>
    <cellStyle name="20% - Accent1 3 5 2 3 8 2" xfId="28049" xr:uid="{00000000-0005-0000-0000-0000DC6C0000}"/>
    <cellStyle name="20% - Accent1 3 5 2 3 8 2 2" xfId="28050" xr:uid="{00000000-0005-0000-0000-0000DD6C0000}"/>
    <cellStyle name="20% - Accent1 3 5 2 3 8 3" xfId="28051" xr:uid="{00000000-0005-0000-0000-0000DE6C0000}"/>
    <cellStyle name="20% - Accent1 3 5 2 3 9" xfId="28052" xr:uid="{00000000-0005-0000-0000-0000DF6C0000}"/>
    <cellStyle name="20% - Accent1 3 5 2 3 9 2" xfId="28053" xr:uid="{00000000-0005-0000-0000-0000E06C0000}"/>
    <cellStyle name="20% - Accent1 3 5 2 4" xfId="28054" xr:uid="{00000000-0005-0000-0000-0000E16C0000}"/>
    <cellStyle name="20% - Accent1 3 5 2 4 10" xfId="28055" xr:uid="{00000000-0005-0000-0000-0000E26C0000}"/>
    <cellStyle name="20% - Accent1 3 5 2 4 10 2" xfId="28056" xr:uid="{00000000-0005-0000-0000-0000E36C0000}"/>
    <cellStyle name="20% - Accent1 3 5 2 4 11" xfId="28057" xr:uid="{00000000-0005-0000-0000-0000E46C0000}"/>
    <cellStyle name="20% - Accent1 3 5 2 4 2" xfId="28058" xr:uid="{00000000-0005-0000-0000-0000E56C0000}"/>
    <cellStyle name="20% - Accent1 3 5 2 4 2 2" xfId="28059" xr:uid="{00000000-0005-0000-0000-0000E66C0000}"/>
    <cellStyle name="20% - Accent1 3 5 2 4 2 2 2" xfId="28060" xr:uid="{00000000-0005-0000-0000-0000E76C0000}"/>
    <cellStyle name="20% - Accent1 3 5 2 4 2 2 2 2" xfId="28061" xr:uid="{00000000-0005-0000-0000-0000E86C0000}"/>
    <cellStyle name="20% - Accent1 3 5 2 4 2 2 2 2 2" xfId="28062" xr:uid="{00000000-0005-0000-0000-0000E96C0000}"/>
    <cellStyle name="20% - Accent1 3 5 2 4 2 2 2 3" xfId="28063" xr:uid="{00000000-0005-0000-0000-0000EA6C0000}"/>
    <cellStyle name="20% - Accent1 3 5 2 4 2 2 3" xfId="28064" xr:uid="{00000000-0005-0000-0000-0000EB6C0000}"/>
    <cellStyle name="20% - Accent1 3 5 2 4 2 2 3 2" xfId="28065" xr:uid="{00000000-0005-0000-0000-0000EC6C0000}"/>
    <cellStyle name="20% - Accent1 3 5 2 4 2 2 4" xfId="28066" xr:uid="{00000000-0005-0000-0000-0000ED6C0000}"/>
    <cellStyle name="20% - Accent1 3 5 2 4 2 3" xfId="28067" xr:uid="{00000000-0005-0000-0000-0000EE6C0000}"/>
    <cellStyle name="20% - Accent1 3 5 2 4 2 3 2" xfId="28068" xr:uid="{00000000-0005-0000-0000-0000EF6C0000}"/>
    <cellStyle name="20% - Accent1 3 5 2 4 2 3 2 2" xfId="28069" xr:uid="{00000000-0005-0000-0000-0000F06C0000}"/>
    <cellStyle name="20% - Accent1 3 5 2 4 2 3 2 2 2" xfId="28070" xr:uid="{00000000-0005-0000-0000-0000F16C0000}"/>
    <cellStyle name="20% - Accent1 3 5 2 4 2 3 2 3" xfId="28071" xr:uid="{00000000-0005-0000-0000-0000F26C0000}"/>
    <cellStyle name="20% - Accent1 3 5 2 4 2 3 3" xfId="28072" xr:uid="{00000000-0005-0000-0000-0000F36C0000}"/>
    <cellStyle name="20% - Accent1 3 5 2 4 2 3 3 2" xfId="28073" xr:uid="{00000000-0005-0000-0000-0000F46C0000}"/>
    <cellStyle name="20% - Accent1 3 5 2 4 2 3 4" xfId="28074" xr:uid="{00000000-0005-0000-0000-0000F56C0000}"/>
    <cellStyle name="20% - Accent1 3 5 2 4 2 4" xfId="28075" xr:uid="{00000000-0005-0000-0000-0000F66C0000}"/>
    <cellStyle name="20% - Accent1 3 5 2 4 2 4 2" xfId="28076" xr:uid="{00000000-0005-0000-0000-0000F76C0000}"/>
    <cellStyle name="20% - Accent1 3 5 2 4 2 4 2 2" xfId="28077" xr:uid="{00000000-0005-0000-0000-0000F86C0000}"/>
    <cellStyle name="20% - Accent1 3 5 2 4 2 4 2 2 2" xfId="28078" xr:uid="{00000000-0005-0000-0000-0000F96C0000}"/>
    <cellStyle name="20% - Accent1 3 5 2 4 2 4 2 3" xfId="28079" xr:uid="{00000000-0005-0000-0000-0000FA6C0000}"/>
    <cellStyle name="20% - Accent1 3 5 2 4 2 4 3" xfId="28080" xr:uid="{00000000-0005-0000-0000-0000FB6C0000}"/>
    <cellStyle name="20% - Accent1 3 5 2 4 2 4 3 2" xfId="28081" xr:uid="{00000000-0005-0000-0000-0000FC6C0000}"/>
    <cellStyle name="20% - Accent1 3 5 2 4 2 4 4" xfId="28082" xr:uid="{00000000-0005-0000-0000-0000FD6C0000}"/>
    <cellStyle name="20% - Accent1 3 5 2 4 2 5" xfId="28083" xr:uid="{00000000-0005-0000-0000-0000FE6C0000}"/>
    <cellStyle name="20% - Accent1 3 5 2 4 2 5 2" xfId="28084" xr:uid="{00000000-0005-0000-0000-0000FF6C0000}"/>
    <cellStyle name="20% - Accent1 3 5 2 4 2 5 2 2" xfId="28085" xr:uid="{00000000-0005-0000-0000-0000006D0000}"/>
    <cellStyle name="20% - Accent1 3 5 2 4 2 5 3" xfId="28086" xr:uid="{00000000-0005-0000-0000-0000016D0000}"/>
    <cellStyle name="20% - Accent1 3 5 2 4 2 6" xfId="28087" xr:uid="{00000000-0005-0000-0000-0000026D0000}"/>
    <cellStyle name="20% - Accent1 3 5 2 4 2 6 2" xfId="28088" xr:uid="{00000000-0005-0000-0000-0000036D0000}"/>
    <cellStyle name="20% - Accent1 3 5 2 4 2 6 2 2" xfId="28089" xr:uid="{00000000-0005-0000-0000-0000046D0000}"/>
    <cellStyle name="20% - Accent1 3 5 2 4 2 6 3" xfId="28090" xr:uid="{00000000-0005-0000-0000-0000056D0000}"/>
    <cellStyle name="20% - Accent1 3 5 2 4 2 7" xfId="28091" xr:uid="{00000000-0005-0000-0000-0000066D0000}"/>
    <cellStyle name="20% - Accent1 3 5 2 4 2 7 2" xfId="28092" xr:uid="{00000000-0005-0000-0000-0000076D0000}"/>
    <cellStyle name="20% - Accent1 3 5 2 4 2 8" xfId="28093" xr:uid="{00000000-0005-0000-0000-0000086D0000}"/>
    <cellStyle name="20% - Accent1 3 5 2 4 2 8 2" xfId="28094" xr:uid="{00000000-0005-0000-0000-0000096D0000}"/>
    <cellStyle name="20% - Accent1 3 5 2 4 2 9" xfId="28095" xr:uid="{00000000-0005-0000-0000-00000A6D0000}"/>
    <cellStyle name="20% - Accent1 3 5 2 4 3" xfId="28096" xr:uid="{00000000-0005-0000-0000-00000B6D0000}"/>
    <cellStyle name="20% - Accent1 3 5 2 4 3 2" xfId="28097" xr:uid="{00000000-0005-0000-0000-00000C6D0000}"/>
    <cellStyle name="20% - Accent1 3 5 2 4 3 2 2" xfId="28098" xr:uid="{00000000-0005-0000-0000-00000D6D0000}"/>
    <cellStyle name="20% - Accent1 3 5 2 4 3 2 2 2" xfId="28099" xr:uid="{00000000-0005-0000-0000-00000E6D0000}"/>
    <cellStyle name="20% - Accent1 3 5 2 4 3 2 2 2 2" xfId="28100" xr:uid="{00000000-0005-0000-0000-00000F6D0000}"/>
    <cellStyle name="20% - Accent1 3 5 2 4 3 2 2 3" xfId="28101" xr:uid="{00000000-0005-0000-0000-0000106D0000}"/>
    <cellStyle name="20% - Accent1 3 5 2 4 3 2 3" xfId="28102" xr:uid="{00000000-0005-0000-0000-0000116D0000}"/>
    <cellStyle name="20% - Accent1 3 5 2 4 3 2 3 2" xfId="28103" xr:uid="{00000000-0005-0000-0000-0000126D0000}"/>
    <cellStyle name="20% - Accent1 3 5 2 4 3 2 4" xfId="28104" xr:uid="{00000000-0005-0000-0000-0000136D0000}"/>
    <cellStyle name="20% - Accent1 3 5 2 4 3 3" xfId="28105" xr:uid="{00000000-0005-0000-0000-0000146D0000}"/>
    <cellStyle name="20% - Accent1 3 5 2 4 3 3 2" xfId="28106" xr:uid="{00000000-0005-0000-0000-0000156D0000}"/>
    <cellStyle name="20% - Accent1 3 5 2 4 3 3 2 2" xfId="28107" xr:uid="{00000000-0005-0000-0000-0000166D0000}"/>
    <cellStyle name="20% - Accent1 3 5 2 4 3 3 2 2 2" xfId="28108" xr:uid="{00000000-0005-0000-0000-0000176D0000}"/>
    <cellStyle name="20% - Accent1 3 5 2 4 3 3 2 3" xfId="28109" xr:uid="{00000000-0005-0000-0000-0000186D0000}"/>
    <cellStyle name="20% - Accent1 3 5 2 4 3 3 3" xfId="28110" xr:uid="{00000000-0005-0000-0000-0000196D0000}"/>
    <cellStyle name="20% - Accent1 3 5 2 4 3 3 3 2" xfId="28111" xr:uid="{00000000-0005-0000-0000-00001A6D0000}"/>
    <cellStyle name="20% - Accent1 3 5 2 4 3 3 4" xfId="28112" xr:uid="{00000000-0005-0000-0000-00001B6D0000}"/>
    <cellStyle name="20% - Accent1 3 5 2 4 3 4" xfId="28113" xr:uid="{00000000-0005-0000-0000-00001C6D0000}"/>
    <cellStyle name="20% - Accent1 3 5 2 4 3 4 2" xfId="28114" xr:uid="{00000000-0005-0000-0000-00001D6D0000}"/>
    <cellStyle name="20% - Accent1 3 5 2 4 3 4 2 2" xfId="28115" xr:uid="{00000000-0005-0000-0000-00001E6D0000}"/>
    <cellStyle name="20% - Accent1 3 5 2 4 3 4 2 2 2" xfId="28116" xr:uid="{00000000-0005-0000-0000-00001F6D0000}"/>
    <cellStyle name="20% - Accent1 3 5 2 4 3 4 2 3" xfId="28117" xr:uid="{00000000-0005-0000-0000-0000206D0000}"/>
    <cellStyle name="20% - Accent1 3 5 2 4 3 4 3" xfId="28118" xr:uid="{00000000-0005-0000-0000-0000216D0000}"/>
    <cellStyle name="20% - Accent1 3 5 2 4 3 4 3 2" xfId="28119" xr:uid="{00000000-0005-0000-0000-0000226D0000}"/>
    <cellStyle name="20% - Accent1 3 5 2 4 3 4 4" xfId="28120" xr:uid="{00000000-0005-0000-0000-0000236D0000}"/>
    <cellStyle name="20% - Accent1 3 5 2 4 3 5" xfId="28121" xr:uid="{00000000-0005-0000-0000-0000246D0000}"/>
    <cellStyle name="20% - Accent1 3 5 2 4 3 5 2" xfId="28122" xr:uid="{00000000-0005-0000-0000-0000256D0000}"/>
    <cellStyle name="20% - Accent1 3 5 2 4 3 5 2 2" xfId="28123" xr:uid="{00000000-0005-0000-0000-0000266D0000}"/>
    <cellStyle name="20% - Accent1 3 5 2 4 3 5 3" xfId="28124" xr:uid="{00000000-0005-0000-0000-0000276D0000}"/>
    <cellStyle name="20% - Accent1 3 5 2 4 3 6" xfId="28125" xr:uid="{00000000-0005-0000-0000-0000286D0000}"/>
    <cellStyle name="20% - Accent1 3 5 2 4 3 6 2" xfId="28126" xr:uid="{00000000-0005-0000-0000-0000296D0000}"/>
    <cellStyle name="20% - Accent1 3 5 2 4 3 6 2 2" xfId="28127" xr:uid="{00000000-0005-0000-0000-00002A6D0000}"/>
    <cellStyle name="20% - Accent1 3 5 2 4 3 6 3" xfId="28128" xr:uid="{00000000-0005-0000-0000-00002B6D0000}"/>
    <cellStyle name="20% - Accent1 3 5 2 4 3 7" xfId="28129" xr:uid="{00000000-0005-0000-0000-00002C6D0000}"/>
    <cellStyle name="20% - Accent1 3 5 2 4 3 7 2" xfId="28130" xr:uid="{00000000-0005-0000-0000-00002D6D0000}"/>
    <cellStyle name="20% - Accent1 3 5 2 4 3 8" xfId="28131" xr:uid="{00000000-0005-0000-0000-00002E6D0000}"/>
    <cellStyle name="20% - Accent1 3 5 2 4 3 8 2" xfId="28132" xr:uid="{00000000-0005-0000-0000-00002F6D0000}"/>
    <cellStyle name="20% - Accent1 3 5 2 4 3 9" xfId="28133" xr:uid="{00000000-0005-0000-0000-0000306D0000}"/>
    <cellStyle name="20% - Accent1 3 5 2 4 4" xfId="28134" xr:uid="{00000000-0005-0000-0000-0000316D0000}"/>
    <cellStyle name="20% - Accent1 3 5 2 4 4 2" xfId="28135" xr:uid="{00000000-0005-0000-0000-0000326D0000}"/>
    <cellStyle name="20% - Accent1 3 5 2 4 4 2 2" xfId="28136" xr:uid="{00000000-0005-0000-0000-0000336D0000}"/>
    <cellStyle name="20% - Accent1 3 5 2 4 4 2 2 2" xfId="28137" xr:uid="{00000000-0005-0000-0000-0000346D0000}"/>
    <cellStyle name="20% - Accent1 3 5 2 4 4 2 3" xfId="28138" xr:uid="{00000000-0005-0000-0000-0000356D0000}"/>
    <cellStyle name="20% - Accent1 3 5 2 4 4 3" xfId="28139" xr:uid="{00000000-0005-0000-0000-0000366D0000}"/>
    <cellStyle name="20% - Accent1 3 5 2 4 4 3 2" xfId="28140" xr:uid="{00000000-0005-0000-0000-0000376D0000}"/>
    <cellStyle name="20% - Accent1 3 5 2 4 4 4" xfId="28141" xr:uid="{00000000-0005-0000-0000-0000386D0000}"/>
    <cellStyle name="20% - Accent1 3 5 2 4 5" xfId="28142" xr:uid="{00000000-0005-0000-0000-0000396D0000}"/>
    <cellStyle name="20% - Accent1 3 5 2 4 5 2" xfId="28143" xr:uid="{00000000-0005-0000-0000-00003A6D0000}"/>
    <cellStyle name="20% - Accent1 3 5 2 4 5 2 2" xfId="28144" xr:uid="{00000000-0005-0000-0000-00003B6D0000}"/>
    <cellStyle name="20% - Accent1 3 5 2 4 5 2 2 2" xfId="28145" xr:uid="{00000000-0005-0000-0000-00003C6D0000}"/>
    <cellStyle name="20% - Accent1 3 5 2 4 5 2 3" xfId="28146" xr:uid="{00000000-0005-0000-0000-00003D6D0000}"/>
    <cellStyle name="20% - Accent1 3 5 2 4 5 3" xfId="28147" xr:uid="{00000000-0005-0000-0000-00003E6D0000}"/>
    <cellStyle name="20% - Accent1 3 5 2 4 5 3 2" xfId="28148" xr:uid="{00000000-0005-0000-0000-00003F6D0000}"/>
    <cellStyle name="20% - Accent1 3 5 2 4 5 4" xfId="28149" xr:uid="{00000000-0005-0000-0000-0000406D0000}"/>
    <cellStyle name="20% - Accent1 3 5 2 4 6" xfId="28150" xr:uid="{00000000-0005-0000-0000-0000416D0000}"/>
    <cellStyle name="20% - Accent1 3 5 2 4 6 2" xfId="28151" xr:uid="{00000000-0005-0000-0000-0000426D0000}"/>
    <cellStyle name="20% - Accent1 3 5 2 4 6 2 2" xfId="28152" xr:uid="{00000000-0005-0000-0000-0000436D0000}"/>
    <cellStyle name="20% - Accent1 3 5 2 4 6 2 2 2" xfId="28153" xr:uid="{00000000-0005-0000-0000-0000446D0000}"/>
    <cellStyle name="20% - Accent1 3 5 2 4 6 2 3" xfId="28154" xr:uid="{00000000-0005-0000-0000-0000456D0000}"/>
    <cellStyle name="20% - Accent1 3 5 2 4 6 3" xfId="28155" xr:uid="{00000000-0005-0000-0000-0000466D0000}"/>
    <cellStyle name="20% - Accent1 3 5 2 4 6 3 2" xfId="28156" xr:uid="{00000000-0005-0000-0000-0000476D0000}"/>
    <cellStyle name="20% - Accent1 3 5 2 4 6 4" xfId="28157" xr:uid="{00000000-0005-0000-0000-0000486D0000}"/>
    <cellStyle name="20% - Accent1 3 5 2 4 7" xfId="28158" xr:uid="{00000000-0005-0000-0000-0000496D0000}"/>
    <cellStyle name="20% - Accent1 3 5 2 4 7 2" xfId="28159" xr:uid="{00000000-0005-0000-0000-00004A6D0000}"/>
    <cellStyle name="20% - Accent1 3 5 2 4 7 2 2" xfId="28160" xr:uid="{00000000-0005-0000-0000-00004B6D0000}"/>
    <cellStyle name="20% - Accent1 3 5 2 4 7 3" xfId="28161" xr:uid="{00000000-0005-0000-0000-00004C6D0000}"/>
    <cellStyle name="20% - Accent1 3 5 2 4 8" xfId="28162" xr:uid="{00000000-0005-0000-0000-00004D6D0000}"/>
    <cellStyle name="20% - Accent1 3 5 2 4 8 2" xfId="28163" xr:uid="{00000000-0005-0000-0000-00004E6D0000}"/>
    <cellStyle name="20% - Accent1 3 5 2 4 8 2 2" xfId="28164" xr:uid="{00000000-0005-0000-0000-00004F6D0000}"/>
    <cellStyle name="20% - Accent1 3 5 2 4 8 3" xfId="28165" xr:uid="{00000000-0005-0000-0000-0000506D0000}"/>
    <cellStyle name="20% - Accent1 3 5 2 4 9" xfId="28166" xr:uid="{00000000-0005-0000-0000-0000516D0000}"/>
    <cellStyle name="20% - Accent1 3 5 2 4 9 2" xfId="28167" xr:uid="{00000000-0005-0000-0000-0000526D0000}"/>
    <cellStyle name="20% - Accent1 3 5 2 5" xfId="28168" xr:uid="{00000000-0005-0000-0000-0000536D0000}"/>
    <cellStyle name="20% - Accent1 3 5 2 5 10" xfId="28169" xr:uid="{00000000-0005-0000-0000-0000546D0000}"/>
    <cellStyle name="20% - Accent1 3 5 2 5 10 2" xfId="28170" xr:uid="{00000000-0005-0000-0000-0000556D0000}"/>
    <cellStyle name="20% - Accent1 3 5 2 5 11" xfId="28171" xr:uid="{00000000-0005-0000-0000-0000566D0000}"/>
    <cellStyle name="20% - Accent1 3 5 2 5 2" xfId="28172" xr:uid="{00000000-0005-0000-0000-0000576D0000}"/>
    <cellStyle name="20% - Accent1 3 5 2 5 2 2" xfId="28173" xr:uid="{00000000-0005-0000-0000-0000586D0000}"/>
    <cellStyle name="20% - Accent1 3 5 2 5 2 2 2" xfId="28174" xr:uid="{00000000-0005-0000-0000-0000596D0000}"/>
    <cellStyle name="20% - Accent1 3 5 2 5 2 2 2 2" xfId="28175" xr:uid="{00000000-0005-0000-0000-00005A6D0000}"/>
    <cellStyle name="20% - Accent1 3 5 2 5 2 2 2 2 2" xfId="28176" xr:uid="{00000000-0005-0000-0000-00005B6D0000}"/>
    <cellStyle name="20% - Accent1 3 5 2 5 2 2 2 3" xfId="28177" xr:uid="{00000000-0005-0000-0000-00005C6D0000}"/>
    <cellStyle name="20% - Accent1 3 5 2 5 2 2 3" xfId="28178" xr:uid="{00000000-0005-0000-0000-00005D6D0000}"/>
    <cellStyle name="20% - Accent1 3 5 2 5 2 2 3 2" xfId="28179" xr:uid="{00000000-0005-0000-0000-00005E6D0000}"/>
    <cellStyle name="20% - Accent1 3 5 2 5 2 2 4" xfId="28180" xr:uid="{00000000-0005-0000-0000-00005F6D0000}"/>
    <cellStyle name="20% - Accent1 3 5 2 5 2 3" xfId="28181" xr:uid="{00000000-0005-0000-0000-0000606D0000}"/>
    <cellStyle name="20% - Accent1 3 5 2 5 2 3 2" xfId="28182" xr:uid="{00000000-0005-0000-0000-0000616D0000}"/>
    <cellStyle name="20% - Accent1 3 5 2 5 2 3 2 2" xfId="28183" xr:uid="{00000000-0005-0000-0000-0000626D0000}"/>
    <cellStyle name="20% - Accent1 3 5 2 5 2 3 2 2 2" xfId="28184" xr:uid="{00000000-0005-0000-0000-0000636D0000}"/>
    <cellStyle name="20% - Accent1 3 5 2 5 2 3 2 3" xfId="28185" xr:uid="{00000000-0005-0000-0000-0000646D0000}"/>
    <cellStyle name="20% - Accent1 3 5 2 5 2 3 3" xfId="28186" xr:uid="{00000000-0005-0000-0000-0000656D0000}"/>
    <cellStyle name="20% - Accent1 3 5 2 5 2 3 3 2" xfId="28187" xr:uid="{00000000-0005-0000-0000-0000666D0000}"/>
    <cellStyle name="20% - Accent1 3 5 2 5 2 3 4" xfId="28188" xr:uid="{00000000-0005-0000-0000-0000676D0000}"/>
    <cellStyle name="20% - Accent1 3 5 2 5 2 4" xfId="28189" xr:uid="{00000000-0005-0000-0000-0000686D0000}"/>
    <cellStyle name="20% - Accent1 3 5 2 5 2 4 2" xfId="28190" xr:uid="{00000000-0005-0000-0000-0000696D0000}"/>
    <cellStyle name="20% - Accent1 3 5 2 5 2 4 2 2" xfId="28191" xr:uid="{00000000-0005-0000-0000-00006A6D0000}"/>
    <cellStyle name="20% - Accent1 3 5 2 5 2 4 2 2 2" xfId="28192" xr:uid="{00000000-0005-0000-0000-00006B6D0000}"/>
    <cellStyle name="20% - Accent1 3 5 2 5 2 4 2 3" xfId="28193" xr:uid="{00000000-0005-0000-0000-00006C6D0000}"/>
    <cellStyle name="20% - Accent1 3 5 2 5 2 4 3" xfId="28194" xr:uid="{00000000-0005-0000-0000-00006D6D0000}"/>
    <cellStyle name="20% - Accent1 3 5 2 5 2 4 3 2" xfId="28195" xr:uid="{00000000-0005-0000-0000-00006E6D0000}"/>
    <cellStyle name="20% - Accent1 3 5 2 5 2 4 4" xfId="28196" xr:uid="{00000000-0005-0000-0000-00006F6D0000}"/>
    <cellStyle name="20% - Accent1 3 5 2 5 2 5" xfId="28197" xr:uid="{00000000-0005-0000-0000-0000706D0000}"/>
    <cellStyle name="20% - Accent1 3 5 2 5 2 5 2" xfId="28198" xr:uid="{00000000-0005-0000-0000-0000716D0000}"/>
    <cellStyle name="20% - Accent1 3 5 2 5 2 5 2 2" xfId="28199" xr:uid="{00000000-0005-0000-0000-0000726D0000}"/>
    <cellStyle name="20% - Accent1 3 5 2 5 2 5 3" xfId="28200" xr:uid="{00000000-0005-0000-0000-0000736D0000}"/>
    <cellStyle name="20% - Accent1 3 5 2 5 2 6" xfId="28201" xr:uid="{00000000-0005-0000-0000-0000746D0000}"/>
    <cellStyle name="20% - Accent1 3 5 2 5 2 6 2" xfId="28202" xr:uid="{00000000-0005-0000-0000-0000756D0000}"/>
    <cellStyle name="20% - Accent1 3 5 2 5 2 6 2 2" xfId="28203" xr:uid="{00000000-0005-0000-0000-0000766D0000}"/>
    <cellStyle name="20% - Accent1 3 5 2 5 2 6 3" xfId="28204" xr:uid="{00000000-0005-0000-0000-0000776D0000}"/>
    <cellStyle name="20% - Accent1 3 5 2 5 2 7" xfId="28205" xr:uid="{00000000-0005-0000-0000-0000786D0000}"/>
    <cellStyle name="20% - Accent1 3 5 2 5 2 7 2" xfId="28206" xr:uid="{00000000-0005-0000-0000-0000796D0000}"/>
    <cellStyle name="20% - Accent1 3 5 2 5 2 8" xfId="28207" xr:uid="{00000000-0005-0000-0000-00007A6D0000}"/>
    <cellStyle name="20% - Accent1 3 5 2 5 2 8 2" xfId="28208" xr:uid="{00000000-0005-0000-0000-00007B6D0000}"/>
    <cellStyle name="20% - Accent1 3 5 2 5 2 9" xfId="28209" xr:uid="{00000000-0005-0000-0000-00007C6D0000}"/>
    <cellStyle name="20% - Accent1 3 5 2 5 3" xfId="28210" xr:uid="{00000000-0005-0000-0000-00007D6D0000}"/>
    <cellStyle name="20% - Accent1 3 5 2 5 3 2" xfId="28211" xr:uid="{00000000-0005-0000-0000-00007E6D0000}"/>
    <cellStyle name="20% - Accent1 3 5 2 5 3 2 2" xfId="28212" xr:uid="{00000000-0005-0000-0000-00007F6D0000}"/>
    <cellStyle name="20% - Accent1 3 5 2 5 3 2 2 2" xfId="28213" xr:uid="{00000000-0005-0000-0000-0000806D0000}"/>
    <cellStyle name="20% - Accent1 3 5 2 5 3 2 2 2 2" xfId="28214" xr:uid="{00000000-0005-0000-0000-0000816D0000}"/>
    <cellStyle name="20% - Accent1 3 5 2 5 3 2 2 3" xfId="28215" xr:uid="{00000000-0005-0000-0000-0000826D0000}"/>
    <cellStyle name="20% - Accent1 3 5 2 5 3 2 3" xfId="28216" xr:uid="{00000000-0005-0000-0000-0000836D0000}"/>
    <cellStyle name="20% - Accent1 3 5 2 5 3 2 3 2" xfId="28217" xr:uid="{00000000-0005-0000-0000-0000846D0000}"/>
    <cellStyle name="20% - Accent1 3 5 2 5 3 2 4" xfId="28218" xr:uid="{00000000-0005-0000-0000-0000856D0000}"/>
    <cellStyle name="20% - Accent1 3 5 2 5 3 3" xfId="28219" xr:uid="{00000000-0005-0000-0000-0000866D0000}"/>
    <cellStyle name="20% - Accent1 3 5 2 5 3 3 2" xfId="28220" xr:uid="{00000000-0005-0000-0000-0000876D0000}"/>
    <cellStyle name="20% - Accent1 3 5 2 5 3 3 2 2" xfId="28221" xr:uid="{00000000-0005-0000-0000-0000886D0000}"/>
    <cellStyle name="20% - Accent1 3 5 2 5 3 3 2 2 2" xfId="28222" xr:uid="{00000000-0005-0000-0000-0000896D0000}"/>
    <cellStyle name="20% - Accent1 3 5 2 5 3 3 2 3" xfId="28223" xr:uid="{00000000-0005-0000-0000-00008A6D0000}"/>
    <cellStyle name="20% - Accent1 3 5 2 5 3 3 3" xfId="28224" xr:uid="{00000000-0005-0000-0000-00008B6D0000}"/>
    <cellStyle name="20% - Accent1 3 5 2 5 3 3 3 2" xfId="28225" xr:uid="{00000000-0005-0000-0000-00008C6D0000}"/>
    <cellStyle name="20% - Accent1 3 5 2 5 3 3 4" xfId="28226" xr:uid="{00000000-0005-0000-0000-00008D6D0000}"/>
    <cellStyle name="20% - Accent1 3 5 2 5 3 4" xfId="28227" xr:uid="{00000000-0005-0000-0000-00008E6D0000}"/>
    <cellStyle name="20% - Accent1 3 5 2 5 3 4 2" xfId="28228" xr:uid="{00000000-0005-0000-0000-00008F6D0000}"/>
    <cellStyle name="20% - Accent1 3 5 2 5 3 4 2 2" xfId="28229" xr:uid="{00000000-0005-0000-0000-0000906D0000}"/>
    <cellStyle name="20% - Accent1 3 5 2 5 3 4 2 2 2" xfId="28230" xr:uid="{00000000-0005-0000-0000-0000916D0000}"/>
    <cellStyle name="20% - Accent1 3 5 2 5 3 4 2 3" xfId="28231" xr:uid="{00000000-0005-0000-0000-0000926D0000}"/>
    <cellStyle name="20% - Accent1 3 5 2 5 3 4 3" xfId="28232" xr:uid="{00000000-0005-0000-0000-0000936D0000}"/>
    <cellStyle name="20% - Accent1 3 5 2 5 3 4 3 2" xfId="28233" xr:uid="{00000000-0005-0000-0000-0000946D0000}"/>
    <cellStyle name="20% - Accent1 3 5 2 5 3 4 4" xfId="28234" xr:uid="{00000000-0005-0000-0000-0000956D0000}"/>
    <cellStyle name="20% - Accent1 3 5 2 5 3 5" xfId="28235" xr:uid="{00000000-0005-0000-0000-0000966D0000}"/>
    <cellStyle name="20% - Accent1 3 5 2 5 3 5 2" xfId="28236" xr:uid="{00000000-0005-0000-0000-0000976D0000}"/>
    <cellStyle name="20% - Accent1 3 5 2 5 3 5 2 2" xfId="28237" xr:uid="{00000000-0005-0000-0000-0000986D0000}"/>
    <cellStyle name="20% - Accent1 3 5 2 5 3 5 3" xfId="28238" xr:uid="{00000000-0005-0000-0000-0000996D0000}"/>
    <cellStyle name="20% - Accent1 3 5 2 5 3 6" xfId="28239" xr:uid="{00000000-0005-0000-0000-00009A6D0000}"/>
    <cellStyle name="20% - Accent1 3 5 2 5 3 6 2" xfId="28240" xr:uid="{00000000-0005-0000-0000-00009B6D0000}"/>
    <cellStyle name="20% - Accent1 3 5 2 5 3 6 2 2" xfId="28241" xr:uid="{00000000-0005-0000-0000-00009C6D0000}"/>
    <cellStyle name="20% - Accent1 3 5 2 5 3 6 3" xfId="28242" xr:uid="{00000000-0005-0000-0000-00009D6D0000}"/>
    <cellStyle name="20% - Accent1 3 5 2 5 3 7" xfId="28243" xr:uid="{00000000-0005-0000-0000-00009E6D0000}"/>
    <cellStyle name="20% - Accent1 3 5 2 5 3 7 2" xfId="28244" xr:uid="{00000000-0005-0000-0000-00009F6D0000}"/>
    <cellStyle name="20% - Accent1 3 5 2 5 3 8" xfId="28245" xr:uid="{00000000-0005-0000-0000-0000A06D0000}"/>
    <cellStyle name="20% - Accent1 3 5 2 5 3 8 2" xfId="28246" xr:uid="{00000000-0005-0000-0000-0000A16D0000}"/>
    <cellStyle name="20% - Accent1 3 5 2 5 3 9" xfId="28247" xr:uid="{00000000-0005-0000-0000-0000A26D0000}"/>
    <cellStyle name="20% - Accent1 3 5 2 5 4" xfId="28248" xr:uid="{00000000-0005-0000-0000-0000A36D0000}"/>
    <cellStyle name="20% - Accent1 3 5 2 5 4 2" xfId="28249" xr:uid="{00000000-0005-0000-0000-0000A46D0000}"/>
    <cellStyle name="20% - Accent1 3 5 2 5 4 2 2" xfId="28250" xr:uid="{00000000-0005-0000-0000-0000A56D0000}"/>
    <cellStyle name="20% - Accent1 3 5 2 5 4 2 2 2" xfId="28251" xr:uid="{00000000-0005-0000-0000-0000A66D0000}"/>
    <cellStyle name="20% - Accent1 3 5 2 5 4 2 3" xfId="28252" xr:uid="{00000000-0005-0000-0000-0000A76D0000}"/>
    <cellStyle name="20% - Accent1 3 5 2 5 4 3" xfId="28253" xr:uid="{00000000-0005-0000-0000-0000A86D0000}"/>
    <cellStyle name="20% - Accent1 3 5 2 5 4 3 2" xfId="28254" xr:uid="{00000000-0005-0000-0000-0000A96D0000}"/>
    <cellStyle name="20% - Accent1 3 5 2 5 4 4" xfId="28255" xr:uid="{00000000-0005-0000-0000-0000AA6D0000}"/>
    <cellStyle name="20% - Accent1 3 5 2 5 5" xfId="28256" xr:uid="{00000000-0005-0000-0000-0000AB6D0000}"/>
    <cellStyle name="20% - Accent1 3 5 2 5 5 2" xfId="28257" xr:uid="{00000000-0005-0000-0000-0000AC6D0000}"/>
    <cellStyle name="20% - Accent1 3 5 2 5 5 2 2" xfId="28258" xr:uid="{00000000-0005-0000-0000-0000AD6D0000}"/>
    <cellStyle name="20% - Accent1 3 5 2 5 5 2 2 2" xfId="28259" xr:uid="{00000000-0005-0000-0000-0000AE6D0000}"/>
    <cellStyle name="20% - Accent1 3 5 2 5 5 2 3" xfId="28260" xr:uid="{00000000-0005-0000-0000-0000AF6D0000}"/>
    <cellStyle name="20% - Accent1 3 5 2 5 5 3" xfId="28261" xr:uid="{00000000-0005-0000-0000-0000B06D0000}"/>
    <cellStyle name="20% - Accent1 3 5 2 5 5 3 2" xfId="28262" xr:uid="{00000000-0005-0000-0000-0000B16D0000}"/>
    <cellStyle name="20% - Accent1 3 5 2 5 5 4" xfId="28263" xr:uid="{00000000-0005-0000-0000-0000B26D0000}"/>
    <cellStyle name="20% - Accent1 3 5 2 5 6" xfId="28264" xr:uid="{00000000-0005-0000-0000-0000B36D0000}"/>
    <cellStyle name="20% - Accent1 3 5 2 5 6 2" xfId="28265" xr:uid="{00000000-0005-0000-0000-0000B46D0000}"/>
    <cellStyle name="20% - Accent1 3 5 2 5 6 2 2" xfId="28266" xr:uid="{00000000-0005-0000-0000-0000B56D0000}"/>
    <cellStyle name="20% - Accent1 3 5 2 5 6 2 2 2" xfId="28267" xr:uid="{00000000-0005-0000-0000-0000B66D0000}"/>
    <cellStyle name="20% - Accent1 3 5 2 5 6 2 3" xfId="28268" xr:uid="{00000000-0005-0000-0000-0000B76D0000}"/>
    <cellStyle name="20% - Accent1 3 5 2 5 6 3" xfId="28269" xr:uid="{00000000-0005-0000-0000-0000B86D0000}"/>
    <cellStyle name="20% - Accent1 3 5 2 5 6 3 2" xfId="28270" xr:uid="{00000000-0005-0000-0000-0000B96D0000}"/>
    <cellStyle name="20% - Accent1 3 5 2 5 6 4" xfId="28271" xr:uid="{00000000-0005-0000-0000-0000BA6D0000}"/>
    <cellStyle name="20% - Accent1 3 5 2 5 7" xfId="28272" xr:uid="{00000000-0005-0000-0000-0000BB6D0000}"/>
    <cellStyle name="20% - Accent1 3 5 2 5 7 2" xfId="28273" xr:uid="{00000000-0005-0000-0000-0000BC6D0000}"/>
    <cellStyle name="20% - Accent1 3 5 2 5 7 2 2" xfId="28274" xr:uid="{00000000-0005-0000-0000-0000BD6D0000}"/>
    <cellStyle name="20% - Accent1 3 5 2 5 7 3" xfId="28275" xr:uid="{00000000-0005-0000-0000-0000BE6D0000}"/>
    <cellStyle name="20% - Accent1 3 5 2 5 8" xfId="28276" xr:uid="{00000000-0005-0000-0000-0000BF6D0000}"/>
    <cellStyle name="20% - Accent1 3 5 2 5 8 2" xfId="28277" xr:uid="{00000000-0005-0000-0000-0000C06D0000}"/>
    <cellStyle name="20% - Accent1 3 5 2 5 8 2 2" xfId="28278" xr:uid="{00000000-0005-0000-0000-0000C16D0000}"/>
    <cellStyle name="20% - Accent1 3 5 2 5 8 3" xfId="28279" xr:uid="{00000000-0005-0000-0000-0000C26D0000}"/>
    <cellStyle name="20% - Accent1 3 5 2 5 9" xfId="28280" xr:uid="{00000000-0005-0000-0000-0000C36D0000}"/>
    <cellStyle name="20% - Accent1 3 5 2 5 9 2" xfId="28281" xr:uid="{00000000-0005-0000-0000-0000C46D0000}"/>
    <cellStyle name="20% - Accent1 3 5 2 6" xfId="28282" xr:uid="{00000000-0005-0000-0000-0000C56D0000}"/>
    <cellStyle name="20% - Accent1 3 5 2 6 2" xfId="28283" xr:uid="{00000000-0005-0000-0000-0000C66D0000}"/>
    <cellStyle name="20% - Accent1 3 5 2 6 2 2" xfId="28284" xr:uid="{00000000-0005-0000-0000-0000C76D0000}"/>
    <cellStyle name="20% - Accent1 3 5 2 6 2 2 2" xfId="28285" xr:uid="{00000000-0005-0000-0000-0000C86D0000}"/>
    <cellStyle name="20% - Accent1 3 5 2 6 2 2 2 2" xfId="28286" xr:uid="{00000000-0005-0000-0000-0000C96D0000}"/>
    <cellStyle name="20% - Accent1 3 5 2 6 2 2 3" xfId="28287" xr:uid="{00000000-0005-0000-0000-0000CA6D0000}"/>
    <cellStyle name="20% - Accent1 3 5 2 6 2 3" xfId="28288" xr:uid="{00000000-0005-0000-0000-0000CB6D0000}"/>
    <cellStyle name="20% - Accent1 3 5 2 6 2 3 2" xfId="28289" xr:uid="{00000000-0005-0000-0000-0000CC6D0000}"/>
    <cellStyle name="20% - Accent1 3 5 2 6 2 4" xfId="28290" xr:uid="{00000000-0005-0000-0000-0000CD6D0000}"/>
    <cellStyle name="20% - Accent1 3 5 2 6 3" xfId="28291" xr:uid="{00000000-0005-0000-0000-0000CE6D0000}"/>
    <cellStyle name="20% - Accent1 3 5 2 6 3 2" xfId="28292" xr:uid="{00000000-0005-0000-0000-0000CF6D0000}"/>
    <cellStyle name="20% - Accent1 3 5 2 6 3 2 2" xfId="28293" xr:uid="{00000000-0005-0000-0000-0000D06D0000}"/>
    <cellStyle name="20% - Accent1 3 5 2 6 3 2 2 2" xfId="28294" xr:uid="{00000000-0005-0000-0000-0000D16D0000}"/>
    <cellStyle name="20% - Accent1 3 5 2 6 3 2 3" xfId="28295" xr:uid="{00000000-0005-0000-0000-0000D26D0000}"/>
    <cellStyle name="20% - Accent1 3 5 2 6 3 3" xfId="28296" xr:uid="{00000000-0005-0000-0000-0000D36D0000}"/>
    <cellStyle name="20% - Accent1 3 5 2 6 3 3 2" xfId="28297" xr:uid="{00000000-0005-0000-0000-0000D46D0000}"/>
    <cellStyle name="20% - Accent1 3 5 2 6 3 4" xfId="28298" xr:uid="{00000000-0005-0000-0000-0000D56D0000}"/>
    <cellStyle name="20% - Accent1 3 5 2 6 4" xfId="28299" xr:uid="{00000000-0005-0000-0000-0000D66D0000}"/>
    <cellStyle name="20% - Accent1 3 5 2 6 4 2" xfId="28300" xr:uid="{00000000-0005-0000-0000-0000D76D0000}"/>
    <cellStyle name="20% - Accent1 3 5 2 6 4 2 2" xfId="28301" xr:uid="{00000000-0005-0000-0000-0000D86D0000}"/>
    <cellStyle name="20% - Accent1 3 5 2 6 4 2 2 2" xfId="28302" xr:uid="{00000000-0005-0000-0000-0000D96D0000}"/>
    <cellStyle name="20% - Accent1 3 5 2 6 4 2 3" xfId="28303" xr:uid="{00000000-0005-0000-0000-0000DA6D0000}"/>
    <cellStyle name="20% - Accent1 3 5 2 6 4 3" xfId="28304" xr:uid="{00000000-0005-0000-0000-0000DB6D0000}"/>
    <cellStyle name="20% - Accent1 3 5 2 6 4 3 2" xfId="28305" xr:uid="{00000000-0005-0000-0000-0000DC6D0000}"/>
    <cellStyle name="20% - Accent1 3 5 2 6 4 4" xfId="28306" xr:uid="{00000000-0005-0000-0000-0000DD6D0000}"/>
    <cellStyle name="20% - Accent1 3 5 2 6 5" xfId="28307" xr:uid="{00000000-0005-0000-0000-0000DE6D0000}"/>
    <cellStyle name="20% - Accent1 3 5 2 6 5 2" xfId="28308" xr:uid="{00000000-0005-0000-0000-0000DF6D0000}"/>
    <cellStyle name="20% - Accent1 3 5 2 6 5 2 2" xfId="28309" xr:uid="{00000000-0005-0000-0000-0000E06D0000}"/>
    <cellStyle name="20% - Accent1 3 5 2 6 5 3" xfId="28310" xr:uid="{00000000-0005-0000-0000-0000E16D0000}"/>
    <cellStyle name="20% - Accent1 3 5 2 6 6" xfId="28311" xr:uid="{00000000-0005-0000-0000-0000E26D0000}"/>
    <cellStyle name="20% - Accent1 3 5 2 6 6 2" xfId="28312" xr:uid="{00000000-0005-0000-0000-0000E36D0000}"/>
    <cellStyle name="20% - Accent1 3 5 2 6 6 2 2" xfId="28313" xr:uid="{00000000-0005-0000-0000-0000E46D0000}"/>
    <cellStyle name="20% - Accent1 3 5 2 6 6 3" xfId="28314" xr:uid="{00000000-0005-0000-0000-0000E56D0000}"/>
    <cellStyle name="20% - Accent1 3 5 2 6 7" xfId="28315" xr:uid="{00000000-0005-0000-0000-0000E66D0000}"/>
    <cellStyle name="20% - Accent1 3 5 2 6 7 2" xfId="28316" xr:uid="{00000000-0005-0000-0000-0000E76D0000}"/>
    <cellStyle name="20% - Accent1 3 5 2 6 8" xfId="28317" xr:uid="{00000000-0005-0000-0000-0000E86D0000}"/>
    <cellStyle name="20% - Accent1 3 5 2 6 8 2" xfId="28318" xr:uid="{00000000-0005-0000-0000-0000E96D0000}"/>
    <cellStyle name="20% - Accent1 3 5 2 6 9" xfId="28319" xr:uid="{00000000-0005-0000-0000-0000EA6D0000}"/>
    <cellStyle name="20% - Accent1 3 5 2 7" xfId="28320" xr:uid="{00000000-0005-0000-0000-0000EB6D0000}"/>
    <cellStyle name="20% - Accent1 3 5 2 7 2" xfId="28321" xr:uid="{00000000-0005-0000-0000-0000EC6D0000}"/>
    <cellStyle name="20% - Accent1 3 5 2 7 2 2" xfId="28322" xr:uid="{00000000-0005-0000-0000-0000ED6D0000}"/>
    <cellStyle name="20% - Accent1 3 5 2 7 2 2 2" xfId="28323" xr:uid="{00000000-0005-0000-0000-0000EE6D0000}"/>
    <cellStyle name="20% - Accent1 3 5 2 7 2 2 2 2" xfId="28324" xr:uid="{00000000-0005-0000-0000-0000EF6D0000}"/>
    <cellStyle name="20% - Accent1 3 5 2 7 2 2 3" xfId="28325" xr:uid="{00000000-0005-0000-0000-0000F06D0000}"/>
    <cellStyle name="20% - Accent1 3 5 2 7 2 3" xfId="28326" xr:uid="{00000000-0005-0000-0000-0000F16D0000}"/>
    <cellStyle name="20% - Accent1 3 5 2 7 2 3 2" xfId="28327" xr:uid="{00000000-0005-0000-0000-0000F26D0000}"/>
    <cellStyle name="20% - Accent1 3 5 2 7 2 4" xfId="28328" xr:uid="{00000000-0005-0000-0000-0000F36D0000}"/>
    <cellStyle name="20% - Accent1 3 5 2 7 3" xfId="28329" xr:uid="{00000000-0005-0000-0000-0000F46D0000}"/>
    <cellStyle name="20% - Accent1 3 5 2 7 3 2" xfId="28330" xr:uid="{00000000-0005-0000-0000-0000F56D0000}"/>
    <cellStyle name="20% - Accent1 3 5 2 7 3 2 2" xfId="28331" xr:uid="{00000000-0005-0000-0000-0000F66D0000}"/>
    <cellStyle name="20% - Accent1 3 5 2 7 3 2 2 2" xfId="28332" xr:uid="{00000000-0005-0000-0000-0000F76D0000}"/>
    <cellStyle name="20% - Accent1 3 5 2 7 3 2 3" xfId="28333" xr:uid="{00000000-0005-0000-0000-0000F86D0000}"/>
    <cellStyle name="20% - Accent1 3 5 2 7 3 3" xfId="28334" xr:uid="{00000000-0005-0000-0000-0000F96D0000}"/>
    <cellStyle name="20% - Accent1 3 5 2 7 3 3 2" xfId="28335" xr:uid="{00000000-0005-0000-0000-0000FA6D0000}"/>
    <cellStyle name="20% - Accent1 3 5 2 7 3 4" xfId="28336" xr:uid="{00000000-0005-0000-0000-0000FB6D0000}"/>
    <cellStyle name="20% - Accent1 3 5 2 7 4" xfId="28337" xr:uid="{00000000-0005-0000-0000-0000FC6D0000}"/>
    <cellStyle name="20% - Accent1 3 5 2 7 4 2" xfId="28338" xr:uid="{00000000-0005-0000-0000-0000FD6D0000}"/>
    <cellStyle name="20% - Accent1 3 5 2 7 4 2 2" xfId="28339" xr:uid="{00000000-0005-0000-0000-0000FE6D0000}"/>
    <cellStyle name="20% - Accent1 3 5 2 7 4 2 2 2" xfId="28340" xr:uid="{00000000-0005-0000-0000-0000FF6D0000}"/>
    <cellStyle name="20% - Accent1 3 5 2 7 4 2 3" xfId="28341" xr:uid="{00000000-0005-0000-0000-0000006E0000}"/>
    <cellStyle name="20% - Accent1 3 5 2 7 4 3" xfId="28342" xr:uid="{00000000-0005-0000-0000-0000016E0000}"/>
    <cellStyle name="20% - Accent1 3 5 2 7 4 3 2" xfId="28343" xr:uid="{00000000-0005-0000-0000-0000026E0000}"/>
    <cellStyle name="20% - Accent1 3 5 2 7 4 4" xfId="28344" xr:uid="{00000000-0005-0000-0000-0000036E0000}"/>
    <cellStyle name="20% - Accent1 3 5 2 7 5" xfId="28345" xr:uid="{00000000-0005-0000-0000-0000046E0000}"/>
    <cellStyle name="20% - Accent1 3 5 2 7 5 2" xfId="28346" xr:uid="{00000000-0005-0000-0000-0000056E0000}"/>
    <cellStyle name="20% - Accent1 3 5 2 7 5 2 2" xfId="28347" xr:uid="{00000000-0005-0000-0000-0000066E0000}"/>
    <cellStyle name="20% - Accent1 3 5 2 7 5 3" xfId="28348" xr:uid="{00000000-0005-0000-0000-0000076E0000}"/>
    <cellStyle name="20% - Accent1 3 5 2 7 6" xfId="28349" xr:uid="{00000000-0005-0000-0000-0000086E0000}"/>
    <cellStyle name="20% - Accent1 3 5 2 7 6 2" xfId="28350" xr:uid="{00000000-0005-0000-0000-0000096E0000}"/>
    <cellStyle name="20% - Accent1 3 5 2 7 6 2 2" xfId="28351" xr:uid="{00000000-0005-0000-0000-00000A6E0000}"/>
    <cellStyle name="20% - Accent1 3 5 2 7 6 3" xfId="28352" xr:uid="{00000000-0005-0000-0000-00000B6E0000}"/>
    <cellStyle name="20% - Accent1 3 5 2 7 7" xfId="28353" xr:uid="{00000000-0005-0000-0000-00000C6E0000}"/>
    <cellStyle name="20% - Accent1 3 5 2 7 7 2" xfId="28354" xr:uid="{00000000-0005-0000-0000-00000D6E0000}"/>
    <cellStyle name="20% - Accent1 3 5 2 7 8" xfId="28355" xr:uid="{00000000-0005-0000-0000-00000E6E0000}"/>
    <cellStyle name="20% - Accent1 3 5 2 7 8 2" xfId="28356" xr:uid="{00000000-0005-0000-0000-00000F6E0000}"/>
    <cellStyle name="20% - Accent1 3 5 2 7 9" xfId="28357" xr:uid="{00000000-0005-0000-0000-0000106E0000}"/>
    <cellStyle name="20% - Accent1 3 5 2 8" xfId="28358" xr:uid="{00000000-0005-0000-0000-0000116E0000}"/>
    <cellStyle name="20% - Accent1 3 5 2 8 2" xfId="28359" xr:uid="{00000000-0005-0000-0000-0000126E0000}"/>
    <cellStyle name="20% - Accent1 3 5 2 8 2 2" xfId="28360" xr:uid="{00000000-0005-0000-0000-0000136E0000}"/>
    <cellStyle name="20% - Accent1 3 5 2 8 2 2 2" xfId="28361" xr:uid="{00000000-0005-0000-0000-0000146E0000}"/>
    <cellStyle name="20% - Accent1 3 5 2 8 2 3" xfId="28362" xr:uid="{00000000-0005-0000-0000-0000156E0000}"/>
    <cellStyle name="20% - Accent1 3 5 2 8 3" xfId="28363" xr:uid="{00000000-0005-0000-0000-0000166E0000}"/>
    <cellStyle name="20% - Accent1 3 5 2 8 3 2" xfId="28364" xr:uid="{00000000-0005-0000-0000-0000176E0000}"/>
    <cellStyle name="20% - Accent1 3 5 2 8 4" xfId="28365" xr:uid="{00000000-0005-0000-0000-0000186E0000}"/>
    <cellStyle name="20% - Accent1 3 5 2 9" xfId="28366" xr:uid="{00000000-0005-0000-0000-0000196E0000}"/>
    <cellStyle name="20% - Accent1 3 5 2 9 2" xfId="28367" xr:uid="{00000000-0005-0000-0000-00001A6E0000}"/>
    <cellStyle name="20% - Accent1 3 5 2 9 2 2" xfId="28368" xr:uid="{00000000-0005-0000-0000-00001B6E0000}"/>
    <cellStyle name="20% - Accent1 3 5 2 9 2 2 2" xfId="28369" xr:uid="{00000000-0005-0000-0000-00001C6E0000}"/>
    <cellStyle name="20% - Accent1 3 5 2 9 2 3" xfId="28370" xr:uid="{00000000-0005-0000-0000-00001D6E0000}"/>
    <cellStyle name="20% - Accent1 3 5 2 9 3" xfId="28371" xr:uid="{00000000-0005-0000-0000-00001E6E0000}"/>
    <cellStyle name="20% - Accent1 3 5 2 9 3 2" xfId="28372" xr:uid="{00000000-0005-0000-0000-00001F6E0000}"/>
    <cellStyle name="20% - Accent1 3 5 2 9 4" xfId="28373" xr:uid="{00000000-0005-0000-0000-0000206E0000}"/>
    <cellStyle name="20% - Accent1 3 5 3" xfId="28374" xr:uid="{00000000-0005-0000-0000-0000216E0000}"/>
    <cellStyle name="20% - Accent1 3 5 3 10" xfId="28375" xr:uid="{00000000-0005-0000-0000-0000226E0000}"/>
    <cellStyle name="20% - Accent1 3 5 3 10 2" xfId="28376" xr:uid="{00000000-0005-0000-0000-0000236E0000}"/>
    <cellStyle name="20% - Accent1 3 5 3 10 2 2" xfId="28377" xr:uid="{00000000-0005-0000-0000-0000246E0000}"/>
    <cellStyle name="20% - Accent1 3 5 3 10 3" xfId="28378" xr:uid="{00000000-0005-0000-0000-0000256E0000}"/>
    <cellStyle name="20% - Accent1 3 5 3 11" xfId="28379" xr:uid="{00000000-0005-0000-0000-0000266E0000}"/>
    <cellStyle name="20% - Accent1 3 5 3 11 2" xfId="28380" xr:uid="{00000000-0005-0000-0000-0000276E0000}"/>
    <cellStyle name="20% - Accent1 3 5 3 11 2 2" xfId="28381" xr:uid="{00000000-0005-0000-0000-0000286E0000}"/>
    <cellStyle name="20% - Accent1 3 5 3 11 3" xfId="28382" xr:uid="{00000000-0005-0000-0000-0000296E0000}"/>
    <cellStyle name="20% - Accent1 3 5 3 12" xfId="28383" xr:uid="{00000000-0005-0000-0000-00002A6E0000}"/>
    <cellStyle name="20% - Accent1 3 5 3 12 2" xfId="28384" xr:uid="{00000000-0005-0000-0000-00002B6E0000}"/>
    <cellStyle name="20% - Accent1 3 5 3 13" xfId="28385" xr:uid="{00000000-0005-0000-0000-00002C6E0000}"/>
    <cellStyle name="20% - Accent1 3 5 3 13 2" xfId="28386" xr:uid="{00000000-0005-0000-0000-00002D6E0000}"/>
    <cellStyle name="20% - Accent1 3 5 3 14" xfId="28387" xr:uid="{00000000-0005-0000-0000-00002E6E0000}"/>
    <cellStyle name="20% - Accent1 3 5 3 2" xfId="28388" xr:uid="{00000000-0005-0000-0000-00002F6E0000}"/>
    <cellStyle name="20% - Accent1 3 5 3 2 10" xfId="28389" xr:uid="{00000000-0005-0000-0000-0000306E0000}"/>
    <cellStyle name="20% - Accent1 3 5 3 2 10 2" xfId="28390" xr:uid="{00000000-0005-0000-0000-0000316E0000}"/>
    <cellStyle name="20% - Accent1 3 5 3 2 11" xfId="28391" xr:uid="{00000000-0005-0000-0000-0000326E0000}"/>
    <cellStyle name="20% - Accent1 3 5 3 2 2" xfId="28392" xr:uid="{00000000-0005-0000-0000-0000336E0000}"/>
    <cellStyle name="20% - Accent1 3 5 3 2 2 2" xfId="28393" xr:uid="{00000000-0005-0000-0000-0000346E0000}"/>
    <cellStyle name="20% - Accent1 3 5 3 2 2 2 2" xfId="28394" xr:uid="{00000000-0005-0000-0000-0000356E0000}"/>
    <cellStyle name="20% - Accent1 3 5 3 2 2 2 2 2" xfId="28395" xr:uid="{00000000-0005-0000-0000-0000366E0000}"/>
    <cellStyle name="20% - Accent1 3 5 3 2 2 2 2 2 2" xfId="28396" xr:uid="{00000000-0005-0000-0000-0000376E0000}"/>
    <cellStyle name="20% - Accent1 3 5 3 2 2 2 2 3" xfId="28397" xr:uid="{00000000-0005-0000-0000-0000386E0000}"/>
    <cellStyle name="20% - Accent1 3 5 3 2 2 2 3" xfId="28398" xr:uid="{00000000-0005-0000-0000-0000396E0000}"/>
    <cellStyle name="20% - Accent1 3 5 3 2 2 2 3 2" xfId="28399" xr:uid="{00000000-0005-0000-0000-00003A6E0000}"/>
    <cellStyle name="20% - Accent1 3 5 3 2 2 2 4" xfId="28400" xr:uid="{00000000-0005-0000-0000-00003B6E0000}"/>
    <cellStyle name="20% - Accent1 3 5 3 2 2 3" xfId="28401" xr:uid="{00000000-0005-0000-0000-00003C6E0000}"/>
    <cellStyle name="20% - Accent1 3 5 3 2 2 3 2" xfId="28402" xr:uid="{00000000-0005-0000-0000-00003D6E0000}"/>
    <cellStyle name="20% - Accent1 3 5 3 2 2 3 2 2" xfId="28403" xr:uid="{00000000-0005-0000-0000-00003E6E0000}"/>
    <cellStyle name="20% - Accent1 3 5 3 2 2 3 2 2 2" xfId="28404" xr:uid="{00000000-0005-0000-0000-00003F6E0000}"/>
    <cellStyle name="20% - Accent1 3 5 3 2 2 3 2 3" xfId="28405" xr:uid="{00000000-0005-0000-0000-0000406E0000}"/>
    <cellStyle name="20% - Accent1 3 5 3 2 2 3 3" xfId="28406" xr:uid="{00000000-0005-0000-0000-0000416E0000}"/>
    <cellStyle name="20% - Accent1 3 5 3 2 2 3 3 2" xfId="28407" xr:uid="{00000000-0005-0000-0000-0000426E0000}"/>
    <cellStyle name="20% - Accent1 3 5 3 2 2 3 4" xfId="28408" xr:uid="{00000000-0005-0000-0000-0000436E0000}"/>
    <cellStyle name="20% - Accent1 3 5 3 2 2 4" xfId="28409" xr:uid="{00000000-0005-0000-0000-0000446E0000}"/>
    <cellStyle name="20% - Accent1 3 5 3 2 2 4 2" xfId="28410" xr:uid="{00000000-0005-0000-0000-0000456E0000}"/>
    <cellStyle name="20% - Accent1 3 5 3 2 2 4 2 2" xfId="28411" xr:uid="{00000000-0005-0000-0000-0000466E0000}"/>
    <cellStyle name="20% - Accent1 3 5 3 2 2 4 2 2 2" xfId="28412" xr:uid="{00000000-0005-0000-0000-0000476E0000}"/>
    <cellStyle name="20% - Accent1 3 5 3 2 2 4 2 3" xfId="28413" xr:uid="{00000000-0005-0000-0000-0000486E0000}"/>
    <cellStyle name="20% - Accent1 3 5 3 2 2 4 3" xfId="28414" xr:uid="{00000000-0005-0000-0000-0000496E0000}"/>
    <cellStyle name="20% - Accent1 3 5 3 2 2 4 3 2" xfId="28415" xr:uid="{00000000-0005-0000-0000-00004A6E0000}"/>
    <cellStyle name="20% - Accent1 3 5 3 2 2 4 4" xfId="28416" xr:uid="{00000000-0005-0000-0000-00004B6E0000}"/>
    <cellStyle name="20% - Accent1 3 5 3 2 2 5" xfId="28417" xr:uid="{00000000-0005-0000-0000-00004C6E0000}"/>
    <cellStyle name="20% - Accent1 3 5 3 2 2 5 2" xfId="28418" xr:uid="{00000000-0005-0000-0000-00004D6E0000}"/>
    <cellStyle name="20% - Accent1 3 5 3 2 2 5 2 2" xfId="28419" xr:uid="{00000000-0005-0000-0000-00004E6E0000}"/>
    <cellStyle name="20% - Accent1 3 5 3 2 2 5 3" xfId="28420" xr:uid="{00000000-0005-0000-0000-00004F6E0000}"/>
    <cellStyle name="20% - Accent1 3 5 3 2 2 6" xfId="28421" xr:uid="{00000000-0005-0000-0000-0000506E0000}"/>
    <cellStyle name="20% - Accent1 3 5 3 2 2 6 2" xfId="28422" xr:uid="{00000000-0005-0000-0000-0000516E0000}"/>
    <cellStyle name="20% - Accent1 3 5 3 2 2 6 2 2" xfId="28423" xr:uid="{00000000-0005-0000-0000-0000526E0000}"/>
    <cellStyle name="20% - Accent1 3 5 3 2 2 6 3" xfId="28424" xr:uid="{00000000-0005-0000-0000-0000536E0000}"/>
    <cellStyle name="20% - Accent1 3 5 3 2 2 7" xfId="28425" xr:uid="{00000000-0005-0000-0000-0000546E0000}"/>
    <cellStyle name="20% - Accent1 3 5 3 2 2 7 2" xfId="28426" xr:uid="{00000000-0005-0000-0000-0000556E0000}"/>
    <cellStyle name="20% - Accent1 3 5 3 2 2 8" xfId="28427" xr:uid="{00000000-0005-0000-0000-0000566E0000}"/>
    <cellStyle name="20% - Accent1 3 5 3 2 2 8 2" xfId="28428" xr:uid="{00000000-0005-0000-0000-0000576E0000}"/>
    <cellStyle name="20% - Accent1 3 5 3 2 2 9" xfId="28429" xr:uid="{00000000-0005-0000-0000-0000586E0000}"/>
    <cellStyle name="20% - Accent1 3 5 3 2 3" xfId="28430" xr:uid="{00000000-0005-0000-0000-0000596E0000}"/>
    <cellStyle name="20% - Accent1 3 5 3 2 3 2" xfId="28431" xr:uid="{00000000-0005-0000-0000-00005A6E0000}"/>
    <cellStyle name="20% - Accent1 3 5 3 2 3 2 2" xfId="28432" xr:uid="{00000000-0005-0000-0000-00005B6E0000}"/>
    <cellStyle name="20% - Accent1 3 5 3 2 3 2 2 2" xfId="28433" xr:uid="{00000000-0005-0000-0000-00005C6E0000}"/>
    <cellStyle name="20% - Accent1 3 5 3 2 3 2 2 2 2" xfId="28434" xr:uid="{00000000-0005-0000-0000-00005D6E0000}"/>
    <cellStyle name="20% - Accent1 3 5 3 2 3 2 2 3" xfId="28435" xr:uid="{00000000-0005-0000-0000-00005E6E0000}"/>
    <cellStyle name="20% - Accent1 3 5 3 2 3 2 3" xfId="28436" xr:uid="{00000000-0005-0000-0000-00005F6E0000}"/>
    <cellStyle name="20% - Accent1 3 5 3 2 3 2 3 2" xfId="28437" xr:uid="{00000000-0005-0000-0000-0000606E0000}"/>
    <cellStyle name="20% - Accent1 3 5 3 2 3 2 4" xfId="28438" xr:uid="{00000000-0005-0000-0000-0000616E0000}"/>
    <cellStyle name="20% - Accent1 3 5 3 2 3 3" xfId="28439" xr:uid="{00000000-0005-0000-0000-0000626E0000}"/>
    <cellStyle name="20% - Accent1 3 5 3 2 3 3 2" xfId="28440" xr:uid="{00000000-0005-0000-0000-0000636E0000}"/>
    <cellStyle name="20% - Accent1 3 5 3 2 3 3 2 2" xfId="28441" xr:uid="{00000000-0005-0000-0000-0000646E0000}"/>
    <cellStyle name="20% - Accent1 3 5 3 2 3 3 2 2 2" xfId="28442" xr:uid="{00000000-0005-0000-0000-0000656E0000}"/>
    <cellStyle name="20% - Accent1 3 5 3 2 3 3 2 3" xfId="28443" xr:uid="{00000000-0005-0000-0000-0000666E0000}"/>
    <cellStyle name="20% - Accent1 3 5 3 2 3 3 3" xfId="28444" xr:uid="{00000000-0005-0000-0000-0000676E0000}"/>
    <cellStyle name="20% - Accent1 3 5 3 2 3 3 3 2" xfId="28445" xr:uid="{00000000-0005-0000-0000-0000686E0000}"/>
    <cellStyle name="20% - Accent1 3 5 3 2 3 3 4" xfId="28446" xr:uid="{00000000-0005-0000-0000-0000696E0000}"/>
    <cellStyle name="20% - Accent1 3 5 3 2 3 4" xfId="28447" xr:uid="{00000000-0005-0000-0000-00006A6E0000}"/>
    <cellStyle name="20% - Accent1 3 5 3 2 3 4 2" xfId="28448" xr:uid="{00000000-0005-0000-0000-00006B6E0000}"/>
    <cellStyle name="20% - Accent1 3 5 3 2 3 4 2 2" xfId="28449" xr:uid="{00000000-0005-0000-0000-00006C6E0000}"/>
    <cellStyle name="20% - Accent1 3 5 3 2 3 4 2 2 2" xfId="28450" xr:uid="{00000000-0005-0000-0000-00006D6E0000}"/>
    <cellStyle name="20% - Accent1 3 5 3 2 3 4 2 3" xfId="28451" xr:uid="{00000000-0005-0000-0000-00006E6E0000}"/>
    <cellStyle name="20% - Accent1 3 5 3 2 3 4 3" xfId="28452" xr:uid="{00000000-0005-0000-0000-00006F6E0000}"/>
    <cellStyle name="20% - Accent1 3 5 3 2 3 4 3 2" xfId="28453" xr:uid="{00000000-0005-0000-0000-0000706E0000}"/>
    <cellStyle name="20% - Accent1 3 5 3 2 3 4 4" xfId="28454" xr:uid="{00000000-0005-0000-0000-0000716E0000}"/>
    <cellStyle name="20% - Accent1 3 5 3 2 3 5" xfId="28455" xr:uid="{00000000-0005-0000-0000-0000726E0000}"/>
    <cellStyle name="20% - Accent1 3 5 3 2 3 5 2" xfId="28456" xr:uid="{00000000-0005-0000-0000-0000736E0000}"/>
    <cellStyle name="20% - Accent1 3 5 3 2 3 5 2 2" xfId="28457" xr:uid="{00000000-0005-0000-0000-0000746E0000}"/>
    <cellStyle name="20% - Accent1 3 5 3 2 3 5 3" xfId="28458" xr:uid="{00000000-0005-0000-0000-0000756E0000}"/>
    <cellStyle name="20% - Accent1 3 5 3 2 3 6" xfId="28459" xr:uid="{00000000-0005-0000-0000-0000766E0000}"/>
    <cellStyle name="20% - Accent1 3 5 3 2 3 6 2" xfId="28460" xr:uid="{00000000-0005-0000-0000-0000776E0000}"/>
    <cellStyle name="20% - Accent1 3 5 3 2 3 6 2 2" xfId="28461" xr:uid="{00000000-0005-0000-0000-0000786E0000}"/>
    <cellStyle name="20% - Accent1 3 5 3 2 3 6 3" xfId="28462" xr:uid="{00000000-0005-0000-0000-0000796E0000}"/>
    <cellStyle name="20% - Accent1 3 5 3 2 3 7" xfId="28463" xr:uid="{00000000-0005-0000-0000-00007A6E0000}"/>
    <cellStyle name="20% - Accent1 3 5 3 2 3 7 2" xfId="28464" xr:uid="{00000000-0005-0000-0000-00007B6E0000}"/>
    <cellStyle name="20% - Accent1 3 5 3 2 3 8" xfId="28465" xr:uid="{00000000-0005-0000-0000-00007C6E0000}"/>
    <cellStyle name="20% - Accent1 3 5 3 2 3 8 2" xfId="28466" xr:uid="{00000000-0005-0000-0000-00007D6E0000}"/>
    <cellStyle name="20% - Accent1 3 5 3 2 3 9" xfId="28467" xr:uid="{00000000-0005-0000-0000-00007E6E0000}"/>
    <cellStyle name="20% - Accent1 3 5 3 2 4" xfId="28468" xr:uid="{00000000-0005-0000-0000-00007F6E0000}"/>
    <cellStyle name="20% - Accent1 3 5 3 2 4 2" xfId="28469" xr:uid="{00000000-0005-0000-0000-0000806E0000}"/>
    <cellStyle name="20% - Accent1 3 5 3 2 4 2 2" xfId="28470" xr:uid="{00000000-0005-0000-0000-0000816E0000}"/>
    <cellStyle name="20% - Accent1 3 5 3 2 4 2 2 2" xfId="28471" xr:uid="{00000000-0005-0000-0000-0000826E0000}"/>
    <cellStyle name="20% - Accent1 3 5 3 2 4 2 3" xfId="28472" xr:uid="{00000000-0005-0000-0000-0000836E0000}"/>
    <cellStyle name="20% - Accent1 3 5 3 2 4 3" xfId="28473" xr:uid="{00000000-0005-0000-0000-0000846E0000}"/>
    <cellStyle name="20% - Accent1 3 5 3 2 4 3 2" xfId="28474" xr:uid="{00000000-0005-0000-0000-0000856E0000}"/>
    <cellStyle name="20% - Accent1 3 5 3 2 4 4" xfId="28475" xr:uid="{00000000-0005-0000-0000-0000866E0000}"/>
    <cellStyle name="20% - Accent1 3 5 3 2 5" xfId="28476" xr:uid="{00000000-0005-0000-0000-0000876E0000}"/>
    <cellStyle name="20% - Accent1 3 5 3 2 5 2" xfId="28477" xr:uid="{00000000-0005-0000-0000-0000886E0000}"/>
    <cellStyle name="20% - Accent1 3 5 3 2 5 2 2" xfId="28478" xr:uid="{00000000-0005-0000-0000-0000896E0000}"/>
    <cellStyle name="20% - Accent1 3 5 3 2 5 2 2 2" xfId="28479" xr:uid="{00000000-0005-0000-0000-00008A6E0000}"/>
    <cellStyle name="20% - Accent1 3 5 3 2 5 2 3" xfId="28480" xr:uid="{00000000-0005-0000-0000-00008B6E0000}"/>
    <cellStyle name="20% - Accent1 3 5 3 2 5 3" xfId="28481" xr:uid="{00000000-0005-0000-0000-00008C6E0000}"/>
    <cellStyle name="20% - Accent1 3 5 3 2 5 3 2" xfId="28482" xr:uid="{00000000-0005-0000-0000-00008D6E0000}"/>
    <cellStyle name="20% - Accent1 3 5 3 2 5 4" xfId="28483" xr:uid="{00000000-0005-0000-0000-00008E6E0000}"/>
    <cellStyle name="20% - Accent1 3 5 3 2 6" xfId="28484" xr:uid="{00000000-0005-0000-0000-00008F6E0000}"/>
    <cellStyle name="20% - Accent1 3 5 3 2 6 2" xfId="28485" xr:uid="{00000000-0005-0000-0000-0000906E0000}"/>
    <cellStyle name="20% - Accent1 3 5 3 2 6 2 2" xfId="28486" xr:uid="{00000000-0005-0000-0000-0000916E0000}"/>
    <cellStyle name="20% - Accent1 3 5 3 2 6 2 2 2" xfId="28487" xr:uid="{00000000-0005-0000-0000-0000926E0000}"/>
    <cellStyle name="20% - Accent1 3 5 3 2 6 2 3" xfId="28488" xr:uid="{00000000-0005-0000-0000-0000936E0000}"/>
    <cellStyle name="20% - Accent1 3 5 3 2 6 3" xfId="28489" xr:uid="{00000000-0005-0000-0000-0000946E0000}"/>
    <cellStyle name="20% - Accent1 3 5 3 2 6 3 2" xfId="28490" xr:uid="{00000000-0005-0000-0000-0000956E0000}"/>
    <cellStyle name="20% - Accent1 3 5 3 2 6 4" xfId="28491" xr:uid="{00000000-0005-0000-0000-0000966E0000}"/>
    <cellStyle name="20% - Accent1 3 5 3 2 7" xfId="28492" xr:uid="{00000000-0005-0000-0000-0000976E0000}"/>
    <cellStyle name="20% - Accent1 3 5 3 2 7 2" xfId="28493" xr:uid="{00000000-0005-0000-0000-0000986E0000}"/>
    <cellStyle name="20% - Accent1 3 5 3 2 7 2 2" xfId="28494" xr:uid="{00000000-0005-0000-0000-0000996E0000}"/>
    <cellStyle name="20% - Accent1 3 5 3 2 7 3" xfId="28495" xr:uid="{00000000-0005-0000-0000-00009A6E0000}"/>
    <cellStyle name="20% - Accent1 3 5 3 2 8" xfId="28496" xr:uid="{00000000-0005-0000-0000-00009B6E0000}"/>
    <cellStyle name="20% - Accent1 3 5 3 2 8 2" xfId="28497" xr:uid="{00000000-0005-0000-0000-00009C6E0000}"/>
    <cellStyle name="20% - Accent1 3 5 3 2 8 2 2" xfId="28498" xr:uid="{00000000-0005-0000-0000-00009D6E0000}"/>
    <cellStyle name="20% - Accent1 3 5 3 2 8 3" xfId="28499" xr:uid="{00000000-0005-0000-0000-00009E6E0000}"/>
    <cellStyle name="20% - Accent1 3 5 3 2 9" xfId="28500" xr:uid="{00000000-0005-0000-0000-00009F6E0000}"/>
    <cellStyle name="20% - Accent1 3 5 3 2 9 2" xfId="28501" xr:uid="{00000000-0005-0000-0000-0000A06E0000}"/>
    <cellStyle name="20% - Accent1 3 5 3 3" xfId="28502" xr:uid="{00000000-0005-0000-0000-0000A16E0000}"/>
    <cellStyle name="20% - Accent1 3 5 3 3 10" xfId="28503" xr:uid="{00000000-0005-0000-0000-0000A26E0000}"/>
    <cellStyle name="20% - Accent1 3 5 3 3 10 2" xfId="28504" xr:uid="{00000000-0005-0000-0000-0000A36E0000}"/>
    <cellStyle name="20% - Accent1 3 5 3 3 11" xfId="28505" xr:uid="{00000000-0005-0000-0000-0000A46E0000}"/>
    <cellStyle name="20% - Accent1 3 5 3 3 2" xfId="28506" xr:uid="{00000000-0005-0000-0000-0000A56E0000}"/>
    <cellStyle name="20% - Accent1 3 5 3 3 2 2" xfId="28507" xr:uid="{00000000-0005-0000-0000-0000A66E0000}"/>
    <cellStyle name="20% - Accent1 3 5 3 3 2 2 2" xfId="28508" xr:uid="{00000000-0005-0000-0000-0000A76E0000}"/>
    <cellStyle name="20% - Accent1 3 5 3 3 2 2 2 2" xfId="28509" xr:uid="{00000000-0005-0000-0000-0000A86E0000}"/>
    <cellStyle name="20% - Accent1 3 5 3 3 2 2 2 2 2" xfId="28510" xr:uid="{00000000-0005-0000-0000-0000A96E0000}"/>
    <cellStyle name="20% - Accent1 3 5 3 3 2 2 2 3" xfId="28511" xr:uid="{00000000-0005-0000-0000-0000AA6E0000}"/>
    <cellStyle name="20% - Accent1 3 5 3 3 2 2 3" xfId="28512" xr:uid="{00000000-0005-0000-0000-0000AB6E0000}"/>
    <cellStyle name="20% - Accent1 3 5 3 3 2 2 3 2" xfId="28513" xr:uid="{00000000-0005-0000-0000-0000AC6E0000}"/>
    <cellStyle name="20% - Accent1 3 5 3 3 2 2 4" xfId="28514" xr:uid="{00000000-0005-0000-0000-0000AD6E0000}"/>
    <cellStyle name="20% - Accent1 3 5 3 3 2 3" xfId="28515" xr:uid="{00000000-0005-0000-0000-0000AE6E0000}"/>
    <cellStyle name="20% - Accent1 3 5 3 3 2 3 2" xfId="28516" xr:uid="{00000000-0005-0000-0000-0000AF6E0000}"/>
    <cellStyle name="20% - Accent1 3 5 3 3 2 3 2 2" xfId="28517" xr:uid="{00000000-0005-0000-0000-0000B06E0000}"/>
    <cellStyle name="20% - Accent1 3 5 3 3 2 3 2 2 2" xfId="28518" xr:uid="{00000000-0005-0000-0000-0000B16E0000}"/>
    <cellStyle name="20% - Accent1 3 5 3 3 2 3 2 3" xfId="28519" xr:uid="{00000000-0005-0000-0000-0000B26E0000}"/>
    <cellStyle name="20% - Accent1 3 5 3 3 2 3 3" xfId="28520" xr:uid="{00000000-0005-0000-0000-0000B36E0000}"/>
    <cellStyle name="20% - Accent1 3 5 3 3 2 3 3 2" xfId="28521" xr:uid="{00000000-0005-0000-0000-0000B46E0000}"/>
    <cellStyle name="20% - Accent1 3 5 3 3 2 3 4" xfId="28522" xr:uid="{00000000-0005-0000-0000-0000B56E0000}"/>
    <cellStyle name="20% - Accent1 3 5 3 3 2 4" xfId="28523" xr:uid="{00000000-0005-0000-0000-0000B66E0000}"/>
    <cellStyle name="20% - Accent1 3 5 3 3 2 4 2" xfId="28524" xr:uid="{00000000-0005-0000-0000-0000B76E0000}"/>
    <cellStyle name="20% - Accent1 3 5 3 3 2 4 2 2" xfId="28525" xr:uid="{00000000-0005-0000-0000-0000B86E0000}"/>
    <cellStyle name="20% - Accent1 3 5 3 3 2 4 2 2 2" xfId="28526" xr:uid="{00000000-0005-0000-0000-0000B96E0000}"/>
    <cellStyle name="20% - Accent1 3 5 3 3 2 4 2 3" xfId="28527" xr:uid="{00000000-0005-0000-0000-0000BA6E0000}"/>
    <cellStyle name="20% - Accent1 3 5 3 3 2 4 3" xfId="28528" xr:uid="{00000000-0005-0000-0000-0000BB6E0000}"/>
    <cellStyle name="20% - Accent1 3 5 3 3 2 4 3 2" xfId="28529" xr:uid="{00000000-0005-0000-0000-0000BC6E0000}"/>
    <cellStyle name="20% - Accent1 3 5 3 3 2 4 4" xfId="28530" xr:uid="{00000000-0005-0000-0000-0000BD6E0000}"/>
    <cellStyle name="20% - Accent1 3 5 3 3 2 5" xfId="28531" xr:uid="{00000000-0005-0000-0000-0000BE6E0000}"/>
    <cellStyle name="20% - Accent1 3 5 3 3 2 5 2" xfId="28532" xr:uid="{00000000-0005-0000-0000-0000BF6E0000}"/>
    <cellStyle name="20% - Accent1 3 5 3 3 2 5 2 2" xfId="28533" xr:uid="{00000000-0005-0000-0000-0000C06E0000}"/>
    <cellStyle name="20% - Accent1 3 5 3 3 2 5 3" xfId="28534" xr:uid="{00000000-0005-0000-0000-0000C16E0000}"/>
    <cellStyle name="20% - Accent1 3 5 3 3 2 6" xfId="28535" xr:uid="{00000000-0005-0000-0000-0000C26E0000}"/>
    <cellStyle name="20% - Accent1 3 5 3 3 2 6 2" xfId="28536" xr:uid="{00000000-0005-0000-0000-0000C36E0000}"/>
    <cellStyle name="20% - Accent1 3 5 3 3 2 6 2 2" xfId="28537" xr:uid="{00000000-0005-0000-0000-0000C46E0000}"/>
    <cellStyle name="20% - Accent1 3 5 3 3 2 6 3" xfId="28538" xr:uid="{00000000-0005-0000-0000-0000C56E0000}"/>
    <cellStyle name="20% - Accent1 3 5 3 3 2 7" xfId="28539" xr:uid="{00000000-0005-0000-0000-0000C66E0000}"/>
    <cellStyle name="20% - Accent1 3 5 3 3 2 7 2" xfId="28540" xr:uid="{00000000-0005-0000-0000-0000C76E0000}"/>
    <cellStyle name="20% - Accent1 3 5 3 3 2 8" xfId="28541" xr:uid="{00000000-0005-0000-0000-0000C86E0000}"/>
    <cellStyle name="20% - Accent1 3 5 3 3 2 8 2" xfId="28542" xr:uid="{00000000-0005-0000-0000-0000C96E0000}"/>
    <cellStyle name="20% - Accent1 3 5 3 3 2 9" xfId="28543" xr:uid="{00000000-0005-0000-0000-0000CA6E0000}"/>
    <cellStyle name="20% - Accent1 3 5 3 3 3" xfId="28544" xr:uid="{00000000-0005-0000-0000-0000CB6E0000}"/>
    <cellStyle name="20% - Accent1 3 5 3 3 3 2" xfId="28545" xr:uid="{00000000-0005-0000-0000-0000CC6E0000}"/>
    <cellStyle name="20% - Accent1 3 5 3 3 3 2 2" xfId="28546" xr:uid="{00000000-0005-0000-0000-0000CD6E0000}"/>
    <cellStyle name="20% - Accent1 3 5 3 3 3 2 2 2" xfId="28547" xr:uid="{00000000-0005-0000-0000-0000CE6E0000}"/>
    <cellStyle name="20% - Accent1 3 5 3 3 3 2 2 2 2" xfId="28548" xr:uid="{00000000-0005-0000-0000-0000CF6E0000}"/>
    <cellStyle name="20% - Accent1 3 5 3 3 3 2 2 3" xfId="28549" xr:uid="{00000000-0005-0000-0000-0000D06E0000}"/>
    <cellStyle name="20% - Accent1 3 5 3 3 3 2 3" xfId="28550" xr:uid="{00000000-0005-0000-0000-0000D16E0000}"/>
    <cellStyle name="20% - Accent1 3 5 3 3 3 2 3 2" xfId="28551" xr:uid="{00000000-0005-0000-0000-0000D26E0000}"/>
    <cellStyle name="20% - Accent1 3 5 3 3 3 2 4" xfId="28552" xr:uid="{00000000-0005-0000-0000-0000D36E0000}"/>
    <cellStyle name="20% - Accent1 3 5 3 3 3 3" xfId="28553" xr:uid="{00000000-0005-0000-0000-0000D46E0000}"/>
    <cellStyle name="20% - Accent1 3 5 3 3 3 3 2" xfId="28554" xr:uid="{00000000-0005-0000-0000-0000D56E0000}"/>
    <cellStyle name="20% - Accent1 3 5 3 3 3 3 2 2" xfId="28555" xr:uid="{00000000-0005-0000-0000-0000D66E0000}"/>
    <cellStyle name="20% - Accent1 3 5 3 3 3 3 2 2 2" xfId="28556" xr:uid="{00000000-0005-0000-0000-0000D76E0000}"/>
    <cellStyle name="20% - Accent1 3 5 3 3 3 3 2 3" xfId="28557" xr:uid="{00000000-0005-0000-0000-0000D86E0000}"/>
    <cellStyle name="20% - Accent1 3 5 3 3 3 3 3" xfId="28558" xr:uid="{00000000-0005-0000-0000-0000D96E0000}"/>
    <cellStyle name="20% - Accent1 3 5 3 3 3 3 3 2" xfId="28559" xr:uid="{00000000-0005-0000-0000-0000DA6E0000}"/>
    <cellStyle name="20% - Accent1 3 5 3 3 3 3 4" xfId="28560" xr:uid="{00000000-0005-0000-0000-0000DB6E0000}"/>
    <cellStyle name="20% - Accent1 3 5 3 3 3 4" xfId="28561" xr:uid="{00000000-0005-0000-0000-0000DC6E0000}"/>
    <cellStyle name="20% - Accent1 3 5 3 3 3 4 2" xfId="28562" xr:uid="{00000000-0005-0000-0000-0000DD6E0000}"/>
    <cellStyle name="20% - Accent1 3 5 3 3 3 4 2 2" xfId="28563" xr:uid="{00000000-0005-0000-0000-0000DE6E0000}"/>
    <cellStyle name="20% - Accent1 3 5 3 3 3 4 2 2 2" xfId="28564" xr:uid="{00000000-0005-0000-0000-0000DF6E0000}"/>
    <cellStyle name="20% - Accent1 3 5 3 3 3 4 2 3" xfId="28565" xr:uid="{00000000-0005-0000-0000-0000E06E0000}"/>
    <cellStyle name="20% - Accent1 3 5 3 3 3 4 3" xfId="28566" xr:uid="{00000000-0005-0000-0000-0000E16E0000}"/>
    <cellStyle name="20% - Accent1 3 5 3 3 3 4 3 2" xfId="28567" xr:uid="{00000000-0005-0000-0000-0000E26E0000}"/>
    <cellStyle name="20% - Accent1 3 5 3 3 3 4 4" xfId="28568" xr:uid="{00000000-0005-0000-0000-0000E36E0000}"/>
    <cellStyle name="20% - Accent1 3 5 3 3 3 5" xfId="28569" xr:uid="{00000000-0005-0000-0000-0000E46E0000}"/>
    <cellStyle name="20% - Accent1 3 5 3 3 3 5 2" xfId="28570" xr:uid="{00000000-0005-0000-0000-0000E56E0000}"/>
    <cellStyle name="20% - Accent1 3 5 3 3 3 5 2 2" xfId="28571" xr:uid="{00000000-0005-0000-0000-0000E66E0000}"/>
    <cellStyle name="20% - Accent1 3 5 3 3 3 5 3" xfId="28572" xr:uid="{00000000-0005-0000-0000-0000E76E0000}"/>
    <cellStyle name="20% - Accent1 3 5 3 3 3 6" xfId="28573" xr:uid="{00000000-0005-0000-0000-0000E86E0000}"/>
    <cellStyle name="20% - Accent1 3 5 3 3 3 6 2" xfId="28574" xr:uid="{00000000-0005-0000-0000-0000E96E0000}"/>
    <cellStyle name="20% - Accent1 3 5 3 3 3 6 2 2" xfId="28575" xr:uid="{00000000-0005-0000-0000-0000EA6E0000}"/>
    <cellStyle name="20% - Accent1 3 5 3 3 3 6 3" xfId="28576" xr:uid="{00000000-0005-0000-0000-0000EB6E0000}"/>
    <cellStyle name="20% - Accent1 3 5 3 3 3 7" xfId="28577" xr:uid="{00000000-0005-0000-0000-0000EC6E0000}"/>
    <cellStyle name="20% - Accent1 3 5 3 3 3 7 2" xfId="28578" xr:uid="{00000000-0005-0000-0000-0000ED6E0000}"/>
    <cellStyle name="20% - Accent1 3 5 3 3 3 8" xfId="28579" xr:uid="{00000000-0005-0000-0000-0000EE6E0000}"/>
    <cellStyle name="20% - Accent1 3 5 3 3 3 8 2" xfId="28580" xr:uid="{00000000-0005-0000-0000-0000EF6E0000}"/>
    <cellStyle name="20% - Accent1 3 5 3 3 3 9" xfId="28581" xr:uid="{00000000-0005-0000-0000-0000F06E0000}"/>
    <cellStyle name="20% - Accent1 3 5 3 3 4" xfId="28582" xr:uid="{00000000-0005-0000-0000-0000F16E0000}"/>
    <cellStyle name="20% - Accent1 3 5 3 3 4 2" xfId="28583" xr:uid="{00000000-0005-0000-0000-0000F26E0000}"/>
    <cellStyle name="20% - Accent1 3 5 3 3 4 2 2" xfId="28584" xr:uid="{00000000-0005-0000-0000-0000F36E0000}"/>
    <cellStyle name="20% - Accent1 3 5 3 3 4 2 2 2" xfId="28585" xr:uid="{00000000-0005-0000-0000-0000F46E0000}"/>
    <cellStyle name="20% - Accent1 3 5 3 3 4 2 3" xfId="28586" xr:uid="{00000000-0005-0000-0000-0000F56E0000}"/>
    <cellStyle name="20% - Accent1 3 5 3 3 4 3" xfId="28587" xr:uid="{00000000-0005-0000-0000-0000F66E0000}"/>
    <cellStyle name="20% - Accent1 3 5 3 3 4 3 2" xfId="28588" xr:uid="{00000000-0005-0000-0000-0000F76E0000}"/>
    <cellStyle name="20% - Accent1 3 5 3 3 4 4" xfId="28589" xr:uid="{00000000-0005-0000-0000-0000F86E0000}"/>
    <cellStyle name="20% - Accent1 3 5 3 3 5" xfId="28590" xr:uid="{00000000-0005-0000-0000-0000F96E0000}"/>
    <cellStyle name="20% - Accent1 3 5 3 3 5 2" xfId="28591" xr:uid="{00000000-0005-0000-0000-0000FA6E0000}"/>
    <cellStyle name="20% - Accent1 3 5 3 3 5 2 2" xfId="28592" xr:uid="{00000000-0005-0000-0000-0000FB6E0000}"/>
    <cellStyle name="20% - Accent1 3 5 3 3 5 2 2 2" xfId="28593" xr:uid="{00000000-0005-0000-0000-0000FC6E0000}"/>
    <cellStyle name="20% - Accent1 3 5 3 3 5 2 3" xfId="28594" xr:uid="{00000000-0005-0000-0000-0000FD6E0000}"/>
    <cellStyle name="20% - Accent1 3 5 3 3 5 3" xfId="28595" xr:uid="{00000000-0005-0000-0000-0000FE6E0000}"/>
    <cellStyle name="20% - Accent1 3 5 3 3 5 3 2" xfId="28596" xr:uid="{00000000-0005-0000-0000-0000FF6E0000}"/>
    <cellStyle name="20% - Accent1 3 5 3 3 5 4" xfId="28597" xr:uid="{00000000-0005-0000-0000-0000006F0000}"/>
    <cellStyle name="20% - Accent1 3 5 3 3 6" xfId="28598" xr:uid="{00000000-0005-0000-0000-0000016F0000}"/>
    <cellStyle name="20% - Accent1 3 5 3 3 6 2" xfId="28599" xr:uid="{00000000-0005-0000-0000-0000026F0000}"/>
    <cellStyle name="20% - Accent1 3 5 3 3 6 2 2" xfId="28600" xr:uid="{00000000-0005-0000-0000-0000036F0000}"/>
    <cellStyle name="20% - Accent1 3 5 3 3 6 2 2 2" xfId="28601" xr:uid="{00000000-0005-0000-0000-0000046F0000}"/>
    <cellStyle name="20% - Accent1 3 5 3 3 6 2 3" xfId="28602" xr:uid="{00000000-0005-0000-0000-0000056F0000}"/>
    <cellStyle name="20% - Accent1 3 5 3 3 6 3" xfId="28603" xr:uid="{00000000-0005-0000-0000-0000066F0000}"/>
    <cellStyle name="20% - Accent1 3 5 3 3 6 3 2" xfId="28604" xr:uid="{00000000-0005-0000-0000-0000076F0000}"/>
    <cellStyle name="20% - Accent1 3 5 3 3 6 4" xfId="28605" xr:uid="{00000000-0005-0000-0000-0000086F0000}"/>
    <cellStyle name="20% - Accent1 3 5 3 3 7" xfId="28606" xr:uid="{00000000-0005-0000-0000-0000096F0000}"/>
    <cellStyle name="20% - Accent1 3 5 3 3 7 2" xfId="28607" xr:uid="{00000000-0005-0000-0000-00000A6F0000}"/>
    <cellStyle name="20% - Accent1 3 5 3 3 7 2 2" xfId="28608" xr:uid="{00000000-0005-0000-0000-00000B6F0000}"/>
    <cellStyle name="20% - Accent1 3 5 3 3 7 3" xfId="28609" xr:uid="{00000000-0005-0000-0000-00000C6F0000}"/>
    <cellStyle name="20% - Accent1 3 5 3 3 8" xfId="28610" xr:uid="{00000000-0005-0000-0000-00000D6F0000}"/>
    <cellStyle name="20% - Accent1 3 5 3 3 8 2" xfId="28611" xr:uid="{00000000-0005-0000-0000-00000E6F0000}"/>
    <cellStyle name="20% - Accent1 3 5 3 3 8 2 2" xfId="28612" xr:uid="{00000000-0005-0000-0000-00000F6F0000}"/>
    <cellStyle name="20% - Accent1 3 5 3 3 8 3" xfId="28613" xr:uid="{00000000-0005-0000-0000-0000106F0000}"/>
    <cellStyle name="20% - Accent1 3 5 3 3 9" xfId="28614" xr:uid="{00000000-0005-0000-0000-0000116F0000}"/>
    <cellStyle name="20% - Accent1 3 5 3 3 9 2" xfId="28615" xr:uid="{00000000-0005-0000-0000-0000126F0000}"/>
    <cellStyle name="20% - Accent1 3 5 3 4" xfId="28616" xr:uid="{00000000-0005-0000-0000-0000136F0000}"/>
    <cellStyle name="20% - Accent1 3 5 3 4 10" xfId="28617" xr:uid="{00000000-0005-0000-0000-0000146F0000}"/>
    <cellStyle name="20% - Accent1 3 5 3 4 10 2" xfId="28618" xr:uid="{00000000-0005-0000-0000-0000156F0000}"/>
    <cellStyle name="20% - Accent1 3 5 3 4 11" xfId="28619" xr:uid="{00000000-0005-0000-0000-0000166F0000}"/>
    <cellStyle name="20% - Accent1 3 5 3 4 2" xfId="28620" xr:uid="{00000000-0005-0000-0000-0000176F0000}"/>
    <cellStyle name="20% - Accent1 3 5 3 4 2 2" xfId="28621" xr:uid="{00000000-0005-0000-0000-0000186F0000}"/>
    <cellStyle name="20% - Accent1 3 5 3 4 2 2 2" xfId="28622" xr:uid="{00000000-0005-0000-0000-0000196F0000}"/>
    <cellStyle name="20% - Accent1 3 5 3 4 2 2 2 2" xfId="28623" xr:uid="{00000000-0005-0000-0000-00001A6F0000}"/>
    <cellStyle name="20% - Accent1 3 5 3 4 2 2 2 2 2" xfId="28624" xr:uid="{00000000-0005-0000-0000-00001B6F0000}"/>
    <cellStyle name="20% - Accent1 3 5 3 4 2 2 2 3" xfId="28625" xr:uid="{00000000-0005-0000-0000-00001C6F0000}"/>
    <cellStyle name="20% - Accent1 3 5 3 4 2 2 3" xfId="28626" xr:uid="{00000000-0005-0000-0000-00001D6F0000}"/>
    <cellStyle name="20% - Accent1 3 5 3 4 2 2 3 2" xfId="28627" xr:uid="{00000000-0005-0000-0000-00001E6F0000}"/>
    <cellStyle name="20% - Accent1 3 5 3 4 2 2 4" xfId="28628" xr:uid="{00000000-0005-0000-0000-00001F6F0000}"/>
    <cellStyle name="20% - Accent1 3 5 3 4 2 3" xfId="28629" xr:uid="{00000000-0005-0000-0000-0000206F0000}"/>
    <cellStyle name="20% - Accent1 3 5 3 4 2 3 2" xfId="28630" xr:uid="{00000000-0005-0000-0000-0000216F0000}"/>
    <cellStyle name="20% - Accent1 3 5 3 4 2 3 2 2" xfId="28631" xr:uid="{00000000-0005-0000-0000-0000226F0000}"/>
    <cellStyle name="20% - Accent1 3 5 3 4 2 3 2 2 2" xfId="28632" xr:uid="{00000000-0005-0000-0000-0000236F0000}"/>
    <cellStyle name="20% - Accent1 3 5 3 4 2 3 2 3" xfId="28633" xr:uid="{00000000-0005-0000-0000-0000246F0000}"/>
    <cellStyle name="20% - Accent1 3 5 3 4 2 3 3" xfId="28634" xr:uid="{00000000-0005-0000-0000-0000256F0000}"/>
    <cellStyle name="20% - Accent1 3 5 3 4 2 3 3 2" xfId="28635" xr:uid="{00000000-0005-0000-0000-0000266F0000}"/>
    <cellStyle name="20% - Accent1 3 5 3 4 2 3 4" xfId="28636" xr:uid="{00000000-0005-0000-0000-0000276F0000}"/>
    <cellStyle name="20% - Accent1 3 5 3 4 2 4" xfId="28637" xr:uid="{00000000-0005-0000-0000-0000286F0000}"/>
    <cellStyle name="20% - Accent1 3 5 3 4 2 4 2" xfId="28638" xr:uid="{00000000-0005-0000-0000-0000296F0000}"/>
    <cellStyle name="20% - Accent1 3 5 3 4 2 4 2 2" xfId="28639" xr:uid="{00000000-0005-0000-0000-00002A6F0000}"/>
    <cellStyle name="20% - Accent1 3 5 3 4 2 4 2 2 2" xfId="28640" xr:uid="{00000000-0005-0000-0000-00002B6F0000}"/>
    <cellStyle name="20% - Accent1 3 5 3 4 2 4 2 3" xfId="28641" xr:uid="{00000000-0005-0000-0000-00002C6F0000}"/>
    <cellStyle name="20% - Accent1 3 5 3 4 2 4 3" xfId="28642" xr:uid="{00000000-0005-0000-0000-00002D6F0000}"/>
    <cellStyle name="20% - Accent1 3 5 3 4 2 4 3 2" xfId="28643" xr:uid="{00000000-0005-0000-0000-00002E6F0000}"/>
    <cellStyle name="20% - Accent1 3 5 3 4 2 4 4" xfId="28644" xr:uid="{00000000-0005-0000-0000-00002F6F0000}"/>
    <cellStyle name="20% - Accent1 3 5 3 4 2 5" xfId="28645" xr:uid="{00000000-0005-0000-0000-0000306F0000}"/>
    <cellStyle name="20% - Accent1 3 5 3 4 2 5 2" xfId="28646" xr:uid="{00000000-0005-0000-0000-0000316F0000}"/>
    <cellStyle name="20% - Accent1 3 5 3 4 2 5 2 2" xfId="28647" xr:uid="{00000000-0005-0000-0000-0000326F0000}"/>
    <cellStyle name="20% - Accent1 3 5 3 4 2 5 3" xfId="28648" xr:uid="{00000000-0005-0000-0000-0000336F0000}"/>
    <cellStyle name="20% - Accent1 3 5 3 4 2 6" xfId="28649" xr:uid="{00000000-0005-0000-0000-0000346F0000}"/>
    <cellStyle name="20% - Accent1 3 5 3 4 2 6 2" xfId="28650" xr:uid="{00000000-0005-0000-0000-0000356F0000}"/>
    <cellStyle name="20% - Accent1 3 5 3 4 2 6 2 2" xfId="28651" xr:uid="{00000000-0005-0000-0000-0000366F0000}"/>
    <cellStyle name="20% - Accent1 3 5 3 4 2 6 3" xfId="28652" xr:uid="{00000000-0005-0000-0000-0000376F0000}"/>
    <cellStyle name="20% - Accent1 3 5 3 4 2 7" xfId="28653" xr:uid="{00000000-0005-0000-0000-0000386F0000}"/>
    <cellStyle name="20% - Accent1 3 5 3 4 2 7 2" xfId="28654" xr:uid="{00000000-0005-0000-0000-0000396F0000}"/>
    <cellStyle name="20% - Accent1 3 5 3 4 2 8" xfId="28655" xr:uid="{00000000-0005-0000-0000-00003A6F0000}"/>
    <cellStyle name="20% - Accent1 3 5 3 4 2 8 2" xfId="28656" xr:uid="{00000000-0005-0000-0000-00003B6F0000}"/>
    <cellStyle name="20% - Accent1 3 5 3 4 2 9" xfId="28657" xr:uid="{00000000-0005-0000-0000-00003C6F0000}"/>
    <cellStyle name="20% - Accent1 3 5 3 4 3" xfId="28658" xr:uid="{00000000-0005-0000-0000-00003D6F0000}"/>
    <cellStyle name="20% - Accent1 3 5 3 4 3 2" xfId="28659" xr:uid="{00000000-0005-0000-0000-00003E6F0000}"/>
    <cellStyle name="20% - Accent1 3 5 3 4 3 2 2" xfId="28660" xr:uid="{00000000-0005-0000-0000-00003F6F0000}"/>
    <cellStyle name="20% - Accent1 3 5 3 4 3 2 2 2" xfId="28661" xr:uid="{00000000-0005-0000-0000-0000406F0000}"/>
    <cellStyle name="20% - Accent1 3 5 3 4 3 2 2 2 2" xfId="28662" xr:uid="{00000000-0005-0000-0000-0000416F0000}"/>
    <cellStyle name="20% - Accent1 3 5 3 4 3 2 2 3" xfId="28663" xr:uid="{00000000-0005-0000-0000-0000426F0000}"/>
    <cellStyle name="20% - Accent1 3 5 3 4 3 2 3" xfId="28664" xr:uid="{00000000-0005-0000-0000-0000436F0000}"/>
    <cellStyle name="20% - Accent1 3 5 3 4 3 2 3 2" xfId="28665" xr:uid="{00000000-0005-0000-0000-0000446F0000}"/>
    <cellStyle name="20% - Accent1 3 5 3 4 3 2 4" xfId="28666" xr:uid="{00000000-0005-0000-0000-0000456F0000}"/>
    <cellStyle name="20% - Accent1 3 5 3 4 3 3" xfId="28667" xr:uid="{00000000-0005-0000-0000-0000466F0000}"/>
    <cellStyle name="20% - Accent1 3 5 3 4 3 3 2" xfId="28668" xr:uid="{00000000-0005-0000-0000-0000476F0000}"/>
    <cellStyle name="20% - Accent1 3 5 3 4 3 3 2 2" xfId="28669" xr:uid="{00000000-0005-0000-0000-0000486F0000}"/>
    <cellStyle name="20% - Accent1 3 5 3 4 3 3 2 2 2" xfId="28670" xr:uid="{00000000-0005-0000-0000-0000496F0000}"/>
    <cellStyle name="20% - Accent1 3 5 3 4 3 3 2 3" xfId="28671" xr:uid="{00000000-0005-0000-0000-00004A6F0000}"/>
    <cellStyle name="20% - Accent1 3 5 3 4 3 3 3" xfId="28672" xr:uid="{00000000-0005-0000-0000-00004B6F0000}"/>
    <cellStyle name="20% - Accent1 3 5 3 4 3 3 3 2" xfId="28673" xr:uid="{00000000-0005-0000-0000-00004C6F0000}"/>
    <cellStyle name="20% - Accent1 3 5 3 4 3 3 4" xfId="28674" xr:uid="{00000000-0005-0000-0000-00004D6F0000}"/>
    <cellStyle name="20% - Accent1 3 5 3 4 3 4" xfId="28675" xr:uid="{00000000-0005-0000-0000-00004E6F0000}"/>
    <cellStyle name="20% - Accent1 3 5 3 4 3 4 2" xfId="28676" xr:uid="{00000000-0005-0000-0000-00004F6F0000}"/>
    <cellStyle name="20% - Accent1 3 5 3 4 3 4 2 2" xfId="28677" xr:uid="{00000000-0005-0000-0000-0000506F0000}"/>
    <cellStyle name="20% - Accent1 3 5 3 4 3 4 2 2 2" xfId="28678" xr:uid="{00000000-0005-0000-0000-0000516F0000}"/>
    <cellStyle name="20% - Accent1 3 5 3 4 3 4 2 3" xfId="28679" xr:uid="{00000000-0005-0000-0000-0000526F0000}"/>
    <cellStyle name="20% - Accent1 3 5 3 4 3 4 3" xfId="28680" xr:uid="{00000000-0005-0000-0000-0000536F0000}"/>
    <cellStyle name="20% - Accent1 3 5 3 4 3 4 3 2" xfId="28681" xr:uid="{00000000-0005-0000-0000-0000546F0000}"/>
    <cellStyle name="20% - Accent1 3 5 3 4 3 4 4" xfId="28682" xr:uid="{00000000-0005-0000-0000-0000556F0000}"/>
    <cellStyle name="20% - Accent1 3 5 3 4 3 5" xfId="28683" xr:uid="{00000000-0005-0000-0000-0000566F0000}"/>
    <cellStyle name="20% - Accent1 3 5 3 4 3 5 2" xfId="28684" xr:uid="{00000000-0005-0000-0000-0000576F0000}"/>
    <cellStyle name="20% - Accent1 3 5 3 4 3 5 2 2" xfId="28685" xr:uid="{00000000-0005-0000-0000-0000586F0000}"/>
    <cellStyle name="20% - Accent1 3 5 3 4 3 5 3" xfId="28686" xr:uid="{00000000-0005-0000-0000-0000596F0000}"/>
    <cellStyle name="20% - Accent1 3 5 3 4 3 6" xfId="28687" xr:uid="{00000000-0005-0000-0000-00005A6F0000}"/>
    <cellStyle name="20% - Accent1 3 5 3 4 3 6 2" xfId="28688" xr:uid="{00000000-0005-0000-0000-00005B6F0000}"/>
    <cellStyle name="20% - Accent1 3 5 3 4 3 6 2 2" xfId="28689" xr:uid="{00000000-0005-0000-0000-00005C6F0000}"/>
    <cellStyle name="20% - Accent1 3 5 3 4 3 6 3" xfId="28690" xr:uid="{00000000-0005-0000-0000-00005D6F0000}"/>
    <cellStyle name="20% - Accent1 3 5 3 4 3 7" xfId="28691" xr:uid="{00000000-0005-0000-0000-00005E6F0000}"/>
    <cellStyle name="20% - Accent1 3 5 3 4 3 7 2" xfId="28692" xr:uid="{00000000-0005-0000-0000-00005F6F0000}"/>
    <cellStyle name="20% - Accent1 3 5 3 4 3 8" xfId="28693" xr:uid="{00000000-0005-0000-0000-0000606F0000}"/>
    <cellStyle name="20% - Accent1 3 5 3 4 3 8 2" xfId="28694" xr:uid="{00000000-0005-0000-0000-0000616F0000}"/>
    <cellStyle name="20% - Accent1 3 5 3 4 3 9" xfId="28695" xr:uid="{00000000-0005-0000-0000-0000626F0000}"/>
    <cellStyle name="20% - Accent1 3 5 3 4 4" xfId="28696" xr:uid="{00000000-0005-0000-0000-0000636F0000}"/>
    <cellStyle name="20% - Accent1 3 5 3 4 4 2" xfId="28697" xr:uid="{00000000-0005-0000-0000-0000646F0000}"/>
    <cellStyle name="20% - Accent1 3 5 3 4 4 2 2" xfId="28698" xr:uid="{00000000-0005-0000-0000-0000656F0000}"/>
    <cellStyle name="20% - Accent1 3 5 3 4 4 2 2 2" xfId="28699" xr:uid="{00000000-0005-0000-0000-0000666F0000}"/>
    <cellStyle name="20% - Accent1 3 5 3 4 4 2 3" xfId="28700" xr:uid="{00000000-0005-0000-0000-0000676F0000}"/>
    <cellStyle name="20% - Accent1 3 5 3 4 4 3" xfId="28701" xr:uid="{00000000-0005-0000-0000-0000686F0000}"/>
    <cellStyle name="20% - Accent1 3 5 3 4 4 3 2" xfId="28702" xr:uid="{00000000-0005-0000-0000-0000696F0000}"/>
    <cellStyle name="20% - Accent1 3 5 3 4 4 4" xfId="28703" xr:uid="{00000000-0005-0000-0000-00006A6F0000}"/>
    <cellStyle name="20% - Accent1 3 5 3 4 5" xfId="28704" xr:uid="{00000000-0005-0000-0000-00006B6F0000}"/>
    <cellStyle name="20% - Accent1 3 5 3 4 5 2" xfId="28705" xr:uid="{00000000-0005-0000-0000-00006C6F0000}"/>
    <cellStyle name="20% - Accent1 3 5 3 4 5 2 2" xfId="28706" xr:uid="{00000000-0005-0000-0000-00006D6F0000}"/>
    <cellStyle name="20% - Accent1 3 5 3 4 5 2 2 2" xfId="28707" xr:uid="{00000000-0005-0000-0000-00006E6F0000}"/>
    <cellStyle name="20% - Accent1 3 5 3 4 5 2 3" xfId="28708" xr:uid="{00000000-0005-0000-0000-00006F6F0000}"/>
    <cellStyle name="20% - Accent1 3 5 3 4 5 3" xfId="28709" xr:uid="{00000000-0005-0000-0000-0000706F0000}"/>
    <cellStyle name="20% - Accent1 3 5 3 4 5 3 2" xfId="28710" xr:uid="{00000000-0005-0000-0000-0000716F0000}"/>
    <cellStyle name="20% - Accent1 3 5 3 4 5 4" xfId="28711" xr:uid="{00000000-0005-0000-0000-0000726F0000}"/>
    <cellStyle name="20% - Accent1 3 5 3 4 6" xfId="28712" xr:uid="{00000000-0005-0000-0000-0000736F0000}"/>
    <cellStyle name="20% - Accent1 3 5 3 4 6 2" xfId="28713" xr:uid="{00000000-0005-0000-0000-0000746F0000}"/>
    <cellStyle name="20% - Accent1 3 5 3 4 6 2 2" xfId="28714" xr:uid="{00000000-0005-0000-0000-0000756F0000}"/>
    <cellStyle name="20% - Accent1 3 5 3 4 6 2 2 2" xfId="28715" xr:uid="{00000000-0005-0000-0000-0000766F0000}"/>
    <cellStyle name="20% - Accent1 3 5 3 4 6 2 3" xfId="28716" xr:uid="{00000000-0005-0000-0000-0000776F0000}"/>
    <cellStyle name="20% - Accent1 3 5 3 4 6 3" xfId="28717" xr:uid="{00000000-0005-0000-0000-0000786F0000}"/>
    <cellStyle name="20% - Accent1 3 5 3 4 6 3 2" xfId="28718" xr:uid="{00000000-0005-0000-0000-0000796F0000}"/>
    <cellStyle name="20% - Accent1 3 5 3 4 6 4" xfId="28719" xr:uid="{00000000-0005-0000-0000-00007A6F0000}"/>
    <cellStyle name="20% - Accent1 3 5 3 4 7" xfId="28720" xr:uid="{00000000-0005-0000-0000-00007B6F0000}"/>
    <cellStyle name="20% - Accent1 3 5 3 4 7 2" xfId="28721" xr:uid="{00000000-0005-0000-0000-00007C6F0000}"/>
    <cellStyle name="20% - Accent1 3 5 3 4 7 2 2" xfId="28722" xr:uid="{00000000-0005-0000-0000-00007D6F0000}"/>
    <cellStyle name="20% - Accent1 3 5 3 4 7 3" xfId="28723" xr:uid="{00000000-0005-0000-0000-00007E6F0000}"/>
    <cellStyle name="20% - Accent1 3 5 3 4 8" xfId="28724" xr:uid="{00000000-0005-0000-0000-00007F6F0000}"/>
    <cellStyle name="20% - Accent1 3 5 3 4 8 2" xfId="28725" xr:uid="{00000000-0005-0000-0000-0000806F0000}"/>
    <cellStyle name="20% - Accent1 3 5 3 4 8 2 2" xfId="28726" xr:uid="{00000000-0005-0000-0000-0000816F0000}"/>
    <cellStyle name="20% - Accent1 3 5 3 4 8 3" xfId="28727" xr:uid="{00000000-0005-0000-0000-0000826F0000}"/>
    <cellStyle name="20% - Accent1 3 5 3 4 9" xfId="28728" xr:uid="{00000000-0005-0000-0000-0000836F0000}"/>
    <cellStyle name="20% - Accent1 3 5 3 4 9 2" xfId="28729" xr:uid="{00000000-0005-0000-0000-0000846F0000}"/>
    <cellStyle name="20% - Accent1 3 5 3 5" xfId="28730" xr:uid="{00000000-0005-0000-0000-0000856F0000}"/>
    <cellStyle name="20% - Accent1 3 5 3 5 2" xfId="28731" xr:uid="{00000000-0005-0000-0000-0000866F0000}"/>
    <cellStyle name="20% - Accent1 3 5 3 5 2 2" xfId="28732" xr:uid="{00000000-0005-0000-0000-0000876F0000}"/>
    <cellStyle name="20% - Accent1 3 5 3 5 2 2 2" xfId="28733" xr:uid="{00000000-0005-0000-0000-0000886F0000}"/>
    <cellStyle name="20% - Accent1 3 5 3 5 2 2 2 2" xfId="28734" xr:uid="{00000000-0005-0000-0000-0000896F0000}"/>
    <cellStyle name="20% - Accent1 3 5 3 5 2 2 3" xfId="28735" xr:uid="{00000000-0005-0000-0000-00008A6F0000}"/>
    <cellStyle name="20% - Accent1 3 5 3 5 2 3" xfId="28736" xr:uid="{00000000-0005-0000-0000-00008B6F0000}"/>
    <cellStyle name="20% - Accent1 3 5 3 5 2 3 2" xfId="28737" xr:uid="{00000000-0005-0000-0000-00008C6F0000}"/>
    <cellStyle name="20% - Accent1 3 5 3 5 2 4" xfId="28738" xr:uid="{00000000-0005-0000-0000-00008D6F0000}"/>
    <cellStyle name="20% - Accent1 3 5 3 5 3" xfId="28739" xr:uid="{00000000-0005-0000-0000-00008E6F0000}"/>
    <cellStyle name="20% - Accent1 3 5 3 5 3 2" xfId="28740" xr:uid="{00000000-0005-0000-0000-00008F6F0000}"/>
    <cellStyle name="20% - Accent1 3 5 3 5 3 2 2" xfId="28741" xr:uid="{00000000-0005-0000-0000-0000906F0000}"/>
    <cellStyle name="20% - Accent1 3 5 3 5 3 2 2 2" xfId="28742" xr:uid="{00000000-0005-0000-0000-0000916F0000}"/>
    <cellStyle name="20% - Accent1 3 5 3 5 3 2 3" xfId="28743" xr:uid="{00000000-0005-0000-0000-0000926F0000}"/>
    <cellStyle name="20% - Accent1 3 5 3 5 3 3" xfId="28744" xr:uid="{00000000-0005-0000-0000-0000936F0000}"/>
    <cellStyle name="20% - Accent1 3 5 3 5 3 3 2" xfId="28745" xr:uid="{00000000-0005-0000-0000-0000946F0000}"/>
    <cellStyle name="20% - Accent1 3 5 3 5 3 4" xfId="28746" xr:uid="{00000000-0005-0000-0000-0000956F0000}"/>
    <cellStyle name="20% - Accent1 3 5 3 5 4" xfId="28747" xr:uid="{00000000-0005-0000-0000-0000966F0000}"/>
    <cellStyle name="20% - Accent1 3 5 3 5 4 2" xfId="28748" xr:uid="{00000000-0005-0000-0000-0000976F0000}"/>
    <cellStyle name="20% - Accent1 3 5 3 5 4 2 2" xfId="28749" xr:uid="{00000000-0005-0000-0000-0000986F0000}"/>
    <cellStyle name="20% - Accent1 3 5 3 5 4 2 2 2" xfId="28750" xr:uid="{00000000-0005-0000-0000-0000996F0000}"/>
    <cellStyle name="20% - Accent1 3 5 3 5 4 2 3" xfId="28751" xr:uid="{00000000-0005-0000-0000-00009A6F0000}"/>
    <cellStyle name="20% - Accent1 3 5 3 5 4 3" xfId="28752" xr:uid="{00000000-0005-0000-0000-00009B6F0000}"/>
    <cellStyle name="20% - Accent1 3 5 3 5 4 3 2" xfId="28753" xr:uid="{00000000-0005-0000-0000-00009C6F0000}"/>
    <cellStyle name="20% - Accent1 3 5 3 5 4 4" xfId="28754" xr:uid="{00000000-0005-0000-0000-00009D6F0000}"/>
    <cellStyle name="20% - Accent1 3 5 3 5 5" xfId="28755" xr:uid="{00000000-0005-0000-0000-00009E6F0000}"/>
    <cellStyle name="20% - Accent1 3 5 3 5 5 2" xfId="28756" xr:uid="{00000000-0005-0000-0000-00009F6F0000}"/>
    <cellStyle name="20% - Accent1 3 5 3 5 5 2 2" xfId="28757" xr:uid="{00000000-0005-0000-0000-0000A06F0000}"/>
    <cellStyle name="20% - Accent1 3 5 3 5 5 3" xfId="28758" xr:uid="{00000000-0005-0000-0000-0000A16F0000}"/>
    <cellStyle name="20% - Accent1 3 5 3 5 6" xfId="28759" xr:uid="{00000000-0005-0000-0000-0000A26F0000}"/>
    <cellStyle name="20% - Accent1 3 5 3 5 6 2" xfId="28760" xr:uid="{00000000-0005-0000-0000-0000A36F0000}"/>
    <cellStyle name="20% - Accent1 3 5 3 5 6 2 2" xfId="28761" xr:uid="{00000000-0005-0000-0000-0000A46F0000}"/>
    <cellStyle name="20% - Accent1 3 5 3 5 6 3" xfId="28762" xr:uid="{00000000-0005-0000-0000-0000A56F0000}"/>
    <cellStyle name="20% - Accent1 3 5 3 5 7" xfId="28763" xr:uid="{00000000-0005-0000-0000-0000A66F0000}"/>
    <cellStyle name="20% - Accent1 3 5 3 5 7 2" xfId="28764" xr:uid="{00000000-0005-0000-0000-0000A76F0000}"/>
    <cellStyle name="20% - Accent1 3 5 3 5 8" xfId="28765" xr:uid="{00000000-0005-0000-0000-0000A86F0000}"/>
    <cellStyle name="20% - Accent1 3 5 3 5 8 2" xfId="28766" xr:uid="{00000000-0005-0000-0000-0000A96F0000}"/>
    <cellStyle name="20% - Accent1 3 5 3 5 9" xfId="28767" xr:uid="{00000000-0005-0000-0000-0000AA6F0000}"/>
    <cellStyle name="20% - Accent1 3 5 3 6" xfId="28768" xr:uid="{00000000-0005-0000-0000-0000AB6F0000}"/>
    <cellStyle name="20% - Accent1 3 5 3 6 2" xfId="28769" xr:uid="{00000000-0005-0000-0000-0000AC6F0000}"/>
    <cellStyle name="20% - Accent1 3 5 3 6 2 2" xfId="28770" xr:uid="{00000000-0005-0000-0000-0000AD6F0000}"/>
    <cellStyle name="20% - Accent1 3 5 3 6 2 2 2" xfId="28771" xr:uid="{00000000-0005-0000-0000-0000AE6F0000}"/>
    <cellStyle name="20% - Accent1 3 5 3 6 2 2 2 2" xfId="28772" xr:uid="{00000000-0005-0000-0000-0000AF6F0000}"/>
    <cellStyle name="20% - Accent1 3 5 3 6 2 2 3" xfId="28773" xr:uid="{00000000-0005-0000-0000-0000B06F0000}"/>
    <cellStyle name="20% - Accent1 3 5 3 6 2 3" xfId="28774" xr:uid="{00000000-0005-0000-0000-0000B16F0000}"/>
    <cellStyle name="20% - Accent1 3 5 3 6 2 3 2" xfId="28775" xr:uid="{00000000-0005-0000-0000-0000B26F0000}"/>
    <cellStyle name="20% - Accent1 3 5 3 6 2 4" xfId="28776" xr:uid="{00000000-0005-0000-0000-0000B36F0000}"/>
    <cellStyle name="20% - Accent1 3 5 3 6 3" xfId="28777" xr:uid="{00000000-0005-0000-0000-0000B46F0000}"/>
    <cellStyle name="20% - Accent1 3 5 3 6 3 2" xfId="28778" xr:uid="{00000000-0005-0000-0000-0000B56F0000}"/>
    <cellStyle name="20% - Accent1 3 5 3 6 3 2 2" xfId="28779" xr:uid="{00000000-0005-0000-0000-0000B66F0000}"/>
    <cellStyle name="20% - Accent1 3 5 3 6 3 2 2 2" xfId="28780" xr:uid="{00000000-0005-0000-0000-0000B76F0000}"/>
    <cellStyle name="20% - Accent1 3 5 3 6 3 2 3" xfId="28781" xr:uid="{00000000-0005-0000-0000-0000B86F0000}"/>
    <cellStyle name="20% - Accent1 3 5 3 6 3 3" xfId="28782" xr:uid="{00000000-0005-0000-0000-0000B96F0000}"/>
    <cellStyle name="20% - Accent1 3 5 3 6 3 3 2" xfId="28783" xr:uid="{00000000-0005-0000-0000-0000BA6F0000}"/>
    <cellStyle name="20% - Accent1 3 5 3 6 3 4" xfId="28784" xr:uid="{00000000-0005-0000-0000-0000BB6F0000}"/>
    <cellStyle name="20% - Accent1 3 5 3 6 4" xfId="28785" xr:uid="{00000000-0005-0000-0000-0000BC6F0000}"/>
    <cellStyle name="20% - Accent1 3 5 3 6 4 2" xfId="28786" xr:uid="{00000000-0005-0000-0000-0000BD6F0000}"/>
    <cellStyle name="20% - Accent1 3 5 3 6 4 2 2" xfId="28787" xr:uid="{00000000-0005-0000-0000-0000BE6F0000}"/>
    <cellStyle name="20% - Accent1 3 5 3 6 4 2 2 2" xfId="28788" xr:uid="{00000000-0005-0000-0000-0000BF6F0000}"/>
    <cellStyle name="20% - Accent1 3 5 3 6 4 2 3" xfId="28789" xr:uid="{00000000-0005-0000-0000-0000C06F0000}"/>
    <cellStyle name="20% - Accent1 3 5 3 6 4 3" xfId="28790" xr:uid="{00000000-0005-0000-0000-0000C16F0000}"/>
    <cellStyle name="20% - Accent1 3 5 3 6 4 3 2" xfId="28791" xr:uid="{00000000-0005-0000-0000-0000C26F0000}"/>
    <cellStyle name="20% - Accent1 3 5 3 6 4 4" xfId="28792" xr:uid="{00000000-0005-0000-0000-0000C36F0000}"/>
    <cellStyle name="20% - Accent1 3 5 3 6 5" xfId="28793" xr:uid="{00000000-0005-0000-0000-0000C46F0000}"/>
    <cellStyle name="20% - Accent1 3 5 3 6 5 2" xfId="28794" xr:uid="{00000000-0005-0000-0000-0000C56F0000}"/>
    <cellStyle name="20% - Accent1 3 5 3 6 5 2 2" xfId="28795" xr:uid="{00000000-0005-0000-0000-0000C66F0000}"/>
    <cellStyle name="20% - Accent1 3 5 3 6 5 3" xfId="28796" xr:uid="{00000000-0005-0000-0000-0000C76F0000}"/>
    <cellStyle name="20% - Accent1 3 5 3 6 6" xfId="28797" xr:uid="{00000000-0005-0000-0000-0000C86F0000}"/>
    <cellStyle name="20% - Accent1 3 5 3 6 6 2" xfId="28798" xr:uid="{00000000-0005-0000-0000-0000C96F0000}"/>
    <cellStyle name="20% - Accent1 3 5 3 6 6 2 2" xfId="28799" xr:uid="{00000000-0005-0000-0000-0000CA6F0000}"/>
    <cellStyle name="20% - Accent1 3 5 3 6 6 3" xfId="28800" xr:uid="{00000000-0005-0000-0000-0000CB6F0000}"/>
    <cellStyle name="20% - Accent1 3 5 3 6 7" xfId="28801" xr:uid="{00000000-0005-0000-0000-0000CC6F0000}"/>
    <cellStyle name="20% - Accent1 3 5 3 6 7 2" xfId="28802" xr:uid="{00000000-0005-0000-0000-0000CD6F0000}"/>
    <cellStyle name="20% - Accent1 3 5 3 6 8" xfId="28803" xr:uid="{00000000-0005-0000-0000-0000CE6F0000}"/>
    <cellStyle name="20% - Accent1 3 5 3 6 8 2" xfId="28804" xr:uid="{00000000-0005-0000-0000-0000CF6F0000}"/>
    <cellStyle name="20% - Accent1 3 5 3 6 9" xfId="28805" xr:uid="{00000000-0005-0000-0000-0000D06F0000}"/>
    <cellStyle name="20% - Accent1 3 5 3 7" xfId="28806" xr:uid="{00000000-0005-0000-0000-0000D16F0000}"/>
    <cellStyle name="20% - Accent1 3 5 3 7 2" xfId="28807" xr:uid="{00000000-0005-0000-0000-0000D26F0000}"/>
    <cellStyle name="20% - Accent1 3 5 3 7 2 2" xfId="28808" xr:uid="{00000000-0005-0000-0000-0000D36F0000}"/>
    <cellStyle name="20% - Accent1 3 5 3 7 2 2 2" xfId="28809" xr:uid="{00000000-0005-0000-0000-0000D46F0000}"/>
    <cellStyle name="20% - Accent1 3 5 3 7 2 3" xfId="28810" xr:uid="{00000000-0005-0000-0000-0000D56F0000}"/>
    <cellStyle name="20% - Accent1 3 5 3 7 3" xfId="28811" xr:uid="{00000000-0005-0000-0000-0000D66F0000}"/>
    <cellStyle name="20% - Accent1 3 5 3 7 3 2" xfId="28812" xr:uid="{00000000-0005-0000-0000-0000D76F0000}"/>
    <cellStyle name="20% - Accent1 3 5 3 7 4" xfId="28813" xr:uid="{00000000-0005-0000-0000-0000D86F0000}"/>
    <cellStyle name="20% - Accent1 3 5 3 8" xfId="28814" xr:uid="{00000000-0005-0000-0000-0000D96F0000}"/>
    <cellStyle name="20% - Accent1 3 5 3 8 2" xfId="28815" xr:uid="{00000000-0005-0000-0000-0000DA6F0000}"/>
    <cellStyle name="20% - Accent1 3 5 3 8 2 2" xfId="28816" xr:uid="{00000000-0005-0000-0000-0000DB6F0000}"/>
    <cellStyle name="20% - Accent1 3 5 3 8 2 2 2" xfId="28817" xr:uid="{00000000-0005-0000-0000-0000DC6F0000}"/>
    <cellStyle name="20% - Accent1 3 5 3 8 2 3" xfId="28818" xr:uid="{00000000-0005-0000-0000-0000DD6F0000}"/>
    <cellStyle name="20% - Accent1 3 5 3 8 3" xfId="28819" xr:uid="{00000000-0005-0000-0000-0000DE6F0000}"/>
    <cellStyle name="20% - Accent1 3 5 3 8 3 2" xfId="28820" xr:uid="{00000000-0005-0000-0000-0000DF6F0000}"/>
    <cellStyle name="20% - Accent1 3 5 3 8 4" xfId="28821" xr:uid="{00000000-0005-0000-0000-0000E06F0000}"/>
    <cellStyle name="20% - Accent1 3 5 3 9" xfId="28822" xr:uid="{00000000-0005-0000-0000-0000E16F0000}"/>
    <cellStyle name="20% - Accent1 3 5 3 9 2" xfId="28823" xr:uid="{00000000-0005-0000-0000-0000E26F0000}"/>
    <cellStyle name="20% - Accent1 3 5 3 9 2 2" xfId="28824" xr:uid="{00000000-0005-0000-0000-0000E36F0000}"/>
    <cellStyle name="20% - Accent1 3 5 3 9 2 2 2" xfId="28825" xr:uid="{00000000-0005-0000-0000-0000E46F0000}"/>
    <cellStyle name="20% - Accent1 3 5 3 9 2 3" xfId="28826" xr:uid="{00000000-0005-0000-0000-0000E56F0000}"/>
    <cellStyle name="20% - Accent1 3 5 3 9 3" xfId="28827" xr:uid="{00000000-0005-0000-0000-0000E66F0000}"/>
    <cellStyle name="20% - Accent1 3 5 3 9 3 2" xfId="28828" xr:uid="{00000000-0005-0000-0000-0000E76F0000}"/>
    <cellStyle name="20% - Accent1 3 5 3 9 4" xfId="28829" xr:uid="{00000000-0005-0000-0000-0000E86F0000}"/>
    <cellStyle name="20% - Accent1 3 5 4" xfId="28830" xr:uid="{00000000-0005-0000-0000-0000E96F0000}"/>
    <cellStyle name="20% - Accent1 3 5 4 10" xfId="28831" xr:uid="{00000000-0005-0000-0000-0000EA6F0000}"/>
    <cellStyle name="20% - Accent1 3 5 4 10 2" xfId="28832" xr:uid="{00000000-0005-0000-0000-0000EB6F0000}"/>
    <cellStyle name="20% - Accent1 3 5 4 11" xfId="28833" xr:uid="{00000000-0005-0000-0000-0000EC6F0000}"/>
    <cellStyle name="20% - Accent1 3 5 4 2" xfId="28834" xr:uid="{00000000-0005-0000-0000-0000ED6F0000}"/>
    <cellStyle name="20% - Accent1 3 5 4 2 2" xfId="28835" xr:uid="{00000000-0005-0000-0000-0000EE6F0000}"/>
    <cellStyle name="20% - Accent1 3 5 4 2 2 2" xfId="28836" xr:uid="{00000000-0005-0000-0000-0000EF6F0000}"/>
    <cellStyle name="20% - Accent1 3 5 4 2 2 2 2" xfId="28837" xr:uid="{00000000-0005-0000-0000-0000F06F0000}"/>
    <cellStyle name="20% - Accent1 3 5 4 2 2 2 2 2" xfId="28838" xr:uid="{00000000-0005-0000-0000-0000F16F0000}"/>
    <cellStyle name="20% - Accent1 3 5 4 2 2 2 3" xfId="28839" xr:uid="{00000000-0005-0000-0000-0000F26F0000}"/>
    <cellStyle name="20% - Accent1 3 5 4 2 2 3" xfId="28840" xr:uid="{00000000-0005-0000-0000-0000F36F0000}"/>
    <cellStyle name="20% - Accent1 3 5 4 2 2 3 2" xfId="28841" xr:uid="{00000000-0005-0000-0000-0000F46F0000}"/>
    <cellStyle name="20% - Accent1 3 5 4 2 2 4" xfId="28842" xr:uid="{00000000-0005-0000-0000-0000F56F0000}"/>
    <cellStyle name="20% - Accent1 3 5 4 2 3" xfId="28843" xr:uid="{00000000-0005-0000-0000-0000F66F0000}"/>
    <cellStyle name="20% - Accent1 3 5 4 2 3 2" xfId="28844" xr:uid="{00000000-0005-0000-0000-0000F76F0000}"/>
    <cellStyle name="20% - Accent1 3 5 4 2 3 2 2" xfId="28845" xr:uid="{00000000-0005-0000-0000-0000F86F0000}"/>
    <cellStyle name="20% - Accent1 3 5 4 2 3 2 2 2" xfId="28846" xr:uid="{00000000-0005-0000-0000-0000F96F0000}"/>
    <cellStyle name="20% - Accent1 3 5 4 2 3 2 3" xfId="28847" xr:uid="{00000000-0005-0000-0000-0000FA6F0000}"/>
    <cellStyle name="20% - Accent1 3 5 4 2 3 3" xfId="28848" xr:uid="{00000000-0005-0000-0000-0000FB6F0000}"/>
    <cellStyle name="20% - Accent1 3 5 4 2 3 3 2" xfId="28849" xr:uid="{00000000-0005-0000-0000-0000FC6F0000}"/>
    <cellStyle name="20% - Accent1 3 5 4 2 3 4" xfId="28850" xr:uid="{00000000-0005-0000-0000-0000FD6F0000}"/>
    <cellStyle name="20% - Accent1 3 5 4 2 4" xfId="28851" xr:uid="{00000000-0005-0000-0000-0000FE6F0000}"/>
    <cellStyle name="20% - Accent1 3 5 4 2 4 2" xfId="28852" xr:uid="{00000000-0005-0000-0000-0000FF6F0000}"/>
    <cellStyle name="20% - Accent1 3 5 4 2 4 2 2" xfId="28853" xr:uid="{00000000-0005-0000-0000-000000700000}"/>
    <cellStyle name="20% - Accent1 3 5 4 2 4 2 2 2" xfId="28854" xr:uid="{00000000-0005-0000-0000-000001700000}"/>
    <cellStyle name="20% - Accent1 3 5 4 2 4 2 3" xfId="28855" xr:uid="{00000000-0005-0000-0000-000002700000}"/>
    <cellStyle name="20% - Accent1 3 5 4 2 4 3" xfId="28856" xr:uid="{00000000-0005-0000-0000-000003700000}"/>
    <cellStyle name="20% - Accent1 3 5 4 2 4 3 2" xfId="28857" xr:uid="{00000000-0005-0000-0000-000004700000}"/>
    <cellStyle name="20% - Accent1 3 5 4 2 4 4" xfId="28858" xr:uid="{00000000-0005-0000-0000-000005700000}"/>
    <cellStyle name="20% - Accent1 3 5 4 2 5" xfId="28859" xr:uid="{00000000-0005-0000-0000-000006700000}"/>
    <cellStyle name="20% - Accent1 3 5 4 2 5 2" xfId="28860" xr:uid="{00000000-0005-0000-0000-000007700000}"/>
    <cellStyle name="20% - Accent1 3 5 4 2 5 2 2" xfId="28861" xr:uid="{00000000-0005-0000-0000-000008700000}"/>
    <cellStyle name="20% - Accent1 3 5 4 2 5 3" xfId="28862" xr:uid="{00000000-0005-0000-0000-000009700000}"/>
    <cellStyle name="20% - Accent1 3 5 4 2 6" xfId="28863" xr:uid="{00000000-0005-0000-0000-00000A700000}"/>
    <cellStyle name="20% - Accent1 3 5 4 2 6 2" xfId="28864" xr:uid="{00000000-0005-0000-0000-00000B700000}"/>
    <cellStyle name="20% - Accent1 3 5 4 2 6 2 2" xfId="28865" xr:uid="{00000000-0005-0000-0000-00000C700000}"/>
    <cellStyle name="20% - Accent1 3 5 4 2 6 3" xfId="28866" xr:uid="{00000000-0005-0000-0000-00000D700000}"/>
    <cellStyle name="20% - Accent1 3 5 4 2 7" xfId="28867" xr:uid="{00000000-0005-0000-0000-00000E700000}"/>
    <cellStyle name="20% - Accent1 3 5 4 2 7 2" xfId="28868" xr:uid="{00000000-0005-0000-0000-00000F700000}"/>
    <cellStyle name="20% - Accent1 3 5 4 2 8" xfId="28869" xr:uid="{00000000-0005-0000-0000-000010700000}"/>
    <cellStyle name="20% - Accent1 3 5 4 2 8 2" xfId="28870" xr:uid="{00000000-0005-0000-0000-000011700000}"/>
    <cellStyle name="20% - Accent1 3 5 4 2 9" xfId="28871" xr:uid="{00000000-0005-0000-0000-000012700000}"/>
    <cellStyle name="20% - Accent1 3 5 4 3" xfId="28872" xr:uid="{00000000-0005-0000-0000-000013700000}"/>
    <cellStyle name="20% - Accent1 3 5 4 3 2" xfId="28873" xr:uid="{00000000-0005-0000-0000-000014700000}"/>
    <cellStyle name="20% - Accent1 3 5 4 3 2 2" xfId="28874" xr:uid="{00000000-0005-0000-0000-000015700000}"/>
    <cellStyle name="20% - Accent1 3 5 4 3 2 2 2" xfId="28875" xr:uid="{00000000-0005-0000-0000-000016700000}"/>
    <cellStyle name="20% - Accent1 3 5 4 3 2 2 2 2" xfId="28876" xr:uid="{00000000-0005-0000-0000-000017700000}"/>
    <cellStyle name="20% - Accent1 3 5 4 3 2 2 3" xfId="28877" xr:uid="{00000000-0005-0000-0000-000018700000}"/>
    <cellStyle name="20% - Accent1 3 5 4 3 2 3" xfId="28878" xr:uid="{00000000-0005-0000-0000-000019700000}"/>
    <cellStyle name="20% - Accent1 3 5 4 3 2 3 2" xfId="28879" xr:uid="{00000000-0005-0000-0000-00001A700000}"/>
    <cellStyle name="20% - Accent1 3 5 4 3 2 4" xfId="28880" xr:uid="{00000000-0005-0000-0000-00001B700000}"/>
    <cellStyle name="20% - Accent1 3 5 4 3 3" xfId="28881" xr:uid="{00000000-0005-0000-0000-00001C700000}"/>
    <cellStyle name="20% - Accent1 3 5 4 3 3 2" xfId="28882" xr:uid="{00000000-0005-0000-0000-00001D700000}"/>
    <cellStyle name="20% - Accent1 3 5 4 3 3 2 2" xfId="28883" xr:uid="{00000000-0005-0000-0000-00001E700000}"/>
    <cellStyle name="20% - Accent1 3 5 4 3 3 2 2 2" xfId="28884" xr:uid="{00000000-0005-0000-0000-00001F700000}"/>
    <cellStyle name="20% - Accent1 3 5 4 3 3 2 3" xfId="28885" xr:uid="{00000000-0005-0000-0000-000020700000}"/>
    <cellStyle name="20% - Accent1 3 5 4 3 3 3" xfId="28886" xr:uid="{00000000-0005-0000-0000-000021700000}"/>
    <cellStyle name="20% - Accent1 3 5 4 3 3 3 2" xfId="28887" xr:uid="{00000000-0005-0000-0000-000022700000}"/>
    <cellStyle name="20% - Accent1 3 5 4 3 3 4" xfId="28888" xr:uid="{00000000-0005-0000-0000-000023700000}"/>
    <cellStyle name="20% - Accent1 3 5 4 3 4" xfId="28889" xr:uid="{00000000-0005-0000-0000-000024700000}"/>
    <cellStyle name="20% - Accent1 3 5 4 3 4 2" xfId="28890" xr:uid="{00000000-0005-0000-0000-000025700000}"/>
    <cellStyle name="20% - Accent1 3 5 4 3 4 2 2" xfId="28891" xr:uid="{00000000-0005-0000-0000-000026700000}"/>
    <cellStyle name="20% - Accent1 3 5 4 3 4 2 2 2" xfId="28892" xr:uid="{00000000-0005-0000-0000-000027700000}"/>
    <cellStyle name="20% - Accent1 3 5 4 3 4 2 3" xfId="28893" xr:uid="{00000000-0005-0000-0000-000028700000}"/>
    <cellStyle name="20% - Accent1 3 5 4 3 4 3" xfId="28894" xr:uid="{00000000-0005-0000-0000-000029700000}"/>
    <cellStyle name="20% - Accent1 3 5 4 3 4 3 2" xfId="28895" xr:uid="{00000000-0005-0000-0000-00002A700000}"/>
    <cellStyle name="20% - Accent1 3 5 4 3 4 4" xfId="28896" xr:uid="{00000000-0005-0000-0000-00002B700000}"/>
    <cellStyle name="20% - Accent1 3 5 4 3 5" xfId="28897" xr:uid="{00000000-0005-0000-0000-00002C700000}"/>
    <cellStyle name="20% - Accent1 3 5 4 3 5 2" xfId="28898" xr:uid="{00000000-0005-0000-0000-00002D700000}"/>
    <cellStyle name="20% - Accent1 3 5 4 3 5 2 2" xfId="28899" xr:uid="{00000000-0005-0000-0000-00002E700000}"/>
    <cellStyle name="20% - Accent1 3 5 4 3 5 3" xfId="28900" xr:uid="{00000000-0005-0000-0000-00002F700000}"/>
    <cellStyle name="20% - Accent1 3 5 4 3 6" xfId="28901" xr:uid="{00000000-0005-0000-0000-000030700000}"/>
    <cellStyle name="20% - Accent1 3 5 4 3 6 2" xfId="28902" xr:uid="{00000000-0005-0000-0000-000031700000}"/>
    <cellStyle name="20% - Accent1 3 5 4 3 6 2 2" xfId="28903" xr:uid="{00000000-0005-0000-0000-000032700000}"/>
    <cellStyle name="20% - Accent1 3 5 4 3 6 3" xfId="28904" xr:uid="{00000000-0005-0000-0000-000033700000}"/>
    <cellStyle name="20% - Accent1 3 5 4 3 7" xfId="28905" xr:uid="{00000000-0005-0000-0000-000034700000}"/>
    <cellStyle name="20% - Accent1 3 5 4 3 7 2" xfId="28906" xr:uid="{00000000-0005-0000-0000-000035700000}"/>
    <cellStyle name="20% - Accent1 3 5 4 3 8" xfId="28907" xr:uid="{00000000-0005-0000-0000-000036700000}"/>
    <cellStyle name="20% - Accent1 3 5 4 3 8 2" xfId="28908" xr:uid="{00000000-0005-0000-0000-000037700000}"/>
    <cellStyle name="20% - Accent1 3 5 4 3 9" xfId="28909" xr:uid="{00000000-0005-0000-0000-000038700000}"/>
    <cellStyle name="20% - Accent1 3 5 4 4" xfId="28910" xr:uid="{00000000-0005-0000-0000-000039700000}"/>
    <cellStyle name="20% - Accent1 3 5 4 4 2" xfId="28911" xr:uid="{00000000-0005-0000-0000-00003A700000}"/>
    <cellStyle name="20% - Accent1 3 5 4 4 2 2" xfId="28912" xr:uid="{00000000-0005-0000-0000-00003B700000}"/>
    <cellStyle name="20% - Accent1 3 5 4 4 2 2 2" xfId="28913" xr:uid="{00000000-0005-0000-0000-00003C700000}"/>
    <cellStyle name="20% - Accent1 3 5 4 4 2 3" xfId="28914" xr:uid="{00000000-0005-0000-0000-00003D700000}"/>
    <cellStyle name="20% - Accent1 3 5 4 4 3" xfId="28915" xr:uid="{00000000-0005-0000-0000-00003E700000}"/>
    <cellStyle name="20% - Accent1 3 5 4 4 3 2" xfId="28916" xr:uid="{00000000-0005-0000-0000-00003F700000}"/>
    <cellStyle name="20% - Accent1 3 5 4 4 4" xfId="28917" xr:uid="{00000000-0005-0000-0000-000040700000}"/>
    <cellStyle name="20% - Accent1 3 5 4 5" xfId="28918" xr:uid="{00000000-0005-0000-0000-000041700000}"/>
    <cellStyle name="20% - Accent1 3 5 4 5 2" xfId="28919" xr:uid="{00000000-0005-0000-0000-000042700000}"/>
    <cellStyle name="20% - Accent1 3 5 4 5 2 2" xfId="28920" xr:uid="{00000000-0005-0000-0000-000043700000}"/>
    <cellStyle name="20% - Accent1 3 5 4 5 2 2 2" xfId="28921" xr:uid="{00000000-0005-0000-0000-000044700000}"/>
    <cellStyle name="20% - Accent1 3 5 4 5 2 3" xfId="28922" xr:uid="{00000000-0005-0000-0000-000045700000}"/>
    <cellStyle name="20% - Accent1 3 5 4 5 3" xfId="28923" xr:uid="{00000000-0005-0000-0000-000046700000}"/>
    <cellStyle name="20% - Accent1 3 5 4 5 3 2" xfId="28924" xr:uid="{00000000-0005-0000-0000-000047700000}"/>
    <cellStyle name="20% - Accent1 3 5 4 5 4" xfId="28925" xr:uid="{00000000-0005-0000-0000-000048700000}"/>
    <cellStyle name="20% - Accent1 3 5 4 6" xfId="28926" xr:uid="{00000000-0005-0000-0000-000049700000}"/>
    <cellStyle name="20% - Accent1 3 5 4 6 2" xfId="28927" xr:uid="{00000000-0005-0000-0000-00004A700000}"/>
    <cellStyle name="20% - Accent1 3 5 4 6 2 2" xfId="28928" xr:uid="{00000000-0005-0000-0000-00004B700000}"/>
    <cellStyle name="20% - Accent1 3 5 4 6 2 2 2" xfId="28929" xr:uid="{00000000-0005-0000-0000-00004C700000}"/>
    <cellStyle name="20% - Accent1 3 5 4 6 2 3" xfId="28930" xr:uid="{00000000-0005-0000-0000-00004D700000}"/>
    <cellStyle name="20% - Accent1 3 5 4 6 3" xfId="28931" xr:uid="{00000000-0005-0000-0000-00004E700000}"/>
    <cellStyle name="20% - Accent1 3 5 4 6 3 2" xfId="28932" xr:uid="{00000000-0005-0000-0000-00004F700000}"/>
    <cellStyle name="20% - Accent1 3 5 4 6 4" xfId="28933" xr:uid="{00000000-0005-0000-0000-000050700000}"/>
    <cellStyle name="20% - Accent1 3 5 4 7" xfId="28934" xr:uid="{00000000-0005-0000-0000-000051700000}"/>
    <cellStyle name="20% - Accent1 3 5 4 7 2" xfId="28935" xr:uid="{00000000-0005-0000-0000-000052700000}"/>
    <cellStyle name="20% - Accent1 3 5 4 7 2 2" xfId="28936" xr:uid="{00000000-0005-0000-0000-000053700000}"/>
    <cellStyle name="20% - Accent1 3 5 4 7 3" xfId="28937" xr:uid="{00000000-0005-0000-0000-000054700000}"/>
    <cellStyle name="20% - Accent1 3 5 4 8" xfId="28938" xr:uid="{00000000-0005-0000-0000-000055700000}"/>
    <cellStyle name="20% - Accent1 3 5 4 8 2" xfId="28939" xr:uid="{00000000-0005-0000-0000-000056700000}"/>
    <cellStyle name="20% - Accent1 3 5 4 8 2 2" xfId="28940" xr:uid="{00000000-0005-0000-0000-000057700000}"/>
    <cellStyle name="20% - Accent1 3 5 4 8 3" xfId="28941" xr:uid="{00000000-0005-0000-0000-000058700000}"/>
    <cellStyle name="20% - Accent1 3 5 4 9" xfId="28942" xr:uid="{00000000-0005-0000-0000-000059700000}"/>
    <cellStyle name="20% - Accent1 3 5 4 9 2" xfId="28943" xr:uid="{00000000-0005-0000-0000-00005A700000}"/>
    <cellStyle name="20% - Accent1 3 5 5" xfId="28944" xr:uid="{00000000-0005-0000-0000-00005B700000}"/>
    <cellStyle name="20% - Accent1 3 5 5 10" xfId="28945" xr:uid="{00000000-0005-0000-0000-00005C700000}"/>
    <cellStyle name="20% - Accent1 3 5 5 10 2" xfId="28946" xr:uid="{00000000-0005-0000-0000-00005D700000}"/>
    <cellStyle name="20% - Accent1 3 5 5 11" xfId="28947" xr:uid="{00000000-0005-0000-0000-00005E700000}"/>
    <cellStyle name="20% - Accent1 3 5 5 2" xfId="28948" xr:uid="{00000000-0005-0000-0000-00005F700000}"/>
    <cellStyle name="20% - Accent1 3 5 5 2 2" xfId="28949" xr:uid="{00000000-0005-0000-0000-000060700000}"/>
    <cellStyle name="20% - Accent1 3 5 5 2 2 2" xfId="28950" xr:uid="{00000000-0005-0000-0000-000061700000}"/>
    <cellStyle name="20% - Accent1 3 5 5 2 2 2 2" xfId="28951" xr:uid="{00000000-0005-0000-0000-000062700000}"/>
    <cellStyle name="20% - Accent1 3 5 5 2 2 2 2 2" xfId="28952" xr:uid="{00000000-0005-0000-0000-000063700000}"/>
    <cellStyle name="20% - Accent1 3 5 5 2 2 2 3" xfId="28953" xr:uid="{00000000-0005-0000-0000-000064700000}"/>
    <cellStyle name="20% - Accent1 3 5 5 2 2 3" xfId="28954" xr:uid="{00000000-0005-0000-0000-000065700000}"/>
    <cellStyle name="20% - Accent1 3 5 5 2 2 3 2" xfId="28955" xr:uid="{00000000-0005-0000-0000-000066700000}"/>
    <cellStyle name="20% - Accent1 3 5 5 2 2 4" xfId="28956" xr:uid="{00000000-0005-0000-0000-000067700000}"/>
    <cellStyle name="20% - Accent1 3 5 5 2 3" xfId="28957" xr:uid="{00000000-0005-0000-0000-000068700000}"/>
    <cellStyle name="20% - Accent1 3 5 5 2 3 2" xfId="28958" xr:uid="{00000000-0005-0000-0000-000069700000}"/>
    <cellStyle name="20% - Accent1 3 5 5 2 3 2 2" xfId="28959" xr:uid="{00000000-0005-0000-0000-00006A700000}"/>
    <cellStyle name="20% - Accent1 3 5 5 2 3 2 2 2" xfId="28960" xr:uid="{00000000-0005-0000-0000-00006B700000}"/>
    <cellStyle name="20% - Accent1 3 5 5 2 3 2 3" xfId="28961" xr:uid="{00000000-0005-0000-0000-00006C700000}"/>
    <cellStyle name="20% - Accent1 3 5 5 2 3 3" xfId="28962" xr:uid="{00000000-0005-0000-0000-00006D700000}"/>
    <cellStyle name="20% - Accent1 3 5 5 2 3 3 2" xfId="28963" xr:uid="{00000000-0005-0000-0000-00006E700000}"/>
    <cellStyle name="20% - Accent1 3 5 5 2 3 4" xfId="28964" xr:uid="{00000000-0005-0000-0000-00006F700000}"/>
    <cellStyle name="20% - Accent1 3 5 5 2 4" xfId="28965" xr:uid="{00000000-0005-0000-0000-000070700000}"/>
    <cellStyle name="20% - Accent1 3 5 5 2 4 2" xfId="28966" xr:uid="{00000000-0005-0000-0000-000071700000}"/>
    <cellStyle name="20% - Accent1 3 5 5 2 4 2 2" xfId="28967" xr:uid="{00000000-0005-0000-0000-000072700000}"/>
    <cellStyle name="20% - Accent1 3 5 5 2 4 2 2 2" xfId="28968" xr:uid="{00000000-0005-0000-0000-000073700000}"/>
    <cellStyle name="20% - Accent1 3 5 5 2 4 2 3" xfId="28969" xr:uid="{00000000-0005-0000-0000-000074700000}"/>
    <cellStyle name="20% - Accent1 3 5 5 2 4 3" xfId="28970" xr:uid="{00000000-0005-0000-0000-000075700000}"/>
    <cellStyle name="20% - Accent1 3 5 5 2 4 3 2" xfId="28971" xr:uid="{00000000-0005-0000-0000-000076700000}"/>
    <cellStyle name="20% - Accent1 3 5 5 2 4 4" xfId="28972" xr:uid="{00000000-0005-0000-0000-000077700000}"/>
    <cellStyle name="20% - Accent1 3 5 5 2 5" xfId="28973" xr:uid="{00000000-0005-0000-0000-000078700000}"/>
    <cellStyle name="20% - Accent1 3 5 5 2 5 2" xfId="28974" xr:uid="{00000000-0005-0000-0000-000079700000}"/>
    <cellStyle name="20% - Accent1 3 5 5 2 5 2 2" xfId="28975" xr:uid="{00000000-0005-0000-0000-00007A700000}"/>
    <cellStyle name="20% - Accent1 3 5 5 2 5 3" xfId="28976" xr:uid="{00000000-0005-0000-0000-00007B700000}"/>
    <cellStyle name="20% - Accent1 3 5 5 2 6" xfId="28977" xr:uid="{00000000-0005-0000-0000-00007C700000}"/>
    <cellStyle name="20% - Accent1 3 5 5 2 6 2" xfId="28978" xr:uid="{00000000-0005-0000-0000-00007D700000}"/>
    <cellStyle name="20% - Accent1 3 5 5 2 6 2 2" xfId="28979" xr:uid="{00000000-0005-0000-0000-00007E700000}"/>
    <cellStyle name="20% - Accent1 3 5 5 2 6 3" xfId="28980" xr:uid="{00000000-0005-0000-0000-00007F700000}"/>
    <cellStyle name="20% - Accent1 3 5 5 2 7" xfId="28981" xr:uid="{00000000-0005-0000-0000-000080700000}"/>
    <cellStyle name="20% - Accent1 3 5 5 2 7 2" xfId="28982" xr:uid="{00000000-0005-0000-0000-000081700000}"/>
    <cellStyle name="20% - Accent1 3 5 5 2 8" xfId="28983" xr:uid="{00000000-0005-0000-0000-000082700000}"/>
    <cellStyle name="20% - Accent1 3 5 5 2 8 2" xfId="28984" xr:uid="{00000000-0005-0000-0000-000083700000}"/>
    <cellStyle name="20% - Accent1 3 5 5 2 9" xfId="28985" xr:uid="{00000000-0005-0000-0000-000084700000}"/>
    <cellStyle name="20% - Accent1 3 5 5 3" xfId="28986" xr:uid="{00000000-0005-0000-0000-000085700000}"/>
    <cellStyle name="20% - Accent1 3 5 5 3 2" xfId="28987" xr:uid="{00000000-0005-0000-0000-000086700000}"/>
    <cellStyle name="20% - Accent1 3 5 5 3 2 2" xfId="28988" xr:uid="{00000000-0005-0000-0000-000087700000}"/>
    <cellStyle name="20% - Accent1 3 5 5 3 2 2 2" xfId="28989" xr:uid="{00000000-0005-0000-0000-000088700000}"/>
    <cellStyle name="20% - Accent1 3 5 5 3 2 2 2 2" xfId="28990" xr:uid="{00000000-0005-0000-0000-000089700000}"/>
    <cellStyle name="20% - Accent1 3 5 5 3 2 2 3" xfId="28991" xr:uid="{00000000-0005-0000-0000-00008A700000}"/>
    <cellStyle name="20% - Accent1 3 5 5 3 2 3" xfId="28992" xr:uid="{00000000-0005-0000-0000-00008B700000}"/>
    <cellStyle name="20% - Accent1 3 5 5 3 2 3 2" xfId="28993" xr:uid="{00000000-0005-0000-0000-00008C700000}"/>
    <cellStyle name="20% - Accent1 3 5 5 3 2 4" xfId="28994" xr:uid="{00000000-0005-0000-0000-00008D700000}"/>
    <cellStyle name="20% - Accent1 3 5 5 3 3" xfId="28995" xr:uid="{00000000-0005-0000-0000-00008E700000}"/>
    <cellStyle name="20% - Accent1 3 5 5 3 3 2" xfId="28996" xr:uid="{00000000-0005-0000-0000-00008F700000}"/>
    <cellStyle name="20% - Accent1 3 5 5 3 3 2 2" xfId="28997" xr:uid="{00000000-0005-0000-0000-000090700000}"/>
    <cellStyle name="20% - Accent1 3 5 5 3 3 2 2 2" xfId="28998" xr:uid="{00000000-0005-0000-0000-000091700000}"/>
    <cellStyle name="20% - Accent1 3 5 5 3 3 2 3" xfId="28999" xr:uid="{00000000-0005-0000-0000-000092700000}"/>
    <cellStyle name="20% - Accent1 3 5 5 3 3 3" xfId="29000" xr:uid="{00000000-0005-0000-0000-000093700000}"/>
    <cellStyle name="20% - Accent1 3 5 5 3 3 3 2" xfId="29001" xr:uid="{00000000-0005-0000-0000-000094700000}"/>
    <cellStyle name="20% - Accent1 3 5 5 3 3 4" xfId="29002" xr:uid="{00000000-0005-0000-0000-000095700000}"/>
    <cellStyle name="20% - Accent1 3 5 5 3 4" xfId="29003" xr:uid="{00000000-0005-0000-0000-000096700000}"/>
    <cellStyle name="20% - Accent1 3 5 5 3 4 2" xfId="29004" xr:uid="{00000000-0005-0000-0000-000097700000}"/>
    <cellStyle name="20% - Accent1 3 5 5 3 4 2 2" xfId="29005" xr:uid="{00000000-0005-0000-0000-000098700000}"/>
    <cellStyle name="20% - Accent1 3 5 5 3 4 2 2 2" xfId="29006" xr:uid="{00000000-0005-0000-0000-000099700000}"/>
    <cellStyle name="20% - Accent1 3 5 5 3 4 2 3" xfId="29007" xr:uid="{00000000-0005-0000-0000-00009A700000}"/>
    <cellStyle name="20% - Accent1 3 5 5 3 4 3" xfId="29008" xr:uid="{00000000-0005-0000-0000-00009B700000}"/>
    <cellStyle name="20% - Accent1 3 5 5 3 4 3 2" xfId="29009" xr:uid="{00000000-0005-0000-0000-00009C700000}"/>
    <cellStyle name="20% - Accent1 3 5 5 3 4 4" xfId="29010" xr:uid="{00000000-0005-0000-0000-00009D700000}"/>
    <cellStyle name="20% - Accent1 3 5 5 3 5" xfId="29011" xr:uid="{00000000-0005-0000-0000-00009E700000}"/>
    <cellStyle name="20% - Accent1 3 5 5 3 5 2" xfId="29012" xr:uid="{00000000-0005-0000-0000-00009F700000}"/>
    <cellStyle name="20% - Accent1 3 5 5 3 5 2 2" xfId="29013" xr:uid="{00000000-0005-0000-0000-0000A0700000}"/>
    <cellStyle name="20% - Accent1 3 5 5 3 5 3" xfId="29014" xr:uid="{00000000-0005-0000-0000-0000A1700000}"/>
    <cellStyle name="20% - Accent1 3 5 5 3 6" xfId="29015" xr:uid="{00000000-0005-0000-0000-0000A2700000}"/>
    <cellStyle name="20% - Accent1 3 5 5 3 6 2" xfId="29016" xr:uid="{00000000-0005-0000-0000-0000A3700000}"/>
    <cellStyle name="20% - Accent1 3 5 5 3 6 2 2" xfId="29017" xr:uid="{00000000-0005-0000-0000-0000A4700000}"/>
    <cellStyle name="20% - Accent1 3 5 5 3 6 3" xfId="29018" xr:uid="{00000000-0005-0000-0000-0000A5700000}"/>
    <cellStyle name="20% - Accent1 3 5 5 3 7" xfId="29019" xr:uid="{00000000-0005-0000-0000-0000A6700000}"/>
    <cellStyle name="20% - Accent1 3 5 5 3 7 2" xfId="29020" xr:uid="{00000000-0005-0000-0000-0000A7700000}"/>
    <cellStyle name="20% - Accent1 3 5 5 3 8" xfId="29021" xr:uid="{00000000-0005-0000-0000-0000A8700000}"/>
    <cellStyle name="20% - Accent1 3 5 5 3 8 2" xfId="29022" xr:uid="{00000000-0005-0000-0000-0000A9700000}"/>
    <cellStyle name="20% - Accent1 3 5 5 3 9" xfId="29023" xr:uid="{00000000-0005-0000-0000-0000AA700000}"/>
    <cellStyle name="20% - Accent1 3 5 5 4" xfId="29024" xr:uid="{00000000-0005-0000-0000-0000AB700000}"/>
    <cellStyle name="20% - Accent1 3 5 5 4 2" xfId="29025" xr:uid="{00000000-0005-0000-0000-0000AC700000}"/>
    <cellStyle name="20% - Accent1 3 5 5 4 2 2" xfId="29026" xr:uid="{00000000-0005-0000-0000-0000AD700000}"/>
    <cellStyle name="20% - Accent1 3 5 5 4 2 2 2" xfId="29027" xr:uid="{00000000-0005-0000-0000-0000AE700000}"/>
    <cellStyle name="20% - Accent1 3 5 5 4 2 3" xfId="29028" xr:uid="{00000000-0005-0000-0000-0000AF700000}"/>
    <cellStyle name="20% - Accent1 3 5 5 4 3" xfId="29029" xr:uid="{00000000-0005-0000-0000-0000B0700000}"/>
    <cellStyle name="20% - Accent1 3 5 5 4 3 2" xfId="29030" xr:uid="{00000000-0005-0000-0000-0000B1700000}"/>
    <cellStyle name="20% - Accent1 3 5 5 4 4" xfId="29031" xr:uid="{00000000-0005-0000-0000-0000B2700000}"/>
    <cellStyle name="20% - Accent1 3 5 5 5" xfId="29032" xr:uid="{00000000-0005-0000-0000-0000B3700000}"/>
    <cellStyle name="20% - Accent1 3 5 5 5 2" xfId="29033" xr:uid="{00000000-0005-0000-0000-0000B4700000}"/>
    <cellStyle name="20% - Accent1 3 5 5 5 2 2" xfId="29034" xr:uid="{00000000-0005-0000-0000-0000B5700000}"/>
    <cellStyle name="20% - Accent1 3 5 5 5 2 2 2" xfId="29035" xr:uid="{00000000-0005-0000-0000-0000B6700000}"/>
    <cellStyle name="20% - Accent1 3 5 5 5 2 3" xfId="29036" xr:uid="{00000000-0005-0000-0000-0000B7700000}"/>
    <cellStyle name="20% - Accent1 3 5 5 5 3" xfId="29037" xr:uid="{00000000-0005-0000-0000-0000B8700000}"/>
    <cellStyle name="20% - Accent1 3 5 5 5 3 2" xfId="29038" xr:uid="{00000000-0005-0000-0000-0000B9700000}"/>
    <cellStyle name="20% - Accent1 3 5 5 5 4" xfId="29039" xr:uid="{00000000-0005-0000-0000-0000BA700000}"/>
    <cellStyle name="20% - Accent1 3 5 5 6" xfId="29040" xr:uid="{00000000-0005-0000-0000-0000BB700000}"/>
    <cellStyle name="20% - Accent1 3 5 5 6 2" xfId="29041" xr:uid="{00000000-0005-0000-0000-0000BC700000}"/>
    <cellStyle name="20% - Accent1 3 5 5 6 2 2" xfId="29042" xr:uid="{00000000-0005-0000-0000-0000BD700000}"/>
    <cellStyle name="20% - Accent1 3 5 5 6 2 2 2" xfId="29043" xr:uid="{00000000-0005-0000-0000-0000BE700000}"/>
    <cellStyle name="20% - Accent1 3 5 5 6 2 3" xfId="29044" xr:uid="{00000000-0005-0000-0000-0000BF700000}"/>
    <cellStyle name="20% - Accent1 3 5 5 6 3" xfId="29045" xr:uid="{00000000-0005-0000-0000-0000C0700000}"/>
    <cellStyle name="20% - Accent1 3 5 5 6 3 2" xfId="29046" xr:uid="{00000000-0005-0000-0000-0000C1700000}"/>
    <cellStyle name="20% - Accent1 3 5 5 6 4" xfId="29047" xr:uid="{00000000-0005-0000-0000-0000C2700000}"/>
    <cellStyle name="20% - Accent1 3 5 5 7" xfId="29048" xr:uid="{00000000-0005-0000-0000-0000C3700000}"/>
    <cellStyle name="20% - Accent1 3 5 5 7 2" xfId="29049" xr:uid="{00000000-0005-0000-0000-0000C4700000}"/>
    <cellStyle name="20% - Accent1 3 5 5 7 2 2" xfId="29050" xr:uid="{00000000-0005-0000-0000-0000C5700000}"/>
    <cellStyle name="20% - Accent1 3 5 5 7 3" xfId="29051" xr:uid="{00000000-0005-0000-0000-0000C6700000}"/>
    <cellStyle name="20% - Accent1 3 5 5 8" xfId="29052" xr:uid="{00000000-0005-0000-0000-0000C7700000}"/>
    <cellStyle name="20% - Accent1 3 5 5 8 2" xfId="29053" xr:uid="{00000000-0005-0000-0000-0000C8700000}"/>
    <cellStyle name="20% - Accent1 3 5 5 8 2 2" xfId="29054" xr:uid="{00000000-0005-0000-0000-0000C9700000}"/>
    <cellStyle name="20% - Accent1 3 5 5 8 3" xfId="29055" xr:uid="{00000000-0005-0000-0000-0000CA700000}"/>
    <cellStyle name="20% - Accent1 3 5 5 9" xfId="29056" xr:uid="{00000000-0005-0000-0000-0000CB700000}"/>
    <cellStyle name="20% - Accent1 3 5 5 9 2" xfId="29057" xr:uid="{00000000-0005-0000-0000-0000CC700000}"/>
    <cellStyle name="20% - Accent1 3 5 6" xfId="29058" xr:uid="{00000000-0005-0000-0000-0000CD700000}"/>
    <cellStyle name="20% - Accent1 3 5 6 10" xfId="29059" xr:uid="{00000000-0005-0000-0000-0000CE700000}"/>
    <cellStyle name="20% - Accent1 3 5 6 10 2" xfId="29060" xr:uid="{00000000-0005-0000-0000-0000CF700000}"/>
    <cellStyle name="20% - Accent1 3 5 6 11" xfId="29061" xr:uid="{00000000-0005-0000-0000-0000D0700000}"/>
    <cellStyle name="20% - Accent1 3 5 6 2" xfId="29062" xr:uid="{00000000-0005-0000-0000-0000D1700000}"/>
    <cellStyle name="20% - Accent1 3 5 6 2 2" xfId="29063" xr:uid="{00000000-0005-0000-0000-0000D2700000}"/>
    <cellStyle name="20% - Accent1 3 5 6 2 2 2" xfId="29064" xr:uid="{00000000-0005-0000-0000-0000D3700000}"/>
    <cellStyle name="20% - Accent1 3 5 6 2 2 2 2" xfId="29065" xr:uid="{00000000-0005-0000-0000-0000D4700000}"/>
    <cellStyle name="20% - Accent1 3 5 6 2 2 2 2 2" xfId="29066" xr:uid="{00000000-0005-0000-0000-0000D5700000}"/>
    <cellStyle name="20% - Accent1 3 5 6 2 2 2 3" xfId="29067" xr:uid="{00000000-0005-0000-0000-0000D6700000}"/>
    <cellStyle name="20% - Accent1 3 5 6 2 2 3" xfId="29068" xr:uid="{00000000-0005-0000-0000-0000D7700000}"/>
    <cellStyle name="20% - Accent1 3 5 6 2 2 3 2" xfId="29069" xr:uid="{00000000-0005-0000-0000-0000D8700000}"/>
    <cellStyle name="20% - Accent1 3 5 6 2 2 4" xfId="29070" xr:uid="{00000000-0005-0000-0000-0000D9700000}"/>
    <cellStyle name="20% - Accent1 3 5 6 2 3" xfId="29071" xr:uid="{00000000-0005-0000-0000-0000DA700000}"/>
    <cellStyle name="20% - Accent1 3 5 6 2 3 2" xfId="29072" xr:uid="{00000000-0005-0000-0000-0000DB700000}"/>
    <cellStyle name="20% - Accent1 3 5 6 2 3 2 2" xfId="29073" xr:uid="{00000000-0005-0000-0000-0000DC700000}"/>
    <cellStyle name="20% - Accent1 3 5 6 2 3 2 2 2" xfId="29074" xr:uid="{00000000-0005-0000-0000-0000DD700000}"/>
    <cellStyle name="20% - Accent1 3 5 6 2 3 2 3" xfId="29075" xr:uid="{00000000-0005-0000-0000-0000DE700000}"/>
    <cellStyle name="20% - Accent1 3 5 6 2 3 3" xfId="29076" xr:uid="{00000000-0005-0000-0000-0000DF700000}"/>
    <cellStyle name="20% - Accent1 3 5 6 2 3 3 2" xfId="29077" xr:uid="{00000000-0005-0000-0000-0000E0700000}"/>
    <cellStyle name="20% - Accent1 3 5 6 2 3 4" xfId="29078" xr:uid="{00000000-0005-0000-0000-0000E1700000}"/>
    <cellStyle name="20% - Accent1 3 5 6 2 4" xfId="29079" xr:uid="{00000000-0005-0000-0000-0000E2700000}"/>
    <cellStyle name="20% - Accent1 3 5 6 2 4 2" xfId="29080" xr:uid="{00000000-0005-0000-0000-0000E3700000}"/>
    <cellStyle name="20% - Accent1 3 5 6 2 4 2 2" xfId="29081" xr:uid="{00000000-0005-0000-0000-0000E4700000}"/>
    <cellStyle name="20% - Accent1 3 5 6 2 4 2 2 2" xfId="29082" xr:uid="{00000000-0005-0000-0000-0000E5700000}"/>
    <cellStyle name="20% - Accent1 3 5 6 2 4 2 3" xfId="29083" xr:uid="{00000000-0005-0000-0000-0000E6700000}"/>
    <cellStyle name="20% - Accent1 3 5 6 2 4 3" xfId="29084" xr:uid="{00000000-0005-0000-0000-0000E7700000}"/>
    <cellStyle name="20% - Accent1 3 5 6 2 4 3 2" xfId="29085" xr:uid="{00000000-0005-0000-0000-0000E8700000}"/>
    <cellStyle name="20% - Accent1 3 5 6 2 4 4" xfId="29086" xr:uid="{00000000-0005-0000-0000-0000E9700000}"/>
    <cellStyle name="20% - Accent1 3 5 6 2 5" xfId="29087" xr:uid="{00000000-0005-0000-0000-0000EA700000}"/>
    <cellStyle name="20% - Accent1 3 5 6 2 5 2" xfId="29088" xr:uid="{00000000-0005-0000-0000-0000EB700000}"/>
    <cellStyle name="20% - Accent1 3 5 6 2 5 2 2" xfId="29089" xr:uid="{00000000-0005-0000-0000-0000EC700000}"/>
    <cellStyle name="20% - Accent1 3 5 6 2 5 3" xfId="29090" xr:uid="{00000000-0005-0000-0000-0000ED700000}"/>
    <cellStyle name="20% - Accent1 3 5 6 2 6" xfId="29091" xr:uid="{00000000-0005-0000-0000-0000EE700000}"/>
    <cellStyle name="20% - Accent1 3 5 6 2 6 2" xfId="29092" xr:uid="{00000000-0005-0000-0000-0000EF700000}"/>
    <cellStyle name="20% - Accent1 3 5 6 2 6 2 2" xfId="29093" xr:uid="{00000000-0005-0000-0000-0000F0700000}"/>
    <cellStyle name="20% - Accent1 3 5 6 2 6 3" xfId="29094" xr:uid="{00000000-0005-0000-0000-0000F1700000}"/>
    <cellStyle name="20% - Accent1 3 5 6 2 7" xfId="29095" xr:uid="{00000000-0005-0000-0000-0000F2700000}"/>
    <cellStyle name="20% - Accent1 3 5 6 2 7 2" xfId="29096" xr:uid="{00000000-0005-0000-0000-0000F3700000}"/>
    <cellStyle name="20% - Accent1 3 5 6 2 8" xfId="29097" xr:uid="{00000000-0005-0000-0000-0000F4700000}"/>
    <cellStyle name="20% - Accent1 3 5 6 2 8 2" xfId="29098" xr:uid="{00000000-0005-0000-0000-0000F5700000}"/>
    <cellStyle name="20% - Accent1 3 5 6 2 9" xfId="29099" xr:uid="{00000000-0005-0000-0000-0000F6700000}"/>
    <cellStyle name="20% - Accent1 3 5 6 3" xfId="29100" xr:uid="{00000000-0005-0000-0000-0000F7700000}"/>
    <cellStyle name="20% - Accent1 3 5 6 3 2" xfId="29101" xr:uid="{00000000-0005-0000-0000-0000F8700000}"/>
    <cellStyle name="20% - Accent1 3 5 6 3 2 2" xfId="29102" xr:uid="{00000000-0005-0000-0000-0000F9700000}"/>
    <cellStyle name="20% - Accent1 3 5 6 3 2 2 2" xfId="29103" xr:uid="{00000000-0005-0000-0000-0000FA700000}"/>
    <cellStyle name="20% - Accent1 3 5 6 3 2 2 2 2" xfId="29104" xr:uid="{00000000-0005-0000-0000-0000FB700000}"/>
    <cellStyle name="20% - Accent1 3 5 6 3 2 2 3" xfId="29105" xr:uid="{00000000-0005-0000-0000-0000FC700000}"/>
    <cellStyle name="20% - Accent1 3 5 6 3 2 3" xfId="29106" xr:uid="{00000000-0005-0000-0000-0000FD700000}"/>
    <cellStyle name="20% - Accent1 3 5 6 3 2 3 2" xfId="29107" xr:uid="{00000000-0005-0000-0000-0000FE700000}"/>
    <cellStyle name="20% - Accent1 3 5 6 3 2 4" xfId="29108" xr:uid="{00000000-0005-0000-0000-0000FF700000}"/>
    <cellStyle name="20% - Accent1 3 5 6 3 3" xfId="29109" xr:uid="{00000000-0005-0000-0000-000000710000}"/>
    <cellStyle name="20% - Accent1 3 5 6 3 3 2" xfId="29110" xr:uid="{00000000-0005-0000-0000-000001710000}"/>
    <cellStyle name="20% - Accent1 3 5 6 3 3 2 2" xfId="29111" xr:uid="{00000000-0005-0000-0000-000002710000}"/>
    <cellStyle name="20% - Accent1 3 5 6 3 3 2 2 2" xfId="29112" xr:uid="{00000000-0005-0000-0000-000003710000}"/>
    <cellStyle name="20% - Accent1 3 5 6 3 3 2 3" xfId="29113" xr:uid="{00000000-0005-0000-0000-000004710000}"/>
    <cellStyle name="20% - Accent1 3 5 6 3 3 3" xfId="29114" xr:uid="{00000000-0005-0000-0000-000005710000}"/>
    <cellStyle name="20% - Accent1 3 5 6 3 3 3 2" xfId="29115" xr:uid="{00000000-0005-0000-0000-000006710000}"/>
    <cellStyle name="20% - Accent1 3 5 6 3 3 4" xfId="29116" xr:uid="{00000000-0005-0000-0000-000007710000}"/>
    <cellStyle name="20% - Accent1 3 5 6 3 4" xfId="29117" xr:uid="{00000000-0005-0000-0000-000008710000}"/>
    <cellStyle name="20% - Accent1 3 5 6 3 4 2" xfId="29118" xr:uid="{00000000-0005-0000-0000-000009710000}"/>
    <cellStyle name="20% - Accent1 3 5 6 3 4 2 2" xfId="29119" xr:uid="{00000000-0005-0000-0000-00000A710000}"/>
    <cellStyle name="20% - Accent1 3 5 6 3 4 2 2 2" xfId="29120" xr:uid="{00000000-0005-0000-0000-00000B710000}"/>
    <cellStyle name="20% - Accent1 3 5 6 3 4 2 3" xfId="29121" xr:uid="{00000000-0005-0000-0000-00000C710000}"/>
    <cellStyle name="20% - Accent1 3 5 6 3 4 3" xfId="29122" xr:uid="{00000000-0005-0000-0000-00000D710000}"/>
    <cellStyle name="20% - Accent1 3 5 6 3 4 3 2" xfId="29123" xr:uid="{00000000-0005-0000-0000-00000E710000}"/>
    <cellStyle name="20% - Accent1 3 5 6 3 4 4" xfId="29124" xr:uid="{00000000-0005-0000-0000-00000F710000}"/>
    <cellStyle name="20% - Accent1 3 5 6 3 5" xfId="29125" xr:uid="{00000000-0005-0000-0000-000010710000}"/>
    <cellStyle name="20% - Accent1 3 5 6 3 5 2" xfId="29126" xr:uid="{00000000-0005-0000-0000-000011710000}"/>
    <cellStyle name="20% - Accent1 3 5 6 3 5 2 2" xfId="29127" xr:uid="{00000000-0005-0000-0000-000012710000}"/>
    <cellStyle name="20% - Accent1 3 5 6 3 5 3" xfId="29128" xr:uid="{00000000-0005-0000-0000-000013710000}"/>
    <cellStyle name="20% - Accent1 3 5 6 3 6" xfId="29129" xr:uid="{00000000-0005-0000-0000-000014710000}"/>
    <cellStyle name="20% - Accent1 3 5 6 3 6 2" xfId="29130" xr:uid="{00000000-0005-0000-0000-000015710000}"/>
    <cellStyle name="20% - Accent1 3 5 6 3 6 2 2" xfId="29131" xr:uid="{00000000-0005-0000-0000-000016710000}"/>
    <cellStyle name="20% - Accent1 3 5 6 3 6 3" xfId="29132" xr:uid="{00000000-0005-0000-0000-000017710000}"/>
    <cellStyle name="20% - Accent1 3 5 6 3 7" xfId="29133" xr:uid="{00000000-0005-0000-0000-000018710000}"/>
    <cellStyle name="20% - Accent1 3 5 6 3 7 2" xfId="29134" xr:uid="{00000000-0005-0000-0000-000019710000}"/>
    <cellStyle name="20% - Accent1 3 5 6 3 8" xfId="29135" xr:uid="{00000000-0005-0000-0000-00001A710000}"/>
    <cellStyle name="20% - Accent1 3 5 6 3 8 2" xfId="29136" xr:uid="{00000000-0005-0000-0000-00001B710000}"/>
    <cellStyle name="20% - Accent1 3 5 6 3 9" xfId="29137" xr:uid="{00000000-0005-0000-0000-00001C710000}"/>
    <cellStyle name="20% - Accent1 3 5 6 4" xfId="29138" xr:uid="{00000000-0005-0000-0000-00001D710000}"/>
    <cellStyle name="20% - Accent1 3 5 6 4 2" xfId="29139" xr:uid="{00000000-0005-0000-0000-00001E710000}"/>
    <cellStyle name="20% - Accent1 3 5 6 4 2 2" xfId="29140" xr:uid="{00000000-0005-0000-0000-00001F710000}"/>
    <cellStyle name="20% - Accent1 3 5 6 4 2 2 2" xfId="29141" xr:uid="{00000000-0005-0000-0000-000020710000}"/>
    <cellStyle name="20% - Accent1 3 5 6 4 2 3" xfId="29142" xr:uid="{00000000-0005-0000-0000-000021710000}"/>
    <cellStyle name="20% - Accent1 3 5 6 4 3" xfId="29143" xr:uid="{00000000-0005-0000-0000-000022710000}"/>
    <cellStyle name="20% - Accent1 3 5 6 4 3 2" xfId="29144" xr:uid="{00000000-0005-0000-0000-000023710000}"/>
    <cellStyle name="20% - Accent1 3 5 6 4 4" xfId="29145" xr:uid="{00000000-0005-0000-0000-000024710000}"/>
    <cellStyle name="20% - Accent1 3 5 6 5" xfId="29146" xr:uid="{00000000-0005-0000-0000-000025710000}"/>
    <cellStyle name="20% - Accent1 3 5 6 5 2" xfId="29147" xr:uid="{00000000-0005-0000-0000-000026710000}"/>
    <cellStyle name="20% - Accent1 3 5 6 5 2 2" xfId="29148" xr:uid="{00000000-0005-0000-0000-000027710000}"/>
    <cellStyle name="20% - Accent1 3 5 6 5 2 2 2" xfId="29149" xr:uid="{00000000-0005-0000-0000-000028710000}"/>
    <cellStyle name="20% - Accent1 3 5 6 5 2 3" xfId="29150" xr:uid="{00000000-0005-0000-0000-000029710000}"/>
    <cellStyle name="20% - Accent1 3 5 6 5 3" xfId="29151" xr:uid="{00000000-0005-0000-0000-00002A710000}"/>
    <cellStyle name="20% - Accent1 3 5 6 5 3 2" xfId="29152" xr:uid="{00000000-0005-0000-0000-00002B710000}"/>
    <cellStyle name="20% - Accent1 3 5 6 5 4" xfId="29153" xr:uid="{00000000-0005-0000-0000-00002C710000}"/>
    <cellStyle name="20% - Accent1 3 5 6 6" xfId="29154" xr:uid="{00000000-0005-0000-0000-00002D710000}"/>
    <cellStyle name="20% - Accent1 3 5 6 6 2" xfId="29155" xr:uid="{00000000-0005-0000-0000-00002E710000}"/>
    <cellStyle name="20% - Accent1 3 5 6 6 2 2" xfId="29156" xr:uid="{00000000-0005-0000-0000-00002F710000}"/>
    <cellStyle name="20% - Accent1 3 5 6 6 2 2 2" xfId="29157" xr:uid="{00000000-0005-0000-0000-000030710000}"/>
    <cellStyle name="20% - Accent1 3 5 6 6 2 3" xfId="29158" xr:uid="{00000000-0005-0000-0000-000031710000}"/>
    <cellStyle name="20% - Accent1 3 5 6 6 3" xfId="29159" xr:uid="{00000000-0005-0000-0000-000032710000}"/>
    <cellStyle name="20% - Accent1 3 5 6 6 3 2" xfId="29160" xr:uid="{00000000-0005-0000-0000-000033710000}"/>
    <cellStyle name="20% - Accent1 3 5 6 6 4" xfId="29161" xr:uid="{00000000-0005-0000-0000-000034710000}"/>
    <cellStyle name="20% - Accent1 3 5 6 7" xfId="29162" xr:uid="{00000000-0005-0000-0000-000035710000}"/>
    <cellStyle name="20% - Accent1 3 5 6 7 2" xfId="29163" xr:uid="{00000000-0005-0000-0000-000036710000}"/>
    <cellStyle name="20% - Accent1 3 5 6 7 2 2" xfId="29164" xr:uid="{00000000-0005-0000-0000-000037710000}"/>
    <cellStyle name="20% - Accent1 3 5 6 7 3" xfId="29165" xr:uid="{00000000-0005-0000-0000-000038710000}"/>
    <cellStyle name="20% - Accent1 3 5 6 8" xfId="29166" xr:uid="{00000000-0005-0000-0000-000039710000}"/>
    <cellStyle name="20% - Accent1 3 5 6 8 2" xfId="29167" xr:uid="{00000000-0005-0000-0000-00003A710000}"/>
    <cellStyle name="20% - Accent1 3 5 6 8 2 2" xfId="29168" xr:uid="{00000000-0005-0000-0000-00003B710000}"/>
    <cellStyle name="20% - Accent1 3 5 6 8 3" xfId="29169" xr:uid="{00000000-0005-0000-0000-00003C710000}"/>
    <cellStyle name="20% - Accent1 3 5 6 9" xfId="29170" xr:uid="{00000000-0005-0000-0000-00003D710000}"/>
    <cellStyle name="20% - Accent1 3 5 6 9 2" xfId="29171" xr:uid="{00000000-0005-0000-0000-00003E710000}"/>
    <cellStyle name="20% - Accent1 3 5 7" xfId="29172" xr:uid="{00000000-0005-0000-0000-00003F710000}"/>
    <cellStyle name="20% - Accent1 3 5 7 2" xfId="29173" xr:uid="{00000000-0005-0000-0000-000040710000}"/>
    <cellStyle name="20% - Accent1 3 5 7 2 2" xfId="29174" xr:uid="{00000000-0005-0000-0000-000041710000}"/>
    <cellStyle name="20% - Accent1 3 5 7 2 2 2" xfId="29175" xr:uid="{00000000-0005-0000-0000-000042710000}"/>
    <cellStyle name="20% - Accent1 3 5 7 2 2 2 2" xfId="29176" xr:uid="{00000000-0005-0000-0000-000043710000}"/>
    <cellStyle name="20% - Accent1 3 5 7 2 2 3" xfId="29177" xr:uid="{00000000-0005-0000-0000-000044710000}"/>
    <cellStyle name="20% - Accent1 3 5 7 2 3" xfId="29178" xr:uid="{00000000-0005-0000-0000-000045710000}"/>
    <cellStyle name="20% - Accent1 3 5 7 2 3 2" xfId="29179" xr:uid="{00000000-0005-0000-0000-000046710000}"/>
    <cellStyle name="20% - Accent1 3 5 7 2 4" xfId="29180" xr:uid="{00000000-0005-0000-0000-000047710000}"/>
    <cellStyle name="20% - Accent1 3 5 7 3" xfId="29181" xr:uid="{00000000-0005-0000-0000-000048710000}"/>
    <cellStyle name="20% - Accent1 3 5 7 3 2" xfId="29182" xr:uid="{00000000-0005-0000-0000-000049710000}"/>
    <cellStyle name="20% - Accent1 3 5 7 3 2 2" xfId="29183" xr:uid="{00000000-0005-0000-0000-00004A710000}"/>
    <cellStyle name="20% - Accent1 3 5 7 3 2 2 2" xfId="29184" xr:uid="{00000000-0005-0000-0000-00004B710000}"/>
    <cellStyle name="20% - Accent1 3 5 7 3 2 3" xfId="29185" xr:uid="{00000000-0005-0000-0000-00004C710000}"/>
    <cellStyle name="20% - Accent1 3 5 7 3 3" xfId="29186" xr:uid="{00000000-0005-0000-0000-00004D710000}"/>
    <cellStyle name="20% - Accent1 3 5 7 3 3 2" xfId="29187" xr:uid="{00000000-0005-0000-0000-00004E710000}"/>
    <cellStyle name="20% - Accent1 3 5 7 3 4" xfId="29188" xr:uid="{00000000-0005-0000-0000-00004F710000}"/>
    <cellStyle name="20% - Accent1 3 5 7 4" xfId="29189" xr:uid="{00000000-0005-0000-0000-000050710000}"/>
    <cellStyle name="20% - Accent1 3 5 7 4 2" xfId="29190" xr:uid="{00000000-0005-0000-0000-000051710000}"/>
    <cellStyle name="20% - Accent1 3 5 7 4 2 2" xfId="29191" xr:uid="{00000000-0005-0000-0000-000052710000}"/>
    <cellStyle name="20% - Accent1 3 5 7 4 2 2 2" xfId="29192" xr:uid="{00000000-0005-0000-0000-000053710000}"/>
    <cellStyle name="20% - Accent1 3 5 7 4 2 3" xfId="29193" xr:uid="{00000000-0005-0000-0000-000054710000}"/>
    <cellStyle name="20% - Accent1 3 5 7 4 3" xfId="29194" xr:uid="{00000000-0005-0000-0000-000055710000}"/>
    <cellStyle name="20% - Accent1 3 5 7 4 3 2" xfId="29195" xr:uid="{00000000-0005-0000-0000-000056710000}"/>
    <cellStyle name="20% - Accent1 3 5 7 4 4" xfId="29196" xr:uid="{00000000-0005-0000-0000-000057710000}"/>
    <cellStyle name="20% - Accent1 3 5 7 5" xfId="29197" xr:uid="{00000000-0005-0000-0000-000058710000}"/>
    <cellStyle name="20% - Accent1 3 5 7 5 2" xfId="29198" xr:uid="{00000000-0005-0000-0000-000059710000}"/>
    <cellStyle name="20% - Accent1 3 5 7 5 2 2" xfId="29199" xr:uid="{00000000-0005-0000-0000-00005A710000}"/>
    <cellStyle name="20% - Accent1 3 5 7 5 3" xfId="29200" xr:uid="{00000000-0005-0000-0000-00005B710000}"/>
    <cellStyle name="20% - Accent1 3 5 7 6" xfId="29201" xr:uid="{00000000-0005-0000-0000-00005C710000}"/>
    <cellStyle name="20% - Accent1 3 5 7 6 2" xfId="29202" xr:uid="{00000000-0005-0000-0000-00005D710000}"/>
    <cellStyle name="20% - Accent1 3 5 7 6 2 2" xfId="29203" xr:uid="{00000000-0005-0000-0000-00005E710000}"/>
    <cellStyle name="20% - Accent1 3 5 7 6 3" xfId="29204" xr:uid="{00000000-0005-0000-0000-00005F710000}"/>
    <cellStyle name="20% - Accent1 3 5 7 7" xfId="29205" xr:uid="{00000000-0005-0000-0000-000060710000}"/>
    <cellStyle name="20% - Accent1 3 5 7 7 2" xfId="29206" xr:uid="{00000000-0005-0000-0000-000061710000}"/>
    <cellStyle name="20% - Accent1 3 5 7 8" xfId="29207" xr:uid="{00000000-0005-0000-0000-000062710000}"/>
    <cellStyle name="20% - Accent1 3 5 7 8 2" xfId="29208" xr:uid="{00000000-0005-0000-0000-000063710000}"/>
    <cellStyle name="20% - Accent1 3 5 7 9" xfId="29209" xr:uid="{00000000-0005-0000-0000-000064710000}"/>
    <cellStyle name="20% - Accent1 3 5 8" xfId="29210" xr:uid="{00000000-0005-0000-0000-000065710000}"/>
    <cellStyle name="20% - Accent1 3 5 8 2" xfId="29211" xr:uid="{00000000-0005-0000-0000-000066710000}"/>
    <cellStyle name="20% - Accent1 3 5 8 2 2" xfId="29212" xr:uid="{00000000-0005-0000-0000-000067710000}"/>
    <cellStyle name="20% - Accent1 3 5 8 2 2 2" xfId="29213" xr:uid="{00000000-0005-0000-0000-000068710000}"/>
    <cellStyle name="20% - Accent1 3 5 8 2 2 2 2" xfId="29214" xr:uid="{00000000-0005-0000-0000-000069710000}"/>
    <cellStyle name="20% - Accent1 3 5 8 2 2 3" xfId="29215" xr:uid="{00000000-0005-0000-0000-00006A710000}"/>
    <cellStyle name="20% - Accent1 3 5 8 2 3" xfId="29216" xr:uid="{00000000-0005-0000-0000-00006B710000}"/>
    <cellStyle name="20% - Accent1 3 5 8 2 3 2" xfId="29217" xr:uid="{00000000-0005-0000-0000-00006C710000}"/>
    <cellStyle name="20% - Accent1 3 5 8 2 4" xfId="29218" xr:uid="{00000000-0005-0000-0000-00006D710000}"/>
    <cellStyle name="20% - Accent1 3 5 8 3" xfId="29219" xr:uid="{00000000-0005-0000-0000-00006E710000}"/>
    <cellStyle name="20% - Accent1 3 5 8 3 2" xfId="29220" xr:uid="{00000000-0005-0000-0000-00006F710000}"/>
    <cellStyle name="20% - Accent1 3 5 8 3 2 2" xfId="29221" xr:uid="{00000000-0005-0000-0000-000070710000}"/>
    <cellStyle name="20% - Accent1 3 5 8 3 2 2 2" xfId="29222" xr:uid="{00000000-0005-0000-0000-000071710000}"/>
    <cellStyle name="20% - Accent1 3 5 8 3 2 3" xfId="29223" xr:uid="{00000000-0005-0000-0000-000072710000}"/>
    <cellStyle name="20% - Accent1 3 5 8 3 3" xfId="29224" xr:uid="{00000000-0005-0000-0000-000073710000}"/>
    <cellStyle name="20% - Accent1 3 5 8 3 3 2" xfId="29225" xr:uid="{00000000-0005-0000-0000-000074710000}"/>
    <cellStyle name="20% - Accent1 3 5 8 3 4" xfId="29226" xr:uid="{00000000-0005-0000-0000-000075710000}"/>
    <cellStyle name="20% - Accent1 3 5 8 4" xfId="29227" xr:uid="{00000000-0005-0000-0000-000076710000}"/>
    <cellStyle name="20% - Accent1 3 5 8 4 2" xfId="29228" xr:uid="{00000000-0005-0000-0000-000077710000}"/>
    <cellStyle name="20% - Accent1 3 5 8 4 2 2" xfId="29229" xr:uid="{00000000-0005-0000-0000-000078710000}"/>
    <cellStyle name="20% - Accent1 3 5 8 4 2 2 2" xfId="29230" xr:uid="{00000000-0005-0000-0000-000079710000}"/>
    <cellStyle name="20% - Accent1 3 5 8 4 2 3" xfId="29231" xr:uid="{00000000-0005-0000-0000-00007A710000}"/>
    <cellStyle name="20% - Accent1 3 5 8 4 3" xfId="29232" xr:uid="{00000000-0005-0000-0000-00007B710000}"/>
    <cellStyle name="20% - Accent1 3 5 8 4 3 2" xfId="29233" xr:uid="{00000000-0005-0000-0000-00007C710000}"/>
    <cellStyle name="20% - Accent1 3 5 8 4 4" xfId="29234" xr:uid="{00000000-0005-0000-0000-00007D710000}"/>
    <cellStyle name="20% - Accent1 3 5 8 5" xfId="29235" xr:uid="{00000000-0005-0000-0000-00007E710000}"/>
    <cellStyle name="20% - Accent1 3 5 8 5 2" xfId="29236" xr:uid="{00000000-0005-0000-0000-00007F710000}"/>
    <cellStyle name="20% - Accent1 3 5 8 5 2 2" xfId="29237" xr:uid="{00000000-0005-0000-0000-000080710000}"/>
    <cellStyle name="20% - Accent1 3 5 8 5 3" xfId="29238" xr:uid="{00000000-0005-0000-0000-000081710000}"/>
    <cellStyle name="20% - Accent1 3 5 8 6" xfId="29239" xr:uid="{00000000-0005-0000-0000-000082710000}"/>
    <cellStyle name="20% - Accent1 3 5 8 6 2" xfId="29240" xr:uid="{00000000-0005-0000-0000-000083710000}"/>
    <cellStyle name="20% - Accent1 3 5 8 6 2 2" xfId="29241" xr:uid="{00000000-0005-0000-0000-000084710000}"/>
    <cellStyle name="20% - Accent1 3 5 8 6 3" xfId="29242" xr:uid="{00000000-0005-0000-0000-000085710000}"/>
    <cellStyle name="20% - Accent1 3 5 8 7" xfId="29243" xr:uid="{00000000-0005-0000-0000-000086710000}"/>
    <cellStyle name="20% - Accent1 3 5 8 7 2" xfId="29244" xr:uid="{00000000-0005-0000-0000-000087710000}"/>
    <cellStyle name="20% - Accent1 3 5 8 8" xfId="29245" xr:uid="{00000000-0005-0000-0000-000088710000}"/>
    <cellStyle name="20% - Accent1 3 5 8 8 2" xfId="29246" xr:uid="{00000000-0005-0000-0000-000089710000}"/>
    <cellStyle name="20% - Accent1 3 5 8 9" xfId="29247" xr:uid="{00000000-0005-0000-0000-00008A710000}"/>
    <cellStyle name="20% - Accent1 3 5 9" xfId="29248" xr:uid="{00000000-0005-0000-0000-00008B710000}"/>
    <cellStyle name="20% - Accent1 3 5 9 2" xfId="29249" xr:uid="{00000000-0005-0000-0000-00008C710000}"/>
    <cellStyle name="20% - Accent1 3 5 9 2 2" xfId="29250" xr:uid="{00000000-0005-0000-0000-00008D710000}"/>
    <cellStyle name="20% - Accent1 3 5 9 2 2 2" xfId="29251" xr:uid="{00000000-0005-0000-0000-00008E710000}"/>
    <cellStyle name="20% - Accent1 3 5 9 2 3" xfId="29252" xr:uid="{00000000-0005-0000-0000-00008F710000}"/>
    <cellStyle name="20% - Accent1 3 5 9 3" xfId="29253" xr:uid="{00000000-0005-0000-0000-000090710000}"/>
    <cellStyle name="20% - Accent1 3 5 9 3 2" xfId="29254" xr:uid="{00000000-0005-0000-0000-000091710000}"/>
    <cellStyle name="20% - Accent1 3 5 9 4" xfId="29255" xr:uid="{00000000-0005-0000-0000-000092710000}"/>
    <cellStyle name="20% - Accent1 3 6" xfId="29256" xr:uid="{00000000-0005-0000-0000-000093710000}"/>
    <cellStyle name="20% - Accent1 3 6 10" xfId="29257" xr:uid="{00000000-0005-0000-0000-000094710000}"/>
    <cellStyle name="20% - Accent1 3 6 10 2" xfId="29258" xr:uid="{00000000-0005-0000-0000-000095710000}"/>
    <cellStyle name="20% - Accent1 3 6 10 2 2" xfId="29259" xr:uid="{00000000-0005-0000-0000-000096710000}"/>
    <cellStyle name="20% - Accent1 3 6 10 2 2 2" xfId="29260" xr:uid="{00000000-0005-0000-0000-000097710000}"/>
    <cellStyle name="20% - Accent1 3 6 10 2 3" xfId="29261" xr:uid="{00000000-0005-0000-0000-000098710000}"/>
    <cellStyle name="20% - Accent1 3 6 10 3" xfId="29262" xr:uid="{00000000-0005-0000-0000-000099710000}"/>
    <cellStyle name="20% - Accent1 3 6 10 3 2" xfId="29263" xr:uid="{00000000-0005-0000-0000-00009A710000}"/>
    <cellStyle name="20% - Accent1 3 6 10 4" xfId="29264" xr:uid="{00000000-0005-0000-0000-00009B710000}"/>
    <cellStyle name="20% - Accent1 3 6 11" xfId="29265" xr:uid="{00000000-0005-0000-0000-00009C710000}"/>
    <cellStyle name="20% - Accent1 3 6 11 2" xfId="29266" xr:uid="{00000000-0005-0000-0000-00009D710000}"/>
    <cellStyle name="20% - Accent1 3 6 11 2 2" xfId="29267" xr:uid="{00000000-0005-0000-0000-00009E710000}"/>
    <cellStyle name="20% - Accent1 3 6 11 3" xfId="29268" xr:uid="{00000000-0005-0000-0000-00009F710000}"/>
    <cellStyle name="20% - Accent1 3 6 12" xfId="29269" xr:uid="{00000000-0005-0000-0000-0000A0710000}"/>
    <cellStyle name="20% - Accent1 3 6 12 2" xfId="29270" xr:uid="{00000000-0005-0000-0000-0000A1710000}"/>
    <cellStyle name="20% - Accent1 3 6 12 2 2" xfId="29271" xr:uid="{00000000-0005-0000-0000-0000A2710000}"/>
    <cellStyle name="20% - Accent1 3 6 12 3" xfId="29272" xr:uid="{00000000-0005-0000-0000-0000A3710000}"/>
    <cellStyle name="20% - Accent1 3 6 13" xfId="29273" xr:uid="{00000000-0005-0000-0000-0000A4710000}"/>
    <cellStyle name="20% - Accent1 3 6 13 2" xfId="29274" xr:uid="{00000000-0005-0000-0000-0000A5710000}"/>
    <cellStyle name="20% - Accent1 3 6 14" xfId="29275" xr:uid="{00000000-0005-0000-0000-0000A6710000}"/>
    <cellStyle name="20% - Accent1 3 6 14 2" xfId="29276" xr:uid="{00000000-0005-0000-0000-0000A7710000}"/>
    <cellStyle name="20% - Accent1 3 6 15" xfId="29277" xr:uid="{00000000-0005-0000-0000-0000A8710000}"/>
    <cellStyle name="20% - Accent1 3 6 2" xfId="29278" xr:uid="{00000000-0005-0000-0000-0000A9710000}"/>
    <cellStyle name="20% - Accent1 3 6 2 10" xfId="29279" xr:uid="{00000000-0005-0000-0000-0000AA710000}"/>
    <cellStyle name="20% - Accent1 3 6 2 10 2" xfId="29280" xr:uid="{00000000-0005-0000-0000-0000AB710000}"/>
    <cellStyle name="20% - Accent1 3 6 2 10 2 2" xfId="29281" xr:uid="{00000000-0005-0000-0000-0000AC710000}"/>
    <cellStyle name="20% - Accent1 3 6 2 10 3" xfId="29282" xr:uid="{00000000-0005-0000-0000-0000AD710000}"/>
    <cellStyle name="20% - Accent1 3 6 2 11" xfId="29283" xr:uid="{00000000-0005-0000-0000-0000AE710000}"/>
    <cellStyle name="20% - Accent1 3 6 2 11 2" xfId="29284" xr:uid="{00000000-0005-0000-0000-0000AF710000}"/>
    <cellStyle name="20% - Accent1 3 6 2 11 2 2" xfId="29285" xr:uid="{00000000-0005-0000-0000-0000B0710000}"/>
    <cellStyle name="20% - Accent1 3 6 2 11 3" xfId="29286" xr:uid="{00000000-0005-0000-0000-0000B1710000}"/>
    <cellStyle name="20% - Accent1 3 6 2 12" xfId="29287" xr:uid="{00000000-0005-0000-0000-0000B2710000}"/>
    <cellStyle name="20% - Accent1 3 6 2 12 2" xfId="29288" xr:uid="{00000000-0005-0000-0000-0000B3710000}"/>
    <cellStyle name="20% - Accent1 3 6 2 13" xfId="29289" xr:uid="{00000000-0005-0000-0000-0000B4710000}"/>
    <cellStyle name="20% - Accent1 3 6 2 13 2" xfId="29290" xr:uid="{00000000-0005-0000-0000-0000B5710000}"/>
    <cellStyle name="20% - Accent1 3 6 2 14" xfId="29291" xr:uid="{00000000-0005-0000-0000-0000B6710000}"/>
    <cellStyle name="20% - Accent1 3 6 2 2" xfId="29292" xr:uid="{00000000-0005-0000-0000-0000B7710000}"/>
    <cellStyle name="20% - Accent1 3 6 2 2 10" xfId="29293" xr:uid="{00000000-0005-0000-0000-0000B8710000}"/>
    <cellStyle name="20% - Accent1 3 6 2 2 10 2" xfId="29294" xr:uid="{00000000-0005-0000-0000-0000B9710000}"/>
    <cellStyle name="20% - Accent1 3 6 2 2 11" xfId="29295" xr:uid="{00000000-0005-0000-0000-0000BA710000}"/>
    <cellStyle name="20% - Accent1 3 6 2 2 2" xfId="29296" xr:uid="{00000000-0005-0000-0000-0000BB710000}"/>
    <cellStyle name="20% - Accent1 3 6 2 2 2 2" xfId="29297" xr:uid="{00000000-0005-0000-0000-0000BC710000}"/>
    <cellStyle name="20% - Accent1 3 6 2 2 2 2 2" xfId="29298" xr:uid="{00000000-0005-0000-0000-0000BD710000}"/>
    <cellStyle name="20% - Accent1 3 6 2 2 2 2 2 2" xfId="29299" xr:uid="{00000000-0005-0000-0000-0000BE710000}"/>
    <cellStyle name="20% - Accent1 3 6 2 2 2 2 2 2 2" xfId="29300" xr:uid="{00000000-0005-0000-0000-0000BF710000}"/>
    <cellStyle name="20% - Accent1 3 6 2 2 2 2 2 3" xfId="29301" xr:uid="{00000000-0005-0000-0000-0000C0710000}"/>
    <cellStyle name="20% - Accent1 3 6 2 2 2 2 3" xfId="29302" xr:uid="{00000000-0005-0000-0000-0000C1710000}"/>
    <cellStyle name="20% - Accent1 3 6 2 2 2 2 3 2" xfId="29303" xr:uid="{00000000-0005-0000-0000-0000C2710000}"/>
    <cellStyle name="20% - Accent1 3 6 2 2 2 2 4" xfId="29304" xr:uid="{00000000-0005-0000-0000-0000C3710000}"/>
    <cellStyle name="20% - Accent1 3 6 2 2 2 3" xfId="29305" xr:uid="{00000000-0005-0000-0000-0000C4710000}"/>
    <cellStyle name="20% - Accent1 3 6 2 2 2 3 2" xfId="29306" xr:uid="{00000000-0005-0000-0000-0000C5710000}"/>
    <cellStyle name="20% - Accent1 3 6 2 2 2 3 2 2" xfId="29307" xr:uid="{00000000-0005-0000-0000-0000C6710000}"/>
    <cellStyle name="20% - Accent1 3 6 2 2 2 3 2 2 2" xfId="29308" xr:uid="{00000000-0005-0000-0000-0000C7710000}"/>
    <cellStyle name="20% - Accent1 3 6 2 2 2 3 2 3" xfId="29309" xr:uid="{00000000-0005-0000-0000-0000C8710000}"/>
    <cellStyle name="20% - Accent1 3 6 2 2 2 3 3" xfId="29310" xr:uid="{00000000-0005-0000-0000-0000C9710000}"/>
    <cellStyle name="20% - Accent1 3 6 2 2 2 3 3 2" xfId="29311" xr:uid="{00000000-0005-0000-0000-0000CA710000}"/>
    <cellStyle name="20% - Accent1 3 6 2 2 2 3 4" xfId="29312" xr:uid="{00000000-0005-0000-0000-0000CB710000}"/>
    <cellStyle name="20% - Accent1 3 6 2 2 2 4" xfId="29313" xr:uid="{00000000-0005-0000-0000-0000CC710000}"/>
    <cellStyle name="20% - Accent1 3 6 2 2 2 4 2" xfId="29314" xr:uid="{00000000-0005-0000-0000-0000CD710000}"/>
    <cellStyle name="20% - Accent1 3 6 2 2 2 4 2 2" xfId="29315" xr:uid="{00000000-0005-0000-0000-0000CE710000}"/>
    <cellStyle name="20% - Accent1 3 6 2 2 2 4 2 2 2" xfId="29316" xr:uid="{00000000-0005-0000-0000-0000CF710000}"/>
    <cellStyle name="20% - Accent1 3 6 2 2 2 4 2 3" xfId="29317" xr:uid="{00000000-0005-0000-0000-0000D0710000}"/>
    <cellStyle name="20% - Accent1 3 6 2 2 2 4 3" xfId="29318" xr:uid="{00000000-0005-0000-0000-0000D1710000}"/>
    <cellStyle name="20% - Accent1 3 6 2 2 2 4 3 2" xfId="29319" xr:uid="{00000000-0005-0000-0000-0000D2710000}"/>
    <cellStyle name="20% - Accent1 3 6 2 2 2 4 4" xfId="29320" xr:uid="{00000000-0005-0000-0000-0000D3710000}"/>
    <cellStyle name="20% - Accent1 3 6 2 2 2 5" xfId="29321" xr:uid="{00000000-0005-0000-0000-0000D4710000}"/>
    <cellStyle name="20% - Accent1 3 6 2 2 2 5 2" xfId="29322" xr:uid="{00000000-0005-0000-0000-0000D5710000}"/>
    <cellStyle name="20% - Accent1 3 6 2 2 2 5 2 2" xfId="29323" xr:uid="{00000000-0005-0000-0000-0000D6710000}"/>
    <cellStyle name="20% - Accent1 3 6 2 2 2 5 3" xfId="29324" xr:uid="{00000000-0005-0000-0000-0000D7710000}"/>
    <cellStyle name="20% - Accent1 3 6 2 2 2 6" xfId="29325" xr:uid="{00000000-0005-0000-0000-0000D8710000}"/>
    <cellStyle name="20% - Accent1 3 6 2 2 2 6 2" xfId="29326" xr:uid="{00000000-0005-0000-0000-0000D9710000}"/>
    <cellStyle name="20% - Accent1 3 6 2 2 2 6 2 2" xfId="29327" xr:uid="{00000000-0005-0000-0000-0000DA710000}"/>
    <cellStyle name="20% - Accent1 3 6 2 2 2 6 3" xfId="29328" xr:uid="{00000000-0005-0000-0000-0000DB710000}"/>
    <cellStyle name="20% - Accent1 3 6 2 2 2 7" xfId="29329" xr:uid="{00000000-0005-0000-0000-0000DC710000}"/>
    <cellStyle name="20% - Accent1 3 6 2 2 2 7 2" xfId="29330" xr:uid="{00000000-0005-0000-0000-0000DD710000}"/>
    <cellStyle name="20% - Accent1 3 6 2 2 2 8" xfId="29331" xr:uid="{00000000-0005-0000-0000-0000DE710000}"/>
    <cellStyle name="20% - Accent1 3 6 2 2 2 8 2" xfId="29332" xr:uid="{00000000-0005-0000-0000-0000DF710000}"/>
    <cellStyle name="20% - Accent1 3 6 2 2 2 9" xfId="29333" xr:uid="{00000000-0005-0000-0000-0000E0710000}"/>
    <cellStyle name="20% - Accent1 3 6 2 2 3" xfId="29334" xr:uid="{00000000-0005-0000-0000-0000E1710000}"/>
    <cellStyle name="20% - Accent1 3 6 2 2 3 2" xfId="29335" xr:uid="{00000000-0005-0000-0000-0000E2710000}"/>
    <cellStyle name="20% - Accent1 3 6 2 2 3 2 2" xfId="29336" xr:uid="{00000000-0005-0000-0000-0000E3710000}"/>
    <cellStyle name="20% - Accent1 3 6 2 2 3 2 2 2" xfId="29337" xr:uid="{00000000-0005-0000-0000-0000E4710000}"/>
    <cellStyle name="20% - Accent1 3 6 2 2 3 2 2 2 2" xfId="29338" xr:uid="{00000000-0005-0000-0000-0000E5710000}"/>
    <cellStyle name="20% - Accent1 3 6 2 2 3 2 2 3" xfId="29339" xr:uid="{00000000-0005-0000-0000-0000E6710000}"/>
    <cellStyle name="20% - Accent1 3 6 2 2 3 2 3" xfId="29340" xr:uid="{00000000-0005-0000-0000-0000E7710000}"/>
    <cellStyle name="20% - Accent1 3 6 2 2 3 2 3 2" xfId="29341" xr:uid="{00000000-0005-0000-0000-0000E8710000}"/>
    <cellStyle name="20% - Accent1 3 6 2 2 3 2 4" xfId="29342" xr:uid="{00000000-0005-0000-0000-0000E9710000}"/>
    <cellStyle name="20% - Accent1 3 6 2 2 3 3" xfId="29343" xr:uid="{00000000-0005-0000-0000-0000EA710000}"/>
    <cellStyle name="20% - Accent1 3 6 2 2 3 3 2" xfId="29344" xr:uid="{00000000-0005-0000-0000-0000EB710000}"/>
    <cellStyle name="20% - Accent1 3 6 2 2 3 3 2 2" xfId="29345" xr:uid="{00000000-0005-0000-0000-0000EC710000}"/>
    <cellStyle name="20% - Accent1 3 6 2 2 3 3 2 2 2" xfId="29346" xr:uid="{00000000-0005-0000-0000-0000ED710000}"/>
    <cellStyle name="20% - Accent1 3 6 2 2 3 3 2 3" xfId="29347" xr:uid="{00000000-0005-0000-0000-0000EE710000}"/>
    <cellStyle name="20% - Accent1 3 6 2 2 3 3 3" xfId="29348" xr:uid="{00000000-0005-0000-0000-0000EF710000}"/>
    <cellStyle name="20% - Accent1 3 6 2 2 3 3 3 2" xfId="29349" xr:uid="{00000000-0005-0000-0000-0000F0710000}"/>
    <cellStyle name="20% - Accent1 3 6 2 2 3 3 4" xfId="29350" xr:uid="{00000000-0005-0000-0000-0000F1710000}"/>
    <cellStyle name="20% - Accent1 3 6 2 2 3 4" xfId="29351" xr:uid="{00000000-0005-0000-0000-0000F2710000}"/>
    <cellStyle name="20% - Accent1 3 6 2 2 3 4 2" xfId="29352" xr:uid="{00000000-0005-0000-0000-0000F3710000}"/>
    <cellStyle name="20% - Accent1 3 6 2 2 3 4 2 2" xfId="29353" xr:uid="{00000000-0005-0000-0000-0000F4710000}"/>
    <cellStyle name="20% - Accent1 3 6 2 2 3 4 2 2 2" xfId="29354" xr:uid="{00000000-0005-0000-0000-0000F5710000}"/>
    <cellStyle name="20% - Accent1 3 6 2 2 3 4 2 3" xfId="29355" xr:uid="{00000000-0005-0000-0000-0000F6710000}"/>
    <cellStyle name="20% - Accent1 3 6 2 2 3 4 3" xfId="29356" xr:uid="{00000000-0005-0000-0000-0000F7710000}"/>
    <cellStyle name="20% - Accent1 3 6 2 2 3 4 3 2" xfId="29357" xr:uid="{00000000-0005-0000-0000-0000F8710000}"/>
    <cellStyle name="20% - Accent1 3 6 2 2 3 4 4" xfId="29358" xr:uid="{00000000-0005-0000-0000-0000F9710000}"/>
    <cellStyle name="20% - Accent1 3 6 2 2 3 5" xfId="29359" xr:uid="{00000000-0005-0000-0000-0000FA710000}"/>
    <cellStyle name="20% - Accent1 3 6 2 2 3 5 2" xfId="29360" xr:uid="{00000000-0005-0000-0000-0000FB710000}"/>
    <cellStyle name="20% - Accent1 3 6 2 2 3 5 2 2" xfId="29361" xr:uid="{00000000-0005-0000-0000-0000FC710000}"/>
    <cellStyle name="20% - Accent1 3 6 2 2 3 5 3" xfId="29362" xr:uid="{00000000-0005-0000-0000-0000FD710000}"/>
    <cellStyle name="20% - Accent1 3 6 2 2 3 6" xfId="29363" xr:uid="{00000000-0005-0000-0000-0000FE710000}"/>
    <cellStyle name="20% - Accent1 3 6 2 2 3 6 2" xfId="29364" xr:uid="{00000000-0005-0000-0000-0000FF710000}"/>
    <cellStyle name="20% - Accent1 3 6 2 2 3 6 2 2" xfId="29365" xr:uid="{00000000-0005-0000-0000-000000720000}"/>
    <cellStyle name="20% - Accent1 3 6 2 2 3 6 3" xfId="29366" xr:uid="{00000000-0005-0000-0000-000001720000}"/>
    <cellStyle name="20% - Accent1 3 6 2 2 3 7" xfId="29367" xr:uid="{00000000-0005-0000-0000-000002720000}"/>
    <cellStyle name="20% - Accent1 3 6 2 2 3 7 2" xfId="29368" xr:uid="{00000000-0005-0000-0000-000003720000}"/>
    <cellStyle name="20% - Accent1 3 6 2 2 3 8" xfId="29369" xr:uid="{00000000-0005-0000-0000-000004720000}"/>
    <cellStyle name="20% - Accent1 3 6 2 2 3 8 2" xfId="29370" xr:uid="{00000000-0005-0000-0000-000005720000}"/>
    <cellStyle name="20% - Accent1 3 6 2 2 3 9" xfId="29371" xr:uid="{00000000-0005-0000-0000-000006720000}"/>
    <cellStyle name="20% - Accent1 3 6 2 2 4" xfId="29372" xr:uid="{00000000-0005-0000-0000-000007720000}"/>
    <cellStyle name="20% - Accent1 3 6 2 2 4 2" xfId="29373" xr:uid="{00000000-0005-0000-0000-000008720000}"/>
    <cellStyle name="20% - Accent1 3 6 2 2 4 2 2" xfId="29374" xr:uid="{00000000-0005-0000-0000-000009720000}"/>
    <cellStyle name="20% - Accent1 3 6 2 2 4 2 2 2" xfId="29375" xr:uid="{00000000-0005-0000-0000-00000A720000}"/>
    <cellStyle name="20% - Accent1 3 6 2 2 4 2 3" xfId="29376" xr:uid="{00000000-0005-0000-0000-00000B720000}"/>
    <cellStyle name="20% - Accent1 3 6 2 2 4 3" xfId="29377" xr:uid="{00000000-0005-0000-0000-00000C720000}"/>
    <cellStyle name="20% - Accent1 3 6 2 2 4 3 2" xfId="29378" xr:uid="{00000000-0005-0000-0000-00000D720000}"/>
    <cellStyle name="20% - Accent1 3 6 2 2 4 4" xfId="29379" xr:uid="{00000000-0005-0000-0000-00000E720000}"/>
    <cellStyle name="20% - Accent1 3 6 2 2 5" xfId="29380" xr:uid="{00000000-0005-0000-0000-00000F720000}"/>
    <cellStyle name="20% - Accent1 3 6 2 2 5 2" xfId="29381" xr:uid="{00000000-0005-0000-0000-000010720000}"/>
    <cellStyle name="20% - Accent1 3 6 2 2 5 2 2" xfId="29382" xr:uid="{00000000-0005-0000-0000-000011720000}"/>
    <cellStyle name="20% - Accent1 3 6 2 2 5 2 2 2" xfId="29383" xr:uid="{00000000-0005-0000-0000-000012720000}"/>
    <cellStyle name="20% - Accent1 3 6 2 2 5 2 3" xfId="29384" xr:uid="{00000000-0005-0000-0000-000013720000}"/>
    <cellStyle name="20% - Accent1 3 6 2 2 5 3" xfId="29385" xr:uid="{00000000-0005-0000-0000-000014720000}"/>
    <cellStyle name="20% - Accent1 3 6 2 2 5 3 2" xfId="29386" xr:uid="{00000000-0005-0000-0000-000015720000}"/>
    <cellStyle name="20% - Accent1 3 6 2 2 5 4" xfId="29387" xr:uid="{00000000-0005-0000-0000-000016720000}"/>
    <cellStyle name="20% - Accent1 3 6 2 2 6" xfId="29388" xr:uid="{00000000-0005-0000-0000-000017720000}"/>
    <cellStyle name="20% - Accent1 3 6 2 2 6 2" xfId="29389" xr:uid="{00000000-0005-0000-0000-000018720000}"/>
    <cellStyle name="20% - Accent1 3 6 2 2 6 2 2" xfId="29390" xr:uid="{00000000-0005-0000-0000-000019720000}"/>
    <cellStyle name="20% - Accent1 3 6 2 2 6 2 2 2" xfId="29391" xr:uid="{00000000-0005-0000-0000-00001A720000}"/>
    <cellStyle name="20% - Accent1 3 6 2 2 6 2 3" xfId="29392" xr:uid="{00000000-0005-0000-0000-00001B720000}"/>
    <cellStyle name="20% - Accent1 3 6 2 2 6 3" xfId="29393" xr:uid="{00000000-0005-0000-0000-00001C720000}"/>
    <cellStyle name="20% - Accent1 3 6 2 2 6 3 2" xfId="29394" xr:uid="{00000000-0005-0000-0000-00001D720000}"/>
    <cellStyle name="20% - Accent1 3 6 2 2 6 4" xfId="29395" xr:uid="{00000000-0005-0000-0000-00001E720000}"/>
    <cellStyle name="20% - Accent1 3 6 2 2 7" xfId="29396" xr:uid="{00000000-0005-0000-0000-00001F720000}"/>
    <cellStyle name="20% - Accent1 3 6 2 2 7 2" xfId="29397" xr:uid="{00000000-0005-0000-0000-000020720000}"/>
    <cellStyle name="20% - Accent1 3 6 2 2 7 2 2" xfId="29398" xr:uid="{00000000-0005-0000-0000-000021720000}"/>
    <cellStyle name="20% - Accent1 3 6 2 2 7 3" xfId="29399" xr:uid="{00000000-0005-0000-0000-000022720000}"/>
    <cellStyle name="20% - Accent1 3 6 2 2 8" xfId="29400" xr:uid="{00000000-0005-0000-0000-000023720000}"/>
    <cellStyle name="20% - Accent1 3 6 2 2 8 2" xfId="29401" xr:uid="{00000000-0005-0000-0000-000024720000}"/>
    <cellStyle name="20% - Accent1 3 6 2 2 8 2 2" xfId="29402" xr:uid="{00000000-0005-0000-0000-000025720000}"/>
    <cellStyle name="20% - Accent1 3 6 2 2 8 3" xfId="29403" xr:uid="{00000000-0005-0000-0000-000026720000}"/>
    <cellStyle name="20% - Accent1 3 6 2 2 9" xfId="29404" xr:uid="{00000000-0005-0000-0000-000027720000}"/>
    <cellStyle name="20% - Accent1 3 6 2 2 9 2" xfId="29405" xr:uid="{00000000-0005-0000-0000-000028720000}"/>
    <cellStyle name="20% - Accent1 3 6 2 3" xfId="29406" xr:uid="{00000000-0005-0000-0000-000029720000}"/>
    <cellStyle name="20% - Accent1 3 6 2 3 10" xfId="29407" xr:uid="{00000000-0005-0000-0000-00002A720000}"/>
    <cellStyle name="20% - Accent1 3 6 2 3 10 2" xfId="29408" xr:uid="{00000000-0005-0000-0000-00002B720000}"/>
    <cellStyle name="20% - Accent1 3 6 2 3 11" xfId="29409" xr:uid="{00000000-0005-0000-0000-00002C720000}"/>
    <cellStyle name="20% - Accent1 3 6 2 3 2" xfId="29410" xr:uid="{00000000-0005-0000-0000-00002D720000}"/>
    <cellStyle name="20% - Accent1 3 6 2 3 2 2" xfId="29411" xr:uid="{00000000-0005-0000-0000-00002E720000}"/>
    <cellStyle name="20% - Accent1 3 6 2 3 2 2 2" xfId="29412" xr:uid="{00000000-0005-0000-0000-00002F720000}"/>
    <cellStyle name="20% - Accent1 3 6 2 3 2 2 2 2" xfId="29413" xr:uid="{00000000-0005-0000-0000-000030720000}"/>
    <cellStyle name="20% - Accent1 3 6 2 3 2 2 2 2 2" xfId="29414" xr:uid="{00000000-0005-0000-0000-000031720000}"/>
    <cellStyle name="20% - Accent1 3 6 2 3 2 2 2 3" xfId="29415" xr:uid="{00000000-0005-0000-0000-000032720000}"/>
    <cellStyle name="20% - Accent1 3 6 2 3 2 2 3" xfId="29416" xr:uid="{00000000-0005-0000-0000-000033720000}"/>
    <cellStyle name="20% - Accent1 3 6 2 3 2 2 3 2" xfId="29417" xr:uid="{00000000-0005-0000-0000-000034720000}"/>
    <cellStyle name="20% - Accent1 3 6 2 3 2 2 4" xfId="29418" xr:uid="{00000000-0005-0000-0000-000035720000}"/>
    <cellStyle name="20% - Accent1 3 6 2 3 2 3" xfId="29419" xr:uid="{00000000-0005-0000-0000-000036720000}"/>
    <cellStyle name="20% - Accent1 3 6 2 3 2 3 2" xfId="29420" xr:uid="{00000000-0005-0000-0000-000037720000}"/>
    <cellStyle name="20% - Accent1 3 6 2 3 2 3 2 2" xfId="29421" xr:uid="{00000000-0005-0000-0000-000038720000}"/>
    <cellStyle name="20% - Accent1 3 6 2 3 2 3 2 2 2" xfId="29422" xr:uid="{00000000-0005-0000-0000-000039720000}"/>
    <cellStyle name="20% - Accent1 3 6 2 3 2 3 2 3" xfId="29423" xr:uid="{00000000-0005-0000-0000-00003A720000}"/>
    <cellStyle name="20% - Accent1 3 6 2 3 2 3 3" xfId="29424" xr:uid="{00000000-0005-0000-0000-00003B720000}"/>
    <cellStyle name="20% - Accent1 3 6 2 3 2 3 3 2" xfId="29425" xr:uid="{00000000-0005-0000-0000-00003C720000}"/>
    <cellStyle name="20% - Accent1 3 6 2 3 2 3 4" xfId="29426" xr:uid="{00000000-0005-0000-0000-00003D720000}"/>
    <cellStyle name="20% - Accent1 3 6 2 3 2 4" xfId="29427" xr:uid="{00000000-0005-0000-0000-00003E720000}"/>
    <cellStyle name="20% - Accent1 3 6 2 3 2 4 2" xfId="29428" xr:uid="{00000000-0005-0000-0000-00003F720000}"/>
    <cellStyle name="20% - Accent1 3 6 2 3 2 4 2 2" xfId="29429" xr:uid="{00000000-0005-0000-0000-000040720000}"/>
    <cellStyle name="20% - Accent1 3 6 2 3 2 4 2 2 2" xfId="29430" xr:uid="{00000000-0005-0000-0000-000041720000}"/>
    <cellStyle name="20% - Accent1 3 6 2 3 2 4 2 3" xfId="29431" xr:uid="{00000000-0005-0000-0000-000042720000}"/>
    <cellStyle name="20% - Accent1 3 6 2 3 2 4 3" xfId="29432" xr:uid="{00000000-0005-0000-0000-000043720000}"/>
    <cellStyle name="20% - Accent1 3 6 2 3 2 4 3 2" xfId="29433" xr:uid="{00000000-0005-0000-0000-000044720000}"/>
    <cellStyle name="20% - Accent1 3 6 2 3 2 4 4" xfId="29434" xr:uid="{00000000-0005-0000-0000-000045720000}"/>
    <cellStyle name="20% - Accent1 3 6 2 3 2 5" xfId="29435" xr:uid="{00000000-0005-0000-0000-000046720000}"/>
    <cellStyle name="20% - Accent1 3 6 2 3 2 5 2" xfId="29436" xr:uid="{00000000-0005-0000-0000-000047720000}"/>
    <cellStyle name="20% - Accent1 3 6 2 3 2 5 2 2" xfId="29437" xr:uid="{00000000-0005-0000-0000-000048720000}"/>
    <cellStyle name="20% - Accent1 3 6 2 3 2 5 3" xfId="29438" xr:uid="{00000000-0005-0000-0000-000049720000}"/>
    <cellStyle name="20% - Accent1 3 6 2 3 2 6" xfId="29439" xr:uid="{00000000-0005-0000-0000-00004A720000}"/>
    <cellStyle name="20% - Accent1 3 6 2 3 2 6 2" xfId="29440" xr:uid="{00000000-0005-0000-0000-00004B720000}"/>
    <cellStyle name="20% - Accent1 3 6 2 3 2 6 2 2" xfId="29441" xr:uid="{00000000-0005-0000-0000-00004C720000}"/>
    <cellStyle name="20% - Accent1 3 6 2 3 2 6 3" xfId="29442" xr:uid="{00000000-0005-0000-0000-00004D720000}"/>
    <cellStyle name="20% - Accent1 3 6 2 3 2 7" xfId="29443" xr:uid="{00000000-0005-0000-0000-00004E720000}"/>
    <cellStyle name="20% - Accent1 3 6 2 3 2 7 2" xfId="29444" xr:uid="{00000000-0005-0000-0000-00004F720000}"/>
    <cellStyle name="20% - Accent1 3 6 2 3 2 8" xfId="29445" xr:uid="{00000000-0005-0000-0000-000050720000}"/>
    <cellStyle name="20% - Accent1 3 6 2 3 2 8 2" xfId="29446" xr:uid="{00000000-0005-0000-0000-000051720000}"/>
    <cellStyle name="20% - Accent1 3 6 2 3 2 9" xfId="29447" xr:uid="{00000000-0005-0000-0000-000052720000}"/>
    <cellStyle name="20% - Accent1 3 6 2 3 3" xfId="29448" xr:uid="{00000000-0005-0000-0000-000053720000}"/>
    <cellStyle name="20% - Accent1 3 6 2 3 3 2" xfId="29449" xr:uid="{00000000-0005-0000-0000-000054720000}"/>
    <cellStyle name="20% - Accent1 3 6 2 3 3 2 2" xfId="29450" xr:uid="{00000000-0005-0000-0000-000055720000}"/>
    <cellStyle name="20% - Accent1 3 6 2 3 3 2 2 2" xfId="29451" xr:uid="{00000000-0005-0000-0000-000056720000}"/>
    <cellStyle name="20% - Accent1 3 6 2 3 3 2 2 2 2" xfId="29452" xr:uid="{00000000-0005-0000-0000-000057720000}"/>
    <cellStyle name="20% - Accent1 3 6 2 3 3 2 2 3" xfId="29453" xr:uid="{00000000-0005-0000-0000-000058720000}"/>
    <cellStyle name="20% - Accent1 3 6 2 3 3 2 3" xfId="29454" xr:uid="{00000000-0005-0000-0000-000059720000}"/>
    <cellStyle name="20% - Accent1 3 6 2 3 3 2 3 2" xfId="29455" xr:uid="{00000000-0005-0000-0000-00005A720000}"/>
    <cellStyle name="20% - Accent1 3 6 2 3 3 2 4" xfId="29456" xr:uid="{00000000-0005-0000-0000-00005B720000}"/>
    <cellStyle name="20% - Accent1 3 6 2 3 3 3" xfId="29457" xr:uid="{00000000-0005-0000-0000-00005C720000}"/>
    <cellStyle name="20% - Accent1 3 6 2 3 3 3 2" xfId="29458" xr:uid="{00000000-0005-0000-0000-00005D720000}"/>
    <cellStyle name="20% - Accent1 3 6 2 3 3 3 2 2" xfId="29459" xr:uid="{00000000-0005-0000-0000-00005E720000}"/>
    <cellStyle name="20% - Accent1 3 6 2 3 3 3 2 2 2" xfId="29460" xr:uid="{00000000-0005-0000-0000-00005F720000}"/>
    <cellStyle name="20% - Accent1 3 6 2 3 3 3 2 3" xfId="29461" xr:uid="{00000000-0005-0000-0000-000060720000}"/>
    <cellStyle name="20% - Accent1 3 6 2 3 3 3 3" xfId="29462" xr:uid="{00000000-0005-0000-0000-000061720000}"/>
    <cellStyle name="20% - Accent1 3 6 2 3 3 3 3 2" xfId="29463" xr:uid="{00000000-0005-0000-0000-000062720000}"/>
    <cellStyle name="20% - Accent1 3 6 2 3 3 3 4" xfId="29464" xr:uid="{00000000-0005-0000-0000-000063720000}"/>
    <cellStyle name="20% - Accent1 3 6 2 3 3 4" xfId="29465" xr:uid="{00000000-0005-0000-0000-000064720000}"/>
    <cellStyle name="20% - Accent1 3 6 2 3 3 4 2" xfId="29466" xr:uid="{00000000-0005-0000-0000-000065720000}"/>
    <cellStyle name="20% - Accent1 3 6 2 3 3 4 2 2" xfId="29467" xr:uid="{00000000-0005-0000-0000-000066720000}"/>
    <cellStyle name="20% - Accent1 3 6 2 3 3 4 2 2 2" xfId="29468" xr:uid="{00000000-0005-0000-0000-000067720000}"/>
    <cellStyle name="20% - Accent1 3 6 2 3 3 4 2 3" xfId="29469" xr:uid="{00000000-0005-0000-0000-000068720000}"/>
    <cellStyle name="20% - Accent1 3 6 2 3 3 4 3" xfId="29470" xr:uid="{00000000-0005-0000-0000-000069720000}"/>
    <cellStyle name="20% - Accent1 3 6 2 3 3 4 3 2" xfId="29471" xr:uid="{00000000-0005-0000-0000-00006A720000}"/>
    <cellStyle name="20% - Accent1 3 6 2 3 3 4 4" xfId="29472" xr:uid="{00000000-0005-0000-0000-00006B720000}"/>
    <cellStyle name="20% - Accent1 3 6 2 3 3 5" xfId="29473" xr:uid="{00000000-0005-0000-0000-00006C720000}"/>
    <cellStyle name="20% - Accent1 3 6 2 3 3 5 2" xfId="29474" xr:uid="{00000000-0005-0000-0000-00006D720000}"/>
    <cellStyle name="20% - Accent1 3 6 2 3 3 5 2 2" xfId="29475" xr:uid="{00000000-0005-0000-0000-00006E720000}"/>
    <cellStyle name="20% - Accent1 3 6 2 3 3 5 3" xfId="29476" xr:uid="{00000000-0005-0000-0000-00006F720000}"/>
    <cellStyle name="20% - Accent1 3 6 2 3 3 6" xfId="29477" xr:uid="{00000000-0005-0000-0000-000070720000}"/>
    <cellStyle name="20% - Accent1 3 6 2 3 3 6 2" xfId="29478" xr:uid="{00000000-0005-0000-0000-000071720000}"/>
    <cellStyle name="20% - Accent1 3 6 2 3 3 6 2 2" xfId="29479" xr:uid="{00000000-0005-0000-0000-000072720000}"/>
    <cellStyle name="20% - Accent1 3 6 2 3 3 6 3" xfId="29480" xr:uid="{00000000-0005-0000-0000-000073720000}"/>
    <cellStyle name="20% - Accent1 3 6 2 3 3 7" xfId="29481" xr:uid="{00000000-0005-0000-0000-000074720000}"/>
    <cellStyle name="20% - Accent1 3 6 2 3 3 7 2" xfId="29482" xr:uid="{00000000-0005-0000-0000-000075720000}"/>
    <cellStyle name="20% - Accent1 3 6 2 3 3 8" xfId="29483" xr:uid="{00000000-0005-0000-0000-000076720000}"/>
    <cellStyle name="20% - Accent1 3 6 2 3 3 8 2" xfId="29484" xr:uid="{00000000-0005-0000-0000-000077720000}"/>
    <cellStyle name="20% - Accent1 3 6 2 3 3 9" xfId="29485" xr:uid="{00000000-0005-0000-0000-000078720000}"/>
    <cellStyle name="20% - Accent1 3 6 2 3 4" xfId="29486" xr:uid="{00000000-0005-0000-0000-000079720000}"/>
    <cellStyle name="20% - Accent1 3 6 2 3 4 2" xfId="29487" xr:uid="{00000000-0005-0000-0000-00007A720000}"/>
    <cellStyle name="20% - Accent1 3 6 2 3 4 2 2" xfId="29488" xr:uid="{00000000-0005-0000-0000-00007B720000}"/>
    <cellStyle name="20% - Accent1 3 6 2 3 4 2 2 2" xfId="29489" xr:uid="{00000000-0005-0000-0000-00007C720000}"/>
    <cellStyle name="20% - Accent1 3 6 2 3 4 2 3" xfId="29490" xr:uid="{00000000-0005-0000-0000-00007D720000}"/>
    <cellStyle name="20% - Accent1 3 6 2 3 4 3" xfId="29491" xr:uid="{00000000-0005-0000-0000-00007E720000}"/>
    <cellStyle name="20% - Accent1 3 6 2 3 4 3 2" xfId="29492" xr:uid="{00000000-0005-0000-0000-00007F720000}"/>
    <cellStyle name="20% - Accent1 3 6 2 3 4 4" xfId="29493" xr:uid="{00000000-0005-0000-0000-000080720000}"/>
    <cellStyle name="20% - Accent1 3 6 2 3 5" xfId="29494" xr:uid="{00000000-0005-0000-0000-000081720000}"/>
    <cellStyle name="20% - Accent1 3 6 2 3 5 2" xfId="29495" xr:uid="{00000000-0005-0000-0000-000082720000}"/>
    <cellStyle name="20% - Accent1 3 6 2 3 5 2 2" xfId="29496" xr:uid="{00000000-0005-0000-0000-000083720000}"/>
    <cellStyle name="20% - Accent1 3 6 2 3 5 2 2 2" xfId="29497" xr:uid="{00000000-0005-0000-0000-000084720000}"/>
    <cellStyle name="20% - Accent1 3 6 2 3 5 2 3" xfId="29498" xr:uid="{00000000-0005-0000-0000-000085720000}"/>
    <cellStyle name="20% - Accent1 3 6 2 3 5 3" xfId="29499" xr:uid="{00000000-0005-0000-0000-000086720000}"/>
    <cellStyle name="20% - Accent1 3 6 2 3 5 3 2" xfId="29500" xr:uid="{00000000-0005-0000-0000-000087720000}"/>
    <cellStyle name="20% - Accent1 3 6 2 3 5 4" xfId="29501" xr:uid="{00000000-0005-0000-0000-000088720000}"/>
    <cellStyle name="20% - Accent1 3 6 2 3 6" xfId="29502" xr:uid="{00000000-0005-0000-0000-000089720000}"/>
    <cellStyle name="20% - Accent1 3 6 2 3 6 2" xfId="29503" xr:uid="{00000000-0005-0000-0000-00008A720000}"/>
    <cellStyle name="20% - Accent1 3 6 2 3 6 2 2" xfId="29504" xr:uid="{00000000-0005-0000-0000-00008B720000}"/>
    <cellStyle name="20% - Accent1 3 6 2 3 6 2 2 2" xfId="29505" xr:uid="{00000000-0005-0000-0000-00008C720000}"/>
    <cellStyle name="20% - Accent1 3 6 2 3 6 2 3" xfId="29506" xr:uid="{00000000-0005-0000-0000-00008D720000}"/>
    <cellStyle name="20% - Accent1 3 6 2 3 6 3" xfId="29507" xr:uid="{00000000-0005-0000-0000-00008E720000}"/>
    <cellStyle name="20% - Accent1 3 6 2 3 6 3 2" xfId="29508" xr:uid="{00000000-0005-0000-0000-00008F720000}"/>
    <cellStyle name="20% - Accent1 3 6 2 3 6 4" xfId="29509" xr:uid="{00000000-0005-0000-0000-000090720000}"/>
    <cellStyle name="20% - Accent1 3 6 2 3 7" xfId="29510" xr:uid="{00000000-0005-0000-0000-000091720000}"/>
    <cellStyle name="20% - Accent1 3 6 2 3 7 2" xfId="29511" xr:uid="{00000000-0005-0000-0000-000092720000}"/>
    <cellStyle name="20% - Accent1 3 6 2 3 7 2 2" xfId="29512" xr:uid="{00000000-0005-0000-0000-000093720000}"/>
    <cellStyle name="20% - Accent1 3 6 2 3 7 3" xfId="29513" xr:uid="{00000000-0005-0000-0000-000094720000}"/>
    <cellStyle name="20% - Accent1 3 6 2 3 8" xfId="29514" xr:uid="{00000000-0005-0000-0000-000095720000}"/>
    <cellStyle name="20% - Accent1 3 6 2 3 8 2" xfId="29515" xr:uid="{00000000-0005-0000-0000-000096720000}"/>
    <cellStyle name="20% - Accent1 3 6 2 3 8 2 2" xfId="29516" xr:uid="{00000000-0005-0000-0000-000097720000}"/>
    <cellStyle name="20% - Accent1 3 6 2 3 8 3" xfId="29517" xr:uid="{00000000-0005-0000-0000-000098720000}"/>
    <cellStyle name="20% - Accent1 3 6 2 3 9" xfId="29518" xr:uid="{00000000-0005-0000-0000-000099720000}"/>
    <cellStyle name="20% - Accent1 3 6 2 3 9 2" xfId="29519" xr:uid="{00000000-0005-0000-0000-00009A720000}"/>
    <cellStyle name="20% - Accent1 3 6 2 4" xfId="29520" xr:uid="{00000000-0005-0000-0000-00009B720000}"/>
    <cellStyle name="20% - Accent1 3 6 2 4 10" xfId="29521" xr:uid="{00000000-0005-0000-0000-00009C720000}"/>
    <cellStyle name="20% - Accent1 3 6 2 4 10 2" xfId="29522" xr:uid="{00000000-0005-0000-0000-00009D720000}"/>
    <cellStyle name="20% - Accent1 3 6 2 4 11" xfId="29523" xr:uid="{00000000-0005-0000-0000-00009E720000}"/>
    <cellStyle name="20% - Accent1 3 6 2 4 2" xfId="29524" xr:uid="{00000000-0005-0000-0000-00009F720000}"/>
    <cellStyle name="20% - Accent1 3 6 2 4 2 2" xfId="29525" xr:uid="{00000000-0005-0000-0000-0000A0720000}"/>
    <cellStyle name="20% - Accent1 3 6 2 4 2 2 2" xfId="29526" xr:uid="{00000000-0005-0000-0000-0000A1720000}"/>
    <cellStyle name="20% - Accent1 3 6 2 4 2 2 2 2" xfId="29527" xr:uid="{00000000-0005-0000-0000-0000A2720000}"/>
    <cellStyle name="20% - Accent1 3 6 2 4 2 2 2 2 2" xfId="29528" xr:uid="{00000000-0005-0000-0000-0000A3720000}"/>
    <cellStyle name="20% - Accent1 3 6 2 4 2 2 2 3" xfId="29529" xr:uid="{00000000-0005-0000-0000-0000A4720000}"/>
    <cellStyle name="20% - Accent1 3 6 2 4 2 2 3" xfId="29530" xr:uid="{00000000-0005-0000-0000-0000A5720000}"/>
    <cellStyle name="20% - Accent1 3 6 2 4 2 2 3 2" xfId="29531" xr:uid="{00000000-0005-0000-0000-0000A6720000}"/>
    <cellStyle name="20% - Accent1 3 6 2 4 2 2 4" xfId="29532" xr:uid="{00000000-0005-0000-0000-0000A7720000}"/>
    <cellStyle name="20% - Accent1 3 6 2 4 2 3" xfId="29533" xr:uid="{00000000-0005-0000-0000-0000A8720000}"/>
    <cellStyle name="20% - Accent1 3 6 2 4 2 3 2" xfId="29534" xr:uid="{00000000-0005-0000-0000-0000A9720000}"/>
    <cellStyle name="20% - Accent1 3 6 2 4 2 3 2 2" xfId="29535" xr:uid="{00000000-0005-0000-0000-0000AA720000}"/>
    <cellStyle name="20% - Accent1 3 6 2 4 2 3 2 2 2" xfId="29536" xr:uid="{00000000-0005-0000-0000-0000AB720000}"/>
    <cellStyle name="20% - Accent1 3 6 2 4 2 3 2 3" xfId="29537" xr:uid="{00000000-0005-0000-0000-0000AC720000}"/>
    <cellStyle name="20% - Accent1 3 6 2 4 2 3 3" xfId="29538" xr:uid="{00000000-0005-0000-0000-0000AD720000}"/>
    <cellStyle name="20% - Accent1 3 6 2 4 2 3 3 2" xfId="29539" xr:uid="{00000000-0005-0000-0000-0000AE720000}"/>
    <cellStyle name="20% - Accent1 3 6 2 4 2 3 4" xfId="29540" xr:uid="{00000000-0005-0000-0000-0000AF720000}"/>
    <cellStyle name="20% - Accent1 3 6 2 4 2 4" xfId="29541" xr:uid="{00000000-0005-0000-0000-0000B0720000}"/>
    <cellStyle name="20% - Accent1 3 6 2 4 2 4 2" xfId="29542" xr:uid="{00000000-0005-0000-0000-0000B1720000}"/>
    <cellStyle name="20% - Accent1 3 6 2 4 2 4 2 2" xfId="29543" xr:uid="{00000000-0005-0000-0000-0000B2720000}"/>
    <cellStyle name="20% - Accent1 3 6 2 4 2 4 2 2 2" xfId="29544" xr:uid="{00000000-0005-0000-0000-0000B3720000}"/>
    <cellStyle name="20% - Accent1 3 6 2 4 2 4 2 3" xfId="29545" xr:uid="{00000000-0005-0000-0000-0000B4720000}"/>
    <cellStyle name="20% - Accent1 3 6 2 4 2 4 3" xfId="29546" xr:uid="{00000000-0005-0000-0000-0000B5720000}"/>
    <cellStyle name="20% - Accent1 3 6 2 4 2 4 3 2" xfId="29547" xr:uid="{00000000-0005-0000-0000-0000B6720000}"/>
    <cellStyle name="20% - Accent1 3 6 2 4 2 4 4" xfId="29548" xr:uid="{00000000-0005-0000-0000-0000B7720000}"/>
    <cellStyle name="20% - Accent1 3 6 2 4 2 5" xfId="29549" xr:uid="{00000000-0005-0000-0000-0000B8720000}"/>
    <cellStyle name="20% - Accent1 3 6 2 4 2 5 2" xfId="29550" xr:uid="{00000000-0005-0000-0000-0000B9720000}"/>
    <cellStyle name="20% - Accent1 3 6 2 4 2 5 2 2" xfId="29551" xr:uid="{00000000-0005-0000-0000-0000BA720000}"/>
    <cellStyle name="20% - Accent1 3 6 2 4 2 5 3" xfId="29552" xr:uid="{00000000-0005-0000-0000-0000BB720000}"/>
    <cellStyle name="20% - Accent1 3 6 2 4 2 6" xfId="29553" xr:uid="{00000000-0005-0000-0000-0000BC720000}"/>
    <cellStyle name="20% - Accent1 3 6 2 4 2 6 2" xfId="29554" xr:uid="{00000000-0005-0000-0000-0000BD720000}"/>
    <cellStyle name="20% - Accent1 3 6 2 4 2 6 2 2" xfId="29555" xr:uid="{00000000-0005-0000-0000-0000BE720000}"/>
    <cellStyle name="20% - Accent1 3 6 2 4 2 6 3" xfId="29556" xr:uid="{00000000-0005-0000-0000-0000BF720000}"/>
    <cellStyle name="20% - Accent1 3 6 2 4 2 7" xfId="29557" xr:uid="{00000000-0005-0000-0000-0000C0720000}"/>
    <cellStyle name="20% - Accent1 3 6 2 4 2 7 2" xfId="29558" xr:uid="{00000000-0005-0000-0000-0000C1720000}"/>
    <cellStyle name="20% - Accent1 3 6 2 4 2 8" xfId="29559" xr:uid="{00000000-0005-0000-0000-0000C2720000}"/>
    <cellStyle name="20% - Accent1 3 6 2 4 2 8 2" xfId="29560" xr:uid="{00000000-0005-0000-0000-0000C3720000}"/>
    <cellStyle name="20% - Accent1 3 6 2 4 2 9" xfId="29561" xr:uid="{00000000-0005-0000-0000-0000C4720000}"/>
    <cellStyle name="20% - Accent1 3 6 2 4 3" xfId="29562" xr:uid="{00000000-0005-0000-0000-0000C5720000}"/>
    <cellStyle name="20% - Accent1 3 6 2 4 3 2" xfId="29563" xr:uid="{00000000-0005-0000-0000-0000C6720000}"/>
    <cellStyle name="20% - Accent1 3 6 2 4 3 2 2" xfId="29564" xr:uid="{00000000-0005-0000-0000-0000C7720000}"/>
    <cellStyle name="20% - Accent1 3 6 2 4 3 2 2 2" xfId="29565" xr:uid="{00000000-0005-0000-0000-0000C8720000}"/>
    <cellStyle name="20% - Accent1 3 6 2 4 3 2 2 2 2" xfId="29566" xr:uid="{00000000-0005-0000-0000-0000C9720000}"/>
    <cellStyle name="20% - Accent1 3 6 2 4 3 2 2 3" xfId="29567" xr:uid="{00000000-0005-0000-0000-0000CA720000}"/>
    <cellStyle name="20% - Accent1 3 6 2 4 3 2 3" xfId="29568" xr:uid="{00000000-0005-0000-0000-0000CB720000}"/>
    <cellStyle name="20% - Accent1 3 6 2 4 3 2 3 2" xfId="29569" xr:uid="{00000000-0005-0000-0000-0000CC720000}"/>
    <cellStyle name="20% - Accent1 3 6 2 4 3 2 4" xfId="29570" xr:uid="{00000000-0005-0000-0000-0000CD720000}"/>
    <cellStyle name="20% - Accent1 3 6 2 4 3 3" xfId="29571" xr:uid="{00000000-0005-0000-0000-0000CE720000}"/>
    <cellStyle name="20% - Accent1 3 6 2 4 3 3 2" xfId="29572" xr:uid="{00000000-0005-0000-0000-0000CF720000}"/>
    <cellStyle name="20% - Accent1 3 6 2 4 3 3 2 2" xfId="29573" xr:uid="{00000000-0005-0000-0000-0000D0720000}"/>
    <cellStyle name="20% - Accent1 3 6 2 4 3 3 2 2 2" xfId="29574" xr:uid="{00000000-0005-0000-0000-0000D1720000}"/>
    <cellStyle name="20% - Accent1 3 6 2 4 3 3 2 3" xfId="29575" xr:uid="{00000000-0005-0000-0000-0000D2720000}"/>
    <cellStyle name="20% - Accent1 3 6 2 4 3 3 3" xfId="29576" xr:uid="{00000000-0005-0000-0000-0000D3720000}"/>
    <cellStyle name="20% - Accent1 3 6 2 4 3 3 3 2" xfId="29577" xr:uid="{00000000-0005-0000-0000-0000D4720000}"/>
    <cellStyle name="20% - Accent1 3 6 2 4 3 3 4" xfId="29578" xr:uid="{00000000-0005-0000-0000-0000D5720000}"/>
    <cellStyle name="20% - Accent1 3 6 2 4 3 4" xfId="29579" xr:uid="{00000000-0005-0000-0000-0000D6720000}"/>
    <cellStyle name="20% - Accent1 3 6 2 4 3 4 2" xfId="29580" xr:uid="{00000000-0005-0000-0000-0000D7720000}"/>
    <cellStyle name="20% - Accent1 3 6 2 4 3 4 2 2" xfId="29581" xr:uid="{00000000-0005-0000-0000-0000D8720000}"/>
    <cellStyle name="20% - Accent1 3 6 2 4 3 4 2 2 2" xfId="29582" xr:uid="{00000000-0005-0000-0000-0000D9720000}"/>
    <cellStyle name="20% - Accent1 3 6 2 4 3 4 2 3" xfId="29583" xr:uid="{00000000-0005-0000-0000-0000DA720000}"/>
    <cellStyle name="20% - Accent1 3 6 2 4 3 4 3" xfId="29584" xr:uid="{00000000-0005-0000-0000-0000DB720000}"/>
    <cellStyle name="20% - Accent1 3 6 2 4 3 4 3 2" xfId="29585" xr:uid="{00000000-0005-0000-0000-0000DC720000}"/>
    <cellStyle name="20% - Accent1 3 6 2 4 3 4 4" xfId="29586" xr:uid="{00000000-0005-0000-0000-0000DD720000}"/>
    <cellStyle name="20% - Accent1 3 6 2 4 3 5" xfId="29587" xr:uid="{00000000-0005-0000-0000-0000DE720000}"/>
    <cellStyle name="20% - Accent1 3 6 2 4 3 5 2" xfId="29588" xr:uid="{00000000-0005-0000-0000-0000DF720000}"/>
    <cellStyle name="20% - Accent1 3 6 2 4 3 5 2 2" xfId="29589" xr:uid="{00000000-0005-0000-0000-0000E0720000}"/>
    <cellStyle name="20% - Accent1 3 6 2 4 3 5 3" xfId="29590" xr:uid="{00000000-0005-0000-0000-0000E1720000}"/>
    <cellStyle name="20% - Accent1 3 6 2 4 3 6" xfId="29591" xr:uid="{00000000-0005-0000-0000-0000E2720000}"/>
    <cellStyle name="20% - Accent1 3 6 2 4 3 6 2" xfId="29592" xr:uid="{00000000-0005-0000-0000-0000E3720000}"/>
    <cellStyle name="20% - Accent1 3 6 2 4 3 6 2 2" xfId="29593" xr:uid="{00000000-0005-0000-0000-0000E4720000}"/>
    <cellStyle name="20% - Accent1 3 6 2 4 3 6 3" xfId="29594" xr:uid="{00000000-0005-0000-0000-0000E5720000}"/>
    <cellStyle name="20% - Accent1 3 6 2 4 3 7" xfId="29595" xr:uid="{00000000-0005-0000-0000-0000E6720000}"/>
    <cellStyle name="20% - Accent1 3 6 2 4 3 7 2" xfId="29596" xr:uid="{00000000-0005-0000-0000-0000E7720000}"/>
    <cellStyle name="20% - Accent1 3 6 2 4 3 8" xfId="29597" xr:uid="{00000000-0005-0000-0000-0000E8720000}"/>
    <cellStyle name="20% - Accent1 3 6 2 4 3 8 2" xfId="29598" xr:uid="{00000000-0005-0000-0000-0000E9720000}"/>
    <cellStyle name="20% - Accent1 3 6 2 4 3 9" xfId="29599" xr:uid="{00000000-0005-0000-0000-0000EA720000}"/>
    <cellStyle name="20% - Accent1 3 6 2 4 4" xfId="29600" xr:uid="{00000000-0005-0000-0000-0000EB720000}"/>
    <cellStyle name="20% - Accent1 3 6 2 4 4 2" xfId="29601" xr:uid="{00000000-0005-0000-0000-0000EC720000}"/>
    <cellStyle name="20% - Accent1 3 6 2 4 4 2 2" xfId="29602" xr:uid="{00000000-0005-0000-0000-0000ED720000}"/>
    <cellStyle name="20% - Accent1 3 6 2 4 4 2 2 2" xfId="29603" xr:uid="{00000000-0005-0000-0000-0000EE720000}"/>
    <cellStyle name="20% - Accent1 3 6 2 4 4 2 3" xfId="29604" xr:uid="{00000000-0005-0000-0000-0000EF720000}"/>
    <cellStyle name="20% - Accent1 3 6 2 4 4 3" xfId="29605" xr:uid="{00000000-0005-0000-0000-0000F0720000}"/>
    <cellStyle name="20% - Accent1 3 6 2 4 4 3 2" xfId="29606" xr:uid="{00000000-0005-0000-0000-0000F1720000}"/>
    <cellStyle name="20% - Accent1 3 6 2 4 4 4" xfId="29607" xr:uid="{00000000-0005-0000-0000-0000F2720000}"/>
    <cellStyle name="20% - Accent1 3 6 2 4 5" xfId="29608" xr:uid="{00000000-0005-0000-0000-0000F3720000}"/>
    <cellStyle name="20% - Accent1 3 6 2 4 5 2" xfId="29609" xr:uid="{00000000-0005-0000-0000-0000F4720000}"/>
    <cellStyle name="20% - Accent1 3 6 2 4 5 2 2" xfId="29610" xr:uid="{00000000-0005-0000-0000-0000F5720000}"/>
    <cellStyle name="20% - Accent1 3 6 2 4 5 2 2 2" xfId="29611" xr:uid="{00000000-0005-0000-0000-0000F6720000}"/>
    <cellStyle name="20% - Accent1 3 6 2 4 5 2 3" xfId="29612" xr:uid="{00000000-0005-0000-0000-0000F7720000}"/>
    <cellStyle name="20% - Accent1 3 6 2 4 5 3" xfId="29613" xr:uid="{00000000-0005-0000-0000-0000F8720000}"/>
    <cellStyle name="20% - Accent1 3 6 2 4 5 3 2" xfId="29614" xr:uid="{00000000-0005-0000-0000-0000F9720000}"/>
    <cellStyle name="20% - Accent1 3 6 2 4 5 4" xfId="29615" xr:uid="{00000000-0005-0000-0000-0000FA720000}"/>
    <cellStyle name="20% - Accent1 3 6 2 4 6" xfId="29616" xr:uid="{00000000-0005-0000-0000-0000FB720000}"/>
    <cellStyle name="20% - Accent1 3 6 2 4 6 2" xfId="29617" xr:uid="{00000000-0005-0000-0000-0000FC720000}"/>
    <cellStyle name="20% - Accent1 3 6 2 4 6 2 2" xfId="29618" xr:uid="{00000000-0005-0000-0000-0000FD720000}"/>
    <cellStyle name="20% - Accent1 3 6 2 4 6 2 2 2" xfId="29619" xr:uid="{00000000-0005-0000-0000-0000FE720000}"/>
    <cellStyle name="20% - Accent1 3 6 2 4 6 2 3" xfId="29620" xr:uid="{00000000-0005-0000-0000-0000FF720000}"/>
    <cellStyle name="20% - Accent1 3 6 2 4 6 3" xfId="29621" xr:uid="{00000000-0005-0000-0000-000000730000}"/>
    <cellStyle name="20% - Accent1 3 6 2 4 6 3 2" xfId="29622" xr:uid="{00000000-0005-0000-0000-000001730000}"/>
    <cellStyle name="20% - Accent1 3 6 2 4 6 4" xfId="29623" xr:uid="{00000000-0005-0000-0000-000002730000}"/>
    <cellStyle name="20% - Accent1 3 6 2 4 7" xfId="29624" xr:uid="{00000000-0005-0000-0000-000003730000}"/>
    <cellStyle name="20% - Accent1 3 6 2 4 7 2" xfId="29625" xr:uid="{00000000-0005-0000-0000-000004730000}"/>
    <cellStyle name="20% - Accent1 3 6 2 4 7 2 2" xfId="29626" xr:uid="{00000000-0005-0000-0000-000005730000}"/>
    <cellStyle name="20% - Accent1 3 6 2 4 7 3" xfId="29627" xr:uid="{00000000-0005-0000-0000-000006730000}"/>
    <cellStyle name="20% - Accent1 3 6 2 4 8" xfId="29628" xr:uid="{00000000-0005-0000-0000-000007730000}"/>
    <cellStyle name="20% - Accent1 3 6 2 4 8 2" xfId="29629" xr:uid="{00000000-0005-0000-0000-000008730000}"/>
    <cellStyle name="20% - Accent1 3 6 2 4 8 2 2" xfId="29630" xr:uid="{00000000-0005-0000-0000-000009730000}"/>
    <cellStyle name="20% - Accent1 3 6 2 4 8 3" xfId="29631" xr:uid="{00000000-0005-0000-0000-00000A730000}"/>
    <cellStyle name="20% - Accent1 3 6 2 4 9" xfId="29632" xr:uid="{00000000-0005-0000-0000-00000B730000}"/>
    <cellStyle name="20% - Accent1 3 6 2 4 9 2" xfId="29633" xr:uid="{00000000-0005-0000-0000-00000C730000}"/>
    <cellStyle name="20% - Accent1 3 6 2 5" xfId="29634" xr:uid="{00000000-0005-0000-0000-00000D730000}"/>
    <cellStyle name="20% - Accent1 3 6 2 5 2" xfId="29635" xr:uid="{00000000-0005-0000-0000-00000E730000}"/>
    <cellStyle name="20% - Accent1 3 6 2 5 2 2" xfId="29636" xr:uid="{00000000-0005-0000-0000-00000F730000}"/>
    <cellStyle name="20% - Accent1 3 6 2 5 2 2 2" xfId="29637" xr:uid="{00000000-0005-0000-0000-000010730000}"/>
    <cellStyle name="20% - Accent1 3 6 2 5 2 2 2 2" xfId="29638" xr:uid="{00000000-0005-0000-0000-000011730000}"/>
    <cellStyle name="20% - Accent1 3 6 2 5 2 2 3" xfId="29639" xr:uid="{00000000-0005-0000-0000-000012730000}"/>
    <cellStyle name="20% - Accent1 3 6 2 5 2 3" xfId="29640" xr:uid="{00000000-0005-0000-0000-000013730000}"/>
    <cellStyle name="20% - Accent1 3 6 2 5 2 3 2" xfId="29641" xr:uid="{00000000-0005-0000-0000-000014730000}"/>
    <cellStyle name="20% - Accent1 3 6 2 5 2 4" xfId="29642" xr:uid="{00000000-0005-0000-0000-000015730000}"/>
    <cellStyle name="20% - Accent1 3 6 2 5 3" xfId="29643" xr:uid="{00000000-0005-0000-0000-000016730000}"/>
    <cellStyle name="20% - Accent1 3 6 2 5 3 2" xfId="29644" xr:uid="{00000000-0005-0000-0000-000017730000}"/>
    <cellStyle name="20% - Accent1 3 6 2 5 3 2 2" xfId="29645" xr:uid="{00000000-0005-0000-0000-000018730000}"/>
    <cellStyle name="20% - Accent1 3 6 2 5 3 2 2 2" xfId="29646" xr:uid="{00000000-0005-0000-0000-000019730000}"/>
    <cellStyle name="20% - Accent1 3 6 2 5 3 2 3" xfId="29647" xr:uid="{00000000-0005-0000-0000-00001A730000}"/>
    <cellStyle name="20% - Accent1 3 6 2 5 3 3" xfId="29648" xr:uid="{00000000-0005-0000-0000-00001B730000}"/>
    <cellStyle name="20% - Accent1 3 6 2 5 3 3 2" xfId="29649" xr:uid="{00000000-0005-0000-0000-00001C730000}"/>
    <cellStyle name="20% - Accent1 3 6 2 5 3 4" xfId="29650" xr:uid="{00000000-0005-0000-0000-00001D730000}"/>
    <cellStyle name="20% - Accent1 3 6 2 5 4" xfId="29651" xr:uid="{00000000-0005-0000-0000-00001E730000}"/>
    <cellStyle name="20% - Accent1 3 6 2 5 4 2" xfId="29652" xr:uid="{00000000-0005-0000-0000-00001F730000}"/>
    <cellStyle name="20% - Accent1 3 6 2 5 4 2 2" xfId="29653" xr:uid="{00000000-0005-0000-0000-000020730000}"/>
    <cellStyle name="20% - Accent1 3 6 2 5 4 2 2 2" xfId="29654" xr:uid="{00000000-0005-0000-0000-000021730000}"/>
    <cellStyle name="20% - Accent1 3 6 2 5 4 2 3" xfId="29655" xr:uid="{00000000-0005-0000-0000-000022730000}"/>
    <cellStyle name="20% - Accent1 3 6 2 5 4 3" xfId="29656" xr:uid="{00000000-0005-0000-0000-000023730000}"/>
    <cellStyle name="20% - Accent1 3 6 2 5 4 3 2" xfId="29657" xr:uid="{00000000-0005-0000-0000-000024730000}"/>
    <cellStyle name="20% - Accent1 3 6 2 5 4 4" xfId="29658" xr:uid="{00000000-0005-0000-0000-000025730000}"/>
    <cellStyle name="20% - Accent1 3 6 2 5 5" xfId="29659" xr:uid="{00000000-0005-0000-0000-000026730000}"/>
    <cellStyle name="20% - Accent1 3 6 2 5 5 2" xfId="29660" xr:uid="{00000000-0005-0000-0000-000027730000}"/>
    <cellStyle name="20% - Accent1 3 6 2 5 5 2 2" xfId="29661" xr:uid="{00000000-0005-0000-0000-000028730000}"/>
    <cellStyle name="20% - Accent1 3 6 2 5 5 3" xfId="29662" xr:uid="{00000000-0005-0000-0000-000029730000}"/>
    <cellStyle name="20% - Accent1 3 6 2 5 6" xfId="29663" xr:uid="{00000000-0005-0000-0000-00002A730000}"/>
    <cellStyle name="20% - Accent1 3 6 2 5 6 2" xfId="29664" xr:uid="{00000000-0005-0000-0000-00002B730000}"/>
    <cellStyle name="20% - Accent1 3 6 2 5 6 2 2" xfId="29665" xr:uid="{00000000-0005-0000-0000-00002C730000}"/>
    <cellStyle name="20% - Accent1 3 6 2 5 6 3" xfId="29666" xr:uid="{00000000-0005-0000-0000-00002D730000}"/>
    <cellStyle name="20% - Accent1 3 6 2 5 7" xfId="29667" xr:uid="{00000000-0005-0000-0000-00002E730000}"/>
    <cellStyle name="20% - Accent1 3 6 2 5 7 2" xfId="29668" xr:uid="{00000000-0005-0000-0000-00002F730000}"/>
    <cellStyle name="20% - Accent1 3 6 2 5 8" xfId="29669" xr:uid="{00000000-0005-0000-0000-000030730000}"/>
    <cellStyle name="20% - Accent1 3 6 2 5 8 2" xfId="29670" xr:uid="{00000000-0005-0000-0000-000031730000}"/>
    <cellStyle name="20% - Accent1 3 6 2 5 9" xfId="29671" xr:uid="{00000000-0005-0000-0000-000032730000}"/>
    <cellStyle name="20% - Accent1 3 6 2 6" xfId="29672" xr:uid="{00000000-0005-0000-0000-000033730000}"/>
    <cellStyle name="20% - Accent1 3 6 2 6 2" xfId="29673" xr:uid="{00000000-0005-0000-0000-000034730000}"/>
    <cellStyle name="20% - Accent1 3 6 2 6 2 2" xfId="29674" xr:uid="{00000000-0005-0000-0000-000035730000}"/>
    <cellStyle name="20% - Accent1 3 6 2 6 2 2 2" xfId="29675" xr:uid="{00000000-0005-0000-0000-000036730000}"/>
    <cellStyle name="20% - Accent1 3 6 2 6 2 2 2 2" xfId="29676" xr:uid="{00000000-0005-0000-0000-000037730000}"/>
    <cellStyle name="20% - Accent1 3 6 2 6 2 2 3" xfId="29677" xr:uid="{00000000-0005-0000-0000-000038730000}"/>
    <cellStyle name="20% - Accent1 3 6 2 6 2 3" xfId="29678" xr:uid="{00000000-0005-0000-0000-000039730000}"/>
    <cellStyle name="20% - Accent1 3 6 2 6 2 3 2" xfId="29679" xr:uid="{00000000-0005-0000-0000-00003A730000}"/>
    <cellStyle name="20% - Accent1 3 6 2 6 2 4" xfId="29680" xr:uid="{00000000-0005-0000-0000-00003B730000}"/>
    <cellStyle name="20% - Accent1 3 6 2 6 3" xfId="29681" xr:uid="{00000000-0005-0000-0000-00003C730000}"/>
    <cellStyle name="20% - Accent1 3 6 2 6 3 2" xfId="29682" xr:uid="{00000000-0005-0000-0000-00003D730000}"/>
    <cellStyle name="20% - Accent1 3 6 2 6 3 2 2" xfId="29683" xr:uid="{00000000-0005-0000-0000-00003E730000}"/>
    <cellStyle name="20% - Accent1 3 6 2 6 3 2 2 2" xfId="29684" xr:uid="{00000000-0005-0000-0000-00003F730000}"/>
    <cellStyle name="20% - Accent1 3 6 2 6 3 2 3" xfId="29685" xr:uid="{00000000-0005-0000-0000-000040730000}"/>
    <cellStyle name="20% - Accent1 3 6 2 6 3 3" xfId="29686" xr:uid="{00000000-0005-0000-0000-000041730000}"/>
    <cellStyle name="20% - Accent1 3 6 2 6 3 3 2" xfId="29687" xr:uid="{00000000-0005-0000-0000-000042730000}"/>
    <cellStyle name="20% - Accent1 3 6 2 6 3 4" xfId="29688" xr:uid="{00000000-0005-0000-0000-000043730000}"/>
    <cellStyle name="20% - Accent1 3 6 2 6 4" xfId="29689" xr:uid="{00000000-0005-0000-0000-000044730000}"/>
    <cellStyle name="20% - Accent1 3 6 2 6 4 2" xfId="29690" xr:uid="{00000000-0005-0000-0000-000045730000}"/>
    <cellStyle name="20% - Accent1 3 6 2 6 4 2 2" xfId="29691" xr:uid="{00000000-0005-0000-0000-000046730000}"/>
    <cellStyle name="20% - Accent1 3 6 2 6 4 2 2 2" xfId="29692" xr:uid="{00000000-0005-0000-0000-000047730000}"/>
    <cellStyle name="20% - Accent1 3 6 2 6 4 2 3" xfId="29693" xr:uid="{00000000-0005-0000-0000-000048730000}"/>
    <cellStyle name="20% - Accent1 3 6 2 6 4 3" xfId="29694" xr:uid="{00000000-0005-0000-0000-000049730000}"/>
    <cellStyle name="20% - Accent1 3 6 2 6 4 3 2" xfId="29695" xr:uid="{00000000-0005-0000-0000-00004A730000}"/>
    <cellStyle name="20% - Accent1 3 6 2 6 4 4" xfId="29696" xr:uid="{00000000-0005-0000-0000-00004B730000}"/>
    <cellStyle name="20% - Accent1 3 6 2 6 5" xfId="29697" xr:uid="{00000000-0005-0000-0000-00004C730000}"/>
    <cellStyle name="20% - Accent1 3 6 2 6 5 2" xfId="29698" xr:uid="{00000000-0005-0000-0000-00004D730000}"/>
    <cellStyle name="20% - Accent1 3 6 2 6 5 2 2" xfId="29699" xr:uid="{00000000-0005-0000-0000-00004E730000}"/>
    <cellStyle name="20% - Accent1 3 6 2 6 5 3" xfId="29700" xr:uid="{00000000-0005-0000-0000-00004F730000}"/>
    <cellStyle name="20% - Accent1 3 6 2 6 6" xfId="29701" xr:uid="{00000000-0005-0000-0000-000050730000}"/>
    <cellStyle name="20% - Accent1 3 6 2 6 6 2" xfId="29702" xr:uid="{00000000-0005-0000-0000-000051730000}"/>
    <cellStyle name="20% - Accent1 3 6 2 6 6 2 2" xfId="29703" xr:uid="{00000000-0005-0000-0000-000052730000}"/>
    <cellStyle name="20% - Accent1 3 6 2 6 6 3" xfId="29704" xr:uid="{00000000-0005-0000-0000-000053730000}"/>
    <cellStyle name="20% - Accent1 3 6 2 6 7" xfId="29705" xr:uid="{00000000-0005-0000-0000-000054730000}"/>
    <cellStyle name="20% - Accent1 3 6 2 6 7 2" xfId="29706" xr:uid="{00000000-0005-0000-0000-000055730000}"/>
    <cellStyle name="20% - Accent1 3 6 2 6 8" xfId="29707" xr:uid="{00000000-0005-0000-0000-000056730000}"/>
    <cellStyle name="20% - Accent1 3 6 2 6 8 2" xfId="29708" xr:uid="{00000000-0005-0000-0000-000057730000}"/>
    <cellStyle name="20% - Accent1 3 6 2 6 9" xfId="29709" xr:uid="{00000000-0005-0000-0000-000058730000}"/>
    <cellStyle name="20% - Accent1 3 6 2 7" xfId="29710" xr:uid="{00000000-0005-0000-0000-000059730000}"/>
    <cellStyle name="20% - Accent1 3 6 2 7 2" xfId="29711" xr:uid="{00000000-0005-0000-0000-00005A730000}"/>
    <cellStyle name="20% - Accent1 3 6 2 7 2 2" xfId="29712" xr:uid="{00000000-0005-0000-0000-00005B730000}"/>
    <cellStyle name="20% - Accent1 3 6 2 7 2 2 2" xfId="29713" xr:uid="{00000000-0005-0000-0000-00005C730000}"/>
    <cellStyle name="20% - Accent1 3 6 2 7 2 3" xfId="29714" xr:uid="{00000000-0005-0000-0000-00005D730000}"/>
    <cellStyle name="20% - Accent1 3 6 2 7 3" xfId="29715" xr:uid="{00000000-0005-0000-0000-00005E730000}"/>
    <cellStyle name="20% - Accent1 3 6 2 7 3 2" xfId="29716" xr:uid="{00000000-0005-0000-0000-00005F730000}"/>
    <cellStyle name="20% - Accent1 3 6 2 7 4" xfId="29717" xr:uid="{00000000-0005-0000-0000-000060730000}"/>
    <cellStyle name="20% - Accent1 3 6 2 8" xfId="29718" xr:uid="{00000000-0005-0000-0000-000061730000}"/>
    <cellStyle name="20% - Accent1 3 6 2 8 2" xfId="29719" xr:uid="{00000000-0005-0000-0000-000062730000}"/>
    <cellStyle name="20% - Accent1 3 6 2 8 2 2" xfId="29720" xr:uid="{00000000-0005-0000-0000-000063730000}"/>
    <cellStyle name="20% - Accent1 3 6 2 8 2 2 2" xfId="29721" xr:uid="{00000000-0005-0000-0000-000064730000}"/>
    <cellStyle name="20% - Accent1 3 6 2 8 2 3" xfId="29722" xr:uid="{00000000-0005-0000-0000-000065730000}"/>
    <cellStyle name="20% - Accent1 3 6 2 8 3" xfId="29723" xr:uid="{00000000-0005-0000-0000-000066730000}"/>
    <cellStyle name="20% - Accent1 3 6 2 8 3 2" xfId="29724" xr:uid="{00000000-0005-0000-0000-000067730000}"/>
    <cellStyle name="20% - Accent1 3 6 2 8 4" xfId="29725" xr:uid="{00000000-0005-0000-0000-000068730000}"/>
    <cellStyle name="20% - Accent1 3 6 2 9" xfId="29726" xr:uid="{00000000-0005-0000-0000-000069730000}"/>
    <cellStyle name="20% - Accent1 3 6 2 9 2" xfId="29727" xr:uid="{00000000-0005-0000-0000-00006A730000}"/>
    <cellStyle name="20% - Accent1 3 6 2 9 2 2" xfId="29728" xr:uid="{00000000-0005-0000-0000-00006B730000}"/>
    <cellStyle name="20% - Accent1 3 6 2 9 2 2 2" xfId="29729" xr:uid="{00000000-0005-0000-0000-00006C730000}"/>
    <cellStyle name="20% - Accent1 3 6 2 9 2 3" xfId="29730" xr:uid="{00000000-0005-0000-0000-00006D730000}"/>
    <cellStyle name="20% - Accent1 3 6 2 9 3" xfId="29731" xr:uid="{00000000-0005-0000-0000-00006E730000}"/>
    <cellStyle name="20% - Accent1 3 6 2 9 3 2" xfId="29732" xr:uid="{00000000-0005-0000-0000-00006F730000}"/>
    <cellStyle name="20% - Accent1 3 6 2 9 4" xfId="29733" xr:uid="{00000000-0005-0000-0000-000070730000}"/>
    <cellStyle name="20% - Accent1 3 6 3" xfId="29734" xr:uid="{00000000-0005-0000-0000-000071730000}"/>
    <cellStyle name="20% - Accent1 3 6 3 10" xfId="29735" xr:uid="{00000000-0005-0000-0000-000072730000}"/>
    <cellStyle name="20% - Accent1 3 6 3 10 2" xfId="29736" xr:uid="{00000000-0005-0000-0000-000073730000}"/>
    <cellStyle name="20% - Accent1 3 6 3 11" xfId="29737" xr:uid="{00000000-0005-0000-0000-000074730000}"/>
    <cellStyle name="20% - Accent1 3 6 3 2" xfId="29738" xr:uid="{00000000-0005-0000-0000-000075730000}"/>
    <cellStyle name="20% - Accent1 3 6 3 2 2" xfId="29739" xr:uid="{00000000-0005-0000-0000-000076730000}"/>
    <cellStyle name="20% - Accent1 3 6 3 2 2 2" xfId="29740" xr:uid="{00000000-0005-0000-0000-000077730000}"/>
    <cellStyle name="20% - Accent1 3 6 3 2 2 2 2" xfId="29741" xr:uid="{00000000-0005-0000-0000-000078730000}"/>
    <cellStyle name="20% - Accent1 3 6 3 2 2 2 2 2" xfId="29742" xr:uid="{00000000-0005-0000-0000-000079730000}"/>
    <cellStyle name="20% - Accent1 3 6 3 2 2 2 3" xfId="29743" xr:uid="{00000000-0005-0000-0000-00007A730000}"/>
    <cellStyle name="20% - Accent1 3 6 3 2 2 3" xfId="29744" xr:uid="{00000000-0005-0000-0000-00007B730000}"/>
    <cellStyle name="20% - Accent1 3 6 3 2 2 3 2" xfId="29745" xr:uid="{00000000-0005-0000-0000-00007C730000}"/>
    <cellStyle name="20% - Accent1 3 6 3 2 2 4" xfId="29746" xr:uid="{00000000-0005-0000-0000-00007D730000}"/>
    <cellStyle name="20% - Accent1 3 6 3 2 3" xfId="29747" xr:uid="{00000000-0005-0000-0000-00007E730000}"/>
    <cellStyle name="20% - Accent1 3 6 3 2 3 2" xfId="29748" xr:uid="{00000000-0005-0000-0000-00007F730000}"/>
    <cellStyle name="20% - Accent1 3 6 3 2 3 2 2" xfId="29749" xr:uid="{00000000-0005-0000-0000-000080730000}"/>
    <cellStyle name="20% - Accent1 3 6 3 2 3 2 2 2" xfId="29750" xr:uid="{00000000-0005-0000-0000-000081730000}"/>
    <cellStyle name="20% - Accent1 3 6 3 2 3 2 3" xfId="29751" xr:uid="{00000000-0005-0000-0000-000082730000}"/>
    <cellStyle name="20% - Accent1 3 6 3 2 3 3" xfId="29752" xr:uid="{00000000-0005-0000-0000-000083730000}"/>
    <cellStyle name="20% - Accent1 3 6 3 2 3 3 2" xfId="29753" xr:uid="{00000000-0005-0000-0000-000084730000}"/>
    <cellStyle name="20% - Accent1 3 6 3 2 3 4" xfId="29754" xr:uid="{00000000-0005-0000-0000-000085730000}"/>
    <cellStyle name="20% - Accent1 3 6 3 2 4" xfId="29755" xr:uid="{00000000-0005-0000-0000-000086730000}"/>
    <cellStyle name="20% - Accent1 3 6 3 2 4 2" xfId="29756" xr:uid="{00000000-0005-0000-0000-000087730000}"/>
    <cellStyle name="20% - Accent1 3 6 3 2 4 2 2" xfId="29757" xr:uid="{00000000-0005-0000-0000-000088730000}"/>
    <cellStyle name="20% - Accent1 3 6 3 2 4 2 2 2" xfId="29758" xr:uid="{00000000-0005-0000-0000-000089730000}"/>
    <cellStyle name="20% - Accent1 3 6 3 2 4 2 3" xfId="29759" xr:uid="{00000000-0005-0000-0000-00008A730000}"/>
    <cellStyle name="20% - Accent1 3 6 3 2 4 3" xfId="29760" xr:uid="{00000000-0005-0000-0000-00008B730000}"/>
    <cellStyle name="20% - Accent1 3 6 3 2 4 3 2" xfId="29761" xr:uid="{00000000-0005-0000-0000-00008C730000}"/>
    <cellStyle name="20% - Accent1 3 6 3 2 4 4" xfId="29762" xr:uid="{00000000-0005-0000-0000-00008D730000}"/>
    <cellStyle name="20% - Accent1 3 6 3 2 5" xfId="29763" xr:uid="{00000000-0005-0000-0000-00008E730000}"/>
    <cellStyle name="20% - Accent1 3 6 3 2 5 2" xfId="29764" xr:uid="{00000000-0005-0000-0000-00008F730000}"/>
    <cellStyle name="20% - Accent1 3 6 3 2 5 2 2" xfId="29765" xr:uid="{00000000-0005-0000-0000-000090730000}"/>
    <cellStyle name="20% - Accent1 3 6 3 2 5 3" xfId="29766" xr:uid="{00000000-0005-0000-0000-000091730000}"/>
    <cellStyle name="20% - Accent1 3 6 3 2 6" xfId="29767" xr:uid="{00000000-0005-0000-0000-000092730000}"/>
    <cellStyle name="20% - Accent1 3 6 3 2 6 2" xfId="29768" xr:uid="{00000000-0005-0000-0000-000093730000}"/>
    <cellStyle name="20% - Accent1 3 6 3 2 6 2 2" xfId="29769" xr:uid="{00000000-0005-0000-0000-000094730000}"/>
    <cellStyle name="20% - Accent1 3 6 3 2 6 3" xfId="29770" xr:uid="{00000000-0005-0000-0000-000095730000}"/>
    <cellStyle name="20% - Accent1 3 6 3 2 7" xfId="29771" xr:uid="{00000000-0005-0000-0000-000096730000}"/>
    <cellStyle name="20% - Accent1 3 6 3 2 7 2" xfId="29772" xr:uid="{00000000-0005-0000-0000-000097730000}"/>
    <cellStyle name="20% - Accent1 3 6 3 2 8" xfId="29773" xr:uid="{00000000-0005-0000-0000-000098730000}"/>
    <cellStyle name="20% - Accent1 3 6 3 2 8 2" xfId="29774" xr:uid="{00000000-0005-0000-0000-000099730000}"/>
    <cellStyle name="20% - Accent1 3 6 3 2 9" xfId="29775" xr:uid="{00000000-0005-0000-0000-00009A730000}"/>
    <cellStyle name="20% - Accent1 3 6 3 3" xfId="29776" xr:uid="{00000000-0005-0000-0000-00009B730000}"/>
    <cellStyle name="20% - Accent1 3 6 3 3 2" xfId="29777" xr:uid="{00000000-0005-0000-0000-00009C730000}"/>
    <cellStyle name="20% - Accent1 3 6 3 3 2 2" xfId="29778" xr:uid="{00000000-0005-0000-0000-00009D730000}"/>
    <cellStyle name="20% - Accent1 3 6 3 3 2 2 2" xfId="29779" xr:uid="{00000000-0005-0000-0000-00009E730000}"/>
    <cellStyle name="20% - Accent1 3 6 3 3 2 2 2 2" xfId="29780" xr:uid="{00000000-0005-0000-0000-00009F730000}"/>
    <cellStyle name="20% - Accent1 3 6 3 3 2 2 3" xfId="29781" xr:uid="{00000000-0005-0000-0000-0000A0730000}"/>
    <cellStyle name="20% - Accent1 3 6 3 3 2 3" xfId="29782" xr:uid="{00000000-0005-0000-0000-0000A1730000}"/>
    <cellStyle name="20% - Accent1 3 6 3 3 2 3 2" xfId="29783" xr:uid="{00000000-0005-0000-0000-0000A2730000}"/>
    <cellStyle name="20% - Accent1 3 6 3 3 2 4" xfId="29784" xr:uid="{00000000-0005-0000-0000-0000A3730000}"/>
    <cellStyle name="20% - Accent1 3 6 3 3 3" xfId="29785" xr:uid="{00000000-0005-0000-0000-0000A4730000}"/>
    <cellStyle name="20% - Accent1 3 6 3 3 3 2" xfId="29786" xr:uid="{00000000-0005-0000-0000-0000A5730000}"/>
    <cellStyle name="20% - Accent1 3 6 3 3 3 2 2" xfId="29787" xr:uid="{00000000-0005-0000-0000-0000A6730000}"/>
    <cellStyle name="20% - Accent1 3 6 3 3 3 2 2 2" xfId="29788" xr:uid="{00000000-0005-0000-0000-0000A7730000}"/>
    <cellStyle name="20% - Accent1 3 6 3 3 3 2 3" xfId="29789" xr:uid="{00000000-0005-0000-0000-0000A8730000}"/>
    <cellStyle name="20% - Accent1 3 6 3 3 3 3" xfId="29790" xr:uid="{00000000-0005-0000-0000-0000A9730000}"/>
    <cellStyle name="20% - Accent1 3 6 3 3 3 3 2" xfId="29791" xr:uid="{00000000-0005-0000-0000-0000AA730000}"/>
    <cellStyle name="20% - Accent1 3 6 3 3 3 4" xfId="29792" xr:uid="{00000000-0005-0000-0000-0000AB730000}"/>
    <cellStyle name="20% - Accent1 3 6 3 3 4" xfId="29793" xr:uid="{00000000-0005-0000-0000-0000AC730000}"/>
    <cellStyle name="20% - Accent1 3 6 3 3 4 2" xfId="29794" xr:uid="{00000000-0005-0000-0000-0000AD730000}"/>
    <cellStyle name="20% - Accent1 3 6 3 3 4 2 2" xfId="29795" xr:uid="{00000000-0005-0000-0000-0000AE730000}"/>
    <cellStyle name="20% - Accent1 3 6 3 3 4 2 2 2" xfId="29796" xr:uid="{00000000-0005-0000-0000-0000AF730000}"/>
    <cellStyle name="20% - Accent1 3 6 3 3 4 2 3" xfId="29797" xr:uid="{00000000-0005-0000-0000-0000B0730000}"/>
    <cellStyle name="20% - Accent1 3 6 3 3 4 3" xfId="29798" xr:uid="{00000000-0005-0000-0000-0000B1730000}"/>
    <cellStyle name="20% - Accent1 3 6 3 3 4 3 2" xfId="29799" xr:uid="{00000000-0005-0000-0000-0000B2730000}"/>
    <cellStyle name="20% - Accent1 3 6 3 3 4 4" xfId="29800" xr:uid="{00000000-0005-0000-0000-0000B3730000}"/>
    <cellStyle name="20% - Accent1 3 6 3 3 5" xfId="29801" xr:uid="{00000000-0005-0000-0000-0000B4730000}"/>
    <cellStyle name="20% - Accent1 3 6 3 3 5 2" xfId="29802" xr:uid="{00000000-0005-0000-0000-0000B5730000}"/>
    <cellStyle name="20% - Accent1 3 6 3 3 5 2 2" xfId="29803" xr:uid="{00000000-0005-0000-0000-0000B6730000}"/>
    <cellStyle name="20% - Accent1 3 6 3 3 5 3" xfId="29804" xr:uid="{00000000-0005-0000-0000-0000B7730000}"/>
    <cellStyle name="20% - Accent1 3 6 3 3 6" xfId="29805" xr:uid="{00000000-0005-0000-0000-0000B8730000}"/>
    <cellStyle name="20% - Accent1 3 6 3 3 6 2" xfId="29806" xr:uid="{00000000-0005-0000-0000-0000B9730000}"/>
    <cellStyle name="20% - Accent1 3 6 3 3 6 2 2" xfId="29807" xr:uid="{00000000-0005-0000-0000-0000BA730000}"/>
    <cellStyle name="20% - Accent1 3 6 3 3 6 3" xfId="29808" xr:uid="{00000000-0005-0000-0000-0000BB730000}"/>
    <cellStyle name="20% - Accent1 3 6 3 3 7" xfId="29809" xr:uid="{00000000-0005-0000-0000-0000BC730000}"/>
    <cellStyle name="20% - Accent1 3 6 3 3 7 2" xfId="29810" xr:uid="{00000000-0005-0000-0000-0000BD730000}"/>
    <cellStyle name="20% - Accent1 3 6 3 3 8" xfId="29811" xr:uid="{00000000-0005-0000-0000-0000BE730000}"/>
    <cellStyle name="20% - Accent1 3 6 3 3 8 2" xfId="29812" xr:uid="{00000000-0005-0000-0000-0000BF730000}"/>
    <cellStyle name="20% - Accent1 3 6 3 3 9" xfId="29813" xr:uid="{00000000-0005-0000-0000-0000C0730000}"/>
    <cellStyle name="20% - Accent1 3 6 3 4" xfId="29814" xr:uid="{00000000-0005-0000-0000-0000C1730000}"/>
    <cellStyle name="20% - Accent1 3 6 3 4 2" xfId="29815" xr:uid="{00000000-0005-0000-0000-0000C2730000}"/>
    <cellStyle name="20% - Accent1 3 6 3 4 2 2" xfId="29816" xr:uid="{00000000-0005-0000-0000-0000C3730000}"/>
    <cellStyle name="20% - Accent1 3 6 3 4 2 2 2" xfId="29817" xr:uid="{00000000-0005-0000-0000-0000C4730000}"/>
    <cellStyle name="20% - Accent1 3 6 3 4 2 3" xfId="29818" xr:uid="{00000000-0005-0000-0000-0000C5730000}"/>
    <cellStyle name="20% - Accent1 3 6 3 4 3" xfId="29819" xr:uid="{00000000-0005-0000-0000-0000C6730000}"/>
    <cellStyle name="20% - Accent1 3 6 3 4 3 2" xfId="29820" xr:uid="{00000000-0005-0000-0000-0000C7730000}"/>
    <cellStyle name="20% - Accent1 3 6 3 4 4" xfId="29821" xr:uid="{00000000-0005-0000-0000-0000C8730000}"/>
    <cellStyle name="20% - Accent1 3 6 3 5" xfId="29822" xr:uid="{00000000-0005-0000-0000-0000C9730000}"/>
    <cellStyle name="20% - Accent1 3 6 3 5 2" xfId="29823" xr:uid="{00000000-0005-0000-0000-0000CA730000}"/>
    <cellStyle name="20% - Accent1 3 6 3 5 2 2" xfId="29824" xr:uid="{00000000-0005-0000-0000-0000CB730000}"/>
    <cellStyle name="20% - Accent1 3 6 3 5 2 2 2" xfId="29825" xr:uid="{00000000-0005-0000-0000-0000CC730000}"/>
    <cellStyle name="20% - Accent1 3 6 3 5 2 3" xfId="29826" xr:uid="{00000000-0005-0000-0000-0000CD730000}"/>
    <cellStyle name="20% - Accent1 3 6 3 5 3" xfId="29827" xr:uid="{00000000-0005-0000-0000-0000CE730000}"/>
    <cellStyle name="20% - Accent1 3 6 3 5 3 2" xfId="29828" xr:uid="{00000000-0005-0000-0000-0000CF730000}"/>
    <cellStyle name="20% - Accent1 3 6 3 5 4" xfId="29829" xr:uid="{00000000-0005-0000-0000-0000D0730000}"/>
    <cellStyle name="20% - Accent1 3 6 3 6" xfId="29830" xr:uid="{00000000-0005-0000-0000-0000D1730000}"/>
    <cellStyle name="20% - Accent1 3 6 3 6 2" xfId="29831" xr:uid="{00000000-0005-0000-0000-0000D2730000}"/>
    <cellStyle name="20% - Accent1 3 6 3 6 2 2" xfId="29832" xr:uid="{00000000-0005-0000-0000-0000D3730000}"/>
    <cellStyle name="20% - Accent1 3 6 3 6 2 2 2" xfId="29833" xr:uid="{00000000-0005-0000-0000-0000D4730000}"/>
    <cellStyle name="20% - Accent1 3 6 3 6 2 3" xfId="29834" xr:uid="{00000000-0005-0000-0000-0000D5730000}"/>
    <cellStyle name="20% - Accent1 3 6 3 6 3" xfId="29835" xr:uid="{00000000-0005-0000-0000-0000D6730000}"/>
    <cellStyle name="20% - Accent1 3 6 3 6 3 2" xfId="29836" xr:uid="{00000000-0005-0000-0000-0000D7730000}"/>
    <cellStyle name="20% - Accent1 3 6 3 6 4" xfId="29837" xr:uid="{00000000-0005-0000-0000-0000D8730000}"/>
    <cellStyle name="20% - Accent1 3 6 3 7" xfId="29838" xr:uid="{00000000-0005-0000-0000-0000D9730000}"/>
    <cellStyle name="20% - Accent1 3 6 3 7 2" xfId="29839" xr:uid="{00000000-0005-0000-0000-0000DA730000}"/>
    <cellStyle name="20% - Accent1 3 6 3 7 2 2" xfId="29840" xr:uid="{00000000-0005-0000-0000-0000DB730000}"/>
    <cellStyle name="20% - Accent1 3 6 3 7 3" xfId="29841" xr:uid="{00000000-0005-0000-0000-0000DC730000}"/>
    <cellStyle name="20% - Accent1 3 6 3 8" xfId="29842" xr:uid="{00000000-0005-0000-0000-0000DD730000}"/>
    <cellStyle name="20% - Accent1 3 6 3 8 2" xfId="29843" xr:uid="{00000000-0005-0000-0000-0000DE730000}"/>
    <cellStyle name="20% - Accent1 3 6 3 8 2 2" xfId="29844" xr:uid="{00000000-0005-0000-0000-0000DF730000}"/>
    <cellStyle name="20% - Accent1 3 6 3 8 3" xfId="29845" xr:uid="{00000000-0005-0000-0000-0000E0730000}"/>
    <cellStyle name="20% - Accent1 3 6 3 9" xfId="29846" xr:uid="{00000000-0005-0000-0000-0000E1730000}"/>
    <cellStyle name="20% - Accent1 3 6 3 9 2" xfId="29847" xr:uid="{00000000-0005-0000-0000-0000E2730000}"/>
    <cellStyle name="20% - Accent1 3 6 4" xfId="29848" xr:uid="{00000000-0005-0000-0000-0000E3730000}"/>
    <cellStyle name="20% - Accent1 3 6 4 10" xfId="29849" xr:uid="{00000000-0005-0000-0000-0000E4730000}"/>
    <cellStyle name="20% - Accent1 3 6 4 10 2" xfId="29850" xr:uid="{00000000-0005-0000-0000-0000E5730000}"/>
    <cellStyle name="20% - Accent1 3 6 4 11" xfId="29851" xr:uid="{00000000-0005-0000-0000-0000E6730000}"/>
    <cellStyle name="20% - Accent1 3 6 4 2" xfId="29852" xr:uid="{00000000-0005-0000-0000-0000E7730000}"/>
    <cellStyle name="20% - Accent1 3 6 4 2 2" xfId="29853" xr:uid="{00000000-0005-0000-0000-0000E8730000}"/>
    <cellStyle name="20% - Accent1 3 6 4 2 2 2" xfId="29854" xr:uid="{00000000-0005-0000-0000-0000E9730000}"/>
    <cellStyle name="20% - Accent1 3 6 4 2 2 2 2" xfId="29855" xr:uid="{00000000-0005-0000-0000-0000EA730000}"/>
    <cellStyle name="20% - Accent1 3 6 4 2 2 2 2 2" xfId="29856" xr:uid="{00000000-0005-0000-0000-0000EB730000}"/>
    <cellStyle name="20% - Accent1 3 6 4 2 2 2 3" xfId="29857" xr:uid="{00000000-0005-0000-0000-0000EC730000}"/>
    <cellStyle name="20% - Accent1 3 6 4 2 2 3" xfId="29858" xr:uid="{00000000-0005-0000-0000-0000ED730000}"/>
    <cellStyle name="20% - Accent1 3 6 4 2 2 3 2" xfId="29859" xr:uid="{00000000-0005-0000-0000-0000EE730000}"/>
    <cellStyle name="20% - Accent1 3 6 4 2 2 4" xfId="29860" xr:uid="{00000000-0005-0000-0000-0000EF730000}"/>
    <cellStyle name="20% - Accent1 3 6 4 2 3" xfId="29861" xr:uid="{00000000-0005-0000-0000-0000F0730000}"/>
    <cellStyle name="20% - Accent1 3 6 4 2 3 2" xfId="29862" xr:uid="{00000000-0005-0000-0000-0000F1730000}"/>
    <cellStyle name="20% - Accent1 3 6 4 2 3 2 2" xfId="29863" xr:uid="{00000000-0005-0000-0000-0000F2730000}"/>
    <cellStyle name="20% - Accent1 3 6 4 2 3 2 2 2" xfId="29864" xr:uid="{00000000-0005-0000-0000-0000F3730000}"/>
    <cellStyle name="20% - Accent1 3 6 4 2 3 2 3" xfId="29865" xr:uid="{00000000-0005-0000-0000-0000F4730000}"/>
    <cellStyle name="20% - Accent1 3 6 4 2 3 3" xfId="29866" xr:uid="{00000000-0005-0000-0000-0000F5730000}"/>
    <cellStyle name="20% - Accent1 3 6 4 2 3 3 2" xfId="29867" xr:uid="{00000000-0005-0000-0000-0000F6730000}"/>
    <cellStyle name="20% - Accent1 3 6 4 2 3 4" xfId="29868" xr:uid="{00000000-0005-0000-0000-0000F7730000}"/>
    <cellStyle name="20% - Accent1 3 6 4 2 4" xfId="29869" xr:uid="{00000000-0005-0000-0000-0000F8730000}"/>
    <cellStyle name="20% - Accent1 3 6 4 2 4 2" xfId="29870" xr:uid="{00000000-0005-0000-0000-0000F9730000}"/>
    <cellStyle name="20% - Accent1 3 6 4 2 4 2 2" xfId="29871" xr:uid="{00000000-0005-0000-0000-0000FA730000}"/>
    <cellStyle name="20% - Accent1 3 6 4 2 4 2 2 2" xfId="29872" xr:uid="{00000000-0005-0000-0000-0000FB730000}"/>
    <cellStyle name="20% - Accent1 3 6 4 2 4 2 3" xfId="29873" xr:uid="{00000000-0005-0000-0000-0000FC730000}"/>
    <cellStyle name="20% - Accent1 3 6 4 2 4 3" xfId="29874" xr:uid="{00000000-0005-0000-0000-0000FD730000}"/>
    <cellStyle name="20% - Accent1 3 6 4 2 4 3 2" xfId="29875" xr:uid="{00000000-0005-0000-0000-0000FE730000}"/>
    <cellStyle name="20% - Accent1 3 6 4 2 4 4" xfId="29876" xr:uid="{00000000-0005-0000-0000-0000FF730000}"/>
    <cellStyle name="20% - Accent1 3 6 4 2 5" xfId="29877" xr:uid="{00000000-0005-0000-0000-000000740000}"/>
    <cellStyle name="20% - Accent1 3 6 4 2 5 2" xfId="29878" xr:uid="{00000000-0005-0000-0000-000001740000}"/>
    <cellStyle name="20% - Accent1 3 6 4 2 5 2 2" xfId="29879" xr:uid="{00000000-0005-0000-0000-000002740000}"/>
    <cellStyle name="20% - Accent1 3 6 4 2 5 3" xfId="29880" xr:uid="{00000000-0005-0000-0000-000003740000}"/>
    <cellStyle name="20% - Accent1 3 6 4 2 6" xfId="29881" xr:uid="{00000000-0005-0000-0000-000004740000}"/>
    <cellStyle name="20% - Accent1 3 6 4 2 6 2" xfId="29882" xr:uid="{00000000-0005-0000-0000-000005740000}"/>
    <cellStyle name="20% - Accent1 3 6 4 2 6 2 2" xfId="29883" xr:uid="{00000000-0005-0000-0000-000006740000}"/>
    <cellStyle name="20% - Accent1 3 6 4 2 6 3" xfId="29884" xr:uid="{00000000-0005-0000-0000-000007740000}"/>
    <cellStyle name="20% - Accent1 3 6 4 2 7" xfId="29885" xr:uid="{00000000-0005-0000-0000-000008740000}"/>
    <cellStyle name="20% - Accent1 3 6 4 2 7 2" xfId="29886" xr:uid="{00000000-0005-0000-0000-000009740000}"/>
    <cellStyle name="20% - Accent1 3 6 4 2 8" xfId="29887" xr:uid="{00000000-0005-0000-0000-00000A740000}"/>
    <cellStyle name="20% - Accent1 3 6 4 2 8 2" xfId="29888" xr:uid="{00000000-0005-0000-0000-00000B740000}"/>
    <cellStyle name="20% - Accent1 3 6 4 2 9" xfId="29889" xr:uid="{00000000-0005-0000-0000-00000C740000}"/>
    <cellStyle name="20% - Accent1 3 6 4 3" xfId="29890" xr:uid="{00000000-0005-0000-0000-00000D740000}"/>
    <cellStyle name="20% - Accent1 3 6 4 3 2" xfId="29891" xr:uid="{00000000-0005-0000-0000-00000E740000}"/>
    <cellStyle name="20% - Accent1 3 6 4 3 2 2" xfId="29892" xr:uid="{00000000-0005-0000-0000-00000F740000}"/>
    <cellStyle name="20% - Accent1 3 6 4 3 2 2 2" xfId="29893" xr:uid="{00000000-0005-0000-0000-000010740000}"/>
    <cellStyle name="20% - Accent1 3 6 4 3 2 2 2 2" xfId="29894" xr:uid="{00000000-0005-0000-0000-000011740000}"/>
    <cellStyle name="20% - Accent1 3 6 4 3 2 2 3" xfId="29895" xr:uid="{00000000-0005-0000-0000-000012740000}"/>
    <cellStyle name="20% - Accent1 3 6 4 3 2 3" xfId="29896" xr:uid="{00000000-0005-0000-0000-000013740000}"/>
    <cellStyle name="20% - Accent1 3 6 4 3 2 3 2" xfId="29897" xr:uid="{00000000-0005-0000-0000-000014740000}"/>
    <cellStyle name="20% - Accent1 3 6 4 3 2 4" xfId="29898" xr:uid="{00000000-0005-0000-0000-000015740000}"/>
    <cellStyle name="20% - Accent1 3 6 4 3 3" xfId="29899" xr:uid="{00000000-0005-0000-0000-000016740000}"/>
    <cellStyle name="20% - Accent1 3 6 4 3 3 2" xfId="29900" xr:uid="{00000000-0005-0000-0000-000017740000}"/>
    <cellStyle name="20% - Accent1 3 6 4 3 3 2 2" xfId="29901" xr:uid="{00000000-0005-0000-0000-000018740000}"/>
    <cellStyle name="20% - Accent1 3 6 4 3 3 2 2 2" xfId="29902" xr:uid="{00000000-0005-0000-0000-000019740000}"/>
    <cellStyle name="20% - Accent1 3 6 4 3 3 2 3" xfId="29903" xr:uid="{00000000-0005-0000-0000-00001A740000}"/>
    <cellStyle name="20% - Accent1 3 6 4 3 3 3" xfId="29904" xr:uid="{00000000-0005-0000-0000-00001B740000}"/>
    <cellStyle name="20% - Accent1 3 6 4 3 3 3 2" xfId="29905" xr:uid="{00000000-0005-0000-0000-00001C740000}"/>
    <cellStyle name="20% - Accent1 3 6 4 3 3 4" xfId="29906" xr:uid="{00000000-0005-0000-0000-00001D740000}"/>
    <cellStyle name="20% - Accent1 3 6 4 3 4" xfId="29907" xr:uid="{00000000-0005-0000-0000-00001E740000}"/>
    <cellStyle name="20% - Accent1 3 6 4 3 4 2" xfId="29908" xr:uid="{00000000-0005-0000-0000-00001F740000}"/>
    <cellStyle name="20% - Accent1 3 6 4 3 4 2 2" xfId="29909" xr:uid="{00000000-0005-0000-0000-000020740000}"/>
    <cellStyle name="20% - Accent1 3 6 4 3 4 2 2 2" xfId="29910" xr:uid="{00000000-0005-0000-0000-000021740000}"/>
    <cellStyle name="20% - Accent1 3 6 4 3 4 2 3" xfId="29911" xr:uid="{00000000-0005-0000-0000-000022740000}"/>
    <cellStyle name="20% - Accent1 3 6 4 3 4 3" xfId="29912" xr:uid="{00000000-0005-0000-0000-000023740000}"/>
    <cellStyle name="20% - Accent1 3 6 4 3 4 3 2" xfId="29913" xr:uid="{00000000-0005-0000-0000-000024740000}"/>
    <cellStyle name="20% - Accent1 3 6 4 3 4 4" xfId="29914" xr:uid="{00000000-0005-0000-0000-000025740000}"/>
    <cellStyle name="20% - Accent1 3 6 4 3 5" xfId="29915" xr:uid="{00000000-0005-0000-0000-000026740000}"/>
    <cellStyle name="20% - Accent1 3 6 4 3 5 2" xfId="29916" xr:uid="{00000000-0005-0000-0000-000027740000}"/>
    <cellStyle name="20% - Accent1 3 6 4 3 5 2 2" xfId="29917" xr:uid="{00000000-0005-0000-0000-000028740000}"/>
    <cellStyle name="20% - Accent1 3 6 4 3 5 3" xfId="29918" xr:uid="{00000000-0005-0000-0000-000029740000}"/>
    <cellStyle name="20% - Accent1 3 6 4 3 6" xfId="29919" xr:uid="{00000000-0005-0000-0000-00002A740000}"/>
    <cellStyle name="20% - Accent1 3 6 4 3 6 2" xfId="29920" xr:uid="{00000000-0005-0000-0000-00002B740000}"/>
    <cellStyle name="20% - Accent1 3 6 4 3 6 2 2" xfId="29921" xr:uid="{00000000-0005-0000-0000-00002C740000}"/>
    <cellStyle name="20% - Accent1 3 6 4 3 6 3" xfId="29922" xr:uid="{00000000-0005-0000-0000-00002D740000}"/>
    <cellStyle name="20% - Accent1 3 6 4 3 7" xfId="29923" xr:uid="{00000000-0005-0000-0000-00002E740000}"/>
    <cellStyle name="20% - Accent1 3 6 4 3 7 2" xfId="29924" xr:uid="{00000000-0005-0000-0000-00002F740000}"/>
    <cellStyle name="20% - Accent1 3 6 4 3 8" xfId="29925" xr:uid="{00000000-0005-0000-0000-000030740000}"/>
    <cellStyle name="20% - Accent1 3 6 4 3 8 2" xfId="29926" xr:uid="{00000000-0005-0000-0000-000031740000}"/>
    <cellStyle name="20% - Accent1 3 6 4 3 9" xfId="29927" xr:uid="{00000000-0005-0000-0000-000032740000}"/>
    <cellStyle name="20% - Accent1 3 6 4 4" xfId="29928" xr:uid="{00000000-0005-0000-0000-000033740000}"/>
    <cellStyle name="20% - Accent1 3 6 4 4 2" xfId="29929" xr:uid="{00000000-0005-0000-0000-000034740000}"/>
    <cellStyle name="20% - Accent1 3 6 4 4 2 2" xfId="29930" xr:uid="{00000000-0005-0000-0000-000035740000}"/>
    <cellStyle name="20% - Accent1 3 6 4 4 2 2 2" xfId="29931" xr:uid="{00000000-0005-0000-0000-000036740000}"/>
    <cellStyle name="20% - Accent1 3 6 4 4 2 3" xfId="29932" xr:uid="{00000000-0005-0000-0000-000037740000}"/>
    <cellStyle name="20% - Accent1 3 6 4 4 3" xfId="29933" xr:uid="{00000000-0005-0000-0000-000038740000}"/>
    <cellStyle name="20% - Accent1 3 6 4 4 3 2" xfId="29934" xr:uid="{00000000-0005-0000-0000-000039740000}"/>
    <cellStyle name="20% - Accent1 3 6 4 4 4" xfId="29935" xr:uid="{00000000-0005-0000-0000-00003A740000}"/>
    <cellStyle name="20% - Accent1 3 6 4 5" xfId="29936" xr:uid="{00000000-0005-0000-0000-00003B740000}"/>
    <cellStyle name="20% - Accent1 3 6 4 5 2" xfId="29937" xr:uid="{00000000-0005-0000-0000-00003C740000}"/>
    <cellStyle name="20% - Accent1 3 6 4 5 2 2" xfId="29938" xr:uid="{00000000-0005-0000-0000-00003D740000}"/>
    <cellStyle name="20% - Accent1 3 6 4 5 2 2 2" xfId="29939" xr:uid="{00000000-0005-0000-0000-00003E740000}"/>
    <cellStyle name="20% - Accent1 3 6 4 5 2 3" xfId="29940" xr:uid="{00000000-0005-0000-0000-00003F740000}"/>
    <cellStyle name="20% - Accent1 3 6 4 5 3" xfId="29941" xr:uid="{00000000-0005-0000-0000-000040740000}"/>
    <cellStyle name="20% - Accent1 3 6 4 5 3 2" xfId="29942" xr:uid="{00000000-0005-0000-0000-000041740000}"/>
    <cellStyle name="20% - Accent1 3 6 4 5 4" xfId="29943" xr:uid="{00000000-0005-0000-0000-000042740000}"/>
    <cellStyle name="20% - Accent1 3 6 4 6" xfId="29944" xr:uid="{00000000-0005-0000-0000-000043740000}"/>
    <cellStyle name="20% - Accent1 3 6 4 6 2" xfId="29945" xr:uid="{00000000-0005-0000-0000-000044740000}"/>
    <cellStyle name="20% - Accent1 3 6 4 6 2 2" xfId="29946" xr:uid="{00000000-0005-0000-0000-000045740000}"/>
    <cellStyle name="20% - Accent1 3 6 4 6 2 2 2" xfId="29947" xr:uid="{00000000-0005-0000-0000-000046740000}"/>
    <cellStyle name="20% - Accent1 3 6 4 6 2 3" xfId="29948" xr:uid="{00000000-0005-0000-0000-000047740000}"/>
    <cellStyle name="20% - Accent1 3 6 4 6 3" xfId="29949" xr:uid="{00000000-0005-0000-0000-000048740000}"/>
    <cellStyle name="20% - Accent1 3 6 4 6 3 2" xfId="29950" xr:uid="{00000000-0005-0000-0000-000049740000}"/>
    <cellStyle name="20% - Accent1 3 6 4 6 4" xfId="29951" xr:uid="{00000000-0005-0000-0000-00004A740000}"/>
    <cellStyle name="20% - Accent1 3 6 4 7" xfId="29952" xr:uid="{00000000-0005-0000-0000-00004B740000}"/>
    <cellStyle name="20% - Accent1 3 6 4 7 2" xfId="29953" xr:uid="{00000000-0005-0000-0000-00004C740000}"/>
    <cellStyle name="20% - Accent1 3 6 4 7 2 2" xfId="29954" xr:uid="{00000000-0005-0000-0000-00004D740000}"/>
    <cellStyle name="20% - Accent1 3 6 4 7 3" xfId="29955" xr:uid="{00000000-0005-0000-0000-00004E740000}"/>
    <cellStyle name="20% - Accent1 3 6 4 8" xfId="29956" xr:uid="{00000000-0005-0000-0000-00004F740000}"/>
    <cellStyle name="20% - Accent1 3 6 4 8 2" xfId="29957" xr:uid="{00000000-0005-0000-0000-000050740000}"/>
    <cellStyle name="20% - Accent1 3 6 4 8 2 2" xfId="29958" xr:uid="{00000000-0005-0000-0000-000051740000}"/>
    <cellStyle name="20% - Accent1 3 6 4 8 3" xfId="29959" xr:uid="{00000000-0005-0000-0000-000052740000}"/>
    <cellStyle name="20% - Accent1 3 6 4 9" xfId="29960" xr:uid="{00000000-0005-0000-0000-000053740000}"/>
    <cellStyle name="20% - Accent1 3 6 4 9 2" xfId="29961" xr:uid="{00000000-0005-0000-0000-000054740000}"/>
    <cellStyle name="20% - Accent1 3 6 5" xfId="29962" xr:uid="{00000000-0005-0000-0000-000055740000}"/>
    <cellStyle name="20% - Accent1 3 6 5 10" xfId="29963" xr:uid="{00000000-0005-0000-0000-000056740000}"/>
    <cellStyle name="20% - Accent1 3 6 5 10 2" xfId="29964" xr:uid="{00000000-0005-0000-0000-000057740000}"/>
    <cellStyle name="20% - Accent1 3 6 5 11" xfId="29965" xr:uid="{00000000-0005-0000-0000-000058740000}"/>
    <cellStyle name="20% - Accent1 3 6 5 2" xfId="29966" xr:uid="{00000000-0005-0000-0000-000059740000}"/>
    <cellStyle name="20% - Accent1 3 6 5 2 2" xfId="29967" xr:uid="{00000000-0005-0000-0000-00005A740000}"/>
    <cellStyle name="20% - Accent1 3 6 5 2 2 2" xfId="29968" xr:uid="{00000000-0005-0000-0000-00005B740000}"/>
    <cellStyle name="20% - Accent1 3 6 5 2 2 2 2" xfId="29969" xr:uid="{00000000-0005-0000-0000-00005C740000}"/>
    <cellStyle name="20% - Accent1 3 6 5 2 2 2 2 2" xfId="29970" xr:uid="{00000000-0005-0000-0000-00005D740000}"/>
    <cellStyle name="20% - Accent1 3 6 5 2 2 2 3" xfId="29971" xr:uid="{00000000-0005-0000-0000-00005E740000}"/>
    <cellStyle name="20% - Accent1 3 6 5 2 2 3" xfId="29972" xr:uid="{00000000-0005-0000-0000-00005F740000}"/>
    <cellStyle name="20% - Accent1 3 6 5 2 2 3 2" xfId="29973" xr:uid="{00000000-0005-0000-0000-000060740000}"/>
    <cellStyle name="20% - Accent1 3 6 5 2 2 4" xfId="29974" xr:uid="{00000000-0005-0000-0000-000061740000}"/>
    <cellStyle name="20% - Accent1 3 6 5 2 3" xfId="29975" xr:uid="{00000000-0005-0000-0000-000062740000}"/>
    <cellStyle name="20% - Accent1 3 6 5 2 3 2" xfId="29976" xr:uid="{00000000-0005-0000-0000-000063740000}"/>
    <cellStyle name="20% - Accent1 3 6 5 2 3 2 2" xfId="29977" xr:uid="{00000000-0005-0000-0000-000064740000}"/>
    <cellStyle name="20% - Accent1 3 6 5 2 3 2 2 2" xfId="29978" xr:uid="{00000000-0005-0000-0000-000065740000}"/>
    <cellStyle name="20% - Accent1 3 6 5 2 3 2 3" xfId="29979" xr:uid="{00000000-0005-0000-0000-000066740000}"/>
    <cellStyle name="20% - Accent1 3 6 5 2 3 3" xfId="29980" xr:uid="{00000000-0005-0000-0000-000067740000}"/>
    <cellStyle name="20% - Accent1 3 6 5 2 3 3 2" xfId="29981" xr:uid="{00000000-0005-0000-0000-000068740000}"/>
    <cellStyle name="20% - Accent1 3 6 5 2 3 4" xfId="29982" xr:uid="{00000000-0005-0000-0000-000069740000}"/>
    <cellStyle name="20% - Accent1 3 6 5 2 4" xfId="29983" xr:uid="{00000000-0005-0000-0000-00006A740000}"/>
    <cellStyle name="20% - Accent1 3 6 5 2 4 2" xfId="29984" xr:uid="{00000000-0005-0000-0000-00006B740000}"/>
    <cellStyle name="20% - Accent1 3 6 5 2 4 2 2" xfId="29985" xr:uid="{00000000-0005-0000-0000-00006C740000}"/>
    <cellStyle name="20% - Accent1 3 6 5 2 4 2 2 2" xfId="29986" xr:uid="{00000000-0005-0000-0000-00006D740000}"/>
    <cellStyle name="20% - Accent1 3 6 5 2 4 2 3" xfId="29987" xr:uid="{00000000-0005-0000-0000-00006E740000}"/>
    <cellStyle name="20% - Accent1 3 6 5 2 4 3" xfId="29988" xr:uid="{00000000-0005-0000-0000-00006F740000}"/>
    <cellStyle name="20% - Accent1 3 6 5 2 4 3 2" xfId="29989" xr:uid="{00000000-0005-0000-0000-000070740000}"/>
    <cellStyle name="20% - Accent1 3 6 5 2 4 4" xfId="29990" xr:uid="{00000000-0005-0000-0000-000071740000}"/>
    <cellStyle name="20% - Accent1 3 6 5 2 5" xfId="29991" xr:uid="{00000000-0005-0000-0000-000072740000}"/>
    <cellStyle name="20% - Accent1 3 6 5 2 5 2" xfId="29992" xr:uid="{00000000-0005-0000-0000-000073740000}"/>
    <cellStyle name="20% - Accent1 3 6 5 2 5 2 2" xfId="29993" xr:uid="{00000000-0005-0000-0000-000074740000}"/>
    <cellStyle name="20% - Accent1 3 6 5 2 5 3" xfId="29994" xr:uid="{00000000-0005-0000-0000-000075740000}"/>
    <cellStyle name="20% - Accent1 3 6 5 2 6" xfId="29995" xr:uid="{00000000-0005-0000-0000-000076740000}"/>
    <cellStyle name="20% - Accent1 3 6 5 2 6 2" xfId="29996" xr:uid="{00000000-0005-0000-0000-000077740000}"/>
    <cellStyle name="20% - Accent1 3 6 5 2 6 2 2" xfId="29997" xr:uid="{00000000-0005-0000-0000-000078740000}"/>
    <cellStyle name="20% - Accent1 3 6 5 2 6 3" xfId="29998" xr:uid="{00000000-0005-0000-0000-000079740000}"/>
    <cellStyle name="20% - Accent1 3 6 5 2 7" xfId="29999" xr:uid="{00000000-0005-0000-0000-00007A740000}"/>
    <cellStyle name="20% - Accent1 3 6 5 2 7 2" xfId="30000" xr:uid="{00000000-0005-0000-0000-00007B740000}"/>
    <cellStyle name="20% - Accent1 3 6 5 2 8" xfId="30001" xr:uid="{00000000-0005-0000-0000-00007C740000}"/>
    <cellStyle name="20% - Accent1 3 6 5 2 8 2" xfId="30002" xr:uid="{00000000-0005-0000-0000-00007D740000}"/>
    <cellStyle name="20% - Accent1 3 6 5 2 9" xfId="30003" xr:uid="{00000000-0005-0000-0000-00007E740000}"/>
    <cellStyle name="20% - Accent1 3 6 5 3" xfId="30004" xr:uid="{00000000-0005-0000-0000-00007F740000}"/>
    <cellStyle name="20% - Accent1 3 6 5 3 2" xfId="30005" xr:uid="{00000000-0005-0000-0000-000080740000}"/>
    <cellStyle name="20% - Accent1 3 6 5 3 2 2" xfId="30006" xr:uid="{00000000-0005-0000-0000-000081740000}"/>
    <cellStyle name="20% - Accent1 3 6 5 3 2 2 2" xfId="30007" xr:uid="{00000000-0005-0000-0000-000082740000}"/>
    <cellStyle name="20% - Accent1 3 6 5 3 2 2 2 2" xfId="30008" xr:uid="{00000000-0005-0000-0000-000083740000}"/>
    <cellStyle name="20% - Accent1 3 6 5 3 2 2 3" xfId="30009" xr:uid="{00000000-0005-0000-0000-000084740000}"/>
    <cellStyle name="20% - Accent1 3 6 5 3 2 3" xfId="30010" xr:uid="{00000000-0005-0000-0000-000085740000}"/>
    <cellStyle name="20% - Accent1 3 6 5 3 2 3 2" xfId="30011" xr:uid="{00000000-0005-0000-0000-000086740000}"/>
    <cellStyle name="20% - Accent1 3 6 5 3 2 4" xfId="30012" xr:uid="{00000000-0005-0000-0000-000087740000}"/>
    <cellStyle name="20% - Accent1 3 6 5 3 3" xfId="30013" xr:uid="{00000000-0005-0000-0000-000088740000}"/>
    <cellStyle name="20% - Accent1 3 6 5 3 3 2" xfId="30014" xr:uid="{00000000-0005-0000-0000-000089740000}"/>
    <cellStyle name="20% - Accent1 3 6 5 3 3 2 2" xfId="30015" xr:uid="{00000000-0005-0000-0000-00008A740000}"/>
    <cellStyle name="20% - Accent1 3 6 5 3 3 2 2 2" xfId="30016" xr:uid="{00000000-0005-0000-0000-00008B740000}"/>
    <cellStyle name="20% - Accent1 3 6 5 3 3 2 3" xfId="30017" xr:uid="{00000000-0005-0000-0000-00008C740000}"/>
    <cellStyle name="20% - Accent1 3 6 5 3 3 3" xfId="30018" xr:uid="{00000000-0005-0000-0000-00008D740000}"/>
    <cellStyle name="20% - Accent1 3 6 5 3 3 3 2" xfId="30019" xr:uid="{00000000-0005-0000-0000-00008E740000}"/>
    <cellStyle name="20% - Accent1 3 6 5 3 3 4" xfId="30020" xr:uid="{00000000-0005-0000-0000-00008F740000}"/>
    <cellStyle name="20% - Accent1 3 6 5 3 4" xfId="30021" xr:uid="{00000000-0005-0000-0000-000090740000}"/>
    <cellStyle name="20% - Accent1 3 6 5 3 4 2" xfId="30022" xr:uid="{00000000-0005-0000-0000-000091740000}"/>
    <cellStyle name="20% - Accent1 3 6 5 3 4 2 2" xfId="30023" xr:uid="{00000000-0005-0000-0000-000092740000}"/>
    <cellStyle name="20% - Accent1 3 6 5 3 4 2 2 2" xfId="30024" xr:uid="{00000000-0005-0000-0000-000093740000}"/>
    <cellStyle name="20% - Accent1 3 6 5 3 4 2 3" xfId="30025" xr:uid="{00000000-0005-0000-0000-000094740000}"/>
    <cellStyle name="20% - Accent1 3 6 5 3 4 3" xfId="30026" xr:uid="{00000000-0005-0000-0000-000095740000}"/>
    <cellStyle name="20% - Accent1 3 6 5 3 4 3 2" xfId="30027" xr:uid="{00000000-0005-0000-0000-000096740000}"/>
    <cellStyle name="20% - Accent1 3 6 5 3 4 4" xfId="30028" xr:uid="{00000000-0005-0000-0000-000097740000}"/>
    <cellStyle name="20% - Accent1 3 6 5 3 5" xfId="30029" xr:uid="{00000000-0005-0000-0000-000098740000}"/>
    <cellStyle name="20% - Accent1 3 6 5 3 5 2" xfId="30030" xr:uid="{00000000-0005-0000-0000-000099740000}"/>
    <cellStyle name="20% - Accent1 3 6 5 3 5 2 2" xfId="30031" xr:uid="{00000000-0005-0000-0000-00009A740000}"/>
    <cellStyle name="20% - Accent1 3 6 5 3 5 3" xfId="30032" xr:uid="{00000000-0005-0000-0000-00009B740000}"/>
    <cellStyle name="20% - Accent1 3 6 5 3 6" xfId="30033" xr:uid="{00000000-0005-0000-0000-00009C740000}"/>
    <cellStyle name="20% - Accent1 3 6 5 3 6 2" xfId="30034" xr:uid="{00000000-0005-0000-0000-00009D740000}"/>
    <cellStyle name="20% - Accent1 3 6 5 3 6 2 2" xfId="30035" xr:uid="{00000000-0005-0000-0000-00009E740000}"/>
    <cellStyle name="20% - Accent1 3 6 5 3 6 3" xfId="30036" xr:uid="{00000000-0005-0000-0000-00009F740000}"/>
    <cellStyle name="20% - Accent1 3 6 5 3 7" xfId="30037" xr:uid="{00000000-0005-0000-0000-0000A0740000}"/>
    <cellStyle name="20% - Accent1 3 6 5 3 7 2" xfId="30038" xr:uid="{00000000-0005-0000-0000-0000A1740000}"/>
    <cellStyle name="20% - Accent1 3 6 5 3 8" xfId="30039" xr:uid="{00000000-0005-0000-0000-0000A2740000}"/>
    <cellStyle name="20% - Accent1 3 6 5 3 8 2" xfId="30040" xr:uid="{00000000-0005-0000-0000-0000A3740000}"/>
    <cellStyle name="20% - Accent1 3 6 5 3 9" xfId="30041" xr:uid="{00000000-0005-0000-0000-0000A4740000}"/>
    <cellStyle name="20% - Accent1 3 6 5 4" xfId="30042" xr:uid="{00000000-0005-0000-0000-0000A5740000}"/>
    <cellStyle name="20% - Accent1 3 6 5 4 2" xfId="30043" xr:uid="{00000000-0005-0000-0000-0000A6740000}"/>
    <cellStyle name="20% - Accent1 3 6 5 4 2 2" xfId="30044" xr:uid="{00000000-0005-0000-0000-0000A7740000}"/>
    <cellStyle name="20% - Accent1 3 6 5 4 2 2 2" xfId="30045" xr:uid="{00000000-0005-0000-0000-0000A8740000}"/>
    <cellStyle name="20% - Accent1 3 6 5 4 2 3" xfId="30046" xr:uid="{00000000-0005-0000-0000-0000A9740000}"/>
    <cellStyle name="20% - Accent1 3 6 5 4 3" xfId="30047" xr:uid="{00000000-0005-0000-0000-0000AA740000}"/>
    <cellStyle name="20% - Accent1 3 6 5 4 3 2" xfId="30048" xr:uid="{00000000-0005-0000-0000-0000AB740000}"/>
    <cellStyle name="20% - Accent1 3 6 5 4 4" xfId="30049" xr:uid="{00000000-0005-0000-0000-0000AC740000}"/>
    <cellStyle name="20% - Accent1 3 6 5 5" xfId="30050" xr:uid="{00000000-0005-0000-0000-0000AD740000}"/>
    <cellStyle name="20% - Accent1 3 6 5 5 2" xfId="30051" xr:uid="{00000000-0005-0000-0000-0000AE740000}"/>
    <cellStyle name="20% - Accent1 3 6 5 5 2 2" xfId="30052" xr:uid="{00000000-0005-0000-0000-0000AF740000}"/>
    <cellStyle name="20% - Accent1 3 6 5 5 2 2 2" xfId="30053" xr:uid="{00000000-0005-0000-0000-0000B0740000}"/>
    <cellStyle name="20% - Accent1 3 6 5 5 2 3" xfId="30054" xr:uid="{00000000-0005-0000-0000-0000B1740000}"/>
    <cellStyle name="20% - Accent1 3 6 5 5 3" xfId="30055" xr:uid="{00000000-0005-0000-0000-0000B2740000}"/>
    <cellStyle name="20% - Accent1 3 6 5 5 3 2" xfId="30056" xr:uid="{00000000-0005-0000-0000-0000B3740000}"/>
    <cellStyle name="20% - Accent1 3 6 5 5 4" xfId="30057" xr:uid="{00000000-0005-0000-0000-0000B4740000}"/>
    <cellStyle name="20% - Accent1 3 6 5 6" xfId="30058" xr:uid="{00000000-0005-0000-0000-0000B5740000}"/>
    <cellStyle name="20% - Accent1 3 6 5 6 2" xfId="30059" xr:uid="{00000000-0005-0000-0000-0000B6740000}"/>
    <cellStyle name="20% - Accent1 3 6 5 6 2 2" xfId="30060" xr:uid="{00000000-0005-0000-0000-0000B7740000}"/>
    <cellStyle name="20% - Accent1 3 6 5 6 2 2 2" xfId="30061" xr:uid="{00000000-0005-0000-0000-0000B8740000}"/>
    <cellStyle name="20% - Accent1 3 6 5 6 2 3" xfId="30062" xr:uid="{00000000-0005-0000-0000-0000B9740000}"/>
    <cellStyle name="20% - Accent1 3 6 5 6 3" xfId="30063" xr:uid="{00000000-0005-0000-0000-0000BA740000}"/>
    <cellStyle name="20% - Accent1 3 6 5 6 3 2" xfId="30064" xr:uid="{00000000-0005-0000-0000-0000BB740000}"/>
    <cellStyle name="20% - Accent1 3 6 5 6 4" xfId="30065" xr:uid="{00000000-0005-0000-0000-0000BC740000}"/>
    <cellStyle name="20% - Accent1 3 6 5 7" xfId="30066" xr:uid="{00000000-0005-0000-0000-0000BD740000}"/>
    <cellStyle name="20% - Accent1 3 6 5 7 2" xfId="30067" xr:uid="{00000000-0005-0000-0000-0000BE740000}"/>
    <cellStyle name="20% - Accent1 3 6 5 7 2 2" xfId="30068" xr:uid="{00000000-0005-0000-0000-0000BF740000}"/>
    <cellStyle name="20% - Accent1 3 6 5 7 3" xfId="30069" xr:uid="{00000000-0005-0000-0000-0000C0740000}"/>
    <cellStyle name="20% - Accent1 3 6 5 8" xfId="30070" xr:uid="{00000000-0005-0000-0000-0000C1740000}"/>
    <cellStyle name="20% - Accent1 3 6 5 8 2" xfId="30071" xr:uid="{00000000-0005-0000-0000-0000C2740000}"/>
    <cellStyle name="20% - Accent1 3 6 5 8 2 2" xfId="30072" xr:uid="{00000000-0005-0000-0000-0000C3740000}"/>
    <cellStyle name="20% - Accent1 3 6 5 8 3" xfId="30073" xr:uid="{00000000-0005-0000-0000-0000C4740000}"/>
    <cellStyle name="20% - Accent1 3 6 5 9" xfId="30074" xr:uid="{00000000-0005-0000-0000-0000C5740000}"/>
    <cellStyle name="20% - Accent1 3 6 5 9 2" xfId="30075" xr:uid="{00000000-0005-0000-0000-0000C6740000}"/>
    <cellStyle name="20% - Accent1 3 6 6" xfId="30076" xr:uid="{00000000-0005-0000-0000-0000C7740000}"/>
    <cellStyle name="20% - Accent1 3 6 6 2" xfId="30077" xr:uid="{00000000-0005-0000-0000-0000C8740000}"/>
    <cellStyle name="20% - Accent1 3 6 6 2 2" xfId="30078" xr:uid="{00000000-0005-0000-0000-0000C9740000}"/>
    <cellStyle name="20% - Accent1 3 6 6 2 2 2" xfId="30079" xr:uid="{00000000-0005-0000-0000-0000CA740000}"/>
    <cellStyle name="20% - Accent1 3 6 6 2 2 2 2" xfId="30080" xr:uid="{00000000-0005-0000-0000-0000CB740000}"/>
    <cellStyle name="20% - Accent1 3 6 6 2 2 3" xfId="30081" xr:uid="{00000000-0005-0000-0000-0000CC740000}"/>
    <cellStyle name="20% - Accent1 3 6 6 2 3" xfId="30082" xr:uid="{00000000-0005-0000-0000-0000CD740000}"/>
    <cellStyle name="20% - Accent1 3 6 6 2 3 2" xfId="30083" xr:uid="{00000000-0005-0000-0000-0000CE740000}"/>
    <cellStyle name="20% - Accent1 3 6 6 2 4" xfId="30084" xr:uid="{00000000-0005-0000-0000-0000CF740000}"/>
    <cellStyle name="20% - Accent1 3 6 6 3" xfId="30085" xr:uid="{00000000-0005-0000-0000-0000D0740000}"/>
    <cellStyle name="20% - Accent1 3 6 6 3 2" xfId="30086" xr:uid="{00000000-0005-0000-0000-0000D1740000}"/>
    <cellStyle name="20% - Accent1 3 6 6 3 2 2" xfId="30087" xr:uid="{00000000-0005-0000-0000-0000D2740000}"/>
    <cellStyle name="20% - Accent1 3 6 6 3 2 2 2" xfId="30088" xr:uid="{00000000-0005-0000-0000-0000D3740000}"/>
    <cellStyle name="20% - Accent1 3 6 6 3 2 3" xfId="30089" xr:uid="{00000000-0005-0000-0000-0000D4740000}"/>
    <cellStyle name="20% - Accent1 3 6 6 3 3" xfId="30090" xr:uid="{00000000-0005-0000-0000-0000D5740000}"/>
    <cellStyle name="20% - Accent1 3 6 6 3 3 2" xfId="30091" xr:uid="{00000000-0005-0000-0000-0000D6740000}"/>
    <cellStyle name="20% - Accent1 3 6 6 3 4" xfId="30092" xr:uid="{00000000-0005-0000-0000-0000D7740000}"/>
    <cellStyle name="20% - Accent1 3 6 6 4" xfId="30093" xr:uid="{00000000-0005-0000-0000-0000D8740000}"/>
    <cellStyle name="20% - Accent1 3 6 6 4 2" xfId="30094" xr:uid="{00000000-0005-0000-0000-0000D9740000}"/>
    <cellStyle name="20% - Accent1 3 6 6 4 2 2" xfId="30095" xr:uid="{00000000-0005-0000-0000-0000DA740000}"/>
    <cellStyle name="20% - Accent1 3 6 6 4 2 2 2" xfId="30096" xr:uid="{00000000-0005-0000-0000-0000DB740000}"/>
    <cellStyle name="20% - Accent1 3 6 6 4 2 3" xfId="30097" xr:uid="{00000000-0005-0000-0000-0000DC740000}"/>
    <cellStyle name="20% - Accent1 3 6 6 4 3" xfId="30098" xr:uid="{00000000-0005-0000-0000-0000DD740000}"/>
    <cellStyle name="20% - Accent1 3 6 6 4 3 2" xfId="30099" xr:uid="{00000000-0005-0000-0000-0000DE740000}"/>
    <cellStyle name="20% - Accent1 3 6 6 4 4" xfId="30100" xr:uid="{00000000-0005-0000-0000-0000DF740000}"/>
    <cellStyle name="20% - Accent1 3 6 6 5" xfId="30101" xr:uid="{00000000-0005-0000-0000-0000E0740000}"/>
    <cellStyle name="20% - Accent1 3 6 6 5 2" xfId="30102" xr:uid="{00000000-0005-0000-0000-0000E1740000}"/>
    <cellStyle name="20% - Accent1 3 6 6 5 2 2" xfId="30103" xr:uid="{00000000-0005-0000-0000-0000E2740000}"/>
    <cellStyle name="20% - Accent1 3 6 6 5 3" xfId="30104" xr:uid="{00000000-0005-0000-0000-0000E3740000}"/>
    <cellStyle name="20% - Accent1 3 6 6 6" xfId="30105" xr:uid="{00000000-0005-0000-0000-0000E4740000}"/>
    <cellStyle name="20% - Accent1 3 6 6 6 2" xfId="30106" xr:uid="{00000000-0005-0000-0000-0000E5740000}"/>
    <cellStyle name="20% - Accent1 3 6 6 6 2 2" xfId="30107" xr:uid="{00000000-0005-0000-0000-0000E6740000}"/>
    <cellStyle name="20% - Accent1 3 6 6 6 3" xfId="30108" xr:uid="{00000000-0005-0000-0000-0000E7740000}"/>
    <cellStyle name="20% - Accent1 3 6 6 7" xfId="30109" xr:uid="{00000000-0005-0000-0000-0000E8740000}"/>
    <cellStyle name="20% - Accent1 3 6 6 7 2" xfId="30110" xr:uid="{00000000-0005-0000-0000-0000E9740000}"/>
    <cellStyle name="20% - Accent1 3 6 6 8" xfId="30111" xr:uid="{00000000-0005-0000-0000-0000EA740000}"/>
    <cellStyle name="20% - Accent1 3 6 6 8 2" xfId="30112" xr:uid="{00000000-0005-0000-0000-0000EB740000}"/>
    <cellStyle name="20% - Accent1 3 6 6 9" xfId="30113" xr:uid="{00000000-0005-0000-0000-0000EC740000}"/>
    <cellStyle name="20% - Accent1 3 6 7" xfId="30114" xr:uid="{00000000-0005-0000-0000-0000ED740000}"/>
    <cellStyle name="20% - Accent1 3 6 7 2" xfId="30115" xr:uid="{00000000-0005-0000-0000-0000EE740000}"/>
    <cellStyle name="20% - Accent1 3 6 7 2 2" xfId="30116" xr:uid="{00000000-0005-0000-0000-0000EF740000}"/>
    <cellStyle name="20% - Accent1 3 6 7 2 2 2" xfId="30117" xr:uid="{00000000-0005-0000-0000-0000F0740000}"/>
    <cellStyle name="20% - Accent1 3 6 7 2 2 2 2" xfId="30118" xr:uid="{00000000-0005-0000-0000-0000F1740000}"/>
    <cellStyle name="20% - Accent1 3 6 7 2 2 3" xfId="30119" xr:uid="{00000000-0005-0000-0000-0000F2740000}"/>
    <cellStyle name="20% - Accent1 3 6 7 2 3" xfId="30120" xr:uid="{00000000-0005-0000-0000-0000F3740000}"/>
    <cellStyle name="20% - Accent1 3 6 7 2 3 2" xfId="30121" xr:uid="{00000000-0005-0000-0000-0000F4740000}"/>
    <cellStyle name="20% - Accent1 3 6 7 2 4" xfId="30122" xr:uid="{00000000-0005-0000-0000-0000F5740000}"/>
    <cellStyle name="20% - Accent1 3 6 7 3" xfId="30123" xr:uid="{00000000-0005-0000-0000-0000F6740000}"/>
    <cellStyle name="20% - Accent1 3 6 7 3 2" xfId="30124" xr:uid="{00000000-0005-0000-0000-0000F7740000}"/>
    <cellStyle name="20% - Accent1 3 6 7 3 2 2" xfId="30125" xr:uid="{00000000-0005-0000-0000-0000F8740000}"/>
    <cellStyle name="20% - Accent1 3 6 7 3 2 2 2" xfId="30126" xr:uid="{00000000-0005-0000-0000-0000F9740000}"/>
    <cellStyle name="20% - Accent1 3 6 7 3 2 3" xfId="30127" xr:uid="{00000000-0005-0000-0000-0000FA740000}"/>
    <cellStyle name="20% - Accent1 3 6 7 3 3" xfId="30128" xr:uid="{00000000-0005-0000-0000-0000FB740000}"/>
    <cellStyle name="20% - Accent1 3 6 7 3 3 2" xfId="30129" xr:uid="{00000000-0005-0000-0000-0000FC740000}"/>
    <cellStyle name="20% - Accent1 3 6 7 3 4" xfId="30130" xr:uid="{00000000-0005-0000-0000-0000FD740000}"/>
    <cellStyle name="20% - Accent1 3 6 7 4" xfId="30131" xr:uid="{00000000-0005-0000-0000-0000FE740000}"/>
    <cellStyle name="20% - Accent1 3 6 7 4 2" xfId="30132" xr:uid="{00000000-0005-0000-0000-0000FF740000}"/>
    <cellStyle name="20% - Accent1 3 6 7 4 2 2" xfId="30133" xr:uid="{00000000-0005-0000-0000-000000750000}"/>
    <cellStyle name="20% - Accent1 3 6 7 4 2 2 2" xfId="30134" xr:uid="{00000000-0005-0000-0000-000001750000}"/>
    <cellStyle name="20% - Accent1 3 6 7 4 2 3" xfId="30135" xr:uid="{00000000-0005-0000-0000-000002750000}"/>
    <cellStyle name="20% - Accent1 3 6 7 4 3" xfId="30136" xr:uid="{00000000-0005-0000-0000-000003750000}"/>
    <cellStyle name="20% - Accent1 3 6 7 4 3 2" xfId="30137" xr:uid="{00000000-0005-0000-0000-000004750000}"/>
    <cellStyle name="20% - Accent1 3 6 7 4 4" xfId="30138" xr:uid="{00000000-0005-0000-0000-000005750000}"/>
    <cellStyle name="20% - Accent1 3 6 7 5" xfId="30139" xr:uid="{00000000-0005-0000-0000-000006750000}"/>
    <cellStyle name="20% - Accent1 3 6 7 5 2" xfId="30140" xr:uid="{00000000-0005-0000-0000-000007750000}"/>
    <cellStyle name="20% - Accent1 3 6 7 5 2 2" xfId="30141" xr:uid="{00000000-0005-0000-0000-000008750000}"/>
    <cellStyle name="20% - Accent1 3 6 7 5 3" xfId="30142" xr:uid="{00000000-0005-0000-0000-000009750000}"/>
    <cellStyle name="20% - Accent1 3 6 7 6" xfId="30143" xr:uid="{00000000-0005-0000-0000-00000A750000}"/>
    <cellStyle name="20% - Accent1 3 6 7 6 2" xfId="30144" xr:uid="{00000000-0005-0000-0000-00000B750000}"/>
    <cellStyle name="20% - Accent1 3 6 7 6 2 2" xfId="30145" xr:uid="{00000000-0005-0000-0000-00000C750000}"/>
    <cellStyle name="20% - Accent1 3 6 7 6 3" xfId="30146" xr:uid="{00000000-0005-0000-0000-00000D750000}"/>
    <cellStyle name="20% - Accent1 3 6 7 7" xfId="30147" xr:uid="{00000000-0005-0000-0000-00000E750000}"/>
    <cellStyle name="20% - Accent1 3 6 7 7 2" xfId="30148" xr:uid="{00000000-0005-0000-0000-00000F750000}"/>
    <cellStyle name="20% - Accent1 3 6 7 8" xfId="30149" xr:uid="{00000000-0005-0000-0000-000010750000}"/>
    <cellStyle name="20% - Accent1 3 6 7 8 2" xfId="30150" xr:uid="{00000000-0005-0000-0000-000011750000}"/>
    <cellStyle name="20% - Accent1 3 6 7 9" xfId="30151" xr:uid="{00000000-0005-0000-0000-000012750000}"/>
    <cellStyle name="20% - Accent1 3 6 8" xfId="30152" xr:uid="{00000000-0005-0000-0000-000013750000}"/>
    <cellStyle name="20% - Accent1 3 6 8 2" xfId="30153" xr:uid="{00000000-0005-0000-0000-000014750000}"/>
    <cellStyle name="20% - Accent1 3 6 8 2 2" xfId="30154" xr:uid="{00000000-0005-0000-0000-000015750000}"/>
    <cellStyle name="20% - Accent1 3 6 8 2 2 2" xfId="30155" xr:uid="{00000000-0005-0000-0000-000016750000}"/>
    <cellStyle name="20% - Accent1 3 6 8 2 3" xfId="30156" xr:uid="{00000000-0005-0000-0000-000017750000}"/>
    <cellStyle name="20% - Accent1 3 6 8 3" xfId="30157" xr:uid="{00000000-0005-0000-0000-000018750000}"/>
    <cellStyle name="20% - Accent1 3 6 8 3 2" xfId="30158" xr:uid="{00000000-0005-0000-0000-000019750000}"/>
    <cellStyle name="20% - Accent1 3 6 8 4" xfId="30159" xr:uid="{00000000-0005-0000-0000-00001A750000}"/>
    <cellStyle name="20% - Accent1 3 6 9" xfId="30160" xr:uid="{00000000-0005-0000-0000-00001B750000}"/>
    <cellStyle name="20% - Accent1 3 6 9 2" xfId="30161" xr:uid="{00000000-0005-0000-0000-00001C750000}"/>
    <cellStyle name="20% - Accent1 3 6 9 2 2" xfId="30162" xr:uid="{00000000-0005-0000-0000-00001D750000}"/>
    <cellStyle name="20% - Accent1 3 6 9 2 2 2" xfId="30163" xr:uid="{00000000-0005-0000-0000-00001E750000}"/>
    <cellStyle name="20% - Accent1 3 6 9 2 3" xfId="30164" xr:uid="{00000000-0005-0000-0000-00001F750000}"/>
    <cellStyle name="20% - Accent1 3 6 9 3" xfId="30165" xr:uid="{00000000-0005-0000-0000-000020750000}"/>
    <cellStyle name="20% - Accent1 3 6 9 3 2" xfId="30166" xr:uid="{00000000-0005-0000-0000-000021750000}"/>
    <cellStyle name="20% - Accent1 3 6 9 4" xfId="30167" xr:uid="{00000000-0005-0000-0000-000022750000}"/>
    <cellStyle name="20% - Accent1 3 7" xfId="30168" xr:uid="{00000000-0005-0000-0000-000023750000}"/>
    <cellStyle name="20% - Accent1 3 7 10" xfId="30169" xr:uid="{00000000-0005-0000-0000-000024750000}"/>
    <cellStyle name="20% - Accent1 3 7 10 2" xfId="30170" xr:uid="{00000000-0005-0000-0000-000025750000}"/>
    <cellStyle name="20% - Accent1 3 7 10 2 2" xfId="30171" xr:uid="{00000000-0005-0000-0000-000026750000}"/>
    <cellStyle name="20% - Accent1 3 7 10 3" xfId="30172" xr:uid="{00000000-0005-0000-0000-000027750000}"/>
    <cellStyle name="20% - Accent1 3 7 11" xfId="30173" xr:uid="{00000000-0005-0000-0000-000028750000}"/>
    <cellStyle name="20% - Accent1 3 7 11 2" xfId="30174" xr:uid="{00000000-0005-0000-0000-000029750000}"/>
    <cellStyle name="20% - Accent1 3 7 11 2 2" xfId="30175" xr:uid="{00000000-0005-0000-0000-00002A750000}"/>
    <cellStyle name="20% - Accent1 3 7 11 3" xfId="30176" xr:uid="{00000000-0005-0000-0000-00002B750000}"/>
    <cellStyle name="20% - Accent1 3 7 12" xfId="30177" xr:uid="{00000000-0005-0000-0000-00002C750000}"/>
    <cellStyle name="20% - Accent1 3 7 12 2" xfId="30178" xr:uid="{00000000-0005-0000-0000-00002D750000}"/>
    <cellStyle name="20% - Accent1 3 7 13" xfId="30179" xr:uid="{00000000-0005-0000-0000-00002E750000}"/>
    <cellStyle name="20% - Accent1 3 7 13 2" xfId="30180" xr:uid="{00000000-0005-0000-0000-00002F750000}"/>
    <cellStyle name="20% - Accent1 3 7 14" xfId="30181" xr:uid="{00000000-0005-0000-0000-000030750000}"/>
    <cellStyle name="20% - Accent1 3 7 2" xfId="30182" xr:uid="{00000000-0005-0000-0000-000031750000}"/>
    <cellStyle name="20% - Accent1 3 7 2 10" xfId="30183" xr:uid="{00000000-0005-0000-0000-000032750000}"/>
    <cellStyle name="20% - Accent1 3 7 2 10 2" xfId="30184" xr:uid="{00000000-0005-0000-0000-000033750000}"/>
    <cellStyle name="20% - Accent1 3 7 2 11" xfId="30185" xr:uid="{00000000-0005-0000-0000-000034750000}"/>
    <cellStyle name="20% - Accent1 3 7 2 2" xfId="30186" xr:uid="{00000000-0005-0000-0000-000035750000}"/>
    <cellStyle name="20% - Accent1 3 7 2 2 2" xfId="30187" xr:uid="{00000000-0005-0000-0000-000036750000}"/>
    <cellStyle name="20% - Accent1 3 7 2 2 2 2" xfId="30188" xr:uid="{00000000-0005-0000-0000-000037750000}"/>
    <cellStyle name="20% - Accent1 3 7 2 2 2 2 2" xfId="30189" xr:uid="{00000000-0005-0000-0000-000038750000}"/>
    <cellStyle name="20% - Accent1 3 7 2 2 2 2 2 2" xfId="30190" xr:uid="{00000000-0005-0000-0000-000039750000}"/>
    <cellStyle name="20% - Accent1 3 7 2 2 2 2 3" xfId="30191" xr:uid="{00000000-0005-0000-0000-00003A750000}"/>
    <cellStyle name="20% - Accent1 3 7 2 2 2 3" xfId="30192" xr:uid="{00000000-0005-0000-0000-00003B750000}"/>
    <cellStyle name="20% - Accent1 3 7 2 2 2 3 2" xfId="30193" xr:uid="{00000000-0005-0000-0000-00003C750000}"/>
    <cellStyle name="20% - Accent1 3 7 2 2 2 4" xfId="30194" xr:uid="{00000000-0005-0000-0000-00003D750000}"/>
    <cellStyle name="20% - Accent1 3 7 2 2 3" xfId="30195" xr:uid="{00000000-0005-0000-0000-00003E750000}"/>
    <cellStyle name="20% - Accent1 3 7 2 2 3 2" xfId="30196" xr:uid="{00000000-0005-0000-0000-00003F750000}"/>
    <cellStyle name="20% - Accent1 3 7 2 2 3 2 2" xfId="30197" xr:uid="{00000000-0005-0000-0000-000040750000}"/>
    <cellStyle name="20% - Accent1 3 7 2 2 3 2 2 2" xfId="30198" xr:uid="{00000000-0005-0000-0000-000041750000}"/>
    <cellStyle name="20% - Accent1 3 7 2 2 3 2 3" xfId="30199" xr:uid="{00000000-0005-0000-0000-000042750000}"/>
    <cellStyle name="20% - Accent1 3 7 2 2 3 3" xfId="30200" xr:uid="{00000000-0005-0000-0000-000043750000}"/>
    <cellStyle name="20% - Accent1 3 7 2 2 3 3 2" xfId="30201" xr:uid="{00000000-0005-0000-0000-000044750000}"/>
    <cellStyle name="20% - Accent1 3 7 2 2 3 4" xfId="30202" xr:uid="{00000000-0005-0000-0000-000045750000}"/>
    <cellStyle name="20% - Accent1 3 7 2 2 4" xfId="30203" xr:uid="{00000000-0005-0000-0000-000046750000}"/>
    <cellStyle name="20% - Accent1 3 7 2 2 4 2" xfId="30204" xr:uid="{00000000-0005-0000-0000-000047750000}"/>
    <cellStyle name="20% - Accent1 3 7 2 2 4 2 2" xfId="30205" xr:uid="{00000000-0005-0000-0000-000048750000}"/>
    <cellStyle name="20% - Accent1 3 7 2 2 4 2 2 2" xfId="30206" xr:uid="{00000000-0005-0000-0000-000049750000}"/>
    <cellStyle name="20% - Accent1 3 7 2 2 4 2 3" xfId="30207" xr:uid="{00000000-0005-0000-0000-00004A750000}"/>
    <cellStyle name="20% - Accent1 3 7 2 2 4 3" xfId="30208" xr:uid="{00000000-0005-0000-0000-00004B750000}"/>
    <cellStyle name="20% - Accent1 3 7 2 2 4 3 2" xfId="30209" xr:uid="{00000000-0005-0000-0000-00004C750000}"/>
    <cellStyle name="20% - Accent1 3 7 2 2 4 4" xfId="30210" xr:uid="{00000000-0005-0000-0000-00004D750000}"/>
    <cellStyle name="20% - Accent1 3 7 2 2 5" xfId="30211" xr:uid="{00000000-0005-0000-0000-00004E750000}"/>
    <cellStyle name="20% - Accent1 3 7 2 2 5 2" xfId="30212" xr:uid="{00000000-0005-0000-0000-00004F750000}"/>
    <cellStyle name="20% - Accent1 3 7 2 2 5 2 2" xfId="30213" xr:uid="{00000000-0005-0000-0000-000050750000}"/>
    <cellStyle name="20% - Accent1 3 7 2 2 5 3" xfId="30214" xr:uid="{00000000-0005-0000-0000-000051750000}"/>
    <cellStyle name="20% - Accent1 3 7 2 2 6" xfId="30215" xr:uid="{00000000-0005-0000-0000-000052750000}"/>
    <cellStyle name="20% - Accent1 3 7 2 2 6 2" xfId="30216" xr:uid="{00000000-0005-0000-0000-000053750000}"/>
    <cellStyle name="20% - Accent1 3 7 2 2 6 2 2" xfId="30217" xr:uid="{00000000-0005-0000-0000-000054750000}"/>
    <cellStyle name="20% - Accent1 3 7 2 2 6 3" xfId="30218" xr:uid="{00000000-0005-0000-0000-000055750000}"/>
    <cellStyle name="20% - Accent1 3 7 2 2 7" xfId="30219" xr:uid="{00000000-0005-0000-0000-000056750000}"/>
    <cellStyle name="20% - Accent1 3 7 2 2 7 2" xfId="30220" xr:uid="{00000000-0005-0000-0000-000057750000}"/>
    <cellStyle name="20% - Accent1 3 7 2 2 8" xfId="30221" xr:uid="{00000000-0005-0000-0000-000058750000}"/>
    <cellStyle name="20% - Accent1 3 7 2 2 8 2" xfId="30222" xr:uid="{00000000-0005-0000-0000-000059750000}"/>
    <cellStyle name="20% - Accent1 3 7 2 2 9" xfId="30223" xr:uid="{00000000-0005-0000-0000-00005A750000}"/>
    <cellStyle name="20% - Accent1 3 7 2 3" xfId="30224" xr:uid="{00000000-0005-0000-0000-00005B750000}"/>
    <cellStyle name="20% - Accent1 3 7 2 3 2" xfId="30225" xr:uid="{00000000-0005-0000-0000-00005C750000}"/>
    <cellStyle name="20% - Accent1 3 7 2 3 2 2" xfId="30226" xr:uid="{00000000-0005-0000-0000-00005D750000}"/>
    <cellStyle name="20% - Accent1 3 7 2 3 2 2 2" xfId="30227" xr:uid="{00000000-0005-0000-0000-00005E750000}"/>
    <cellStyle name="20% - Accent1 3 7 2 3 2 2 2 2" xfId="30228" xr:uid="{00000000-0005-0000-0000-00005F750000}"/>
    <cellStyle name="20% - Accent1 3 7 2 3 2 2 3" xfId="30229" xr:uid="{00000000-0005-0000-0000-000060750000}"/>
    <cellStyle name="20% - Accent1 3 7 2 3 2 3" xfId="30230" xr:uid="{00000000-0005-0000-0000-000061750000}"/>
    <cellStyle name="20% - Accent1 3 7 2 3 2 3 2" xfId="30231" xr:uid="{00000000-0005-0000-0000-000062750000}"/>
    <cellStyle name="20% - Accent1 3 7 2 3 2 4" xfId="30232" xr:uid="{00000000-0005-0000-0000-000063750000}"/>
    <cellStyle name="20% - Accent1 3 7 2 3 3" xfId="30233" xr:uid="{00000000-0005-0000-0000-000064750000}"/>
    <cellStyle name="20% - Accent1 3 7 2 3 3 2" xfId="30234" xr:uid="{00000000-0005-0000-0000-000065750000}"/>
    <cellStyle name="20% - Accent1 3 7 2 3 3 2 2" xfId="30235" xr:uid="{00000000-0005-0000-0000-000066750000}"/>
    <cellStyle name="20% - Accent1 3 7 2 3 3 2 2 2" xfId="30236" xr:uid="{00000000-0005-0000-0000-000067750000}"/>
    <cellStyle name="20% - Accent1 3 7 2 3 3 2 3" xfId="30237" xr:uid="{00000000-0005-0000-0000-000068750000}"/>
    <cellStyle name="20% - Accent1 3 7 2 3 3 3" xfId="30238" xr:uid="{00000000-0005-0000-0000-000069750000}"/>
    <cellStyle name="20% - Accent1 3 7 2 3 3 3 2" xfId="30239" xr:uid="{00000000-0005-0000-0000-00006A750000}"/>
    <cellStyle name="20% - Accent1 3 7 2 3 3 4" xfId="30240" xr:uid="{00000000-0005-0000-0000-00006B750000}"/>
    <cellStyle name="20% - Accent1 3 7 2 3 4" xfId="30241" xr:uid="{00000000-0005-0000-0000-00006C750000}"/>
    <cellStyle name="20% - Accent1 3 7 2 3 4 2" xfId="30242" xr:uid="{00000000-0005-0000-0000-00006D750000}"/>
    <cellStyle name="20% - Accent1 3 7 2 3 4 2 2" xfId="30243" xr:uid="{00000000-0005-0000-0000-00006E750000}"/>
    <cellStyle name="20% - Accent1 3 7 2 3 4 2 2 2" xfId="30244" xr:uid="{00000000-0005-0000-0000-00006F750000}"/>
    <cellStyle name="20% - Accent1 3 7 2 3 4 2 3" xfId="30245" xr:uid="{00000000-0005-0000-0000-000070750000}"/>
    <cellStyle name="20% - Accent1 3 7 2 3 4 3" xfId="30246" xr:uid="{00000000-0005-0000-0000-000071750000}"/>
    <cellStyle name="20% - Accent1 3 7 2 3 4 3 2" xfId="30247" xr:uid="{00000000-0005-0000-0000-000072750000}"/>
    <cellStyle name="20% - Accent1 3 7 2 3 4 4" xfId="30248" xr:uid="{00000000-0005-0000-0000-000073750000}"/>
    <cellStyle name="20% - Accent1 3 7 2 3 5" xfId="30249" xr:uid="{00000000-0005-0000-0000-000074750000}"/>
    <cellStyle name="20% - Accent1 3 7 2 3 5 2" xfId="30250" xr:uid="{00000000-0005-0000-0000-000075750000}"/>
    <cellStyle name="20% - Accent1 3 7 2 3 5 2 2" xfId="30251" xr:uid="{00000000-0005-0000-0000-000076750000}"/>
    <cellStyle name="20% - Accent1 3 7 2 3 5 3" xfId="30252" xr:uid="{00000000-0005-0000-0000-000077750000}"/>
    <cellStyle name="20% - Accent1 3 7 2 3 6" xfId="30253" xr:uid="{00000000-0005-0000-0000-000078750000}"/>
    <cellStyle name="20% - Accent1 3 7 2 3 6 2" xfId="30254" xr:uid="{00000000-0005-0000-0000-000079750000}"/>
    <cellStyle name="20% - Accent1 3 7 2 3 6 2 2" xfId="30255" xr:uid="{00000000-0005-0000-0000-00007A750000}"/>
    <cellStyle name="20% - Accent1 3 7 2 3 6 3" xfId="30256" xr:uid="{00000000-0005-0000-0000-00007B750000}"/>
    <cellStyle name="20% - Accent1 3 7 2 3 7" xfId="30257" xr:uid="{00000000-0005-0000-0000-00007C750000}"/>
    <cellStyle name="20% - Accent1 3 7 2 3 7 2" xfId="30258" xr:uid="{00000000-0005-0000-0000-00007D750000}"/>
    <cellStyle name="20% - Accent1 3 7 2 3 8" xfId="30259" xr:uid="{00000000-0005-0000-0000-00007E750000}"/>
    <cellStyle name="20% - Accent1 3 7 2 3 8 2" xfId="30260" xr:uid="{00000000-0005-0000-0000-00007F750000}"/>
    <cellStyle name="20% - Accent1 3 7 2 3 9" xfId="30261" xr:uid="{00000000-0005-0000-0000-000080750000}"/>
    <cellStyle name="20% - Accent1 3 7 2 4" xfId="30262" xr:uid="{00000000-0005-0000-0000-000081750000}"/>
    <cellStyle name="20% - Accent1 3 7 2 4 2" xfId="30263" xr:uid="{00000000-0005-0000-0000-000082750000}"/>
    <cellStyle name="20% - Accent1 3 7 2 4 2 2" xfId="30264" xr:uid="{00000000-0005-0000-0000-000083750000}"/>
    <cellStyle name="20% - Accent1 3 7 2 4 2 2 2" xfId="30265" xr:uid="{00000000-0005-0000-0000-000084750000}"/>
    <cellStyle name="20% - Accent1 3 7 2 4 2 3" xfId="30266" xr:uid="{00000000-0005-0000-0000-000085750000}"/>
    <cellStyle name="20% - Accent1 3 7 2 4 3" xfId="30267" xr:uid="{00000000-0005-0000-0000-000086750000}"/>
    <cellStyle name="20% - Accent1 3 7 2 4 3 2" xfId="30268" xr:uid="{00000000-0005-0000-0000-000087750000}"/>
    <cellStyle name="20% - Accent1 3 7 2 4 4" xfId="30269" xr:uid="{00000000-0005-0000-0000-000088750000}"/>
    <cellStyle name="20% - Accent1 3 7 2 5" xfId="30270" xr:uid="{00000000-0005-0000-0000-000089750000}"/>
    <cellStyle name="20% - Accent1 3 7 2 5 2" xfId="30271" xr:uid="{00000000-0005-0000-0000-00008A750000}"/>
    <cellStyle name="20% - Accent1 3 7 2 5 2 2" xfId="30272" xr:uid="{00000000-0005-0000-0000-00008B750000}"/>
    <cellStyle name="20% - Accent1 3 7 2 5 2 2 2" xfId="30273" xr:uid="{00000000-0005-0000-0000-00008C750000}"/>
    <cellStyle name="20% - Accent1 3 7 2 5 2 3" xfId="30274" xr:uid="{00000000-0005-0000-0000-00008D750000}"/>
    <cellStyle name="20% - Accent1 3 7 2 5 3" xfId="30275" xr:uid="{00000000-0005-0000-0000-00008E750000}"/>
    <cellStyle name="20% - Accent1 3 7 2 5 3 2" xfId="30276" xr:uid="{00000000-0005-0000-0000-00008F750000}"/>
    <cellStyle name="20% - Accent1 3 7 2 5 4" xfId="30277" xr:uid="{00000000-0005-0000-0000-000090750000}"/>
    <cellStyle name="20% - Accent1 3 7 2 6" xfId="30278" xr:uid="{00000000-0005-0000-0000-000091750000}"/>
    <cellStyle name="20% - Accent1 3 7 2 6 2" xfId="30279" xr:uid="{00000000-0005-0000-0000-000092750000}"/>
    <cellStyle name="20% - Accent1 3 7 2 6 2 2" xfId="30280" xr:uid="{00000000-0005-0000-0000-000093750000}"/>
    <cellStyle name="20% - Accent1 3 7 2 6 2 2 2" xfId="30281" xr:uid="{00000000-0005-0000-0000-000094750000}"/>
    <cellStyle name="20% - Accent1 3 7 2 6 2 3" xfId="30282" xr:uid="{00000000-0005-0000-0000-000095750000}"/>
    <cellStyle name="20% - Accent1 3 7 2 6 3" xfId="30283" xr:uid="{00000000-0005-0000-0000-000096750000}"/>
    <cellStyle name="20% - Accent1 3 7 2 6 3 2" xfId="30284" xr:uid="{00000000-0005-0000-0000-000097750000}"/>
    <cellStyle name="20% - Accent1 3 7 2 6 4" xfId="30285" xr:uid="{00000000-0005-0000-0000-000098750000}"/>
    <cellStyle name="20% - Accent1 3 7 2 7" xfId="30286" xr:uid="{00000000-0005-0000-0000-000099750000}"/>
    <cellStyle name="20% - Accent1 3 7 2 7 2" xfId="30287" xr:uid="{00000000-0005-0000-0000-00009A750000}"/>
    <cellStyle name="20% - Accent1 3 7 2 7 2 2" xfId="30288" xr:uid="{00000000-0005-0000-0000-00009B750000}"/>
    <cellStyle name="20% - Accent1 3 7 2 7 3" xfId="30289" xr:uid="{00000000-0005-0000-0000-00009C750000}"/>
    <cellStyle name="20% - Accent1 3 7 2 8" xfId="30290" xr:uid="{00000000-0005-0000-0000-00009D750000}"/>
    <cellStyle name="20% - Accent1 3 7 2 8 2" xfId="30291" xr:uid="{00000000-0005-0000-0000-00009E750000}"/>
    <cellStyle name="20% - Accent1 3 7 2 8 2 2" xfId="30292" xr:uid="{00000000-0005-0000-0000-00009F750000}"/>
    <cellStyle name="20% - Accent1 3 7 2 8 3" xfId="30293" xr:uid="{00000000-0005-0000-0000-0000A0750000}"/>
    <cellStyle name="20% - Accent1 3 7 2 9" xfId="30294" xr:uid="{00000000-0005-0000-0000-0000A1750000}"/>
    <cellStyle name="20% - Accent1 3 7 2 9 2" xfId="30295" xr:uid="{00000000-0005-0000-0000-0000A2750000}"/>
    <cellStyle name="20% - Accent1 3 7 3" xfId="30296" xr:uid="{00000000-0005-0000-0000-0000A3750000}"/>
    <cellStyle name="20% - Accent1 3 7 3 10" xfId="30297" xr:uid="{00000000-0005-0000-0000-0000A4750000}"/>
    <cellStyle name="20% - Accent1 3 7 3 10 2" xfId="30298" xr:uid="{00000000-0005-0000-0000-0000A5750000}"/>
    <cellStyle name="20% - Accent1 3 7 3 11" xfId="30299" xr:uid="{00000000-0005-0000-0000-0000A6750000}"/>
    <cellStyle name="20% - Accent1 3 7 3 2" xfId="30300" xr:uid="{00000000-0005-0000-0000-0000A7750000}"/>
    <cellStyle name="20% - Accent1 3 7 3 2 2" xfId="30301" xr:uid="{00000000-0005-0000-0000-0000A8750000}"/>
    <cellStyle name="20% - Accent1 3 7 3 2 2 2" xfId="30302" xr:uid="{00000000-0005-0000-0000-0000A9750000}"/>
    <cellStyle name="20% - Accent1 3 7 3 2 2 2 2" xfId="30303" xr:uid="{00000000-0005-0000-0000-0000AA750000}"/>
    <cellStyle name="20% - Accent1 3 7 3 2 2 2 2 2" xfId="30304" xr:uid="{00000000-0005-0000-0000-0000AB750000}"/>
    <cellStyle name="20% - Accent1 3 7 3 2 2 2 3" xfId="30305" xr:uid="{00000000-0005-0000-0000-0000AC750000}"/>
    <cellStyle name="20% - Accent1 3 7 3 2 2 3" xfId="30306" xr:uid="{00000000-0005-0000-0000-0000AD750000}"/>
    <cellStyle name="20% - Accent1 3 7 3 2 2 3 2" xfId="30307" xr:uid="{00000000-0005-0000-0000-0000AE750000}"/>
    <cellStyle name="20% - Accent1 3 7 3 2 2 4" xfId="30308" xr:uid="{00000000-0005-0000-0000-0000AF750000}"/>
    <cellStyle name="20% - Accent1 3 7 3 2 3" xfId="30309" xr:uid="{00000000-0005-0000-0000-0000B0750000}"/>
    <cellStyle name="20% - Accent1 3 7 3 2 3 2" xfId="30310" xr:uid="{00000000-0005-0000-0000-0000B1750000}"/>
    <cellStyle name="20% - Accent1 3 7 3 2 3 2 2" xfId="30311" xr:uid="{00000000-0005-0000-0000-0000B2750000}"/>
    <cellStyle name="20% - Accent1 3 7 3 2 3 2 2 2" xfId="30312" xr:uid="{00000000-0005-0000-0000-0000B3750000}"/>
    <cellStyle name="20% - Accent1 3 7 3 2 3 2 3" xfId="30313" xr:uid="{00000000-0005-0000-0000-0000B4750000}"/>
    <cellStyle name="20% - Accent1 3 7 3 2 3 3" xfId="30314" xr:uid="{00000000-0005-0000-0000-0000B5750000}"/>
    <cellStyle name="20% - Accent1 3 7 3 2 3 3 2" xfId="30315" xr:uid="{00000000-0005-0000-0000-0000B6750000}"/>
    <cellStyle name="20% - Accent1 3 7 3 2 3 4" xfId="30316" xr:uid="{00000000-0005-0000-0000-0000B7750000}"/>
    <cellStyle name="20% - Accent1 3 7 3 2 4" xfId="30317" xr:uid="{00000000-0005-0000-0000-0000B8750000}"/>
    <cellStyle name="20% - Accent1 3 7 3 2 4 2" xfId="30318" xr:uid="{00000000-0005-0000-0000-0000B9750000}"/>
    <cellStyle name="20% - Accent1 3 7 3 2 4 2 2" xfId="30319" xr:uid="{00000000-0005-0000-0000-0000BA750000}"/>
    <cellStyle name="20% - Accent1 3 7 3 2 4 2 2 2" xfId="30320" xr:uid="{00000000-0005-0000-0000-0000BB750000}"/>
    <cellStyle name="20% - Accent1 3 7 3 2 4 2 3" xfId="30321" xr:uid="{00000000-0005-0000-0000-0000BC750000}"/>
    <cellStyle name="20% - Accent1 3 7 3 2 4 3" xfId="30322" xr:uid="{00000000-0005-0000-0000-0000BD750000}"/>
    <cellStyle name="20% - Accent1 3 7 3 2 4 3 2" xfId="30323" xr:uid="{00000000-0005-0000-0000-0000BE750000}"/>
    <cellStyle name="20% - Accent1 3 7 3 2 4 4" xfId="30324" xr:uid="{00000000-0005-0000-0000-0000BF750000}"/>
    <cellStyle name="20% - Accent1 3 7 3 2 5" xfId="30325" xr:uid="{00000000-0005-0000-0000-0000C0750000}"/>
    <cellStyle name="20% - Accent1 3 7 3 2 5 2" xfId="30326" xr:uid="{00000000-0005-0000-0000-0000C1750000}"/>
    <cellStyle name="20% - Accent1 3 7 3 2 5 2 2" xfId="30327" xr:uid="{00000000-0005-0000-0000-0000C2750000}"/>
    <cellStyle name="20% - Accent1 3 7 3 2 5 3" xfId="30328" xr:uid="{00000000-0005-0000-0000-0000C3750000}"/>
    <cellStyle name="20% - Accent1 3 7 3 2 6" xfId="30329" xr:uid="{00000000-0005-0000-0000-0000C4750000}"/>
    <cellStyle name="20% - Accent1 3 7 3 2 6 2" xfId="30330" xr:uid="{00000000-0005-0000-0000-0000C5750000}"/>
    <cellStyle name="20% - Accent1 3 7 3 2 6 2 2" xfId="30331" xr:uid="{00000000-0005-0000-0000-0000C6750000}"/>
    <cellStyle name="20% - Accent1 3 7 3 2 6 3" xfId="30332" xr:uid="{00000000-0005-0000-0000-0000C7750000}"/>
    <cellStyle name="20% - Accent1 3 7 3 2 7" xfId="30333" xr:uid="{00000000-0005-0000-0000-0000C8750000}"/>
    <cellStyle name="20% - Accent1 3 7 3 2 7 2" xfId="30334" xr:uid="{00000000-0005-0000-0000-0000C9750000}"/>
    <cellStyle name="20% - Accent1 3 7 3 2 8" xfId="30335" xr:uid="{00000000-0005-0000-0000-0000CA750000}"/>
    <cellStyle name="20% - Accent1 3 7 3 2 8 2" xfId="30336" xr:uid="{00000000-0005-0000-0000-0000CB750000}"/>
    <cellStyle name="20% - Accent1 3 7 3 2 9" xfId="30337" xr:uid="{00000000-0005-0000-0000-0000CC750000}"/>
    <cellStyle name="20% - Accent1 3 7 3 3" xfId="30338" xr:uid="{00000000-0005-0000-0000-0000CD750000}"/>
    <cellStyle name="20% - Accent1 3 7 3 3 2" xfId="30339" xr:uid="{00000000-0005-0000-0000-0000CE750000}"/>
    <cellStyle name="20% - Accent1 3 7 3 3 2 2" xfId="30340" xr:uid="{00000000-0005-0000-0000-0000CF750000}"/>
    <cellStyle name="20% - Accent1 3 7 3 3 2 2 2" xfId="30341" xr:uid="{00000000-0005-0000-0000-0000D0750000}"/>
    <cellStyle name="20% - Accent1 3 7 3 3 2 2 2 2" xfId="30342" xr:uid="{00000000-0005-0000-0000-0000D1750000}"/>
    <cellStyle name="20% - Accent1 3 7 3 3 2 2 3" xfId="30343" xr:uid="{00000000-0005-0000-0000-0000D2750000}"/>
    <cellStyle name="20% - Accent1 3 7 3 3 2 3" xfId="30344" xr:uid="{00000000-0005-0000-0000-0000D3750000}"/>
    <cellStyle name="20% - Accent1 3 7 3 3 2 3 2" xfId="30345" xr:uid="{00000000-0005-0000-0000-0000D4750000}"/>
    <cellStyle name="20% - Accent1 3 7 3 3 2 4" xfId="30346" xr:uid="{00000000-0005-0000-0000-0000D5750000}"/>
    <cellStyle name="20% - Accent1 3 7 3 3 3" xfId="30347" xr:uid="{00000000-0005-0000-0000-0000D6750000}"/>
    <cellStyle name="20% - Accent1 3 7 3 3 3 2" xfId="30348" xr:uid="{00000000-0005-0000-0000-0000D7750000}"/>
    <cellStyle name="20% - Accent1 3 7 3 3 3 2 2" xfId="30349" xr:uid="{00000000-0005-0000-0000-0000D8750000}"/>
    <cellStyle name="20% - Accent1 3 7 3 3 3 2 2 2" xfId="30350" xr:uid="{00000000-0005-0000-0000-0000D9750000}"/>
    <cellStyle name="20% - Accent1 3 7 3 3 3 2 3" xfId="30351" xr:uid="{00000000-0005-0000-0000-0000DA750000}"/>
    <cellStyle name="20% - Accent1 3 7 3 3 3 3" xfId="30352" xr:uid="{00000000-0005-0000-0000-0000DB750000}"/>
    <cellStyle name="20% - Accent1 3 7 3 3 3 3 2" xfId="30353" xr:uid="{00000000-0005-0000-0000-0000DC750000}"/>
    <cellStyle name="20% - Accent1 3 7 3 3 3 4" xfId="30354" xr:uid="{00000000-0005-0000-0000-0000DD750000}"/>
    <cellStyle name="20% - Accent1 3 7 3 3 4" xfId="30355" xr:uid="{00000000-0005-0000-0000-0000DE750000}"/>
    <cellStyle name="20% - Accent1 3 7 3 3 4 2" xfId="30356" xr:uid="{00000000-0005-0000-0000-0000DF750000}"/>
    <cellStyle name="20% - Accent1 3 7 3 3 4 2 2" xfId="30357" xr:uid="{00000000-0005-0000-0000-0000E0750000}"/>
    <cellStyle name="20% - Accent1 3 7 3 3 4 2 2 2" xfId="30358" xr:uid="{00000000-0005-0000-0000-0000E1750000}"/>
    <cellStyle name="20% - Accent1 3 7 3 3 4 2 3" xfId="30359" xr:uid="{00000000-0005-0000-0000-0000E2750000}"/>
    <cellStyle name="20% - Accent1 3 7 3 3 4 3" xfId="30360" xr:uid="{00000000-0005-0000-0000-0000E3750000}"/>
    <cellStyle name="20% - Accent1 3 7 3 3 4 3 2" xfId="30361" xr:uid="{00000000-0005-0000-0000-0000E4750000}"/>
    <cellStyle name="20% - Accent1 3 7 3 3 4 4" xfId="30362" xr:uid="{00000000-0005-0000-0000-0000E5750000}"/>
    <cellStyle name="20% - Accent1 3 7 3 3 5" xfId="30363" xr:uid="{00000000-0005-0000-0000-0000E6750000}"/>
    <cellStyle name="20% - Accent1 3 7 3 3 5 2" xfId="30364" xr:uid="{00000000-0005-0000-0000-0000E7750000}"/>
    <cellStyle name="20% - Accent1 3 7 3 3 5 2 2" xfId="30365" xr:uid="{00000000-0005-0000-0000-0000E8750000}"/>
    <cellStyle name="20% - Accent1 3 7 3 3 5 3" xfId="30366" xr:uid="{00000000-0005-0000-0000-0000E9750000}"/>
    <cellStyle name="20% - Accent1 3 7 3 3 6" xfId="30367" xr:uid="{00000000-0005-0000-0000-0000EA750000}"/>
    <cellStyle name="20% - Accent1 3 7 3 3 6 2" xfId="30368" xr:uid="{00000000-0005-0000-0000-0000EB750000}"/>
    <cellStyle name="20% - Accent1 3 7 3 3 6 2 2" xfId="30369" xr:uid="{00000000-0005-0000-0000-0000EC750000}"/>
    <cellStyle name="20% - Accent1 3 7 3 3 6 3" xfId="30370" xr:uid="{00000000-0005-0000-0000-0000ED750000}"/>
    <cellStyle name="20% - Accent1 3 7 3 3 7" xfId="30371" xr:uid="{00000000-0005-0000-0000-0000EE750000}"/>
    <cellStyle name="20% - Accent1 3 7 3 3 7 2" xfId="30372" xr:uid="{00000000-0005-0000-0000-0000EF750000}"/>
    <cellStyle name="20% - Accent1 3 7 3 3 8" xfId="30373" xr:uid="{00000000-0005-0000-0000-0000F0750000}"/>
    <cellStyle name="20% - Accent1 3 7 3 3 8 2" xfId="30374" xr:uid="{00000000-0005-0000-0000-0000F1750000}"/>
    <cellStyle name="20% - Accent1 3 7 3 3 9" xfId="30375" xr:uid="{00000000-0005-0000-0000-0000F2750000}"/>
    <cellStyle name="20% - Accent1 3 7 3 4" xfId="30376" xr:uid="{00000000-0005-0000-0000-0000F3750000}"/>
    <cellStyle name="20% - Accent1 3 7 3 4 2" xfId="30377" xr:uid="{00000000-0005-0000-0000-0000F4750000}"/>
    <cellStyle name="20% - Accent1 3 7 3 4 2 2" xfId="30378" xr:uid="{00000000-0005-0000-0000-0000F5750000}"/>
    <cellStyle name="20% - Accent1 3 7 3 4 2 2 2" xfId="30379" xr:uid="{00000000-0005-0000-0000-0000F6750000}"/>
    <cellStyle name="20% - Accent1 3 7 3 4 2 3" xfId="30380" xr:uid="{00000000-0005-0000-0000-0000F7750000}"/>
    <cellStyle name="20% - Accent1 3 7 3 4 3" xfId="30381" xr:uid="{00000000-0005-0000-0000-0000F8750000}"/>
    <cellStyle name="20% - Accent1 3 7 3 4 3 2" xfId="30382" xr:uid="{00000000-0005-0000-0000-0000F9750000}"/>
    <cellStyle name="20% - Accent1 3 7 3 4 4" xfId="30383" xr:uid="{00000000-0005-0000-0000-0000FA750000}"/>
    <cellStyle name="20% - Accent1 3 7 3 5" xfId="30384" xr:uid="{00000000-0005-0000-0000-0000FB750000}"/>
    <cellStyle name="20% - Accent1 3 7 3 5 2" xfId="30385" xr:uid="{00000000-0005-0000-0000-0000FC750000}"/>
    <cellStyle name="20% - Accent1 3 7 3 5 2 2" xfId="30386" xr:uid="{00000000-0005-0000-0000-0000FD750000}"/>
    <cellStyle name="20% - Accent1 3 7 3 5 2 2 2" xfId="30387" xr:uid="{00000000-0005-0000-0000-0000FE750000}"/>
    <cellStyle name="20% - Accent1 3 7 3 5 2 3" xfId="30388" xr:uid="{00000000-0005-0000-0000-0000FF750000}"/>
    <cellStyle name="20% - Accent1 3 7 3 5 3" xfId="30389" xr:uid="{00000000-0005-0000-0000-000000760000}"/>
    <cellStyle name="20% - Accent1 3 7 3 5 3 2" xfId="30390" xr:uid="{00000000-0005-0000-0000-000001760000}"/>
    <cellStyle name="20% - Accent1 3 7 3 5 4" xfId="30391" xr:uid="{00000000-0005-0000-0000-000002760000}"/>
    <cellStyle name="20% - Accent1 3 7 3 6" xfId="30392" xr:uid="{00000000-0005-0000-0000-000003760000}"/>
    <cellStyle name="20% - Accent1 3 7 3 6 2" xfId="30393" xr:uid="{00000000-0005-0000-0000-000004760000}"/>
    <cellStyle name="20% - Accent1 3 7 3 6 2 2" xfId="30394" xr:uid="{00000000-0005-0000-0000-000005760000}"/>
    <cellStyle name="20% - Accent1 3 7 3 6 2 2 2" xfId="30395" xr:uid="{00000000-0005-0000-0000-000006760000}"/>
    <cellStyle name="20% - Accent1 3 7 3 6 2 3" xfId="30396" xr:uid="{00000000-0005-0000-0000-000007760000}"/>
    <cellStyle name="20% - Accent1 3 7 3 6 3" xfId="30397" xr:uid="{00000000-0005-0000-0000-000008760000}"/>
    <cellStyle name="20% - Accent1 3 7 3 6 3 2" xfId="30398" xr:uid="{00000000-0005-0000-0000-000009760000}"/>
    <cellStyle name="20% - Accent1 3 7 3 6 4" xfId="30399" xr:uid="{00000000-0005-0000-0000-00000A760000}"/>
    <cellStyle name="20% - Accent1 3 7 3 7" xfId="30400" xr:uid="{00000000-0005-0000-0000-00000B760000}"/>
    <cellStyle name="20% - Accent1 3 7 3 7 2" xfId="30401" xr:uid="{00000000-0005-0000-0000-00000C760000}"/>
    <cellStyle name="20% - Accent1 3 7 3 7 2 2" xfId="30402" xr:uid="{00000000-0005-0000-0000-00000D760000}"/>
    <cellStyle name="20% - Accent1 3 7 3 7 3" xfId="30403" xr:uid="{00000000-0005-0000-0000-00000E760000}"/>
    <cellStyle name="20% - Accent1 3 7 3 8" xfId="30404" xr:uid="{00000000-0005-0000-0000-00000F760000}"/>
    <cellStyle name="20% - Accent1 3 7 3 8 2" xfId="30405" xr:uid="{00000000-0005-0000-0000-000010760000}"/>
    <cellStyle name="20% - Accent1 3 7 3 8 2 2" xfId="30406" xr:uid="{00000000-0005-0000-0000-000011760000}"/>
    <cellStyle name="20% - Accent1 3 7 3 8 3" xfId="30407" xr:uid="{00000000-0005-0000-0000-000012760000}"/>
    <cellStyle name="20% - Accent1 3 7 3 9" xfId="30408" xr:uid="{00000000-0005-0000-0000-000013760000}"/>
    <cellStyle name="20% - Accent1 3 7 3 9 2" xfId="30409" xr:uid="{00000000-0005-0000-0000-000014760000}"/>
    <cellStyle name="20% - Accent1 3 7 4" xfId="30410" xr:uid="{00000000-0005-0000-0000-000015760000}"/>
    <cellStyle name="20% - Accent1 3 7 4 10" xfId="30411" xr:uid="{00000000-0005-0000-0000-000016760000}"/>
    <cellStyle name="20% - Accent1 3 7 4 10 2" xfId="30412" xr:uid="{00000000-0005-0000-0000-000017760000}"/>
    <cellStyle name="20% - Accent1 3 7 4 11" xfId="30413" xr:uid="{00000000-0005-0000-0000-000018760000}"/>
    <cellStyle name="20% - Accent1 3 7 4 2" xfId="30414" xr:uid="{00000000-0005-0000-0000-000019760000}"/>
    <cellStyle name="20% - Accent1 3 7 4 2 2" xfId="30415" xr:uid="{00000000-0005-0000-0000-00001A760000}"/>
    <cellStyle name="20% - Accent1 3 7 4 2 2 2" xfId="30416" xr:uid="{00000000-0005-0000-0000-00001B760000}"/>
    <cellStyle name="20% - Accent1 3 7 4 2 2 2 2" xfId="30417" xr:uid="{00000000-0005-0000-0000-00001C760000}"/>
    <cellStyle name="20% - Accent1 3 7 4 2 2 2 2 2" xfId="30418" xr:uid="{00000000-0005-0000-0000-00001D760000}"/>
    <cellStyle name="20% - Accent1 3 7 4 2 2 2 3" xfId="30419" xr:uid="{00000000-0005-0000-0000-00001E760000}"/>
    <cellStyle name="20% - Accent1 3 7 4 2 2 3" xfId="30420" xr:uid="{00000000-0005-0000-0000-00001F760000}"/>
    <cellStyle name="20% - Accent1 3 7 4 2 2 3 2" xfId="30421" xr:uid="{00000000-0005-0000-0000-000020760000}"/>
    <cellStyle name="20% - Accent1 3 7 4 2 2 4" xfId="30422" xr:uid="{00000000-0005-0000-0000-000021760000}"/>
    <cellStyle name="20% - Accent1 3 7 4 2 3" xfId="30423" xr:uid="{00000000-0005-0000-0000-000022760000}"/>
    <cellStyle name="20% - Accent1 3 7 4 2 3 2" xfId="30424" xr:uid="{00000000-0005-0000-0000-000023760000}"/>
    <cellStyle name="20% - Accent1 3 7 4 2 3 2 2" xfId="30425" xr:uid="{00000000-0005-0000-0000-000024760000}"/>
    <cellStyle name="20% - Accent1 3 7 4 2 3 2 2 2" xfId="30426" xr:uid="{00000000-0005-0000-0000-000025760000}"/>
    <cellStyle name="20% - Accent1 3 7 4 2 3 2 3" xfId="30427" xr:uid="{00000000-0005-0000-0000-000026760000}"/>
    <cellStyle name="20% - Accent1 3 7 4 2 3 3" xfId="30428" xr:uid="{00000000-0005-0000-0000-000027760000}"/>
    <cellStyle name="20% - Accent1 3 7 4 2 3 3 2" xfId="30429" xr:uid="{00000000-0005-0000-0000-000028760000}"/>
    <cellStyle name="20% - Accent1 3 7 4 2 3 4" xfId="30430" xr:uid="{00000000-0005-0000-0000-000029760000}"/>
    <cellStyle name="20% - Accent1 3 7 4 2 4" xfId="30431" xr:uid="{00000000-0005-0000-0000-00002A760000}"/>
    <cellStyle name="20% - Accent1 3 7 4 2 4 2" xfId="30432" xr:uid="{00000000-0005-0000-0000-00002B760000}"/>
    <cellStyle name="20% - Accent1 3 7 4 2 4 2 2" xfId="30433" xr:uid="{00000000-0005-0000-0000-00002C760000}"/>
    <cellStyle name="20% - Accent1 3 7 4 2 4 2 2 2" xfId="30434" xr:uid="{00000000-0005-0000-0000-00002D760000}"/>
    <cellStyle name="20% - Accent1 3 7 4 2 4 2 3" xfId="30435" xr:uid="{00000000-0005-0000-0000-00002E760000}"/>
    <cellStyle name="20% - Accent1 3 7 4 2 4 3" xfId="30436" xr:uid="{00000000-0005-0000-0000-00002F760000}"/>
    <cellStyle name="20% - Accent1 3 7 4 2 4 3 2" xfId="30437" xr:uid="{00000000-0005-0000-0000-000030760000}"/>
    <cellStyle name="20% - Accent1 3 7 4 2 4 4" xfId="30438" xr:uid="{00000000-0005-0000-0000-000031760000}"/>
    <cellStyle name="20% - Accent1 3 7 4 2 5" xfId="30439" xr:uid="{00000000-0005-0000-0000-000032760000}"/>
    <cellStyle name="20% - Accent1 3 7 4 2 5 2" xfId="30440" xr:uid="{00000000-0005-0000-0000-000033760000}"/>
    <cellStyle name="20% - Accent1 3 7 4 2 5 2 2" xfId="30441" xr:uid="{00000000-0005-0000-0000-000034760000}"/>
    <cellStyle name="20% - Accent1 3 7 4 2 5 3" xfId="30442" xr:uid="{00000000-0005-0000-0000-000035760000}"/>
    <cellStyle name="20% - Accent1 3 7 4 2 6" xfId="30443" xr:uid="{00000000-0005-0000-0000-000036760000}"/>
    <cellStyle name="20% - Accent1 3 7 4 2 6 2" xfId="30444" xr:uid="{00000000-0005-0000-0000-000037760000}"/>
    <cellStyle name="20% - Accent1 3 7 4 2 6 2 2" xfId="30445" xr:uid="{00000000-0005-0000-0000-000038760000}"/>
    <cellStyle name="20% - Accent1 3 7 4 2 6 3" xfId="30446" xr:uid="{00000000-0005-0000-0000-000039760000}"/>
    <cellStyle name="20% - Accent1 3 7 4 2 7" xfId="30447" xr:uid="{00000000-0005-0000-0000-00003A760000}"/>
    <cellStyle name="20% - Accent1 3 7 4 2 7 2" xfId="30448" xr:uid="{00000000-0005-0000-0000-00003B760000}"/>
    <cellStyle name="20% - Accent1 3 7 4 2 8" xfId="30449" xr:uid="{00000000-0005-0000-0000-00003C760000}"/>
    <cellStyle name="20% - Accent1 3 7 4 2 8 2" xfId="30450" xr:uid="{00000000-0005-0000-0000-00003D760000}"/>
    <cellStyle name="20% - Accent1 3 7 4 2 9" xfId="30451" xr:uid="{00000000-0005-0000-0000-00003E760000}"/>
    <cellStyle name="20% - Accent1 3 7 4 3" xfId="30452" xr:uid="{00000000-0005-0000-0000-00003F760000}"/>
    <cellStyle name="20% - Accent1 3 7 4 3 2" xfId="30453" xr:uid="{00000000-0005-0000-0000-000040760000}"/>
    <cellStyle name="20% - Accent1 3 7 4 3 2 2" xfId="30454" xr:uid="{00000000-0005-0000-0000-000041760000}"/>
    <cellStyle name="20% - Accent1 3 7 4 3 2 2 2" xfId="30455" xr:uid="{00000000-0005-0000-0000-000042760000}"/>
    <cellStyle name="20% - Accent1 3 7 4 3 2 2 2 2" xfId="30456" xr:uid="{00000000-0005-0000-0000-000043760000}"/>
    <cellStyle name="20% - Accent1 3 7 4 3 2 2 3" xfId="30457" xr:uid="{00000000-0005-0000-0000-000044760000}"/>
    <cellStyle name="20% - Accent1 3 7 4 3 2 3" xfId="30458" xr:uid="{00000000-0005-0000-0000-000045760000}"/>
    <cellStyle name="20% - Accent1 3 7 4 3 2 3 2" xfId="30459" xr:uid="{00000000-0005-0000-0000-000046760000}"/>
    <cellStyle name="20% - Accent1 3 7 4 3 2 4" xfId="30460" xr:uid="{00000000-0005-0000-0000-000047760000}"/>
    <cellStyle name="20% - Accent1 3 7 4 3 3" xfId="30461" xr:uid="{00000000-0005-0000-0000-000048760000}"/>
    <cellStyle name="20% - Accent1 3 7 4 3 3 2" xfId="30462" xr:uid="{00000000-0005-0000-0000-000049760000}"/>
    <cellStyle name="20% - Accent1 3 7 4 3 3 2 2" xfId="30463" xr:uid="{00000000-0005-0000-0000-00004A760000}"/>
    <cellStyle name="20% - Accent1 3 7 4 3 3 2 2 2" xfId="30464" xr:uid="{00000000-0005-0000-0000-00004B760000}"/>
    <cellStyle name="20% - Accent1 3 7 4 3 3 2 3" xfId="30465" xr:uid="{00000000-0005-0000-0000-00004C760000}"/>
    <cellStyle name="20% - Accent1 3 7 4 3 3 3" xfId="30466" xr:uid="{00000000-0005-0000-0000-00004D760000}"/>
    <cellStyle name="20% - Accent1 3 7 4 3 3 3 2" xfId="30467" xr:uid="{00000000-0005-0000-0000-00004E760000}"/>
    <cellStyle name="20% - Accent1 3 7 4 3 3 4" xfId="30468" xr:uid="{00000000-0005-0000-0000-00004F760000}"/>
    <cellStyle name="20% - Accent1 3 7 4 3 4" xfId="30469" xr:uid="{00000000-0005-0000-0000-000050760000}"/>
    <cellStyle name="20% - Accent1 3 7 4 3 4 2" xfId="30470" xr:uid="{00000000-0005-0000-0000-000051760000}"/>
    <cellStyle name="20% - Accent1 3 7 4 3 4 2 2" xfId="30471" xr:uid="{00000000-0005-0000-0000-000052760000}"/>
    <cellStyle name="20% - Accent1 3 7 4 3 4 2 2 2" xfId="30472" xr:uid="{00000000-0005-0000-0000-000053760000}"/>
    <cellStyle name="20% - Accent1 3 7 4 3 4 2 3" xfId="30473" xr:uid="{00000000-0005-0000-0000-000054760000}"/>
    <cellStyle name="20% - Accent1 3 7 4 3 4 3" xfId="30474" xr:uid="{00000000-0005-0000-0000-000055760000}"/>
    <cellStyle name="20% - Accent1 3 7 4 3 4 3 2" xfId="30475" xr:uid="{00000000-0005-0000-0000-000056760000}"/>
    <cellStyle name="20% - Accent1 3 7 4 3 4 4" xfId="30476" xr:uid="{00000000-0005-0000-0000-000057760000}"/>
    <cellStyle name="20% - Accent1 3 7 4 3 5" xfId="30477" xr:uid="{00000000-0005-0000-0000-000058760000}"/>
    <cellStyle name="20% - Accent1 3 7 4 3 5 2" xfId="30478" xr:uid="{00000000-0005-0000-0000-000059760000}"/>
    <cellStyle name="20% - Accent1 3 7 4 3 5 2 2" xfId="30479" xr:uid="{00000000-0005-0000-0000-00005A760000}"/>
    <cellStyle name="20% - Accent1 3 7 4 3 5 3" xfId="30480" xr:uid="{00000000-0005-0000-0000-00005B760000}"/>
    <cellStyle name="20% - Accent1 3 7 4 3 6" xfId="30481" xr:uid="{00000000-0005-0000-0000-00005C760000}"/>
    <cellStyle name="20% - Accent1 3 7 4 3 6 2" xfId="30482" xr:uid="{00000000-0005-0000-0000-00005D760000}"/>
    <cellStyle name="20% - Accent1 3 7 4 3 6 2 2" xfId="30483" xr:uid="{00000000-0005-0000-0000-00005E760000}"/>
    <cellStyle name="20% - Accent1 3 7 4 3 6 3" xfId="30484" xr:uid="{00000000-0005-0000-0000-00005F760000}"/>
    <cellStyle name="20% - Accent1 3 7 4 3 7" xfId="30485" xr:uid="{00000000-0005-0000-0000-000060760000}"/>
    <cellStyle name="20% - Accent1 3 7 4 3 7 2" xfId="30486" xr:uid="{00000000-0005-0000-0000-000061760000}"/>
    <cellStyle name="20% - Accent1 3 7 4 3 8" xfId="30487" xr:uid="{00000000-0005-0000-0000-000062760000}"/>
    <cellStyle name="20% - Accent1 3 7 4 3 8 2" xfId="30488" xr:uid="{00000000-0005-0000-0000-000063760000}"/>
    <cellStyle name="20% - Accent1 3 7 4 3 9" xfId="30489" xr:uid="{00000000-0005-0000-0000-000064760000}"/>
    <cellStyle name="20% - Accent1 3 7 4 4" xfId="30490" xr:uid="{00000000-0005-0000-0000-000065760000}"/>
    <cellStyle name="20% - Accent1 3 7 4 4 2" xfId="30491" xr:uid="{00000000-0005-0000-0000-000066760000}"/>
    <cellStyle name="20% - Accent1 3 7 4 4 2 2" xfId="30492" xr:uid="{00000000-0005-0000-0000-000067760000}"/>
    <cellStyle name="20% - Accent1 3 7 4 4 2 2 2" xfId="30493" xr:uid="{00000000-0005-0000-0000-000068760000}"/>
    <cellStyle name="20% - Accent1 3 7 4 4 2 3" xfId="30494" xr:uid="{00000000-0005-0000-0000-000069760000}"/>
    <cellStyle name="20% - Accent1 3 7 4 4 3" xfId="30495" xr:uid="{00000000-0005-0000-0000-00006A760000}"/>
    <cellStyle name="20% - Accent1 3 7 4 4 3 2" xfId="30496" xr:uid="{00000000-0005-0000-0000-00006B760000}"/>
    <cellStyle name="20% - Accent1 3 7 4 4 4" xfId="30497" xr:uid="{00000000-0005-0000-0000-00006C760000}"/>
    <cellStyle name="20% - Accent1 3 7 4 5" xfId="30498" xr:uid="{00000000-0005-0000-0000-00006D760000}"/>
    <cellStyle name="20% - Accent1 3 7 4 5 2" xfId="30499" xr:uid="{00000000-0005-0000-0000-00006E760000}"/>
    <cellStyle name="20% - Accent1 3 7 4 5 2 2" xfId="30500" xr:uid="{00000000-0005-0000-0000-00006F760000}"/>
    <cellStyle name="20% - Accent1 3 7 4 5 2 2 2" xfId="30501" xr:uid="{00000000-0005-0000-0000-000070760000}"/>
    <cellStyle name="20% - Accent1 3 7 4 5 2 3" xfId="30502" xr:uid="{00000000-0005-0000-0000-000071760000}"/>
    <cellStyle name="20% - Accent1 3 7 4 5 3" xfId="30503" xr:uid="{00000000-0005-0000-0000-000072760000}"/>
    <cellStyle name="20% - Accent1 3 7 4 5 3 2" xfId="30504" xr:uid="{00000000-0005-0000-0000-000073760000}"/>
    <cellStyle name="20% - Accent1 3 7 4 5 4" xfId="30505" xr:uid="{00000000-0005-0000-0000-000074760000}"/>
    <cellStyle name="20% - Accent1 3 7 4 6" xfId="30506" xr:uid="{00000000-0005-0000-0000-000075760000}"/>
    <cellStyle name="20% - Accent1 3 7 4 6 2" xfId="30507" xr:uid="{00000000-0005-0000-0000-000076760000}"/>
    <cellStyle name="20% - Accent1 3 7 4 6 2 2" xfId="30508" xr:uid="{00000000-0005-0000-0000-000077760000}"/>
    <cellStyle name="20% - Accent1 3 7 4 6 2 2 2" xfId="30509" xr:uid="{00000000-0005-0000-0000-000078760000}"/>
    <cellStyle name="20% - Accent1 3 7 4 6 2 3" xfId="30510" xr:uid="{00000000-0005-0000-0000-000079760000}"/>
    <cellStyle name="20% - Accent1 3 7 4 6 3" xfId="30511" xr:uid="{00000000-0005-0000-0000-00007A760000}"/>
    <cellStyle name="20% - Accent1 3 7 4 6 3 2" xfId="30512" xr:uid="{00000000-0005-0000-0000-00007B760000}"/>
    <cellStyle name="20% - Accent1 3 7 4 6 4" xfId="30513" xr:uid="{00000000-0005-0000-0000-00007C760000}"/>
    <cellStyle name="20% - Accent1 3 7 4 7" xfId="30514" xr:uid="{00000000-0005-0000-0000-00007D760000}"/>
    <cellStyle name="20% - Accent1 3 7 4 7 2" xfId="30515" xr:uid="{00000000-0005-0000-0000-00007E760000}"/>
    <cellStyle name="20% - Accent1 3 7 4 7 2 2" xfId="30516" xr:uid="{00000000-0005-0000-0000-00007F760000}"/>
    <cellStyle name="20% - Accent1 3 7 4 7 3" xfId="30517" xr:uid="{00000000-0005-0000-0000-000080760000}"/>
    <cellStyle name="20% - Accent1 3 7 4 8" xfId="30518" xr:uid="{00000000-0005-0000-0000-000081760000}"/>
    <cellStyle name="20% - Accent1 3 7 4 8 2" xfId="30519" xr:uid="{00000000-0005-0000-0000-000082760000}"/>
    <cellStyle name="20% - Accent1 3 7 4 8 2 2" xfId="30520" xr:uid="{00000000-0005-0000-0000-000083760000}"/>
    <cellStyle name="20% - Accent1 3 7 4 8 3" xfId="30521" xr:uid="{00000000-0005-0000-0000-000084760000}"/>
    <cellStyle name="20% - Accent1 3 7 4 9" xfId="30522" xr:uid="{00000000-0005-0000-0000-000085760000}"/>
    <cellStyle name="20% - Accent1 3 7 4 9 2" xfId="30523" xr:uid="{00000000-0005-0000-0000-000086760000}"/>
    <cellStyle name="20% - Accent1 3 7 5" xfId="30524" xr:uid="{00000000-0005-0000-0000-000087760000}"/>
    <cellStyle name="20% - Accent1 3 7 5 2" xfId="30525" xr:uid="{00000000-0005-0000-0000-000088760000}"/>
    <cellStyle name="20% - Accent1 3 7 5 2 2" xfId="30526" xr:uid="{00000000-0005-0000-0000-000089760000}"/>
    <cellStyle name="20% - Accent1 3 7 5 2 2 2" xfId="30527" xr:uid="{00000000-0005-0000-0000-00008A760000}"/>
    <cellStyle name="20% - Accent1 3 7 5 2 2 2 2" xfId="30528" xr:uid="{00000000-0005-0000-0000-00008B760000}"/>
    <cellStyle name="20% - Accent1 3 7 5 2 2 3" xfId="30529" xr:uid="{00000000-0005-0000-0000-00008C760000}"/>
    <cellStyle name="20% - Accent1 3 7 5 2 3" xfId="30530" xr:uid="{00000000-0005-0000-0000-00008D760000}"/>
    <cellStyle name="20% - Accent1 3 7 5 2 3 2" xfId="30531" xr:uid="{00000000-0005-0000-0000-00008E760000}"/>
    <cellStyle name="20% - Accent1 3 7 5 2 4" xfId="30532" xr:uid="{00000000-0005-0000-0000-00008F760000}"/>
    <cellStyle name="20% - Accent1 3 7 5 3" xfId="30533" xr:uid="{00000000-0005-0000-0000-000090760000}"/>
    <cellStyle name="20% - Accent1 3 7 5 3 2" xfId="30534" xr:uid="{00000000-0005-0000-0000-000091760000}"/>
    <cellStyle name="20% - Accent1 3 7 5 3 2 2" xfId="30535" xr:uid="{00000000-0005-0000-0000-000092760000}"/>
    <cellStyle name="20% - Accent1 3 7 5 3 2 2 2" xfId="30536" xr:uid="{00000000-0005-0000-0000-000093760000}"/>
    <cellStyle name="20% - Accent1 3 7 5 3 2 3" xfId="30537" xr:uid="{00000000-0005-0000-0000-000094760000}"/>
    <cellStyle name="20% - Accent1 3 7 5 3 3" xfId="30538" xr:uid="{00000000-0005-0000-0000-000095760000}"/>
    <cellStyle name="20% - Accent1 3 7 5 3 3 2" xfId="30539" xr:uid="{00000000-0005-0000-0000-000096760000}"/>
    <cellStyle name="20% - Accent1 3 7 5 3 4" xfId="30540" xr:uid="{00000000-0005-0000-0000-000097760000}"/>
    <cellStyle name="20% - Accent1 3 7 5 4" xfId="30541" xr:uid="{00000000-0005-0000-0000-000098760000}"/>
    <cellStyle name="20% - Accent1 3 7 5 4 2" xfId="30542" xr:uid="{00000000-0005-0000-0000-000099760000}"/>
    <cellStyle name="20% - Accent1 3 7 5 4 2 2" xfId="30543" xr:uid="{00000000-0005-0000-0000-00009A760000}"/>
    <cellStyle name="20% - Accent1 3 7 5 4 2 2 2" xfId="30544" xr:uid="{00000000-0005-0000-0000-00009B760000}"/>
    <cellStyle name="20% - Accent1 3 7 5 4 2 3" xfId="30545" xr:uid="{00000000-0005-0000-0000-00009C760000}"/>
    <cellStyle name="20% - Accent1 3 7 5 4 3" xfId="30546" xr:uid="{00000000-0005-0000-0000-00009D760000}"/>
    <cellStyle name="20% - Accent1 3 7 5 4 3 2" xfId="30547" xr:uid="{00000000-0005-0000-0000-00009E760000}"/>
    <cellStyle name="20% - Accent1 3 7 5 4 4" xfId="30548" xr:uid="{00000000-0005-0000-0000-00009F760000}"/>
    <cellStyle name="20% - Accent1 3 7 5 5" xfId="30549" xr:uid="{00000000-0005-0000-0000-0000A0760000}"/>
    <cellStyle name="20% - Accent1 3 7 5 5 2" xfId="30550" xr:uid="{00000000-0005-0000-0000-0000A1760000}"/>
    <cellStyle name="20% - Accent1 3 7 5 5 2 2" xfId="30551" xr:uid="{00000000-0005-0000-0000-0000A2760000}"/>
    <cellStyle name="20% - Accent1 3 7 5 5 3" xfId="30552" xr:uid="{00000000-0005-0000-0000-0000A3760000}"/>
    <cellStyle name="20% - Accent1 3 7 5 6" xfId="30553" xr:uid="{00000000-0005-0000-0000-0000A4760000}"/>
    <cellStyle name="20% - Accent1 3 7 5 6 2" xfId="30554" xr:uid="{00000000-0005-0000-0000-0000A5760000}"/>
    <cellStyle name="20% - Accent1 3 7 5 6 2 2" xfId="30555" xr:uid="{00000000-0005-0000-0000-0000A6760000}"/>
    <cellStyle name="20% - Accent1 3 7 5 6 3" xfId="30556" xr:uid="{00000000-0005-0000-0000-0000A7760000}"/>
    <cellStyle name="20% - Accent1 3 7 5 7" xfId="30557" xr:uid="{00000000-0005-0000-0000-0000A8760000}"/>
    <cellStyle name="20% - Accent1 3 7 5 7 2" xfId="30558" xr:uid="{00000000-0005-0000-0000-0000A9760000}"/>
    <cellStyle name="20% - Accent1 3 7 5 8" xfId="30559" xr:uid="{00000000-0005-0000-0000-0000AA760000}"/>
    <cellStyle name="20% - Accent1 3 7 5 8 2" xfId="30560" xr:uid="{00000000-0005-0000-0000-0000AB760000}"/>
    <cellStyle name="20% - Accent1 3 7 5 9" xfId="30561" xr:uid="{00000000-0005-0000-0000-0000AC760000}"/>
    <cellStyle name="20% - Accent1 3 7 6" xfId="30562" xr:uid="{00000000-0005-0000-0000-0000AD760000}"/>
    <cellStyle name="20% - Accent1 3 7 6 2" xfId="30563" xr:uid="{00000000-0005-0000-0000-0000AE760000}"/>
    <cellStyle name="20% - Accent1 3 7 6 2 2" xfId="30564" xr:uid="{00000000-0005-0000-0000-0000AF760000}"/>
    <cellStyle name="20% - Accent1 3 7 6 2 2 2" xfId="30565" xr:uid="{00000000-0005-0000-0000-0000B0760000}"/>
    <cellStyle name="20% - Accent1 3 7 6 2 2 2 2" xfId="30566" xr:uid="{00000000-0005-0000-0000-0000B1760000}"/>
    <cellStyle name="20% - Accent1 3 7 6 2 2 3" xfId="30567" xr:uid="{00000000-0005-0000-0000-0000B2760000}"/>
    <cellStyle name="20% - Accent1 3 7 6 2 3" xfId="30568" xr:uid="{00000000-0005-0000-0000-0000B3760000}"/>
    <cellStyle name="20% - Accent1 3 7 6 2 3 2" xfId="30569" xr:uid="{00000000-0005-0000-0000-0000B4760000}"/>
    <cellStyle name="20% - Accent1 3 7 6 2 4" xfId="30570" xr:uid="{00000000-0005-0000-0000-0000B5760000}"/>
    <cellStyle name="20% - Accent1 3 7 6 3" xfId="30571" xr:uid="{00000000-0005-0000-0000-0000B6760000}"/>
    <cellStyle name="20% - Accent1 3 7 6 3 2" xfId="30572" xr:uid="{00000000-0005-0000-0000-0000B7760000}"/>
    <cellStyle name="20% - Accent1 3 7 6 3 2 2" xfId="30573" xr:uid="{00000000-0005-0000-0000-0000B8760000}"/>
    <cellStyle name="20% - Accent1 3 7 6 3 2 2 2" xfId="30574" xr:uid="{00000000-0005-0000-0000-0000B9760000}"/>
    <cellStyle name="20% - Accent1 3 7 6 3 2 3" xfId="30575" xr:uid="{00000000-0005-0000-0000-0000BA760000}"/>
    <cellStyle name="20% - Accent1 3 7 6 3 3" xfId="30576" xr:uid="{00000000-0005-0000-0000-0000BB760000}"/>
    <cellStyle name="20% - Accent1 3 7 6 3 3 2" xfId="30577" xr:uid="{00000000-0005-0000-0000-0000BC760000}"/>
    <cellStyle name="20% - Accent1 3 7 6 3 4" xfId="30578" xr:uid="{00000000-0005-0000-0000-0000BD760000}"/>
    <cellStyle name="20% - Accent1 3 7 6 4" xfId="30579" xr:uid="{00000000-0005-0000-0000-0000BE760000}"/>
    <cellStyle name="20% - Accent1 3 7 6 4 2" xfId="30580" xr:uid="{00000000-0005-0000-0000-0000BF760000}"/>
    <cellStyle name="20% - Accent1 3 7 6 4 2 2" xfId="30581" xr:uid="{00000000-0005-0000-0000-0000C0760000}"/>
    <cellStyle name="20% - Accent1 3 7 6 4 2 2 2" xfId="30582" xr:uid="{00000000-0005-0000-0000-0000C1760000}"/>
    <cellStyle name="20% - Accent1 3 7 6 4 2 3" xfId="30583" xr:uid="{00000000-0005-0000-0000-0000C2760000}"/>
    <cellStyle name="20% - Accent1 3 7 6 4 3" xfId="30584" xr:uid="{00000000-0005-0000-0000-0000C3760000}"/>
    <cellStyle name="20% - Accent1 3 7 6 4 3 2" xfId="30585" xr:uid="{00000000-0005-0000-0000-0000C4760000}"/>
    <cellStyle name="20% - Accent1 3 7 6 4 4" xfId="30586" xr:uid="{00000000-0005-0000-0000-0000C5760000}"/>
    <cellStyle name="20% - Accent1 3 7 6 5" xfId="30587" xr:uid="{00000000-0005-0000-0000-0000C6760000}"/>
    <cellStyle name="20% - Accent1 3 7 6 5 2" xfId="30588" xr:uid="{00000000-0005-0000-0000-0000C7760000}"/>
    <cellStyle name="20% - Accent1 3 7 6 5 2 2" xfId="30589" xr:uid="{00000000-0005-0000-0000-0000C8760000}"/>
    <cellStyle name="20% - Accent1 3 7 6 5 3" xfId="30590" xr:uid="{00000000-0005-0000-0000-0000C9760000}"/>
    <cellStyle name="20% - Accent1 3 7 6 6" xfId="30591" xr:uid="{00000000-0005-0000-0000-0000CA760000}"/>
    <cellStyle name="20% - Accent1 3 7 6 6 2" xfId="30592" xr:uid="{00000000-0005-0000-0000-0000CB760000}"/>
    <cellStyle name="20% - Accent1 3 7 6 6 2 2" xfId="30593" xr:uid="{00000000-0005-0000-0000-0000CC760000}"/>
    <cellStyle name="20% - Accent1 3 7 6 6 3" xfId="30594" xr:uid="{00000000-0005-0000-0000-0000CD760000}"/>
    <cellStyle name="20% - Accent1 3 7 6 7" xfId="30595" xr:uid="{00000000-0005-0000-0000-0000CE760000}"/>
    <cellStyle name="20% - Accent1 3 7 6 7 2" xfId="30596" xr:uid="{00000000-0005-0000-0000-0000CF760000}"/>
    <cellStyle name="20% - Accent1 3 7 6 8" xfId="30597" xr:uid="{00000000-0005-0000-0000-0000D0760000}"/>
    <cellStyle name="20% - Accent1 3 7 6 8 2" xfId="30598" xr:uid="{00000000-0005-0000-0000-0000D1760000}"/>
    <cellStyle name="20% - Accent1 3 7 6 9" xfId="30599" xr:uid="{00000000-0005-0000-0000-0000D2760000}"/>
    <cellStyle name="20% - Accent1 3 7 7" xfId="30600" xr:uid="{00000000-0005-0000-0000-0000D3760000}"/>
    <cellStyle name="20% - Accent1 3 7 7 2" xfId="30601" xr:uid="{00000000-0005-0000-0000-0000D4760000}"/>
    <cellStyle name="20% - Accent1 3 7 7 2 2" xfId="30602" xr:uid="{00000000-0005-0000-0000-0000D5760000}"/>
    <cellStyle name="20% - Accent1 3 7 7 2 2 2" xfId="30603" xr:uid="{00000000-0005-0000-0000-0000D6760000}"/>
    <cellStyle name="20% - Accent1 3 7 7 2 3" xfId="30604" xr:uid="{00000000-0005-0000-0000-0000D7760000}"/>
    <cellStyle name="20% - Accent1 3 7 7 3" xfId="30605" xr:uid="{00000000-0005-0000-0000-0000D8760000}"/>
    <cellStyle name="20% - Accent1 3 7 7 3 2" xfId="30606" xr:uid="{00000000-0005-0000-0000-0000D9760000}"/>
    <cellStyle name="20% - Accent1 3 7 7 4" xfId="30607" xr:uid="{00000000-0005-0000-0000-0000DA760000}"/>
    <cellStyle name="20% - Accent1 3 7 8" xfId="30608" xr:uid="{00000000-0005-0000-0000-0000DB760000}"/>
    <cellStyle name="20% - Accent1 3 7 8 2" xfId="30609" xr:uid="{00000000-0005-0000-0000-0000DC760000}"/>
    <cellStyle name="20% - Accent1 3 7 8 2 2" xfId="30610" xr:uid="{00000000-0005-0000-0000-0000DD760000}"/>
    <cellStyle name="20% - Accent1 3 7 8 2 2 2" xfId="30611" xr:uid="{00000000-0005-0000-0000-0000DE760000}"/>
    <cellStyle name="20% - Accent1 3 7 8 2 3" xfId="30612" xr:uid="{00000000-0005-0000-0000-0000DF760000}"/>
    <cellStyle name="20% - Accent1 3 7 8 3" xfId="30613" xr:uid="{00000000-0005-0000-0000-0000E0760000}"/>
    <cellStyle name="20% - Accent1 3 7 8 3 2" xfId="30614" xr:uid="{00000000-0005-0000-0000-0000E1760000}"/>
    <cellStyle name="20% - Accent1 3 7 8 4" xfId="30615" xr:uid="{00000000-0005-0000-0000-0000E2760000}"/>
    <cellStyle name="20% - Accent1 3 7 9" xfId="30616" xr:uid="{00000000-0005-0000-0000-0000E3760000}"/>
    <cellStyle name="20% - Accent1 3 7 9 2" xfId="30617" xr:uid="{00000000-0005-0000-0000-0000E4760000}"/>
    <cellStyle name="20% - Accent1 3 7 9 2 2" xfId="30618" xr:uid="{00000000-0005-0000-0000-0000E5760000}"/>
    <cellStyle name="20% - Accent1 3 7 9 2 2 2" xfId="30619" xr:uid="{00000000-0005-0000-0000-0000E6760000}"/>
    <cellStyle name="20% - Accent1 3 7 9 2 3" xfId="30620" xr:uid="{00000000-0005-0000-0000-0000E7760000}"/>
    <cellStyle name="20% - Accent1 3 7 9 3" xfId="30621" xr:uid="{00000000-0005-0000-0000-0000E8760000}"/>
    <cellStyle name="20% - Accent1 3 7 9 3 2" xfId="30622" xr:uid="{00000000-0005-0000-0000-0000E9760000}"/>
    <cellStyle name="20% - Accent1 3 7 9 4" xfId="30623" xr:uid="{00000000-0005-0000-0000-0000EA760000}"/>
    <cellStyle name="20% - Accent1 3 8" xfId="30624" xr:uid="{00000000-0005-0000-0000-0000EB760000}"/>
    <cellStyle name="20% - Accent1 3 8 10" xfId="30625" xr:uid="{00000000-0005-0000-0000-0000EC760000}"/>
    <cellStyle name="20% - Accent1 3 8 10 2" xfId="30626" xr:uid="{00000000-0005-0000-0000-0000ED760000}"/>
    <cellStyle name="20% - Accent1 3 8 11" xfId="30627" xr:uid="{00000000-0005-0000-0000-0000EE760000}"/>
    <cellStyle name="20% - Accent1 3 8 11 2" xfId="30628" xr:uid="{00000000-0005-0000-0000-0000EF760000}"/>
    <cellStyle name="20% - Accent1 3 8 12" xfId="30629" xr:uid="{00000000-0005-0000-0000-0000F0760000}"/>
    <cellStyle name="20% - Accent1 3 8 2" xfId="30630" xr:uid="{00000000-0005-0000-0000-0000F1760000}"/>
    <cellStyle name="20% - Accent1 3 8 2 10" xfId="30631" xr:uid="{00000000-0005-0000-0000-0000F2760000}"/>
    <cellStyle name="20% - Accent1 3 8 2 10 2" xfId="30632" xr:uid="{00000000-0005-0000-0000-0000F3760000}"/>
    <cellStyle name="20% - Accent1 3 8 2 11" xfId="30633" xr:uid="{00000000-0005-0000-0000-0000F4760000}"/>
    <cellStyle name="20% - Accent1 3 8 2 2" xfId="30634" xr:uid="{00000000-0005-0000-0000-0000F5760000}"/>
    <cellStyle name="20% - Accent1 3 8 2 2 2" xfId="30635" xr:uid="{00000000-0005-0000-0000-0000F6760000}"/>
    <cellStyle name="20% - Accent1 3 8 2 2 2 2" xfId="30636" xr:uid="{00000000-0005-0000-0000-0000F7760000}"/>
    <cellStyle name="20% - Accent1 3 8 2 2 2 2 2" xfId="30637" xr:uid="{00000000-0005-0000-0000-0000F8760000}"/>
    <cellStyle name="20% - Accent1 3 8 2 2 2 2 2 2" xfId="30638" xr:uid="{00000000-0005-0000-0000-0000F9760000}"/>
    <cellStyle name="20% - Accent1 3 8 2 2 2 2 3" xfId="30639" xr:uid="{00000000-0005-0000-0000-0000FA760000}"/>
    <cellStyle name="20% - Accent1 3 8 2 2 2 3" xfId="30640" xr:uid="{00000000-0005-0000-0000-0000FB760000}"/>
    <cellStyle name="20% - Accent1 3 8 2 2 2 3 2" xfId="30641" xr:uid="{00000000-0005-0000-0000-0000FC760000}"/>
    <cellStyle name="20% - Accent1 3 8 2 2 2 4" xfId="30642" xr:uid="{00000000-0005-0000-0000-0000FD760000}"/>
    <cellStyle name="20% - Accent1 3 8 2 2 3" xfId="30643" xr:uid="{00000000-0005-0000-0000-0000FE760000}"/>
    <cellStyle name="20% - Accent1 3 8 2 2 3 2" xfId="30644" xr:uid="{00000000-0005-0000-0000-0000FF760000}"/>
    <cellStyle name="20% - Accent1 3 8 2 2 3 2 2" xfId="30645" xr:uid="{00000000-0005-0000-0000-000000770000}"/>
    <cellStyle name="20% - Accent1 3 8 2 2 3 2 2 2" xfId="30646" xr:uid="{00000000-0005-0000-0000-000001770000}"/>
    <cellStyle name="20% - Accent1 3 8 2 2 3 2 3" xfId="30647" xr:uid="{00000000-0005-0000-0000-000002770000}"/>
    <cellStyle name="20% - Accent1 3 8 2 2 3 3" xfId="30648" xr:uid="{00000000-0005-0000-0000-000003770000}"/>
    <cellStyle name="20% - Accent1 3 8 2 2 3 3 2" xfId="30649" xr:uid="{00000000-0005-0000-0000-000004770000}"/>
    <cellStyle name="20% - Accent1 3 8 2 2 3 4" xfId="30650" xr:uid="{00000000-0005-0000-0000-000005770000}"/>
    <cellStyle name="20% - Accent1 3 8 2 2 4" xfId="30651" xr:uid="{00000000-0005-0000-0000-000006770000}"/>
    <cellStyle name="20% - Accent1 3 8 2 2 4 2" xfId="30652" xr:uid="{00000000-0005-0000-0000-000007770000}"/>
    <cellStyle name="20% - Accent1 3 8 2 2 4 2 2" xfId="30653" xr:uid="{00000000-0005-0000-0000-000008770000}"/>
    <cellStyle name="20% - Accent1 3 8 2 2 4 2 2 2" xfId="30654" xr:uid="{00000000-0005-0000-0000-000009770000}"/>
    <cellStyle name="20% - Accent1 3 8 2 2 4 2 3" xfId="30655" xr:uid="{00000000-0005-0000-0000-00000A770000}"/>
    <cellStyle name="20% - Accent1 3 8 2 2 4 3" xfId="30656" xr:uid="{00000000-0005-0000-0000-00000B770000}"/>
    <cellStyle name="20% - Accent1 3 8 2 2 4 3 2" xfId="30657" xr:uid="{00000000-0005-0000-0000-00000C770000}"/>
    <cellStyle name="20% - Accent1 3 8 2 2 4 4" xfId="30658" xr:uid="{00000000-0005-0000-0000-00000D770000}"/>
    <cellStyle name="20% - Accent1 3 8 2 2 5" xfId="30659" xr:uid="{00000000-0005-0000-0000-00000E770000}"/>
    <cellStyle name="20% - Accent1 3 8 2 2 5 2" xfId="30660" xr:uid="{00000000-0005-0000-0000-00000F770000}"/>
    <cellStyle name="20% - Accent1 3 8 2 2 5 2 2" xfId="30661" xr:uid="{00000000-0005-0000-0000-000010770000}"/>
    <cellStyle name="20% - Accent1 3 8 2 2 5 3" xfId="30662" xr:uid="{00000000-0005-0000-0000-000011770000}"/>
    <cellStyle name="20% - Accent1 3 8 2 2 6" xfId="30663" xr:uid="{00000000-0005-0000-0000-000012770000}"/>
    <cellStyle name="20% - Accent1 3 8 2 2 6 2" xfId="30664" xr:uid="{00000000-0005-0000-0000-000013770000}"/>
    <cellStyle name="20% - Accent1 3 8 2 2 6 2 2" xfId="30665" xr:uid="{00000000-0005-0000-0000-000014770000}"/>
    <cellStyle name="20% - Accent1 3 8 2 2 6 3" xfId="30666" xr:uid="{00000000-0005-0000-0000-000015770000}"/>
    <cellStyle name="20% - Accent1 3 8 2 2 7" xfId="30667" xr:uid="{00000000-0005-0000-0000-000016770000}"/>
    <cellStyle name="20% - Accent1 3 8 2 2 7 2" xfId="30668" xr:uid="{00000000-0005-0000-0000-000017770000}"/>
    <cellStyle name="20% - Accent1 3 8 2 2 8" xfId="30669" xr:uid="{00000000-0005-0000-0000-000018770000}"/>
    <cellStyle name="20% - Accent1 3 8 2 2 8 2" xfId="30670" xr:uid="{00000000-0005-0000-0000-000019770000}"/>
    <cellStyle name="20% - Accent1 3 8 2 2 9" xfId="30671" xr:uid="{00000000-0005-0000-0000-00001A770000}"/>
    <cellStyle name="20% - Accent1 3 8 2 3" xfId="30672" xr:uid="{00000000-0005-0000-0000-00001B770000}"/>
    <cellStyle name="20% - Accent1 3 8 2 3 2" xfId="30673" xr:uid="{00000000-0005-0000-0000-00001C770000}"/>
    <cellStyle name="20% - Accent1 3 8 2 3 2 2" xfId="30674" xr:uid="{00000000-0005-0000-0000-00001D770000}"/>
    <cellStyle name="20% - Accent1 3 8 2 3 2 2 2" xfId="30675" xr:uid="{00000000-0005-0000-0000-00001E770000}"/>
    <cellStyle name="20% - Accent1 3 8 2 3 2 2 2 2" xfId="30676" xr:uid="{00000000-0005-0000-0000-00001F770000}"/>
    <cellStyle name="20% - Accent1 3 8 2 3 2 2 3" xfId="30677" xr:uid="{00000000-0005-0000-0000-000020770000}"/>
    <cellStyle name="20% - Accent1 3 8 2 3 2 3" xfId="30678" xr:uid="{00000000-0005-0000-0000-000021770000}"/>
    <cellStyle name="20% - Accent1 3 8 2 3 2 3 2" xfId="30679" xr:uid="{00000000-0005-0000-0000-000022770000}"/>
    <cellStyle name="20% - Accent1 3 8 2 3 2 4" xfId="30680" xr:uid="{00000000-0005-0000-0000-000023770000}"/>
    <cellStyle name="20% - Accent1 3 8 2 3 3" xfId="30681" xr:uid="{00000000-0005-0000-0000-000024770000}"/>
    <cellStyle name="20% - Accent1 3 8 2 3 3 2" xfId="30682" xr:uid="{00000000-0005-0000-0000-000025770000}"/>
    <cellStyle name="20% - Accent1 3 8 2 3 3 2 2" xfId="30683" xr:uid="{00000000-0005-0000-0000-000026770000}"/>
    <cellStyle name="20% - Accent1 3 8 2 3 3 2 2 2" xfId="30684" xr:uid="{00000000-0005-0000-0000-000027770000}"/>
    <cellStyle name="20% - Accent1 3 8 2 3 3 2 3" xfId="30685" xr:uid="{00000000-0005-0000-0000-000028770000}"/>
    <cellStyle name="20% - Accent1 3 8 2 3 3 3" xfId="30686" xr:uid="{00000000-0005-0000-0000-000029770000}"/>
    <cellStyle name="20% - Accent1 3 8 2 3 3 3 2" xfId="30687" xr:uid="{00000000-0005-0000-0000-00002A770000}"/>
    <cellStyle name="20% - Accent1 3 8 2 3 3 4" xfId="30688" xr:uid="{00000000-0005-0000-0000-00002B770000}"/>
    <cellStyle name="20% - Accent1 3 8 2 3 4" xfId="30689" xr:uid="{00000000-0005-0000-0000-00002C770000}"/>
    <cellStyle name="20% - Accent1 3 8 2 3 4 2" xfId="30690" xr:uid="{00000000-0005-0000-0000-00002D770000}"/>
    <cellStyle name="20% - Accent1 3 8 2 3 4 2 2" xfId="30691" xr:uid="{00000000-0005-0000-0000-00002E770000}"/>
    <cellStyle name="20% - Accent1 3 8 2 3 4 2 2 2" xfId="30692" xr:uid="{00000000-0005-0000-0000-00002F770000}"/>
    <cellStyle name="20% - Accent1 3 8 2 3 4 2 3" xfId="30693" xr:uid="{00000000-0005-0000-0000-000030770000}"/>
    <cellStyle name="20% - Accent1 3 8 2 3 4 3" xfId="30694" xr:uid="{00000000-0005-0000-0000-000031770000}"/>
    <cellStyle name="20% - Accent1 3 8 2 3 4 3 2" xfId="30695" xr:uid="{00000000-0005-0000-0000-000032770000}"/>
    <cellStyle name="20% - Accent1 3 8 2 3 4 4" xfId="30696" xr:uid="{00000000-0005-0000-0000-000033770000}"/>
    <cellStyle name="20% - Accent1 3 8 2 3 5" xfId="30697" xr:uid="{00000000-0005-0000-0000-000034770000}"/>
    <cellStyle name="20% - Accent1 3 8 2 3 5 2" xfId="30698" xr:uid="{00000000-0005-0000-0000-000035770000}"/>
    <cellStyle name="20% - Accent1 3 8 2 3 5 2 2" xfId="30699" xr:uid="{00000000-0005-0000-0000-000036770000}"/>
    <cellStyle name="20% - Accent1 3 8 2 3 5 3" xfId="30700" xr:uid="{00000000-0005-0000-0000-000037770000}"/>
    <cellStyle name="20% - Accent1 3 8 2 3 6" xfId="30701" xr:uid="{00000000-0005-0000-0000-000038770000}"/>
    <cellStyle name="20% - Accent1 3 8 2 3 6 2" xfId="30702" xr:uid="{00000000-0005-0000-0000-000039770000}"/>
    <cellStyle name="20% - Accent1 3 8 2 3 6 2 2" xfId="30703" xr:uid="{00000000-0005-0000-0000-00003A770000}"/>
    <cellStyle name="20% - Accent1 3 8 2 3 6 3" xfId="30704" xr:uid="{00000000-0005-0000-0000-00003B770000}"/>
    <cellStyle name="20% - Accent1 3 8 2 3 7" xfId="30705" xr:uid="{00000000-0005-0000-0000-00003C770000}"/>
    <cellStyle name="20% - Accent1 3 8 2 3 7 2" xfId="30706" xr:uid="{00000000-0005-0000-0000-00003D770000}"/>
    <cellStyle name="20% - Accent1 3 8 2 3 8" xfId="30707" xr:uid="{00000000-0005-0000-0000-00003E770000}"/>
    <cellStyle name="20% - Accent1 3 8 2 3 8 2" xfId="30708" xr:uid="{00000000-0005-0000-0000-00003F770000}"/>
    <cellStyle name="20% - Accent1 3 8 2 3 9" xfId="30709" xr:uid="{00000000-0005-0000-0000-000040770000}"/>
    <cellStyle name="20% - Accent1 3 8 2 4" xfId="30710" xr:uid="{00000000-0005-0000-0000-000041770000}"/>
    <cellStyle name="20% - Accent1 3 8 2 4 2" xfId="30711" xr:uid="{00000000-0005-0000-0000-000042770000}"/>
    <cellStyle name="20% - Accent1 3 8 2 4 2 2" xfId="30712" xr:uid="{00000000-0005-0000-0000-000043770000}"/>
    <cellStyle name="20% - Accent1 3 8 2 4 2 2 2" xfId="30713" xr:uid="{00000000-0005-0000-0000-000044770000}"/>
    <cellStyle name="20% - Accent1 3 8 2 4 2 3" xfId="30714" xr:uid="{00000000-0005-0000-0000-000045770000}"/>
    <cellStyle name="20% - Accent1 3 8 2 4 3" xfId="30715" xr:uid="{00000000-0005-0000-0000-000046770000}"/>
    <cellStyle name="20% - Accent1 3 8 2 4 3 2" xfId="30716" xr:uid="{00000000-0005-0000-0000-000047770000}"/>
    <cellStyle name="20% - Accent1 3 8 2 4 4" xfId="30717" xr:uid="{00000000-0005-0000-0000-000048770000}"/>
    <cellStyle name="20% - Accent1 3 8 2 5" xfId="30718" xr:uid="{00000000-0005-0000-0000-000049770000}"/>
    <cellStyle name="20% - Accent1 3 8 2 5 2" xfId="30719" xr:uid="{00000000-0005-0000-0000-00004A770000}"/>
    <cellStyle name="20% - Accent1 3 8 2 5 2 2" xfId="30720" xr:uid="{00000000-0005-0000-0000-00004B770000}"/>
    <cellStyle name="20% - Accent1 3 8 2 5 2 2 2" xfId="30721" xr:uid="{00000000-0005-0000-0000-00004C770000}"/>
    <cellStyle name="20% - Accent1 3 8 2 5 2 3" xfId="30722" xr:uid="{00000000-0005-0000-0000-00004D770000}"/>
    <cellStyle name="20% - Accent1 3 8 2 5 3" xfId="30723" xr:uid="{00000000-0005-0000-0000-00004E770000}"/>
    <cellStyle name="20% - Accent1 3 8 2 5 3 2" xfId="30724" xr:uid="{00000000-0005-0000-0000-00004F770000}"/>
    <cellStyle name="20% - Accent1 3 8 2 5 4" xfId="30725" xr:uid="{00000000-0005-0000-0000-000050770000}"/>
    <cellStyle name="20% - Accent1 3 8 2 6" xfId="30726" xr:uid="{00000000-0005-0000-0000-000051770000}"/>
    <cellStyle name="20% - Accent1 3 8 2 6 2" xfId="30727" xr:uid="{00000000-0005-0000-0000-000052770000}"/>
    <cellStyle name="20% - Accent1 3 8 2 6 2 2" xfId="30728" xr:uid="{00000000-0005-0000-0000-000053770000}"/>
    <cellStyle name="20% - Accent1 3 8 2 6 2 2 2" xfId="30729" xr:uid="{00000000-0005-0000-0000-000054770000}"/>
    <cellStyle name="20% - Accent1 3 8 2 6 2 3" xfId="30730" xr:uid="{00000000-0005-0000-0000-000055770000}"/>
    <cellStyle name="20% - Accent1 3 8 2 6 3" xfId="30731" xr:uid="{00000000-0005-0000-0000-000056770000}"/>
    <cellStyle name="20% - Accent1 3 8 2 6 3 2" xfId="30732" xr:uid="{00000000-0005-0000-0000-000057770000}"/>
    <cellStyle name="20% - Accent1 3 8 2 6 4" xfId="30733" xr:uid="{00000000-0005-0000-0000-000058770000}"/>
    <cellStyle name="20% - Accent1 3 8 2 7" xfId="30734" xr:uid="{00000000-0005-0000-0000-000059770000}"/>
    <cellStyle name="20% - Accent1 3 8 2 7 2" xfId="30735" xr:uid="{00000000-0005-0000-0000-00005A770000}"/>
    <cellStyle name="20% - Accent1 3 8 2 7 2 2" xfId="30736" xr:uid="{00000000-0005-0000-0000-00005B770000}"/>
    <cellStyle name="20% - Accent1 3 8 2 7 3" xfId="30737" xr:uid="{00000000-0005-0000-0000-00005C770000}"/>
    <cellStyle name="20% - Accent1 3 8 2 8" xfId="30738" xr:uid="{00000000-0005-0000-0000-00005D770000}"/>
    <cellStyle name="20% - Accent1 3 8 2 8 2" xfId="30739" xr:uid="{00000000-0005-0000-0000-00005E770000}"/>
    <cellStyle name="20% - Accent1 3 8 2 8 2 2" xfId="30740" xr:uid="{00000000-0005-0000-0000-00005F770000}"/>
    <cellStyle name="20% - Accent1 3 8 2 8 3" xfId="30741" xr:uid="{00000000-0005-0000-0000-000060770000}"/>
    <cellStyle name="20% - Accent1 3 8 2 9" xfId="30742" xr:uid="{00000000-0005-0000-0000-000061770000}"/>
    <cellStyle name="20% - Accent1 3 8 2 9 2" xfId="30743" xr:uid="{00000000-0005-0000-0000-000062770000}"/>
    <cellStyle name="20% - Accent1 3 8 3" xfId="30744" xr:uid="{00000000-0005-0000-0000-000063770000}"/>
    <cellStyle name="20% - Accent1 3 8 3 2" xfId="30745" xr:uid="{00000000-0005-0000-0000-000064770000}"/>
    <cellStyle name="20% - Accent1 3 8 3 2 2" xfId="30746" xr:uid="{00000000-0005-0000-0000-000065770000}"/>
    <cellStyle name="20% - Accent1 3 8 3 2 2 2" xfId="30747" xr:uid="{00000000-0005-0000-0000-000066770000}"/>
    <cellStyle name="20% - Accent1 3 8 3 2 2 2 2" xfId="30748" xr:uid="{00000000-0005-0000-0000-000067770000}"/>
    <cellStyle name="20% - Accent1 3 8 3 2 2 3" xfId="30749" xr:uid="{00000000-0005-0000-0000-000068770000}"/>
    <cellStyle name="20% - Accent1 3 8 3 2 3" xfId="30750" xr:uid="{00000000-0005-0000-0000-000069770000}"/>
    <cellStyle name="20% - Accent1 3 8 3 2 3 2" xfId="30751" xr:uid="{00000000-0005-0000-0000-00006A770000}"/>
    <cellStyle name="20% - Accent1 3 8 3 2 4" xfId="30752" xr:uid="{00000000-0005-0000-0000-00006B770000}"/>
    <cellStyle name="20% - Accent1 3 8 3 3" xfId="30753" xr:uid="{00000000-0005-0000-0000-00006C770000}"/>
    <cellStyle name="20% - Accent1 3 8 3 3 2" xfId="30754" xr:uid="{00000000-0005-0000-0000-00006D770000}"/>
    <cellStyle name="20% - Accent1 3 8 3 3 2 2" xfId="30755" xr:uid="{00000000-0005-0000-0000-00006E770000}"/>
    <cellStyle name="20% - Accent1 3 8 3 3 2 2 2" xfId="30756" xr:uid="{00000000-0005-0000-0000-00006F770000}"/>
    <cellStyle name="20% - Accent1 3 8 3 3 2 3" xfId="30757" xr:uid="{00000000-0005-0000-0000-000070770000}"/>
    <cellStyle name="20% - Accent1 3 8 3 3 3" xfId="30758" xr:uid="{00000000-0005-0000-0000-000071770000}"/>
    <cellStyle name="20% - Accent1 3 8 3 3 3 2" xfId="30759" xr:uid="{00000000-0005-0000-0000-000072770000}"/>
    <cellStyle name="20% - Accent1 3 8 3 3 4" xfId="30760" xr:uid="{00000000-0005-0000-0000-000073770000}"/>
    <cellStyle name="20% - Accent1 3 8 3 4" xfId="30761" xr:uid="{00000000-0005-0000-0000-000074770000}"/>
    <cellStyle name="20% - Accent1 3 8 3 4 2" xfId="30762" xr:uid="{00000000-0005-0000-0000-000075770000}"/>
    <cellStyle name="20% - Accent1 3 8 3 4 2 2" xfId="30763" xr:uid="{00000000-0005-0000-0000-000076770000}"/>
    <cellStyle name="20% - Accent1 3 8 3 4 2 2 2" xfId="30764" xr:uid="{00000000-0005-0000-0000-000077770000}"/>
    <cellStyle name="20% - Accent1 3 8 3 4 2 3" xfId="30765" xr:uid="{00000000-0005-0000-0000-000078770000}"/>
    <cellStyle name="20% - Accent1 3 8 3 4 3" xfId="30766" xr:uid="{00000000-0005-0000-0000-000079770000}"/>
    <cellStyle name="20% - Accent1 3 8 3 4 3 2" xfId="30767" xr:uid="{00000000-0005-0000-0000-00007A770000}"/>
    <cellStyle name="20% - Accent1 3 8 3 4 4" xfId="30768" xr:uid="{00000000-0005-0000-0000-00007B770000}"/>
    <cellStyle name="20% - Accent1 3 8 3 5" xfId="30769" xr:uid="{00000000-0005-0000-0000-00007C770000}"/>
    <cellStyle name="20% - Accent1 3 8 3 5 2" xfId="30770" xr:uid="{00000000-0005-0000-0000-00007D770000}"/>
    <cellStyle name="20% - Accent1 3 8 3 5 2 2" xfId="30771" xr:uid="{00000000-0005-0000-0000-00007E770000}"/>
    <cellStyle name="20% - Accent1 3 8 3 5 3" xfId="30772" xr:uid="{00000000-0005-0000-0000-00007F770000}"/>
    <cellStyle name="20% - Accent1 3 8 3 6" xfId="30773" xr:uid="{00000000-0005-0000-0000-000080770000}"/>
    <cellStyle name="20% - Accent1 3 8 3 6 2" xfId="30774" xr:uid="{00000000-0005-0000-0000-000081770000}"/>
    <cellStyle name="20% - Accent1 3 8 3 6 2 2" xfId="30775" xr:uid="{00000000-0005-0000-0000-000082770000}"/>
    <cellStyle name="20% - Accent1 3 8 3 6 3" xfId="30776" xr:uid="{00000000-0005-0000-0000-000083770000}"/>
    <cellStyle name="20% - Accent1 3 8 3 7" xfId="30777" xr:uid="{00000000-0005-0000-0000-000084770000}"/>
    <cellStyle name="20% - Accent1 3 8 3 7 2" xfId="30778" xr:uid="{00000000-0005-0000-0000-000085770000}"/>
    <cellStyle name="20% - Accent1 3 8 3 8" xfId="30779" xr:uid="{00000000-0005-0000-0000-000086770000}"/>
    <cellStyle name="20% - Accent1 3 8 3 8 2" xfId="30780" xr:uid="{00000000-0005-0000-0000-000087770000}"/>
    <cellStyle name="20% - Accent1 3 8 3 9" xfId="30781" xr:uid="{00000000-0005-0000-0000-000088770000}"/>
    <cellStyle name="20% - Accent1 3 8 4" xfId="30782" xr:uid="{00000000-0005-0000-0000-000089770000}"/>
    <cellStyle name="20% - Accent1 3 8 4 2" xfId="30783" xr:uid="{00000000-0005-0000-0000-00008A770000}"/>
    <cellStyle name="20% - Accent1 3 8 4 2 2" xfId="30784" xr:uid="{00000000-0005-0000-0000-00008B770000}"/>
    <cellStyle name="20% - Accent1 3 8 4 2 2 2" xfId="30785" xr:uid="{00000000-0005-0000-0000-00008C770000}"/>
    <cellStyle name="20% - Accent1 3 8 4 2 2 2 2" xfId="30786" xr:uid="{00000000-0005-0000-0000-00008D770000}"/>
    <cellStyle name="20% - Accent1 3 8 4 2 2 3" xfId="30787" xr:uid="{00000000-0005-0000-0000-00008E770000}"/>
    <cellStyle name="20% - Accent1 3 8 4 2 3" xfId="30788" xr:uid="{00000000-0005-0000-0000-00008F770000}"/>
    <cellStyle name="20% - Accent1 3 8 4 2 3 2" xfId="30789" xr:uid="{00000000-0005-0000-0000-000090770000}"/>
    <cellStyle name="20% - Accent1 3 8 4 2 4" xfId="30790" xr:uid="{00000000-0005-0000-0000-000091770000}"/>
    <cellStyle name="20% - Accent1 3 8 4 3" xfId="30791" xr:uid="{00000000-0005-0000-0000-000092770000}"/>
    <cellStyle name="20% - Accent1 3 8 4 3 2" xfId="30792" xr:uid="{00000000-0005-0000-0000-000093770000}"/>
    <cellStyle name="20% - Accent1 3 8 4 3 2 2" xfId="30793" xr:uid="{00000000-0005-0000-0000-000094770000}"/>
    <cellStyle name="20% - Accent1 3 8 4 3 2 2 2" xfId="30794" xr:uid="{00000000-0005-0000-0000-000095770000}"/>
    <cellStyle name="20% - Accent1 3 8 4 3 2 3" xfId="30795" xr:uid="{00000000-0005-0000-0000-000096770000}"/>
    <cellStyle name="20% - Accent1 3 8 4 3 3" xfId="30796" xr:uid="{00000000-0005-0000-0000-000097770000}"/>
    <cellStyle name="20% - Accent1 3 8 4 3 3 2" xfId="30797" xr:uid="{00000000-0005-0000-0000-000098770000}"/>
    <cellStyle name="20% - Accent1 3 8 4 3 4" xfId="30798" xr:uid="{00000000-0005-0000-0000-000099770000}"/>
    <cellStyle name="20% - Accent1 3 8 4 4" xfId="30799" xr:uid="{00000000-0005-0000-0000-00009A770000}"/>
    <cellStyle name="20% - Accent1 3 8 4 4 2" xfId="30800" xr:uid="{00000000-0005-0000-0000-00009B770000}"/>
    <cellStyle name="20% - Accent1 3 8 4 4 2 2" xfId="30801" xr:uid="{00000000-0005-0000-0000-00009C770000}"/>
    <cellStyle name="20% - Accent1 3 8 4 4 2 2 2" xfId="30802" xr:uid="{00000000-0005-0000-0000-00009D770000}"/>
    <cellStyle name="20% - Accent1 3 8 4 4 2 3" xfId="30803" xr:uid="{00000000-0005-0000-0000-00009E770000}"/>
    <cellStyle name="20% - Accent1 3 8 4 4 3" xfId="30804" xr:uid="{00000000-0005-0000-0000-00009F770000}"/>
    <cellStyle name="20% - Accent1 3 8 4 4 3 2" xfId="30805" xr:uid="{00000000-0005-0000-0000-0000A0770000}"/>
    <cellStyle name="20% - Accent1 3 8 4 4 4" xfId="30806" xr:uid="{00000000-0005-0000-0000-0000A1770000}"/>
    <cellStyle name="20% - Accent1 3 8 4 5" xfId="30807" xr:uid="{00000000-0005-0000-0000-0000A2770000}"/>
    <cellStyle name="20% - Accent1 3 8 4 5 2" xfId="30808" xr:uid="{00000000-0005-0000-0000-0000A3770000}"/>
    <cellStyle name="20% - Accent1 3 8 4 5 2 2" xfId="30809" xr:uid="{00000000-0005-0000-0000-0000A4770000}"/>
    <cellStyle name="20% - Accent1 3 8 4 5 3" xfId="30810" xr:uid="{00000000-0005-0000-0000-0000A5770000}"/>
    <cellStyle name="20% - Accent1 3 8 4 6" xfId="30811" xr:uid="{00000000-0005-0000-0000-0000A6770000}"/>
    <cellStyle name="20% - Accent1 3 8 4 6 2" xfId="30812" xr:uid="{00000000-0005-0000-0000-0000A7770000}"/>
    <cellStyle name="20% - Accent1 3 8 4 6 2 2" xfId="30813" xr:uid="{00000000-0005-0000-0000-0000A8770000}"/>
    <cellStyle name="20% - Accent1 3 8 4 6 3" xfId="30814" xr:uid="{00000000-0005-0000-0000-0000A9770000}"/>
    <cellStyle name="20% - Accent1 3 8 4 7" xfId="30815" xr:uid="{00000000-0005-0000-0000-0000AA770000}"/>
    <cellStyle name="20% - Accent1 3 8 4 7 2" xfId="30816" xr:uid="{00000000-0005-0000-0000-0000AB770000}"/>
    <cellStyle name="20% - Accent1 3 8 4 8" xfId="30817" xr:uid="{00000000-0005-0000-0000-0000AC770000}"/>
    <cellStyle name="20% - Accent1 3 8 4 8 2" xfId="30818" xr:uid="{00000000-0005-0000-0000-0000AD770000}"/>
    <cellStyle name="20% - Accent1 3 8 4 9" xfId="30819" xr:uid="{00000000-0005-0000-0000-0000AE770000}"/>
    <cellStyle name="20% - Accent1 3 8 5" xfId="30820" xr:uid="{00000000-0005-0000-0000-0000AF770000}"/>
    <cellStyle name="20% - Accent1 3 8 5 2" xfId="30821" xr:uid="{00000000-0005-0000-0000-0000B0770000}"/>
    <cellStyle name="20% - Accent1 3 8 5 2 2" xfId="30822" xr:uid="{00000000-0005-0000-0000-0000B1770000}"/>
    <cellStyle name="20% - Accent1 3 8 5 2 2 2" xfId="30823" xr:uid="{00000000-0005-0000-0000-0000B2770000}"/>
    <cellStyle name="20% - Accent1 3 8 5 2 3" xfId="30824" xr:uid="{00000000-0005-0000-0000-0000B3770000}"/>
    <cellStyle name="20% - Accent1 3 8 5 3" xfId="30825" xr:uid="{00000000-0005-0000-0000-0000B4770000}"/>
    <cellStyle name="20% - Accent1 3 8 5 3 2" xfId="30826" xr:uid="{00000000-0005-0000-0000-0000B5770000}"/>
    <cellStyle name="20% - Accent1 3 8 5 4" xfId="30827" xr:uid="{00000000-0005-0000-0000-0000B6770000}"/>
    <cellStyle name="20% - Accent1 3 8 6" xfId="30828" xr:uid="{00000000-0005-0000-0000-0000B7770000}"/>
    <cellStyle name="20% - Accent1 3 8 6 2" xfId="30829" xr:uid="{00000000-0005-0000-0000-0000B8770000}"/>
    <cellStyle name="20% - Accent1 3 8 6 2 2" xfId="30830" xr:uid="{00000000-0005-0000-0000-0000B9770000}"/>
    <cellStyle name="20% - Accent1 3 8 6 2 2 2" xfId="30831" xr:uid="{00000000-0005-0000-0000-0000BA770000}"/>
    <cellStyle name="20% - Accent1 3 8 6 2 3" xfId="30832" xr:uid="{00000000-0005-0000-0000-0000BB770000}"/>
    <cellStyle name="20% - Accent1 3 8 6 3" xfId="30833" xr:uid="{00000000-0005-0000-0000-0000BC770000}"/>
    <cellStyle name="20% - Accent1 3 8 6 3 2" xfId="30834" xr:uid="{00000000-0005-0000-0000-0000BD770000}"/>
    <cellStyle name="20% - Accent1 3 8 6 4" xfId="30835" xr:uid="{00000000-0005-0000-0000-0000BE770000}"/>
    <cellStyle name="20% - Accent1 3 8 7" xfId="30836" xr:uid="{00000000-0005-0000-0000-0000BF770000}"/>
    <cellStyle name="20% - Accent1 3 8 7 2" xfId="30837" xr:uid="{00000000-0005-0000-0000-0000C0770000}"/>
    <cellStyle name="20% - Accent1 3 8 7 2 2" xfId="30838" xr:uid="{00000000-0005-0000-0000-0000C1770000}"/>
    <cellStyle name="20% - Accent1 3 8 7 2 2 2" xfId="30839" xr:uid="{00000000-0005-0000-0000-0000C2770000}"/>
    <cellStyle name="20% - Accent1 3 8 7 2 3" xfId="30840" xr:uid="{00000000-0005-0000-0000-0000C3770000}"/>
    <cellStyle name="20% - Accent1 3 8 7 3" xfId="30841" xr:uid="{00000000-0005-0000-0000-0000C4770000}"/>
    <cellStyle name="20% - Accent1 3 8 7 3 2" xfId="30842" xr:uid="{00000000-0005-0000-0000-0000C5770000}"/>
    <cellStyle name="20% - Accent1 3 8 7 4" xfId="30843" xr:uid="{00000000-0005-0000-0000-0000C6770000}"/>
    <cellStyle name="20% - Accent1 3 8 8" xfId="30844" xr:uid="{00000000-0005-0000-0000-0000C7770000}"/>
    <cellStyle name="20% - Accent1 3 8 8 2" xfId="30845" xr:uid="{00000000-0005-0000-0000-0000C8770000}"/>
    <cellStyle name="20% - Accent1 3 8 8 2 2" xfId="30846" xr:uid="{00000000-0005-0000-0000-0000C9770000}"/>
    <cellStyle name="20% - Accent1 3 8 8 3" xfId="30847" xr:uid="{00000000-0005-0000-0000-0000CA770000}"/>
    <cellStyle name="20% - Accent1 3 8 9" xfId="30848" xr:uid="{00000000-0005-0000-0000-0000CB770000}"/>
    <cellStyle name="20% - Accent1 3 8 9 2" xfId="30849" xr:uid="{00000000-0005-0000-0000-0000CC770000}"/>
    <cellStyle name="20% - Accent1 3 8 9 2 2" xfId="30850" xr:uid="{00000000-0005-0000-0000-0000CD770000}"/>
    <cellStyle name="20% - Accent1 3 8 9 3" xfId="30851" xr:uid="{00000000-0005-0000-0000-0000CE770000}"/>
    <cellStyle name="20% - Accent1 3 9" xfId="30852" xr:uid="{00000000-0005-0000-0000-0000CF770000}"/>
    <cellStyle name="20% - Accent1 3 9 10" xfId="30853" xr:uid="{00000000-0005-0000-0000-0000D0770000}"/>
    <cellStyle name="20% - Accent1 3 9 10 2" xfId="30854" xr:uid="{00000000-0005-0000-0000-0000D1770000}"/>
    <cellStyle name="20% - Accent1 3 9 11" xfId="30855" xr:uid="{00000000-0005-0000-0000-0000D2770000}"/>
    <cellStyle name="20% - Accent1 3 9 2" xfId="30856" xr:uid="{00000000-0005-0000-0000-0000D3770000}"/>
    <cellStyle name="20% - Accent1 3 9 2 2" xfId="30857" xr:uid="{00000000-0005-0000-0000-0000D4770000}"/>
    <cellStyle name="20% - Accent1 3 9 2 2 2" xfId="30858" xr:uid="{00000000-0005-0000-0000-0000D5770000}"/>
    <cellStyle name="20% - Accent1 3 9 2 2 2 2" xfId="30859" xr:uid="{00000000-0005-0000-0000-0000D6770000}"/>
    <cellStyle name="20% - Accent1 3 9 2 2 2 2 2" xfId="30860" xr:uid="{00000000-0005-0000-0000-0000D7770000}"/>
    <cellStyle name="20% - Accent1 3 9 2 2 2 3" xfId="30861" xr:uid="{00000000-0005-0000-0000-0000D8770000}"/>
    <cellStyle name="20% - Accent1 3 9 2 2 3" xfId="30862" xr:uid="{00000000-0005-0000-0000-0000D9770000}"/>
    <cellStyle name="20% - Accent1 3 9 2 2 3 2" xfId="30863" xr:uid="{00000000-0005-0000-0000-0000DA770000}"/>
    <cellStyle name="20% - Accent1 3 9 2 2 4" xfId="30864" xr:uid="{00000000-0005-0000-0000-0000DB770000}"/>
    <cellStyle name="20% - Accent1 3 9 2 3" xfId="30865" xr:uid="{00000000-0005-0000-0000-0000DC770000}"/>
    <cellStyle name="20% - Accent1 3 9 2 3 2" xfId="30866" xr:uid="{00000000-0005-0000-0000-0000DD770000}"/>
    <cellStyle name="20% - Accent1 3 9 2 3 2 2" xfId="30867" xr:uid="{00000000-0005-0000-0000-0000DE770000}"/>
    <cellStyle name="20% - Accent1 3 9 2 3 2 2 2" xfId="30868" xr:uid="{00000000-0005-0000-0000-0000DF770000}"/>
    <cellStyle name="20% - Accent1 3 9 2 3 2 3" xfId="30869" xr:uid="{00000000-0005-0000-0000-0000E0770000}"/>
    <cellStyle name="20% - Accent1 3 9 2 3 3" xfId="30870" xr:uid="{00000000-0005-0000-0000-0000E1770000}"/>
    <cellStyle name="20% - Accent1 3 9 2 3 3 2" xfId="30871" xr:uid="{00000000-0005-0000-0000-0000E2770000}"/>
    <cellStyle name="20% - Accent1 3 9 2 3 4" xfId="30872" xr:uid="{00000000-0005-0000-0000-0000E3770000}"/>
    <cellStyle name="20% - Accent1 3 9 2 4" xfId="30873" xr:uid="{00000000-0005-0000-0000-0000E4770000}"/>
    <cellStyle name="20% - Accent1 3 9 2 4 2" xfId="30874" xr:uid="{00000000-0005-0000-0000-0000E5770000}"/>
    <cellStyle name="20% - Accent1 3 9 2 4 2 2" xfId="30875" xr:uid="{00000000-0005-0000-0000-0000E6770000}"/>
    <cellStyle name="20% - Accent1 3 9 2 4 2 2 2" xfId="30876" xr:uid="{00000000-0005-0000-0000-0000E7770000}"/>
    <cellStyle name="20% - Accent1 3 9 2 4 2 3" xfId="30877" xr:uid="{00000000-0005-0000-0000-0000E8770000}"/>
    <cellStyle name="20% - Accent1 3 9 2 4 3" xfId="30878" xr:uid="{00000000-0005-0000-0000-0000E9770000}"/>
    <cellStyle name="20% - Accent1 3 9 2 4 3 2" xfId="30879" xr:uid="{00000000-0005-0000-0000-0000EA770000}"/>
    <cellStyle name="20% - Accent1 3 9 2 4 4" xfId="30880" xr:uid="{00000000-0005-0000-0000-0000EB770000}"/>
    <cellStyle name="20% - Accent1 3 9 2 5" xfId="30881" xr:uid="{00000000-0005-0000-0000-0000EC770000}"/>
    <cellStyle name="20% - Accent1 3 9 2 5 2" xfId="30882" xr:uid="{00000000-0005-0000-0000-0000ED770000}"/>
    <cellStyle name="20% - Accent1 3 9 2 5 2 2" xfId="30883" xr:uid="{00000000-0005-0000-0000-0000EE770000}"/>
    <cellStyle name="20% - Accent1 3 9 2 5 3" xfId="30884" xr:uid="{00000000-0005-0000-0000-0000EF770000}"/>
    <cellStyle name="20% - Accent1 3 9 2 6" xfId="30885" xr:uid="{00000000-0005-0000-0000-0000F0770000}"/>
    <cellStyle name="20% - Accent1 3 9 2 6 2" xfId="30886" xr:uid="{00000000-0005-0000-0000-0000F1770000}"/>
    <cellStyle name="20% - Accent1 3 9 2 6 2 2" xfId="30887" xr:uid="{00000000-0005-0000-0000-0000F2770000}"/>
    <cellStyle name="20% - Accent1 3 9 2 6 3" xfId="30888" xr:uid="{00000000-0005-0000-0000-0000F3770000}"/>
    <cellStyle name="20% - Accent1 3 9 2 7" xfId="30889" xr:uid="{00000000-0005-0000-0000-0000F4770000}"/>
    <cellStyle name="20% - Accent1 3 9 2 7 2" xfId="30890" xr:uid="{00000000-0005-0000-0000-0000F5770000}"/>
    <cellStyle name="20% - Accent1 3 9 2 8" xfId="30891" xr:uid="{00000000-0005-0000-0000-0000F6770000}"/>
    <cellStyle name="20% - Accent1 3 9 2 8 2" xfId="30892" xr:uid="{00000000-0005-0000-0000-0000F7770000}"/>
    <cellStyle name="20% - Accent1 3 9 2 9" xfId="30893" xr:uid="{00000000-0005-0000-0000-0000F8770000}"/>
    <cellStyle name="20% - Accent1 3 9 3" xfId="30894" xr:uid="{00000000-0005-0000-0000-0000F9770000}"/>
    <cellStyle name="20% - Accent1 3 9 3 2" xfId="30895" xr:uid="{00000000-0005-0000-0000-0000FA770000}"/>
    <cellStyle name="20% - Accent1 3 9 3 2 2" xfId="30896" xr:uid="{00000000-0005-0000-0000-0000FB770000}"/>
    <cellStyle name="20% - Accent1 3 9 3 2 2 2" xfId="30897" xr:uid="{00000000-0005-0000-0000-0000FC770000}"/>
    <cellStyle name="20% - Accent1 3 9 3 2 2 2 2" xfId="30898" xr:uid="{00000000-0005-0000-0000-0000FD770000}"/>
    <cellStyle name="20% - Accent1 3 9 3 2 2 3" xfId="30899" xr:uid="{00000000-0005-0000-0000-0000FE770000}"/>
    <cellStyle name="20% - Accent1 3 9 3 2 3" xfId="30900" xr:uid="{00000000-0005-0000-0000-0000FF770000}"/>
    <cellStyle name="20% - Accent1 3 9 3 2 3 2" xfId="30901" xr:uid="{00000000-0005-0000-0000-000000780000}"/>
    <cellStyle name="20% - Accent1 3 9 3 2 4" xfId="30902" xr:uid="{00000000-0005-0000-0000-000001780000}"/>
    <cellStyle name="20% - Accent1 3 9 3 3" xfId="30903" xr:uid="{00000000-0005-0000-0000-000002780000}"/>
    <cellStyle name="20% - Accent1 3 9 3 3 2" xfId="30904" xr:uid="{00000000-0005-0000-0000-000003780000}"/>
    <cellStyle name="20% - Accent1 3 9 3 3 2 2" xfId="30905" xr:uid="{00000000-0005-0000-0000-000004780000}"/>
    <cellStyle name="20% - Accent1 3 9 3 3 2 2 2" xfId="30906" xr:uid="{00000000-0005-0000-0000-000005780000}"/>
    <cellStyle name="20% - Accent1 3 9 3 3 2 3" xfId="30907" xr:uid="{00000000-0005-0000-0000-000006780000}"/>
    <cellStyle name="20% - Accent1 3 9 3 3 3" xfId="30908" xr:uid="{00000000-0005-0000-0000-000007780000}"/>
    <cellStyle name="20% - Accent1 3 9 3 3 3 2" xfId="30909" xr:uid="{00000000-0005-0000-0000-000008780000}"/>
    <cellStyle name="20% - Accent1 3 9 3 3 4" xfId="30910" xr:uid="{00000000-0005-0000-0000-000009780000}"/>
    <cellStyle name="20% - Accent1 3 9 3 4" xfId="30911" xr:uid="{00000000-0005-0000-0000-00000A780000}"/>
    <cellStyle name="20% - Accent1 3 9 3 4 2" xfId="30912" xr:uid="{00000000-0005-0000-0000-00000B780000}"/>
    <cellStyle name="20% - Accent1 3 9 3 4 2 2" xfId="30913" xr:uid="{00000000-0005-0000-0000-00000C780000}"/>
    <cellStyle name="20% - Accent1 3 9 3 4 2 2 2" xfId="30914" xr:uid="{00000000-0005-0000-0000-00000D780000}"/>
    <cellStyle name="20% - Accent1 3 9 3 4 2 3" xfId="30915" xr:uid="{00000000-0005-0000-0000-00000E780000}"/>
    <cellStyle name="20% - Accent1 3 9 3 4 3" xfId="30916" xr:uid="{00000000-0005-0000-0000-00000F780000}"/>
    <cellStyle name="20% - Accent1 3 9 3 4 3 2" xfId="30917" xr:uid="{00000000-0005-0000-0000-000010780000}"/>
    <cellStyle name="20% - Accent1 3 9 3 4 4" xfId="30918" xr:uid="{00000000-0005-0000-0000-000011780000}"/>
    <cellStyle name="20% - Accent1 3 9 3 5" xfId="30919" xr:uid="{00000000-0005-0000-0000-000012780000}"/>
    <cellStyle name="20% - Accent1 3 9 3 5 2" xfId="30920" xr:uid="{00000000-0005-0000-0000-000013780000}"/>
    <cellStyle name="20% - Accent1 3 9 3 5 2 2" xfId="30921" xr:uid="{00000000-0005-0000-0000-000014780000}"/>
    <cellStyle name="20% - Accent1 3 9 3 5 3" xfId="30922" xr:uid="{00000000-0005-0000-0000-000015780000}"/>
    <cellStyle name="20% - Accent1 3 9 3 6" xfId="30923" xr:uid="{00000000-0005-0000-0000-000016780000}"/>
    <cellStyle name="20% - Accent1 3 9 3 6 2" xfId="30924" xr:uid="{00000000-0005-0000-0000-000017780000}"/>
    <cellStyle name="20% - Accent1 3 9 3 6 2 2" xfId="30925" xr:uid="{00000000-0005-0000-0000-000018780000}"/>
    <cellStyle name="20% - Accent1 3 9 3 6 3" xfId="30926" xr:uid="{00000000-0005-0000-0000-000019780000}"/>
    <cellStyle name="20% - Accent1 3 9 3 7" xfId="30927" xr:uid="{00000000-0005-0000-0000-00001A780000}"/>
    <cellStyle name="20% - Accent1 3 9 3 7 2" xfId="30928" xr:uid="{00000000-0005-0000-0000-00001B780000}"/>
    <cellStyle name="20% - Accent1 3 9 3 8" xfId="30929" xr:uid="{00000000-0005-0000-0000-00001C780000}"/>
    <cellStyle name="20% - Accent1 3 9 3 8 2" xfId="30930" xr:uid="{00000000-0005-0000-0000-00001D780000}"/>
    <cellStyle name="20% - Accent1 3 9 3 9" xfId="30931" xr:uid="{00000000-0005-0000-0000-00001E780000}"/>
    <cellStyle name="20% - Accent1 3 9 4" xfId="30932" xr:uid="{00000000-0005-0000-0000-00001F780000}"/>
    <cellStyle name="20% - Accent1 3 9 4 2" xfId="30933" xr:uid="{00000000-0005-0000-0000-000020780000}"/>
    <cellStyle name="20% - Accent1 3 9 4 2 2" xfId="30934" xr:uid="{00000000-0005-0000-0000-000021780000}"/>
    <cellStyle name="20% - Accent1 3 9 4 2 2 2" xfId="30935" xr:uid="{00000000-0005-0000-0000-000022780000}"/>
    <cellStyle name="20% - Accent1 3 9 4 2 3" xfId="30936" xr:uid="{00000000-0005-0000-0000-000023780000}"/>
    <cellStyle name="20% - Accent1 3 9 4 3" xfId="30937" xr:uid="{00000000-0005-0000-0000-000024780000}"/>
    <cellStyle name="20% - Accent1 3 9 4 3 2" xfId="30938" xr:uid="{00000000-0005-0000-0000-000025780000}"/>
    <cellStyle name="20% - Accent1 3 9 4 4" xfId="30939" xr:uid="{00000000-0005-0000-0000-000026780000}"/>
    <cellStyle name="20% - Accent1 3 9 5" xfId="30940" xr:uid="{00000000-0005-0000-0000-000027780000}"/>
    <cellStyle name="20% - Accent1 3 9 5 2" xfId="30941" xr:uid="{00000000-0005-0000-0000-000028780000}"/>
    <cellStyle name="20% - Accent1 3 9 5 2 2" xfId="30942" xr:uid="{00000000-0005-0000-0000-000029780000}"/>
    <cellStyle name="20% - Accent1 3 9 5 2 2 2" xfId="30943" xr:uid="{00000000-0005-0000-0000-00002A780000}"/>
    <cellStyle name="20% - Accent1 3 9 5 2 3" xfId="30944" xr:uid="{00000000-0005-0000-0000-00002B780000}"/>
    <cellStyle name="20% - Accent1 3 9 5 3" xfId="30945" xr:uid="{00000000-0005-0000-0000-00002C780000}"/>
    <cellStyle name="20% - Accent1 3 9 5 3 2" xfId="30946" xr:uid="{00000000-0005-0000-0000-00002D780000}"/>
    <cellStyle name="20% - Accent1 3 9 5 4" xfId="30947" xr:uid="{00000000-0005-0000-0000-00002E780000}"/>
    <cellStyle name="20% - Accent1 3 9 6" xfId="30948" xr:uid="{00000000-0005-0000-0000-00002F780000}"/>
    <cellStyle name="20% - Accent1 3 9 6 2" xfId="30949" xr:uid="{00000000-0005-0000-0000-000030780000}"/>
    <cellStyle name="20% - Accent1 3 9 6 2 2" xfId="30950" xr:uid="{00000000-0005-0000-0000-000031780000}"/>
    <cellStyle name="20% - Accent1 3 9 6 2 2 2" xfId="30951" xr:uid="{00000000-0005-0000-0000-000032780000}"/>
    <cellStyle name="20% - Accent1 3 9 6 2 3" xfId="30952" xr:uid="{00000000-0005-0000-0000-000033780000}"/>
    <cellStyle name="20% - Accent1 3 9 6 3" xfId="30953" xr:uid="{00000000-0005-0000-0000-000034780000}"/>
    <cellStyle name="20% - Accent1 3 9 6 3 2" xfId="30954" xr:uid="{00000000-0005-0000-0000-000035780000}"/>
    <cellStyle name="20% - Accent1 3 9 6 4" xfId="30955" xr:uid="{00000000-0005-0000-0000-000036780000}"/>
    <cellStyle name="20% - Accent1 3 9 7" xfId="30956" xr:uid="{00000000-0005-0000-0000-000037780000}"/>
    <cellStyle name="20% - Accent1 3 9 7 2" xfId="30957" xr:uid="{00000000-0005-0000-0000-000038780000}"/>
    <cellStyle name="20% - Accent1 3 9 7 2 2" xfId="30958" xr:uid="{00000000-0005-0000-0000-000039780000}"/>
    <cellStyle name="20% - Accent1 3 9 7 3" xfId="30959" xr:uid="{00000000-0005-0000-0000-00003A780000}"/>
    <cellStyle name="20% - Accent1 3 9 8" xfId="30960" xr:uid="{00000000-0005-0000-0000-00003B780000}"/>
    <cellStyle name="20% - Accent1 3 9 8 2" xfId="30961" xr:uid="{00000000-0005-0000-0000-00003C780000}"/>
    <cellStyle name="20% - Accent1 3 9 8 2 2" xfId="30962" xr:uid="{00000000-0005-0000-0000-00003D780000}"/>
    <cellStyle name="20% - Accent1 3 9 8 3" xfId="30963" xr:uid="{00000000-0005-0000-0000-00003E780000}"/>
    <cellStyle name="20% - Accent1 3 9 9" xfId="30964" xr:uid="{00000000-0005-0000-0000-00003F780000}"/>
    <cellStyle name="20% - Accent1 3 9 9 2" xfId="30965" xr:uid="{00000000-0005-0000-0000-000040780000}"/>
    <cellStyle name="20% - Accent1 4" xfId="30966" xr:uid="{00000000-0005-0000-0000-000041780000}"/>
    <cellStyle name="20% - Accent1 4 10" xfId="30967" xr:uid="{00000000-0005-0000-0000-000042780000}"/>
    <cellStyle name="20% - Accent1 4 10 10" xfId="30968" xr:uid="{00000000-0005-0000-0000-000043780000}"/>
    <cellStyle name="20% - Accent1 4 10 10 2" xfId="30969" xr:uid="{00000000-0005-0000-0000-000044780000}"/>
    <cellStyle name="20% - Accent1 4 10 11" xfId="30970" xr:uid="{00000000-0005-0000-0000-000045780000}"/>
    <cellStyle name="20% - Accent1 4 10 2" xfId="30971" xr:uid="{00000000-0005-0000-0000-000046780000}"/>
    <cellStyle name="20% - Accent1 4 10 2 2" xfId="30972" xr:uid="{00000000-0005-0000-0000-000047780000}"/>
    <cellStyle name="20% - Accent1 4 10 2 2 2" xfId="30973" xr:uid="{00000000-0005-0000-0000-000048780000}"/>
    <cellStyle name="20% - Accent1 4 10 2 2 2 2" xfId="30974" xr:uid="{00000000-0005-0000-0000-000049780000}"/>
    <cellStyle name="20% - Accent1 4 10 2 2 2 2 2" xfId="30975" xr:uid="{00000000-0005-0000-0000-00004A780000}"/>
    <cellStyle name="20% - Accent1 4 10 2 2 2 3" xfId="30976" xr:uid="{00000000-0005-0000-0000-00004B780000}"/>
    <cellStyle name="20% - Accent1 4 10 2 2 3" xfId="30977" xr:uid="{00000000-0005-0000-0000-00004C780000}"/>
    <cellStyle name="20% - Accent1 4 10 2 2 3 2" xfId="30978" xr:uid="{00000000-0005-0000-0000-00004D780000}"/>
    <cellStyle name="20% - Accent1 4 10 2 2 4" xfId="30979" xr:uid="{00000000-0005-0000-0000-00004E780000}"/>
    <cellStyle name="20% - Accent1 4 10 2 3" xfId="30980" xr:uid="{00000000-0005-0000-0000-00004F780000}"/>
    <cellStyle name="20% - Accent1 4 10 2 3 2" xfId="30981" xr:uid="{00000000-0005-0000-0000-000050780000}"/>
    <cellStyle name="20% - Accent1 4 10 2 3 2 2" xfId="30982" xr:uid="{00000000-0005-0000-0000-000051780000}"/>
    <cellStyle name="20% - Accent1 4 10 2 3 2 2 2" xfId="30983" xr:uid="{00000000-0005-0000-0000-000052780000}"/>
    <cellStyle name="20% - Accent1 4 10 2 3 2 3" xfId="30984" xr:uid="{00000000-0005-0000-0000-000053780000}"/>
    <cellStyle name="20% - Accent1 4 10 2 3 3" xfId="30985" xr:uid="{00000000-0005-0000-0000-000054780000}"/>
    <cellStyle name="20% - Accent1 4 10 2 3 3 2" xfId="30986" xr:uid="{00000000-0005-0000-0000-000055780000}"/>
    <cellStyle name="20% - Accent1 4 10 2 3 4" xfId="30987" xr:uid="{00000000-0005-0000-0000-000056780000}"/>
    <cellStyle name="20% - Accent1 4 10 2 4" xfId="30988" xr:uid="{00000000-0005-0000-0000-000057780000}"/>
    <cellStyle name="20% - Accent1 4 10 2 4 2" xfId="30989" xr:uid="{00000000-0005-0000-0000-000058780000}"/>
    <cellStyle name="20% - Accent1 4 10 2 4 2 2" xfId="30990" xr:uid="{00000000-0005-0000-0000-000059780000}"/>
    <cellStyle name="20% - Accent1 4 10 2 4 2 2 2" xfId="30991" xr:uid="{00000000-0005-0000-0000-00005A780000}"/>
    <cellStyle name="20% - Accent1 4 10 2 4 2 3" xfId="30992" xr:uid="{00000000-0005-0000-0000-00005B780000}"/>
    <cellStyle name="20% - Accent1 4 10 2 4 3" xfId="30993" xr:uid="{00000000-0005-0000-0000-00005C780000}"/>
    <cellStyle name="20% - Accent1 4 10 2 4 3 2" xfId="30994" xr:uid="{00000000-0005-0000-0000-00005D780000}"/>
    <cellStyle name="20% - Accent1 4 10 2 4 4" xfId="30995" xr:uid="{00000000-0005-0000-0000-00005E780000}"/>
    <cellStyle name="20% - Accent1 4 10 2 5" xfId="30996" xr:uid="{00000000-0005-0000-0000-00005F780000}"/>
    <cellStyle name="20% - Accent1 4 10 2 5 2" xfId="30997" xr:uid="{00000000-0005-0000-0000-000060780000}"/>
    <cellStyle name="20% - Accent1 4 10 2 5 2 2" xfId="30998" xr:uid="{00000000-0005-0000-0000-000061780000}"/>
    <cellStyle name="20% - Accent1 4 10 2 5 3" xfId="30999" xr:uid="{00000000-0005-0000-0000-000062780000}"/>
    <cellStyle name="20% - Accent1 4 10 2 6" xfId="31000" xr:uid="{00000000-0005-0000-0000-000063780000}"/>
    <cellStyle name="20% - Accent1 4 10 2 6 2" xfId="31001" xr:uid="{00000000-0005-0000-0000-000064780000}"/>
    <cellStyle name="20% - Accent1 4 10 2 6 2 2" xfId="31002" xr:uid="{00000000-0005-0000-0000-000065780000}"/>
    <cellStyle name="20% - Accent1 4 10 2 6 3" xfId="31003" xr:uid="{00000000-0005-0000-0000-000066780000}"/>
    <cellStyle name="20% - Accent1 4 10 2 7" xfId="31004" xr:uid="{00000000-0005-0000-0000-000067780000}"/>
    <cellStyle name="20% - Accent1 4 10 2 7 2" xfId="31005" xr:uid="{00000000-0005-0000-0000-000068780000}"/>
    <cellStyle name="20% - Accent1 4 10 2 8" xfId="31006" xr:uid="{00000000-0005-0000-0000-000069780000}"/>
    <cellStyle name="20% - Accent1 4 10 2 8 2" xfId="31007" xr:uid="{00000000-0005-0000-0000-00006A780000}"/>
    <cellStyle name="20% - Accent1 4 10 2 9" xfId="31008" xr:uid="{00000000-0005-0000-0000-00006B780000}"/>
    <cellStyle name="20% - Accent1 4 10 3" xfId="31009" xr:uid="{00000000-0005-0000-0000-00006C780000}"/>
    <cellStyle name="20% - Accent1 4 10 3 2" xfId="31010" xr:uid="{00000000-0005-0000-0000-00006D780000}"/>
    <cellStyle name="20% - Accent1 4 10 3 2 2" xfId="31011" xr:uid="{00000000-0005-0000-0000-00006E780000}"/>
    <cellStyle name="20% - Accent1 4 10 3 2 2 2" xfId="31012" xr:uid="{00000000-0005-0000-0000-00006F780000}"/>
    <cellStyle name="20% - Accent1 4 10 3 2 2 2 2" xfId="31013" xr:uid="{00000000-0005-0000-0000-000070780000}"/>
    <cellStyle name="20% - Accent1 4 10 3 2 2 3" xfId="31014" xr:uid="{00000000-0005-0000-0000-000071780000}"/>
    <cellStyle name="20% - Accent1 4 10 3 2 3" xfId="31015" xr:uid="{00000000-0005-0000-0000-000072780000}"/>
    <cellStyle name="20% - Accent1 4 10 3 2 3 2" xfId="31016" xr:uid="{00000000-0005-0000-0000-000073780000}"/>
    <cellStyle name="20% - Accent1 4 10 3 2 4" xfId="31017" xr:uid="{00000000-0005-0000-0000-000074780000}"/>
    <cellStyle name="20% - Accent1 4 10 3 3" xfId="31018" xr:uid="{00000000-0005-0000-0000-000075780000}"/>
    <cellStyle name="20% - Accent1 4 10 3 3 2" xfId="31019" xr:uid="{00000000-0005-0000-0000-000076780000}"/>
    <cellStyle name="20% - Accent1 4 10 3 3 2 2" xfId="31020" xr:uid="{00000000-0005-0000-0000-000077780000}"/>
    <cellStyle name="20% - Accent1 4 10 3 3 2 2 2" xfId="31021" xr:uid="{00000000-0005-0000-0000-000078780000}"/>
    <cellStyle name="20% - Accent1 4 10 3 3 2 3" xfId="31022" xr:uid="{00000000-0005-0000-0000-000079780000}"/>
    <cellStyle name="20% - Accent1 4 10 3 3 3" xfId="31023" xr:uid="{00000000-0005-0000-0000-00007A780000}"/>
    <cellStyle name="20% - Accent1 4 10 3 3 3 2" xfId="31024" xr:uid="{00000000-0005-0000-0000-00007B780000}"/>
    <cellStyle name="20% - Accent1 4 10 3 3 4" xfId="31025" xr:uid="{00000000-0005-0000-0000-00007C780000}"/>
    <cellStyle name="20% - Accent1 4 10 3 4" xfId="31026" xr:uid="{00000000-0005-0000-0000-00007D780000}"/>
    <cellStyle name="20% - Accent1 4 10 3 4 2" xfId="31027" xr:uid="{00000000-0005-0000-0000-00007E780000}"/>
    <cellStyle name="20% - Accent1 4 10 3 4 2 2" xfId="31028" xr:uid="{00000000-0005-0000-0000-00007F780000}"/>
    <cellStyle name="20% - Accent1 4 10 3 4 2 2 2" xfId="31029" xr:uid="{00000000-0005-0000-0000-000080780000}"/>
    <cellStyle name="20% - Accent1 4 10 3 4 2 3" xfId="31030" xr:uid="{00000000-0005-0000-0000-000081780000}"/>
    <cellStyle name="20% - Accent1 4 10 3 4 3" xfId="31031" xr:uid="{00000000-0005-0000-0000-000082780000}"/>
    <cellStyle name="20% - Accent1 4 10 3 4 3 2" xfId="31032" xr:uid="{00000000-0005-0000-0000-000083780000}"/>
    <cellStyle name="20% - Accent1 4 10 3 4 4" xfId="31033" xr:uid="{00000000-0005-0000-0000-000084780000}"/>
    <cellStyle name="20% - Accent1 4 10 3 5" xfId="31034" xr:uid="{00000000-0005-0000-0000-000085780000}"/>
    <cellStyle name="20% - Accent1 4 10 3 5 2" xfId="31035" xr:uid="{00000000-0005-0000-0000-000086780000}"/>
    <cellStyle name="20% - Accent1 4 10 3 5 2 2" xfId="31036" xr:uid="{00000000-0005-0000-0000-000087780000}"/>
    <cellStyle name="20% - Accent1 4 10 3 5 3" xfId="31037" xr:uid="{00000000-0005-0000-0000-000088780000}"/>
    <cellStyle name="20% - Accent1 4 10 3 6" xfId="31038" xr:uid="{00000000-0005-0000-0000-000089780000}"/>
    <cellStyle name="20% - Accent1 4 10 3 6 2" xfId="31039" xr:uid="{00000000-0005-0000-0000-00008A780000}"/>
    <cellStyle name="20% - Accent1 4 10 3 6 2 2" xfId="31040" xr:uid="{00000000-0005-0000-0000-00008B780000}"/>
    <cellStyle name="20% - Accent1 4 10 3 6 3" xfId="31041" xr:uid="{00000000-0005-0000-0000-00008C780000}"/>
    <cellStyle name="20% - Accent1 4 10 3 7" xfId="31042" xr:uid="{00000000-0005-0000-0000-00008D780000}"/>
    <cellStyle name="20% - Accent1 4 10 3 7 2" xfId="31043" xr:uid="{00000000-0005-0000-0000-00008E780000}"/>
    <cellStyle name="20% - Accent1 4 10 3 8" xfId="31044" xr:uid="{00000000-0005-0000-0000-00008F780000}"/>
    <cellStyle name="20% - Accent1 4 10 3 8 2" xfId="31045" xr:uid="{00000000-0005-0000-0000-000090780000}"/>
    <cellStyle name="20% - Accent1 4 10 3 9" xfId="31046" xr:uid="{00000000-0005-0000-0000-000091780000}"/>
    <cellStyle name="20% - Accent1 4 10 4" xfId="31047" xr:uid="{00000000-0005-0000-0000-000092780000}"/>
    <cellStyle name="20% - Accent1 4 10 4 2" xfId="31048" xr:uid="{00000000-0005-0000-0000-000093780000}"/>
    <cellStyle name="20% - Accent1 4 10 4 2 2" xfId="31049" xr:uid="{00000000-0005-0000-0000-000094780000}"/>
    <cellStyle name="20% - Accent1 4 10 4 2 2 2" xfId="31050" xr:uid="{00000000-0005-0000-0000-000095780000}"/>
    <cellStyle name="20% - Accent1 4 10 4 2 3" xfId="31051" xr:uid="{00000000-0005-0000-0000-000096780000}"/>
    <cellStyle name="20% - Accent1 4 10 4 3" xfId="31052" xr:uid="{00000000-0005-0000-0000-000097780000}"/>
    <cellStyle name="20% - Accent1 4 10 4 3 2" xfId="31053" xr:uid="{00000000-0005-0000-0000-000098780000}"/>
    <cellStyle name="20% - Accent1 4 10 4 4" xfId="31054" xr:uid="{00000000-0005-0000-0000-000099780000}"/>
    <cellStyle name="20% - Accent1 4 10 5" xfId="31055" xr:uid="{00000000-0005-0000-0000-00009A780000}"/>
    <cellStyle name="20% - Accent1 4 10 5 2" xfId="31056" xr:uid="{00000000-0005-0000-0000-00009B780000}"/>
    <cellStyle name="20% - Accent1 4 10 5 2 2" xfId="31057" xr:uid="{00000000-0005-0000-0000-00009C780000}"/>
    <cellStyle name="20% - Accent1 4 10 5 2 2 2" xfId="31058" xr:uid="{00000000-0005-0000-0000-00009D780000}"/>
    <cellStyle name="20% - Accent1 4 10 5 2 3" xfId="31059" xr:uid="{00000000-0005-0000-0000-00009E780000}"/>
    <cellStyle name="20% - Accent1 4 10 5 3" xfId="31060" xr:uid="{00000000-0005-0000-0000-00009F780000}"/>
    <cellStyle name="20% - Accent1 4 10 5 3 2" xfId="31061" xr:uid="{00000000-0005-0000-0000-0000A0780000}"/>
    <cellStyle name="20% - Accent1 4 10 5 4" xfId="31062" xr:uid="{00000000-0005-0000-0000-0000A1780000}"/>
    <cellStyle name="20% - Accent1 4 10 6" xfId="31063" xr:uid="{00000000-0005-0000-0000-0000A2780000}"/>
    <cellStyle name="20% - Accent1 4 10 6 2" xfId="31064" xr:uid="{00000000-0005-0000-0000-0000A3780000}"/>
    <cellStyle name="20% - Accent1 4 10 6 2 2" xfId="31065" xr:uid="{00000000-0005-0000-0000-0000A4780000}"/>
    <cellStyle name="20% - Accent1 4 10 6 2 2 2" xfId="31066" xr:uid="{00000000-0005-0000-0000-0000A5780000}"/>
    <cellStyle name="20% - Accent1 4 10 6 2 3" xfId="31067" xr:uid="{00000000-0005-0000-0000-0000A6780000}"/>
    <cellStyle name="20% - Accent1 4 10 6 3" xfId="31068" xr:uid="{00000000-0005-0000-0000-0000A7780000}"/>
    <cellStyle name="20% - Accent1 4 10 6 3 2" xfId="31069" xr:uid="{00000000-0005-0000-0000-0000A8780000}"/>
    <cellStyle name="20% - Accent1 4 10 6 4" xfId="31070" xr:uid="{00000000-0005-0000-0000-0000A9780000}"/>
    <cellStyle name="20% - Accent1 4 10 7" xfId="31071" xr:uid="{00000000-0005-0000-0000-0000AA780000}"/>
    <cellStyle name="20% - Accent1 4 10 7 2" xfId="31072" xr:uid="{00000000-0005-0000-0000-0000AB780000}"/>
    <cellStyle name="20% - Accent1 4 10 7 2 2" xfId="31073" xr:uid="{00000000-0005-0000-0000-0000AC780000}"/>
    <cellStyle name="20% - Accent1 4 10 7 3" xfId="31074" xr:uid="{00000000-0005-0000-0000-0000AD780000}"/>
    <cellStyle name="20% - Accent1 4 10 8" xfId="31075" xr:uid="{00000000-0005-0000-0000-0000AE780000}"/>
    <cellStyle name="20% - Accent1 4 10 8 2" xfId="31076" xr:uid="{00000000-0005-0000-0000-0000AF780000}"/>
    <cellStyle name="20% - Accent1 4 10 8 2 2" xfId="31077" xr:uid="{00000000-0005-0000-0000-0000B0780000}"/>
    <cellStyle name="20% - Accent1 4 10 8 3" xfId="31078" xr:uid="{00000000-0005-0000-0000-0000B1780000}"/>
    <cellStyle name="20% - Accent1 4 10 9" xfId="31079" xr:uid="{00000000-0005-0000-0000-0000B2780000}"/>
    <cellStyle name="20% - Accent1 4 10 9 2" xfId="31080" xr:uid="{00000000-0005-0000-0000-0000B3780000}"/>
    <cellStyle name="20% - Accent1 4 11" xfId="31081" xr:uid="{00000000-0005-0000-0000-0000B4780000}"/>
    <cellStyle name="20% - Accent1 4 11 10" xfId="31082" xr:uid="{00000000-0005-0000-0000-0000B5780000}"/>
    <cellStyle name="20% - Accent1 4 11 10 2" xfId="31083" xr:uid="{00000000-0005-0000-0000-0000B6780000}"/>
    <cellStyle name="20% - Accent1 4 11 11" xfId="31084" xr:uid="{00000000-0005-0000-0000-0000B7780000}"/>
    <cellStyle name="20% - Accent1 4 11 2" xfId="31085" xr:uid="{00000000-0005-0000-0000-0000B8780000}"/>
    <cellStyle name="20% - Accent1 4 11 2 2" xfId="31086" xr:uid="{00000000-0005-0000-0000-0000B9780000}"/>
    <cellStyle name="20% - Accent1 4 11 2 2 2" xfId="31087" xr:uid="{00000000-0005-0000-0000-0000BA780000}"/>
    <cellStyle name="20% - Accent1 4 11 2 2 2 2" xfId="31088" xr:uid="{00000000-0005-0000-0000-0000BB780000}"/>
    <cellStyle name="20% - Accent1 4 11 2 2 2 2 2" xfId="31089" xr:uid="{00000000-0005-0000-0000-0000BC780000}"/>
    <cellStyle name="20% - Accent1 4 11 2 2 2 3" xfId="31090" xr:uid="{00000000-0005-0000-0000-0000BD780000}"/>
    <cellStyle name="20% - Accent1 4 11 2 2 3" xfId="31091" xr:uid="{00000000-0005-0000-0000-0000BE780000}"/>
    <cellStyle name="20% - Accent1 4 11 2 2 3 2" xfId="31092" xr:uid="{00000000-0005-0000-0000-0000BF780000}"/>
    <cellStyle name="20% - Accent1 4 11 2 2 4" xfId="31093" xr:uid="{00000000-0005-0000-0000-0000C0780000}"/>
    <cellStyle name="20% - Accent1 4 11 2 3" xfId="31094" xr:uid="{00000000-0005-0000-0000-0000C1780000}"/>
    <cellStyle name="20% - Accent1 4 11 2 3 2" xfId="31095" xr:uid="{00000000-0005-0000-0000-0000C2780000}"/>
    <cellStyle name="20% - Accent1 4 11 2 3 2 2" xfId="31096" xr:uid="{00000000-0005-0000-0000-0000C3780000}"/>
    <cellStyle name="20% - Accent1 4 11 2 3 2 2 2" xfId="31097" xr:uid="{00000000-0005-0000-0000-0000C4780000}"/>
    <cellStyle name="20% - Accent1 4 11 2 3 2 3" xfId="31098" xr:uid="{00000000-0005-0000-0000-0000C5780000}"/>
    <cellStyle name="20% - Accent1 4 11 2 3 3" xfId="31099" xr:uid="{00000000-0005-0000-0000-0000C6780000}"/>
    <cellStyle name="20% - Accent1 4 11 2 3 3 2" xfId="31100" xr:uid="{00000000-0005-0000-0000-0000C7780000}"/>
    <cellStyle name="20% - Accent1 4 11 2 3 4" xfId="31101" xr:uid="{00000000-0005-0000-0000-0000C8780000}"/>
    <cellStyle name="20% - Accent1 4 11 2 4" xfId="31102" xr:uid="{00000000-0005-0000-0000-0000C9780000}"/>
    <cellStyle name="20% - Accent1 4 11 2 4 2" xfId="31103" xr:uid="{00000000-0005-0000-0000-0000CA780000}"/>
    <cellStyle name="20% - Accent1 4 11 2 4 2 2" xfId="31104" xr:uid="{00000000-0005-0000-0000-0000CB780000}"/>
    <cellStyle name="20% - Accent1 4 11 2 4 2 2 2" xfId="31105" xr:uid="{00000000-0005-0000-0000-0000CC780000}"/>
    <cellStyle name="20% - Accent1 4 11 2 4 2 3" xfId="31106" xr:uid="{00000000-0005-0000-0000-0000CD780000}"/>
    <cellStyle name="20% - Accent1 4 11 2 4 3" xfId="31107" xr:uid="{00000000-0005-0000-0000-0000CE780000}"/>
    <cellStyle name="20% - Accent1 4 11 2 4 3 2" xfId="31108" xr:uid="{00000000-0005-0000-0000-0000CF780000}"/>
    <cellStyle name="20% - Accent1 4 11 2 4 4" xfId="31109" xr:uid="{00000000-0005-0000-0000-0000D0780000}"/>
    <cellStyle name="20% - Accent1 4 11 2 5" xfId="31110" xr:uid="{00000000-0005-0000-0000-0000D1780000}"/>
    <cellStyle name="20% - Accent1 4 11 2 5 2" xfId="31111" xr:uid="{00000000-0005-0000-0000-0000D2780000}"/>
    <cellStyle name="20% - Accent1 4 11 2 5 2 2" xfId="31112" xr:uid="{00000000-0005-0000-0000-0000D3780000}"/>
    <cellStyle name="20% - Accent1 4 11 2 5 3" xfId="31113" xr:uid="{00000000-0005-0000-0000-0000D4780000}"/>
    <cellStyle name="20% - Accent1 4 11 2 6" xfId="31114" xr:uid="{00000000-0005-0000-0000-0000D5780000}"/>
    <cellStyle name="20% - Accent1 4 11 2 6 2" xfId="31115" xr:uid="{00000000-0005-0000-0000-0000D6780000}"/>
    <cellStyle name="20% - Accent1 4 11 2 6 2 2" xfId="31116" xr:uid="{00000000-0005-0000-0000-0000D7780000}"/>
    <cellStyle name="20% - Accent1 4 11 2 6 3" xfId="31117" xr:uid="{00000000-0005-0000-0000-0000D8780000}"/>
    <cellStyle name="20% - Accent1 4 11 2 7" xfId="31118" xr:uid="{00000000-0005-0000-0000-0000D9780000}"/>
    <cellStyle name="20% - Accent1 4 11 2 7 2" xfId="31119" xr:uid="{00000000-0005-0000-0000-0000DA780000}"/>
    <cellStyle name="20% - Accent1 4 11 2 8" xfId="31120" xr:uid="{00000000-0005-0000-0000-0000DB780000}"/>
    <cellStyle name="20% - Accent1 4 11 2 8 2" xfId="31121" xr:uid="{00000000-0005-0000-0000-0000DC780000}"/>
    <cellStyle name="20% - Accent1 4 11 2 9" xfId="31122" xr:uid="{00000000-0005-0000-0000-0000DD780000}"/>
    <cellStyle name="20% - Accent1 4 11 3" xfId="31123" xr:uid="{00000000-0005-0000-0000-0000DE780000}"/>
    <cellStyle name="20% - Accent1 4 11 3 2" xfId="31124" xr:uid="{00000000-0005-0000-0000-0000DF780000}"/>
    <cellStyle name="20% - Accent1 4 11 3 2 2" xfId="31125" xr:uid="{00000000-0005-0000-0000-0000E0780000}"/>
    <cellStyle name="20% - Accent1 4 11 3 2 2 2" xfId="31126" xr:uid="{00000000-0005-0000-0000-0000E1780000}"/>
    <cellStyle name="20% - Accent1 4 11 3 2 2 2 2" xfId="31127" xr:uid="{00000000-0005-0000-0000-0000E2780000}"/>
    <cellStyle name="20% - Accent1 4 11 3 2 2 3" xfId="31128" xr:uid="{00000000-0005-0000-0000-0000E3780000}"/>
    <cellStyle name="20% - Accent1 4 11 3 2 3" xfId="31129" xr:uid="{00000000-0005-0000-0000-0000E4780000}"/>
    <cellStyle name="20% - Accent1 4 11 3 2 3 2" xfId="31130" xr:uid="{00000000-0005-0000-0000-0000E5780000}"/>
    <cellStyle name="20% - Accent1 4 11 3 2 4" xfId="31131" xr:uid="{00000000-0005-0000-0000-0000E6780000}"/>
    <cellStyle name="20% - Accent1 4 11 3 3" xfId="31132" xr:uid="{00000000-0005-0000-0000-0000E7780000}"/>
    <cellStyle name="20% - Accent1 4 11 3 3 2" xfId="31133" xr:uid="{00000000-0005-0000-0000-0000E8780000}"/>
    <cellStyle name="20% - Accent1 4 11 3 3 2 2" xfId="31134" xr:uid="{00000000-0005-0000-0000-0000E9780000}"/>
    <cellStyle name="20% - Accent1 4 11 3 3 2 2 2" xfId="31135" xr:uid="{00000000-0005-0000-0000-0000EA780000}"/>
    <cellStyle name="20% - Accent1 4 11 3 3 2 3" xfId="31136" xr:uid="{00000000-0005-0000-0000-0000EB780000}"/>
    <cellStyle name="20% - Accent1 4 11 3 3 3" xfId="31137" xr:uid="{00000000-0005-0000-0000-0000EC780000}"/>
    <cellStyle name="20% - Accent1 4 11 3 3 3 2" xfId="31138" xr:uid="{00000000-0005-0000-0000-0000ED780000}"/>
    <cellStyle name="20% - Accent1 4 11 3 3 4" xfId="31139" xr:uid="{00000000-0005-0000-0000-0000EE780000}"/>
    <cellStyle name="20% - Accent1 4 11 3 4" xfId="31140" xr:uid="{00000000-0005-0000-0000-0000EF780000}"/>
    <cellStyle name="20% - Accent1 4 11 3 4 2" xfId="31141" xr:uid="{00000000-0005-0000-0000-0000F0780000}"/>
    <cellStyle name="20% - Accent1 4 11 3 4 2 2" xfId="31142" xr:uid="{00000000-0005-0000-0000-0000F1780000}"/>
    <cellStyle name="20% - Accent1 4 11 3 4 2 2 2" xfId="31143" xr:uid="{00000000-0005-0000-0000-0000F2780000}"/>
    <cellStyle name="20% - Accent1 4 11 3 4 2 3" xfId="31144" xr:uid="{00000000-0005-0000-0000-0000F3780000}"/>
    <cellStyle name="20% - Accent1 4 11 3 4 3" xfId="31145" xr:uid="{00000000-0005-0000-0000-0000F4780000}"/>
    <cellStyle name="20% - Accent1 4 11 3 4 3 2" xfId="31146" xr:uid="{00000000-0005-0000-0000-0000F5780000}"/>
    <cellStyle name="20% - Accent1 4 11 3 4 4" xfId="31147" xr:uid="{00000000-0005-0000-0000-0000F6780000}"/>
    <cellStyle name="20% - Accent1 4 11 3 5" xfId="31148" xr:uid="{00000000-0005-0000-0000-0000F7780000}"/>
    <cellStyle name="20% - Accent1 4 11 3 5 2" xfId="31149" xr:uid="{00000000-0005-0000-0000-0000F8780000}"/>
    <cellStyle name="20% - Accent1 4 11 3 5 2 2" xfId="31150" xr:uid="{00000000-0005-0000-0000-0000F9780000}"/>
    <cellStyle name="20% - Accent1 4 11 3 5 3" xfId="31151" xr:uid="{00000000-0005-0000-0000-0000FA780000}"/>
    <cellStyle name="20% - Accent1 4 11 3 6" xfId="31152" xr:uid="{00000000-0005-0000-0000-0000FB780000}"/>
    <cellStyle name="20% - Accent1 4 11 3 6 2" xfId="31153" xr:uid="{00000000-0005-0000-0000-0000FC780000}"/>
    <cellStyle name="20% - Accent1 4 11 3 6 2 2" xfId="31154" xr:uid="{00000000-0005-0000-0000-0000FD780000}"/>
    <cellStyle name="20% - Accent1 4 11 3 6 3" xfId="31155" xr:uid="{00000000-0005-0000-0000-0000FE780000}"/>
    <cellStyle name="20% - Accent1 4 11 3 7" xfId="31156" xr:uid="{00000000-0005-0000-0000-0000FF780000}"/>
    <cellStyle name="20% - Accent1 4 11 3 7 2" xfId="31157" xr:uid="{00000000-0005-0000-0000-000000790000}"/>
    <cellStyle name="20% - Accent1 4 11 3 8" xfId="31158" xr:uid="{00000000-0005-0000-0000-000001790000}"/>
    <cellStyle name="20% - Accent1 4 11 3 8 2" xfId="31159" xr:uid="{00000000-0005-0000-0000-000002790000}"/>
    <cellStyle name="20% - Accent1 4 11 3 9" xfId="31160" xr:uid="{00000000-0005-0000-0000-000003790000}"/>
    <cellStyle name="20% - Accent1 4 11 4" xfId="31161" xr:uid="{00000000-0005-0000-0000-000004790000}"/>
    <cellStyle name="20% - Accent1 4 11 4 2" xfId="31162" xr:uid="{00000000-0005-0000-0000-000005790000}"/>
    <cellStyle name="20% - Accent1 4 11 4 2 2" xfId="31163" xr:uid="{00000000-0005-0000-0000-000006790000}"/>
    <cellStyle name="20% - Accent1 4 11 4 2 2 2" xfId="31164" xr:uid="{00000000-0005-0000-0000-000007790000}"/>
    <cellStyle name="20% - Accent1 4 11 4 2 3" xfId="31165" xr:uid="{00000000-0005-0000-0000-000008790000}"/>
    <cellStyle name="20% - Accent1 4 11 4 3" xfId="31166" xr:uid="{00000000-0005-0000-0000-000009790000}"/>
    <cellStyle name="20% - Accent1 4 11 4 3 2" xfId="31167" xr:uid="{00000000-0005-0000-0000-00000A790000}"/>
    <cellStyle name="20% - Accent1 4 11 4 4" xfId="31168" xr:uid="{00000000-0005-0000-0000-00000B790000}"/>
    <cellStyle name="20% - Accent1 4 11 5" xfId="31169" xr:uid="{00000000-0005-0000-0000-00000C790000}"/>
    <cellStyle name="20% - Accent1 4 11 5 2" xfId="31170" xr:uid="{00000000-0005-0000-0000-00000D790000}"/>
    <cellStyle name="20% - Accent1 4 11 5 2 2" xfId="31171" xr:uid="{00000000-0005-0000-0000-00000E790000}"/>
    <cellStyle name="20% - Accent1 4 11 5 2 2 2" xfId="31172" xr:uid="{00000000-0005-0000-0000-00000F790000}"/>
    <cellStyle name="20% - Accent1 4 11 5 2 3" xfId="31173" xr:uid="{00000000-0005-0000-0000-000010790000}"/>
    <cellStyle name="20% - Accent1 4 11 5 3" xfId="31174" xr:uid="{00000000-0005-0000-0000-000011790000}"/>
    <cellStyle name="20% - Accent1 4 11 5 3 2" xfId="31175" xr:uid="{00000000-0005-0000-0000-000012790000}"/>
    <cellStyle name="20% - Accent1 4 11 5 4" xfId="31176" xr:uid="{00000000-0005-0000-0000-000013790000}"/>
    <cellStyle name="20% - Accent1 4 11 6" xfId="31177" xr:uid="{00000000-0005-0000-0000-000014790000}"/>
    <cellStyle name="20% - Accent1 4 11 6 2" xfId="31178" xr:uid="{00000000-0005-0000-0000-000015790000}"/>
    <cellStyle name="20% - Accent1 4 11 6 2 2" xfId="31179" xr:uid="{00000000-0005-0000-0000-000016790000}"/>
    <cellStyle name="20% - Accent1 4 11 6 2 2 2" xfId="31180" xr:uid="{00000000-0005-0000-0000-000017790000}"/>
    <cellStyle name="20% - Accent1 4 11 6 2 3" xfId="31181" xr:uid="{00000000-0005-0000-0000-000018790000}"/>
    <cellStyle name="20% - Accent1 4 11 6 3" xfId="31182" xr:uid="{00000000-0005-0000-0000-000019790000}"/>
    <cellStyle name="20% - Accent1 4 11 6 3 2" xfId="31183" xr:uid="{00000000-0005-0000-0000-00001A790000}"/>
    <cellStyle name="20% - Accent1 4 11 6 4" xfId="31184" xr:uid="{00000000-0005-0000-0000-00001B790000}"/>
    <cellStyle name="20% - Accent1 4 11 7" xfId="31185" xr:uid="{00000000-0005-0000-0000-00001C790000}"/>
    <cellStyle name="20% - Accent1 4 11 7 2" xfId="31186" xr:uid="{00000000-0005-0000-0000-00001D790000}"/>
    <cellStyle name="20% - Accent1 4 11 7 2 2" xfId="31187" xr:uid="{00000000-0005-0000-0000-00001E790000}"/>
    <cellStyle name="20% - Accent1 4 11 7 3" xfId="31188" xr:uid="{00000000-0005-0000-0000-00001F790000}"/>
    <cellStyle name="20% - Accent1 4 11 8" xfId="31189" xr:uid="{00000000-0005-0000-0000-000020790000}"/>
    <cellStyle name="20% - Accent1 4 11 8 2" xfId="31190" xr:uid="{00000000-0005-0000-0000-000021790000}"/>
    <cellStyle name="20% - Accent1 4 11 8 2 2" xfId="31191" xr:uid="{00000000-0005-0000-0000-000022790000}"/>
    <cellStyle name="20% - Accent1 4 11 8 3" xfId="31192" xr:uid="{00000000-0005-0000-0000-000023790000}"/>
    <cellStyle name="20% - Accent1 4 11 9" xfId="31193" xr:uid="{00000000-0005-0000-0000-000024790000}"/>
    <cellStyle name="20% - Accent1 4 11 9 2" xfId="31194" xr:uid="{00000000-0005-0000-0000-000025790000}"/>
    <cellStyle name="20% - Accent1 4 12" xfId="31195" xr:uid="{00000000-0005-0000-0000-000026790000}"/>
    <cellStyle name="20% - Accent1 4 12 2" xfId="31196" xr:uid="{00000000-0005-0000-0000-000027790000}"/>
    <cellStyle name="20% - Accent1 4 12 2 2" xfId="31197" xr:uid="{00000000-0005-0000-0000-000028790000}"/>
    <cellStyle name="20% - Accent1 4 12 2 2 2" xfId="31198" xr:uid="{00000000-0005-0000-0000-000029790000}"/>
    <cellStyle name="20% - Accent1 4 12 2 2 2 2" xfId="31199" xr:uid="{00000000-0005-0000-0000-00002A790000}"/>
    <cellStyle name="20% - Accent1 4 12 2 2 3" xfId="31200" xr:uid="{00000000-0005-0000-0000-00002B790000}"/>
    <cellStyle name="20% - Accent1 4 12 2 3" xfId="31201" xr:uid="{00000000-0005-0000-0000-00002C790000}"/>
    <cellStyle name="20% - Accent1 4 12 2 3 2" xfId="31202" xr:uid="{00000000-0005-0000-0000-00002D790000}"/>
    <cellStyle name="20% - Accent1 4 12 2 4" xfId="31203" xr:uid="{00000000-0005-0000-0000-00002E790000}"/>
    <cellStyle name="20% - Accent1 4 12 3" xfId="31204" xr:uid="{00000000-0005-0000-0000-00002F790000}"/>
    <cellStyle name="20% - Accent1 4 12 3 2" xfId="31205" xr:uid="{00000000-0005-0000-0000-000030790000}"/>
    <cellStyle name="20% - Accent1 4 12 3 2 2" xfId="31206" xr:uid="{00000000-0005-0000-0000-000031790000}"/>
    <cellStyle name="20% - Accent1 4 12 3 2 2 2" xfId="31207" xr:uid="{00000000-0005-0000-0000-000032790000}"/>
    <cellStyle name="20% - Accent1 4 12 3 2 3" xfId="31208" xr:uid="{00000000-0005-0000-0000-000033790000}"/>
    <cellStyle name="20% - Accent1 4 12 3 3" xfId="31209" xr:uid="{00000000-0005-0000-0000-000034790000}"/>
    <cellStyle name="20% - Accent1 4 12 3 3 2" xfId="31210" xr:uid="{00000000-0005-0000-0000-000035790000}"/>
    <cellStyle name="20% - Accent1 4 12 3 4" xfId="31211" xr:uid="{00000000-0005-0000-0000-000036790000}"/>
    <cellStyle name="20% - Accent1 4 12 4" xfId="31212" xr:uid="{00000000-0005-0000-0000-000037790000}"/>
    <cellStyle name="20% - Accent1 4 12 4 2" xfId="31213" xr:uid="{00000000-0005-0000-0000-000038790000}"/>
    <cellStyle name="20% - Accent1 4 12 4 2 2" xfId="31214" xr:uid="{00000000-0005-0000-0000-000039790000}"/>
    <cellStyle name="20% - Accent1 4 12 4 2 2 2" xfId="31215" xr:uid="{00000000-0005-0000-0000-00003A790000}"/>
    <cellStyle name="20% - Accent1 4 12 4 2 3" xfId="31216" xr:uid="{00000000-0005-0000-0000-00003B790000}"/>
    <cellStyle name="20% - Accent1 4 12 4 3" xfId="31217" xr:uid="{00000000-0005-0000-0000-00003C790000}"/>
    <cellStyle name="20% - Accent1 4 12 4 3 2" xfId="31218" xr:uid="{00000000-0005-0000-0000-00003D790000}"/>
    <cellStyle name="20% - Accent1 4 12 4 4" xfId="31219" xr:uid="{00000000-0005-0000-0000-00003E790000}"/>
    <cellStyle name="20% - Accent1 4 12 5" xfId="31220" xr:uid="{00000000-0005-0000-0000-00003F790000}"/>
    <cellStyle name="20% - Accent1 4 12 5 2" xfId="31221" xr:uid="{00000000-0005-0000-0000-000040790000}"/>
    <cellStyle name="20% - Accent1 4 12 5 2 2" xfId="31222" xr:uid="{00000000-0005-0000-0000-000041790000}"/>
    <cellStyle name="20% - Accent1 4 12 5 3" xfId="31223" xr:uid="{00000000-0005-0000-0000-000042790000}"/>
    <cellStyle name="20% - Accent1 4 12 6" xfId="31224" xr:uid="{00000000-0005-0000-0000-000043790000}"/>
    <cellStyle name="20% - Accent1 4 12 6 2" xfId="31225" xr:uid="{00000000-0005-0000-0000-000044790000}"/>
    <cellStyle name="20% - Accent1 4 12 6 2 2" xfId="31226" xr:uid="{00000000-0005-0000-0000-000045790000}"/>
    <cellStyle name="20% - Accent1 4 12 6 3" xfId="31227" xr:uid="{00000000-0005-0000-0000-000046790000}"/>
    <cellStyle name="20% - Accent1 4 12 7" xfId="31228" xr:uid="{00000000-0005-0000-0000-000047790000}"/>
    <cellStyle name="20% - Accent1 4 12 7 2" xfId="31229" xr:uid="{00000000-0005-0000-0000-000048790000}"/>
    <cellStyle name="20% - Accent1 4 12 8" xfId="31230" xr:uid="{00000000-0005-0000-0000-000049790000}"/>
    <cellStyle name="20% - Accent1 4 12 8 2" xfId="31231" xr:uid="{00000000-0005-0000-0000-00004A790000}"/>
    <cellStyle name="20% - Accent1 4 12 9" xfId="31232" xr:uid="{00000000-0005-0000-0000-00004B790000}"/>
    <cellStyle name="20% - Accent1 4 13" xfId="31233" xr:uid="{00000000-0005-0000-0000-00004C790000}"/>
    <cellStyle name="20% - Accent1 4 13 2" xfId="31234" xr:uid="{00000000-0005-0000-0000-00004D790000}"/>
    <cellStyle name="20% - Accent1 4 13 2 2" xfId="31235" xr:uid="{00000000-0005-0000-0000-00004E790000}"/>
    <cellStyle name="20% - Accent1 4 13 2 2 2" xfId="31236" xr:uid="{00000000-0005-0000-0000-00004F790000}"/>
    <cellStyle name="20% - Accent1 4 13 2 2 2 2" xfId="31237" xr:uid="{00000000-0005-0000-0000-000050790000}"/>
    <cellStyle name="20% - Accent1 4 13 2 2 3" xfId="31238" xr:uid="{00000000-0005-0000-0000-000051790000}"/>
    <cellStyle name="20% - Accent1 4 13 2 3" xfId="31239" xr:uid="{00000000-0005-0000-0000-000052790000}"/>
    <cellStyle name="20% - Accent1 4 13 2 3 2" xfId="31240" xr:uid="{00000000-0005-0000-0000-000053790000}"/>
    <cellStyle name="20% - Accent1 4 13 2 4" xfId="31241" xr:uid="{00000000-0005-0000-0000-000054790000}"/>
    <cellStyle name="20% - Accent1 4 13 3" xfId="31242" xr:uid="{00000000-0005-0000-0000-000055790000}"/>
    <cellStyle name="20% - Accent1 4 13 3 2" xfId="31243" xr:uid="{00000000-0005-0000-0000-000056790000}"/>
    <cellStyle name="20% - Accent1 4 13 3 2 2" xfId="31244" xr:uid="{00000000-0005-0000-0000-000057790000}"/>
    <cellStyle name="20% - Accent1 4 13 3 2 2 2" xfId="31245" xr:uid="{00000000-0005-0000-0000-000058790000}"/>
    <cellStyle name="20% - Accent1 4 13 3 2 3" xfId="31246" xr:uid="{00000000-0005-0000-0000-000059790000}"/>
    <cellStyle name="20% - Accent1 4 13 3 3" xfId="31247" xr:uid="{00000000-0005-0000-0000-00005A790000}"/>
    <cellStyle name="20% - Accent1 4 13 3 3 2" xfId="31248" xr:uid="{00000000-0005-0000-0000-00005B790000}"/>
    <cellStyle name="20% - Accent1 4 13 3 4" xfId="31249" xr:uid="{00000000-0005-0000-0000-00005C790000}"/>
    <cellStyle name="20% - Accent1 4 13 4" xfId="31250" xr:uid="{00000000-0005-0000-0000-00005D790000}"/>
    <cellStyle name="20% - Accent1 4 13 4 2" xfId="31251" xr:uid="{00000000-0005-0000-0000-00005E790000}"/>
    <cellStyle name="20% - Accent1 4 13 4 2 2" xfId="31252" xr:uid="{00000000-0005-0000-0000-00005F790000}"/>
    <cellStyle name="20% - Accent1 4 13 4 2 2 2" xfId="31253" xr:uid="{00000000-0005-0000-0000-000060790000}"/>
    <cellStyle name="20% - Accent1 4 13 4 2 3" xfId="31254" xr:uid="{00000000-0005-0000-0000-000061790000}"/>
    <cellStyle name="20% - Accent1 4 13 4 3" xfId="31255" xr:uid="{00000000-0005-0000-0000-000062790000}"/>
    <cellStyle name="20% - Accent1 4 13 4 3 2" xfId="31256" xr:uid="{00000000-0005-0000-0000-000063790000}"/>
    <cellStyle name="20% - Accent1 4 13 4 4" xfId="31257" xr:uid="{00000000-0005-0000-0000-000064790000}"/>
    <cellStyle name="20% - Accent1 4 13 5" xfId="31258" xr:uid="{00000000-0005-0000-0000-000065790000}"/>
    <cellStyle name="20% - Accent1 4 13 5 2" xfId="31259" xr:uid="{00000000-0005-0000-0000-000066790000}"/>
    <cellStyle name="20% - Accent1 4 13 5 2 2" xfId="31260" xr:uid="{00000000-0005-0000-0000-000067790000}"/>
    <cellStyle name="20% - Accent1 4 13 5 3" xfId="31261" xr:uid="{00000000-0005-0000-0000-000068790000}"/>
    <cellStyle name="20% - Accent1 4 13 6" xfId="31262" xr:uid="{00000000-0005-0000-0000-000069790000}"/>
    <cellStyle name="20% - Accent1 4 13 6 2" xfId="31263" xr:uid="{00000000-0005-0000-0000-00006A790000}"/>
    <cellStyle name="20% - Accent1 4 13 6 2 2" xfId="31264" xr:uid="{00000000-0005-0000-0000-00006B790000}"/>
    <cellStyle name="20% - Accent1 4 13 6 3" xfId="31265" xr:uid="{00000000-0005-0000-0000-00006C790000}"/>
    <cellStyle name="20% - Accent1 4 13 7" xfId="31266" xr:uid="{00000000-0005-0000-0000-00006D790000}"/>
    <cellStyle name="20% - Accent1 4 13 7 2" xfId="31267" xr:uid="{00000000-0005-0000-0000-00006E790000}"/>
    <cellStyle name="20% - Accent1 4 13 8" xfId="31268" xr:uid="{00000000-0005-0000-0000-00006F790000}"/>
    <cellStyle name="20% - Accent1 4 13 8 2" xfId="31269" xr:uid="{00000000-0005-0000-0000-000070790000}"/>
    <cellStyle name="20% - Accent1 4 13 9" xfId="31270" xr:uid="{00000000-0005-0000-0000-000071790000}"/>
    <cellStyle name="20% - Accent1 4 14" xfId="31271" xr:uid="{00000000-0005-0000-0000-000072790000}"/>
    <cellStyle name="20% - Accent1 4 14 2" xfId="31272" xr:uid="{00000000-0005-0000-0000-000073790000}"/>
    <cellStyle name="20% - Accent1 4 14 2 2" xfId="31273" xr:uid="{00000000-0005-0000-0000-000074790000}"/>
    <cellStyle name="20% - Accent1 4 14 2 2 2" xfId="31274" xr:uid="{00000000-0005-0000-0000-000075790000}"/>
    <cellStyle name="20% - Accent1 4 14 2 3" xfId="31275" xr:uid="{00000000-0005-0000-0000-000076790000}"/>
    <cellStyle name="20% - Accent1 4 14 3" xfId="31276" xr:uid="{00000000-0005-0000-0000-000077790000}"/>
    <cellStyle name="20% - Accent1 4 14 3 2" xfId="31277" xr:uid="{00000000-0005-0000-0000-000078790000}"/>
    <cellStyle name="20% - Accent1 4 14 4" xfId="31278" xr:uid="{00000000-0005-0000-0000-000079790000}"/>
    <cellStyle name="20% - Accent1 4 15" xfId="31279" xr:uid="{00000000-0005-0000-0000-00007A790000}"/>
    <cellStyle name="20% - Accent1 4 15 2" xfId="31280" xr:uid="{00000000-0005-0000-0000-00007B790000}"/>
    <cellStyle name="20% - Accent1 4 15 2 2" xfId="31281" xr:uid="{00000000-0005-0000-0000-00007C790000}"/>
    <cellStyle name="20% - Accent1 4 15 2 2 2" xfId="31282" xr:uid="{00000000-0005-0000-0000-00007D790000}"/>
    <cellStyle name="20% - Accent1 4 15 2 3" xfId="31283" xr:uid="{00000000-0005-0000-0000-00007E790000}"/>
    <cellStyle name="20% - Accent1 4 15 3" xfId="31284" xr:uid="{00000000-0005-0000-0000-00007F790000}"/>
    <cellStyle name="20% - Accent1 4 15 3 2" xfId="31285" xr:uid="{00000000-0005-0000-0000-000080790000}"/>
    <cellStyle name="20% - Accent1 4 15 4" xfId="31286" xr:uid="{00000000-0005-0000-0000-000081790000}"/>
    <cellStyle name="20% - Accent1 4 16" xfId="31287" xr:uid="{00000000-0005-0000-0000-000082790000}"/>
    <cellStyle name="20% - Accent1 4 16 2" xfId="31288" xr:uid="{00000000-0005-0000-0000-000083790000}"/>
    <cellStyle name="20% - Accent1 4 16 2 2" xfId="31289" xr:uid="{00000000-0005-0000-0000-000084790000}"/>
    <cellStyle name="20% - Accent1 4 16 2 2 2" xfId="31290" xr:uid="{00000000-0005-0000-0000-000085790000}"/>
    <cellStyle name="20% - Accent1 4 16 2 3" xfId="31291" xr:uid="{00000000-0005-0000-0000-000086790000}"/>
    <cellStyle name="20% - Accent1 4 16 3" xfId="31292" xr:uid="{00000000-0005-0000-0000-000087790000}"/>
    <cellStyle name="20% - Accent1 4 16 3 2" xfId="31293" xr:uid="{00000000-0005-0000-0000-000088790000}"/>
    <cellStyle name="20% - Accent1 4 16 4" xfId="31294" xr:uid="{00000000-0005-0000-0000-000089790000}"/>
    <cellStyle name="20% - Accent1 4 17" xfId="31295" xr:uid="{00000000-0005-0000-0000-00008A790000}"/>
    <cellStyle name="20% - Accent1 4 17 2" xfId="31296" xr:uid="{00000000-0005-0000-0000-00008B790000}"/>
    <cellStyle name="20% - Accent1 4 17 2 2" xfId="31297" xr:uid="{00000000-0005-0000-0000-00008C790000}"/>
    <cellStyle name="20% - Accent1 4 17 3" xfId="31298" xr:uid="{00000000-0005-0000-0000-00008D790000}"/>
    <cellStyle name="20% - Accent1 4 18" xfId="31299" xr:uid="{00000000-0005-0000-0000-00008E790000}"/>
    <cellStyle name="20% - Accent1 4 18 2" xfId="31300" xr:uid="{00000000-0005-0000-0000-00008F790000}"/>
    <cellStyle name="20% - Accent1 4 18 2 2" xfId="31301" xr:uid="{00000000-0005-0000-0000-000090790000}"/>
    <cellStyle name="20% - Accent1 4 18 3" xfId="31302" xr:uid="{00000000-0005-0000-0000-000091790000}"/>
    <cellStyle name="20% - Accent1 4 19" xfId="31303" xr:uid="{00000000-0005-0000-0000-000092790000}"/>
    <cellStyle name="20% - Accent1 4 19 2" xfId="31304" xr:uid="{00000000-0005-0000-0000-000093790000}"/>
    <cellStyle name="20% - Accent1 4 2" xfId="31305" xr:uid="{00000000-0005-0000-0000-000094790000}"/>
    <cellStyle name="20% - Accent1 4 2 10" xfId="31306" xr:uid="{00000000-0005-0000-0000-000095790000}"/>
    <cellStyle name="20% - Accent1 4 2 10 10" xfId="31307" xr:uid="{00000000-0005-0000-0000-000096790000}"/>
    <cellStyle name="20% - Accent1 4 2 10 10 2" xfId="31308" xr:uid="{00000000-0005-0000-0000-000097790000}"/>
    <cellStyle name="20% - Accent1 4 2 10 11" xfId="31309" xr:uid="{00000000-0005-0000-0000-000098790000}"/>
    <cellStyle name="20% - Accent1 4 2 10 2" xfId="31310" xr:uid="{00000000-0005-0000-0000-000099790000}"/>
    <cellStyle name="20% - Accent1 4 2 10 2 2" xfId="31311" xr:uid="{00000000-0005-0000-0000-00009A790000}"/>
    <cellStyle name="20% - Accent1 4 2 10 2 2 2" xfId="31312" xr:uid="{00000000-0005-0000-0000-00009B790000}"/>
    <cellStyle name="20% - Accent1 4 2 10 2 2 2 2" xfId="31313" xr:uid="{00000000-0005-0000-0000-00009C790000}"/>
    <cellStyle name="20% - Accent1 4 2 10 2 2 2 2 2" xfId="31314" xr:uid="{00000000-0005-0000-0000-00009D790000}"/>
    <cellStyle name="20% - Accent1 4 2 10 2 2 2 3" xfId="31315" xr:uid="{00000000-0005-0000-0000-00009E790000}"/>
    <cellStyle name="20% - Accent1 4 2 10 2 2 3" xfId="31316" xr:uid="{00000000-0005-0000-0000-00009F790000}"/>
    <cellStyle name="20% - Accent1 4 2 10 2 2 3 2" xfId="31317" xr:uid="{00000000-0005-0000-0000-0000A0790000}"/>
    <cellStyle name="20% - Accent1 4 2 10 2 2 4" xfId="31318" xr:uid="{00000000-0005-0000-0000-0000A1790000}"/>
    <cellStyle name="20% - Accent1 4 2 10 2 3" xfId="31319" xr:uid="{00000000-0005-0000-0000-0000A2790000}"/>
    <cellStyle name="20% - Accent1 4 2 10 2 3 2" xfId="31320" xr:uid="{00000000-0005-0000-0000-0000A3790000}"/>
    <cellStyle name="20% - Accent1 4 2 10 2 3 2 2" xfId="31321" xr:uid="{00000000-0005-0000-0000-0000A4790000}"/>
    <cellStyle name="20% - Accent1 4 2 10 2 3 2 2 2" xfId="31322" xr:uid="{00000000-0005-0000-0000-0000A5790000}"/>
    <cellStyle name="20% - Accent1 4 2 10 2 3 2 3" xfId="31323" xr:uid="{00000000-0005-0000-0000-0000A6790000}"/>
    <cellStyle name="20% - Accent1 4 2 10 2 3 3" xfId="31324" xr:uid="{00000000-0005-0000-0000-0000A7790000}"/>
    <cellStyle name="20% - Accent1 4 2 10 2 3 3 2" xfId="31325" xr:uid="{00000000-0005-0000-0000-0000A8790000}"/>
    <cellStyle name="20% - Accent1 4 2 10 2 3 4" xfId="31326" xr:uid="{00000000-0005-0000-0000-0000A9790000}"/>
    <cellStyle name="20% - Accent1 4 2 10 2 4" xfId="31327" xr:uid="{00000000-0005-0000-0000-0000AA790000}"/>
    <cellStyle name="20% - Accent1 4 2 10 2 4 2" xfId="31328" xr:uid="{00000000-0005-0000-0000-0000AB790000}"/>
    <cellStyle name="20% - Accent1 4 2 10 2 4 2 2" xfId="31329" xr:uid="{00000000-0005-0000-0000-0000AC790000}"/>
    <cellStyle name="20% - Accent1 4 2 10 2 4 2 2 2" xfId="31330" xr:uid="{00000000-0005-0000-0000-0000AD790000}"/>
    <cellStyle name="20% - Accent1 4 2 10 2 4 2 3" xfId="31331" xr:uid="{00000000-0005-0000-0000-0000AE790000}"/>
    <cellStyle name="20% - Accent1 4 2 10 2 4 3" xfId="31332" xr:uid="{00000000-0005-0000-0000-0000AF790000}"/>
    <cellStyle name="20% - Accent1 4 2 10 2 4 3 2" xfId="31333" xr:uid="{00000000-0005-0000-0000-0000B0790000}"/>
    <cellStyle name="20% - Accent1 4 2 10 2 4 4" xfId="31334" xr:uid="{00000000-0005-0000-0000-0000B1790000}"/>
    <cellStyle name="20% - Accent1 4 2 10 2 5" xfId="31335" xr:uid="{00000000-0005-0000-0000-0000B2790000}"/>
    <cellStyle name="20% - Accent1 4 2 10 2 5 2" xfId="31336" xr:uid="{00000000-0005-0000-0000-0000B3790000}"/>
    <cellStyle name="20% - Accent1 4 2 10 2 5 2 2" xfId="31337" xr:uid="{00000000-0005-0000-0000-0000B4790000}"/>
    <cellStyle name="20% - Accent1 4 2 10 2 5 3" xfId="31338" xr:uid="{00000000-0005-0000-0000-0000B5790000}"/>
    <cellStyle name="20% - Accent1 4 2 10 2 6" xfId="31339" xr:uid="{00000000-0005-0000-0000-0000B6790000}"/>
    <cellStyle name="20% - Accent1 4 2 10 2 6 2" xfId="31340" xr:uid="{00000000-0005-0000-0000-0000B7790000}"/>
    <cellStyle name="20% - Accent1 4 2 10 2 6 2 2" xfId="31341" xr:uid="{00000000-0005-0000-0000-0000B8790000}"/>
    <cellStyle name="20% - Accent1 4 2 10 2 6 3" xfId="31342" xr:uid="{00000000-0005-0000-0000-0000B9790000}"/>
    <cellStyle name="20% - Accent1 4 2 10 2 7" xfId="31343" xr:uid="{00000000-0005-0000-0000-0000BA790000}"/>
    <cellStyle name="20% - Accent1 4 2 10 2 7 2" xfId="31344" xr:uid="{00000000-0005-0000-0000-0000BB790000}"/>
    <cellStyle name="20% - Accent1 4 2 10 2 8" xfId="31345" xr:uid="{00000000-0005-0000-0000-0000BC790000}"/>
    <cellStyle name="20% - Accent1 4 2 10 2 8 2" xfId="31346" xr:uid="{00000000-0005-0000-0000-0000BD790000}"/>
    <cellStyle name="20% - Accent1 4 2 10 2 9" xfId="31347" xr:uid="{00000000-0005-0000-0000-0000BE790000}"/>
    <cellStyle name="20% - Accent1 4 2 10 3" xfId="31348" xr:uid="{00000000-0005-0000-0000-0000BF790000}"/>
    <cellStyle name="20% - Accent1 4 2 10 3 2" xfId="31349" xr:uid="{00000000-0005-0000-0000-0000C0790000}"/>
    <cellStyle name="20% - Accent1 4 2 10 3 2 2" xfId="31350" xr:uid="{00000000-0005-0000-0000-0000C1790000}"/>
    <cellStyle name="20% - Accent1 4 2 10 3 2 2 2" xfId="31351" xr:uid="{00000000-0005-0000-0000-0000C2790000}"/>
    <cellStyle name="20% - Accent1 4 2 10 3 2 2 2 2" xfId="31352" xr:uid="{00000000-0005-0000-0000-0000C3790000}"/>
    <cellStyle name="20% - Accent1 4 2 10 3 2 2 3" xfId="31353" xr:uid="{00000000-0005-0000-0000-0000C4790000}"/>
    <cellStyle name="20% - Accent1 4 2 10 3 2 3" xfId="31354" xr:uid="{00000000-0005-0000-0000-0000C5790000}"/>
    <cellStyle name="20% - Accent1 4 2 10 3 2 3 2" xfId="31355" xr:uid="{00000000-0005-0000-0000-0000C6790000}"/>
    <cellStyle name="20% - Accent1 4 2 10 3 2 4" xfId="31356" xr:uid="{00000000-0005-0000-0000-0000C7790000}"/>
    <cellStyle name="20% - Accent1 4 2 10 3 3" xfId="31357" xr:uid="{00000000-0005-0000-0000-0000C8790000}"/>
    <cellStyle name="20% - Accent1 4 2 10 3 3 2" xfId="31358" xr:uid="{00000000-0005-0000-0000-0000C9790000}"/>
    <cellStyle name="20% - Accent1 4 2 10 3 3 2 2" xfId="31359" xr:uid="{00000000-0005-0000-0000-0000CA790000}"/>
    <cellStyle name="20% - Accent1 4 2 10 3 3 2 2 2" xfId="31360" xr:uid="{00000000-0005-0000-0000-0000CB790000}"/>
    <cellStyle name="20% - Accent1 4 2 10 3 3 2 3" xfId="31361" xr:uid="{00000000-0005-0000-0000-0000CC790000}"/>
    <cellStyle name="20% - Accent1 4 2 10 3 3 3" xfId="31362" xr:uid="{00000000-0005-0000-0000-0000CD790000}"/>
    <cellStyle name="20% - Accent1 4 2 10 3 3 3 2" xfId="31363" xr:uid="{00000000-0005-0000-0000-0000CE790000}"/>
    <cellStyle name="20% - Accent1 4 2 10 3 3 4" xfId="31364" xr:uid="{00000000-0005-0000-0000-0000CF790000}"/>
    <cellStyle name="20% - Accent1 4 2 10 3 4" xfId="31365" xr:uid="{00000000-0005-0000-0000-0000D0790000}"/>
    <cellStyle name="20% - Accent1 4 2 10 3 4 2" xfId="31366" xr:uid="{00000000-0005-0000-0000-0000D1790000}"/>
    <cellStyle name="20% - Accent1 4 2 10 3 4 2 2" xfId="31367" xr:uid="{00000000-0005-0000-0000-0000D2790000}"/>
    <cellStyle name="20% - Accent1 4 2 10 3 4 2 2 2" xfId="31368" xr:uid="{00000000-0005-0000-0000-0000D3790000}"/>
    <cellStyle name="20% - Accent1 4 2 10 3 4 2 3" xfId="31369" xr:uid="{00000000-0005-0000-0000-0000D4790000}"/>
    <cellStyle name="20% - Accent1 4 2 10 3 4 3" xfId="31370" xr:uid="{00000000-0005-0000-0000-0000D5790000}"/>
    <cellStyle name="20% - Accent1 4 2 10 3 4 3 2" xfId="31371" xr:uid="{00000000-0005-0000-0000-0000D6790000}"/>
    <cellStyle name="20% - Accent1 4 2 10 3 4 4" xfId="31372" xr:uid="{00000000-0005-0000-0000-0000D7790000}"/>
    <cellStyle name="20% - Accent1 4 2 10 3 5" xfId="31373" xr:uid="{00000000-0005-0000-0000-0000D8790000}"/>
    <cellStyle name="20% - Accent1 4 2 10 3 5 2" xfId="31374" xr:uid="{00000000-0005-0000-0000-0000D9790000}"/>
    <cellStyle name="20% - Accent1 4 2 10 3 5 2 2" xfId="31375" xr:uid="{00000000-0005-0000-0000-0000DA790000}"/>
    <cellStyle name="20% - Accent1 4 2 10 3 5 3" xfId="31376" xr:uid="{00000000-0005-0000-0000-0000DB790000}"/>
    <cellStyle name="20% - Accent1 4 2 10 3 6" xfId="31377" xr:uid="{00000000-0005-0000-0000-0000DC790000}"/>
    <cellStyle name="20% - Accent1 4 2 10 3 6 2" xfId="31378" xr:uid="{00000000-0005-0000-0000-0000DD790000}"/>
    <cellStyle name="20% - Accent1 4 2 10 3 6 2 2" xfId="31379" xr:uid="{00000000-0005-0000-0000-0000DE790000}"/>
    <cellStyle name="20% - Accent1 4 2 10 3 6 3" xfId="31380" xr:uid="{00000000-0005-0000-0000-0000DF790000}"/>
    <cellStyle name="20% - Accent1 4 2 10 3 7" xfId="31381" xr:uid="{00000000-0005-0000-0000-0000E0790000}"/>
    <cellStyle name="20% - Accent1 4 2 10 3 7 2" xfId="31382" xr:uid="{00000000-0005-0000-0000-0000E1790000}"/>
    <cellStyle name="20% - Accent1 4 2 10 3 8" xfId="31383" xr:uid="{00000000-0005-0000-0000-0000E2790000}"/>
    <cellStyle name="20% - Accent1 4 2 10 3 8 2" xfId="31384" xr:uid="{00000000-0005-0000-0000-0000E3790000}"/>
    <cellStyle name="20% - Accent1 4 2 10 3 9" xfId="31385" xr:uid="{00000000-0005-0000-0000-0000E4790000}"/>
    <cellStyle name="20% - Accent1 4 2 10 4" xfId="31386" xr:uid="{00000000-0005-0000-0000-0000E5790000}"/>
    <cellStyle name="20% - Accent1 4 2 10 4 2" xfId="31387" xr:uid="{00000000-0005-0000-0000-0000E6790000}"/>
    <cellStyle name="20% - Accent1 4 2 10 4 2 2" xfId="31388" xr:uid="{00000000-0005-0000-0000-0000E7790000}"/>
    <cellStyle name="20% - Accent1 4 2 10 4 2 2 2" xfId="31389" xr:uid="{00000000-0005-0000-0000-0000E8790000}"/>
    <cellStyle name="20% - Accent1 4 2 10 4 2 3" xfId="31390" xr:uid="{00000000-0005-0000-0000-0000E9790000}"/>
    <cellStyle name="20% - Accent1 4 2 10 4 3" xfId="31391" xr:uid="{00000000-0005-0000-0000-0000EA790000}"/>
    <cellStyle name="20% - Accent1 4 2 10 4 3 2" xfId="31392" xr:uid="{00000000-0005-0000-0000-0000EB790000}"/>
    <cellStyle name="20% - Accent1 4 2 10 4 4" xfId="31393" xr:uid="{00000000-0005-0000-0000-0000EC790000}"/>
    <cellStyle name="20% - Accent1 4 2 10 5" xfId="31394" xr:uid="{00000000-0005-0000-0000-0000ED790000}"/>
    <cellStyle name="20% - Accent1 4 2 10 5 2" xfId="31395" xr:uid="{00000000-0005-0000-0000-0000EE790000}"/>
    <cellStyle name="20% - Accent1 4 2 10 5 2 2" xfId="31396" xr:uid="{00000000-0005-0000-0000-0000EF790000}"/>
    <cellStyle name="20% - Accent1 4 2 10 5 2 2 2" xfId="31397" xr:uid="{00000000-0005-0000-0000-0000F0790000}"/>
    <cellStyle name="20% - Accent1 4 2 10 5 2 3" xfId="31398" xr:uid="{00000000-0005-0000-0000-0000F1790000}"/>
    <cellStyle name="20% - Accent1 4 2 10 5 3" xfId="31399" xr:uid="{00000000-0005-0000-0000-0000F2790000}"/>
    <cellStyle name="20% - Accent1 4 2 10 5 3 2" xfId="31400" xr:uid="{00000000-0005-0000-0000-0000F3790000}"/>
    <cellStyle name="20% - Accent1 4 2 10 5 4" xfId="31401" xr:uid="{00000000-0005-0000-0000-0000F4790000}"/>
    <cellStyle name="20% - Accent1 4 2 10 6" xfId="31402" xr:uid="{00000000-0005-0000-0000-0000F5790000}"/>
    <cellStyle name="20% - Accent1 4 2 10 6 2" xfId="31403" xr:uid="{00000000-0005-0000-0000-0000F6790000}"/>
    <cellStyle name="20% - Accent1 4 2 10 6 2 2" xfId="31404" xr:uid="{00000000-0005-0000-0000-0000F7790000}"/>
    <cellStyle name="20% - Accent1 4 2 10 6 2 2 2" xfId="31405" xr:uid="{00000000-0005-0000-0000-0000F8790000}"/>
    <cellStyle name="20% - Accent1 4 2 10 6 2 3" xfId="31406" xr:uid="{00000000-0005-0000-0000-0000F9790000}"/>
    <cellStyle name="20% - Accent1 4 2 10 6 3" xfId="31407" xr:uid="{00000000-0005-0000-0000-0000FA790000}"/>
    <cellStyle name="20% - Accent1 4 2 10 6 3 2" xfId="31408" xr:uid="{00000000-0005-0000-0000-0000FB790000}"/>
    <cellStyle name="20% - Accent1 4 2 10 6 4" xfId="31409" xr:uid="{00000000-0005-0000-0000-0000FC790000}"/>
    <cellStyle name="20% - Accent1 4 2 10 7" xfId="31410" xr:uid="{00000000-0005-0000-0000-0000FD790000}"/>
    <cellStyle name="20% - Accent1 4 2 10 7 2" xfId="31411" xr:uid="{00000000-0005-0000-0000-0000FE790000}"/>
    <cellStyle name="20% - Accent1 4 2 10 7 2 2" xfId="31412" xr:uid="{00000000-0005-0000-0000-0000FF790000}"/>
    <cellStyle name="20% - Accent1 4 2 10 7 3" xfId="31413" xr:uid="{00000000-0005-0000-0000-0000007A0000}"/>
    <cellStyle name="20% - Accent1 4 2 10 8" xfId="31414" xr:uid="{00000000-0005-0000-0000-0000017A0000}"/>
    <cellStyle name="20% - Accent1 4 2 10 8 2" xfId="31415" xr:uid="{00000000-0005-0000-0000-0000027A0000}"/>
    <cellStyle name="20% - Accent1 4 2 10 8 2 2" xfId="31416" xr:uid="{00000000-0005-0000-0000-0000037A0000}"/>
    <cellStyle name="20% - Accent1 4 2 10 8 3" xfId="31417" xr:uid="{00000000-0005-0000-0000-0000047A0000}"/>
    <cellStyle name="20% - Accent1 4 2 10 9" xfId="31418" xr:uid="{00000000-0005-0000-0000-0000057A0000}"/>
    <cellStyle name="20% - Accent1 4 2 10 9 2" xfId="31419" xr:uid="{00000000-0005-0000-0000-0000067A0000}"/>
    <cellStyle name="20% - Accent1 4 2 11" xfId="31420" xr:uid="{00000000-0005-0000-0000-0000077A0000}"/>
    <cellStyle name="20% - Accent1 4 2 11 2" xfId="31421" xr:uid="{00000000-0005-0000-0000-0000087A0000}"/>
    <cellStyle name="20% - Accent1 4 2 11 2 2" xfId="31422" xr:uid="{00000000-0005-0000-0000-0000097A0000}"/>
    <cellStyle name="20% - Accent1 4 2 11 2 2 2" xfId="31423" xr:uid="{00000000-0005-0000-0000-00000A7A0000}"/>
    <cellStyle name="20% - Accent1 4 2 11 2 2 2 2" xfId="31424" xr:uid="{00000000-0005-0000-0000-00000B7A0000}"/>
    <cellStyle name="20% - Accent1 4 2 11 2 2 3" xfId="31425" xr:uid="{00000000-0005-0000-0000-00000C7A0000}"/>
    <cellStyle name="20% - Accent1 4 2 11 2 3" xfId="31426" xr:uid="{00000000-0005-0000-0000-00000D7A0000}"/>
    <cellStyle name="20% - Accent1 4 2 11 2 3 2" xfId="31427" xr:uid="{00000000-0005-0000-0000-00000E7A0000}"/>
    <cellStyle name="20% - Accent1 4 2 11 2 4" xfId="31428" xr:uid="{00000000-0005-0000-0000-00000F7A0000}"/>
    <cellStyle name="20% - Accent1 4 2 11 3" xfId="31429" xr:uid="{00000000-0005-0000-0000-0000107A0000}"/>
    <cellStyle name="20% - Accent1 4 2 11 3 2" xfId="31430" xr:uid="{00000000-0005-0000-0000-0000117A0000}"/>
    <cellStyle name="20% - Accent1 4 2 11 3 2 2" xfId="31431" xr:uid="{00000000-0005-0000-0000-0000127A0000}"/>
    <cellStyle name="20% - Accent1 4 2 11 3 2 2 2" xfId="31432" xr:uid="{00000000-0005-0000-0000-0000137A0000}"/>
    <cellStyle name="20% - Accent1 4 2 11 3 2 3" xfId="31433" xr:uid="{00000000-0005-0000-0000-0000147A0000}"/>
    <cellStyle name="20% - Accent1 4 2 11 3 3" xfId="31434" xr:uid="{00000000-0005-0000-0000-0000157A0000}"/>
    <cellStyle name="20% - Accent1 4 2 11 3 3 2" xfId="31435" xr:uid="{00000000-0005-0000-0000-0000167A0000}"/>
    <cellStyle name="20% - Accent1 4 2 11 3 4" xfId="31436" xr:uid="{00000000-0005-0000-0000-0000177A0000}"/>
    <cellStyle name="20% - Accent1 4 2 11 4" xfId="31437" xr:uid="{00000000-0005-0000-0000-0000187A0000}"/>
    <cellStyle name="20% - Accent1 4 2 11 4 2" xfId="31438" xr:uid="{00000000-0005-0000-0000-0000197A0000}"/>
    <cellStyle name="20% - Accent1 4 2 11 4 2 2" xfId="31439" xr:uid="{00000000-0005-0000-0000-00001A7A0000}"/>
    <cellStyle name="20% - Accent1 4 2 11 4 2 2 2" xfId="31440" xr:uid="{00000000-0005-0000-0000-00001B7A0000}"/>
    <cellStyle name="20% - Accent1 4 2 11 4 2 3" xfId="31441" xr:uid="{00000000-0005-0000-0000-00001C7A0000}"/>
    <cellStyle name="20% - Accent1 4 2 11 4 3" xfId="31442" xr:uid="{00000000-0005-0000-0000-00001D7A0000}"/>
    <cellStyle name="20% - Accent1 4 2 11 4 3 2" xfId="31443" xr:uid="{00000000-0005-0000-0000-00001E7A0000}"/>
    <cellStyle name="20% - Accent1 4 2 11 4 4" xfId="31444" xr:uid="{00000000-0005-0000-0000-00001F7A0000}"/>
    <cellStyle name="20% - Accent1 4 2 11 5" xfId="31445" xr:uid="{00000000-0005-0000-0000-0000207A0000}"/>
    <cellStyle name="20% - Accent1 4 2 11 5 2" xfId="31446" xr:uid="{00000000-0005-0000-0000-0000217A0000}"/>
    <cellStyle name="20% - Accent1 4 2 11 5 2 2" xfId="31447" xr:uid="{00000000-0005-0000-0000-0000227A0000}"/>
    <cellStyle name="20% - Accent1 4 2 11 5 3" xfId="31448" xr:uid="{00000000-0005-0000-0000-0000237A0000}"/>
    <cellStyle name="20% - Accent1 4 2 11 6" xfId="31449" xr:uid="{00000000-0005-0000-0000-0000247A0000}"/>
    <cellStyle name="20% - Accent1 4 2 11 6 2" xfId="31450" xr:uid="{00000000-0005-0000-0000-0000257A0000}"/>
    <cellStyle name="20% - Accent1 4 2 11 6 2 2" xfId="31451" xr:uid="{00000000-0005-0000-0000-0000267A0000}"/>
    <cellStyle name="20% - Accent1 4 2 11 6 3" xfId="31452" xr:uid="{00000000-0005-0000-0000-0000277A0000}"/>
    <cellStyle name="20% - Accent1 4 2 11 7" xfId="31453" xr:uid="{00000000-0005-0000-0000-0000287A0000}"/>
    <cellStyle name="20% - Accent1 4 2 11 7 2" xfId="31454" xr:uid="{00000000-0005-0000-0000-0000297A0000}"/>
    <cellStyle name="20% - Accent1 4 2 11 8" xfId="31455" xr:uid="{00000000-0005-0000-0000-00002A7A0000}"/>
    <cellStyle name="20% - Accent1 4 2 11 8 2" xfId="31456" xr:uid="{00000000-0005-0000-0000-00002B7A0000}"/>
    <cellStyle name="20% - Accent1 4 2 11 9" xfId="31457" xr:uid="{00000000-0005-0000-0000-00002C7A0000}"/>
    <cellStyle name="20% - Accent1 4 2 12" xfId="31458" xr:uid="{00000000-0005-0000-0000-00002D7A0000}"/>
    <cellStyle name="20% - Accent1 4 2 12 2" xfId="31459" xr:uid="{00000000-0005-0000-0000-00002E7A0000}"/>
    <cellStyle name="20% - Accent1 4 2 12 2 2" xfId="31460" xr:uid="{00000000-0005-0000-0000-00002F7A0000}"/>
    <cellStyle name="20% - Accent1 4 2 12 2 2 2" xfId="31461" xr:uid="{00000000-0005-0000-0000-0000307A0000}"/>
    <cellStyle name="20% - Accent1 4 2 12 2 2 2 2" xfId="31462" xr:uid="{00000000-0005-0000-0000-0000317A0000}"/>
    <cellStyle name="20% - Accent1 4 2 12 2 2 3" xfId="31463" xr:uid="{00000000-0005-0000-0000-0000327A0000}"/>
    <cellStyle name="20% - Accent1 4 2 12 2 3" xfId="31464" xr:uid="{00000000-0005-0000-0000-0000337A0000}"/>
    <cellStyle name="20% - Accent1 4 2 12 2 3 2" xfId="31465" xr:uid="{00000000-0005-0000-0000-0000347A0000}"/>
    <cellStyle name="20% - Accent1 4 2 12 2 4" xfId="31466" xr:uid="{00000000-0005-0000-0000-0000357A0000}"/>
    <cellStyle name="20% - Accent1 4 2 12 3" xfId="31467" xr:uid="{00000000-0005-0000-0000-0000367A0000}"/>
    <cellStyle name="20% - Accent1 4 2 12 3 2" xfId="31468" xr:uid="{00000000-0005-0000-0000-0000377A0000}"/>
    <cellStyle name="20% - Accent1 4 2 12 3 2 2" xfId="31469" xr:uid="{00000000-0005-0000-0000-0000387A0000}"/>
    <cellStyle name="20% - Accent1 4 2 12 3 2 2 2" xfId="31470" xr:uid="{00000000-0005-0000-0000-0000397A0000}"/>
    <cellStyle name="20% - Accent1 4 2 12 3 2 3" xfId="31471" xr:uid="{00000000-0005-0000-0000-00003A7A0000}"/>
    <cellStyle name="20% - Accent1 4 2 12 3 3" xfId="31472" xr:uid="{00000000-0005-0000-0000-00003B7A0000}"/>
    <cellStyle name="20% - Accent1 4 2 12 3 3 2" xfId="31473" xr:uid="{00000000-0005-0000-0000-00003C7A0000}"/>
    <cellStyle name="20% - Accent1 4 2 12 3 4" xfId="31474" xr:uid="{00000000-0005-0000-0000-00003D7A0000}"/>
    <cellStyle name="20% - Accent1 4 2 12 4" xfId="31475" xr:uid="{00000000-0005-0000-0000-00003E7A0000}"/>
    <cellStyle name="20% - Accent1 4 2 12 4 2" xfId="31476" xr:uid="{00000000-0005-0000-0000-00003F7A0000}"/>
    <cellStyle name="20% - Accent1 4 2 12 4 2 2" xfId="31477" xr:uid="{00000000-0005-0000-0000-0000407A0000}"/>
    <cellStyle name="20% - Accent1 4 2 12 4 2 2 2" xfId="31478" xr:uid="{00000000-0005-0000-0000-0000417A0000}"/>
    <cellStyle name="20% - Accent1 4 2 12 4 2 3" xfId="31479" xr:uid="{00000000-0005-0000-0000-0000427A0000}"/>
    <cellStyle name="20% - Accent1 4 2 12 4 3" xfId="31480" xr:uid="{00000000-0005-0000-0000-0000437A0000}"/>
    <cellStyle name="20% - Accent1 4 2 12 4 3 2" xfId="31481" xr:uid="{00000000-0005-0000-0000-0000447A0000}"/>
    <cellStyle name="20% - Accent1 4 2 12 4 4" xfId="31482" xr:uid="{00000000-0005-0000-0000-0000457A0000}"/>
    <cellStyle name="20% - Accent1 4 2 12 5" xfId="31483" xr:uid="{00000000-0005-0000-0000-0000467A0000}"/>
    <cellStyle name="20% - Accent1 4 2 12 5 2" xfId="31484" xr:uid="{00000000-0005-0000-0000-0000477A0000}"/>
    <cellStyle name="20% - Accent1 4 2 12 5 2 2" xfId="31485" xr:uid="{00000000-0005-0000-0000-0000487A0000}"/>
    <cellStyle name="20% - Accent1 4 2 12 5 3" xfId="31486" xr:uid="{00000000-0005-0000-0000-0000497A0000}"/>
    <cellStyle name="20% - Accent1 4 2 12 6" xfId="31487" xr:uid="{00000000-0005-0000-0000-00004A7A0000}"/>
    <cellStyle name="20% - Accent1 4 2 12 6 2" xfId="31488" xr:uid="{00000000-0005-0000-0000-00004B7A0000}"/>
    <cellStyle name="20% - Accent1 4 2 12 6 2 2" xfId="31489" xr:uid="{00000000-0005-0000-0000-00004C7A0000}"/>
    <cellStyle name="20% - Accent1 4 2 12 6 3" xfId="31490" xr:uid="{00000000-0005-0000-0000-00004D7A0000}"/>
    <cellStyle name="20% - Accent1 4 2 12 7" xfId="31491" xr:uid="{00000000-0005-0000-0000-00004E7A0000}"/>
    <cellStyle name="20% - Accent1 4 2 12 7 2" xfId="31492" xr:uid="{00000000-0005-0000-0000-00004F7A0000}"/>
    <cellStyle name="20% - Accent1 4 2 12 8" xfId="31493" xr:uid="{00000000-0005-0000-0000-0000507A0000}"/>
    <cellStyle name="20% - Accent1 4 2 12 8 2" xfId="31494" xr:uid="{00000000-0005-0000-0000-0000517A0000}"/>
    <cellStyle name="20% - Accent1 4 2 12 9" xfId="31495" xr:uid="{00000000-0005-0000-0000-0000527A0000}"/>
    <cellStyle name="20% - Accent1 4 2 13" xfId="31496" xr:uid="{00000000-0005-0000-0000-0000537A0000}"/>
    <cellStyle name="20% - Accent1 4 2 13 2" xfId="31497" xr:uid="{00000000-0005-0000-0000-0000547A0000}"/>
    <cellStyle name="20% - Accent1 4 2 13 2 2" xfId="31498" xr:uid="{00000000-0005-0000-0000-0000557A0000}"/>
    <cellStyle name="20% - Accent1 4 2 13 2 2 2" xfId="31499" xr:uid="{00000000-0005-0000-0000-0000567A0000}"/>
    <cellStyle name="20% - Accent1 4 2 13 2 3" xfId="31500" xr:uid="{00000000-0005-0000-0000-0000577A0000}"/>
    <cellStyle name="20% - Accent1 4 2 13 3" xfId="31501" xr:uid="{00000000-0005-0000-0000-0000587A0000}"/>
    <cellStyle name="20% - Accent1 4 2 13 3 2" xfId="31502" xr:uid="{00000000-0005-0000-0000-0000597A0000}"/>
    <cellStyle name="20% - Accent1 4 2 13 4" xfId="31503" xr:uid="{00000000-0005-0000-0000-00005A7A0000}"/>
    <cellStyle name="20% - Accent1 4 2 14" xfId="31504" xr:uid="{00000000-0005-0000-0000-00005B7A0000}"/>
    <cellStyle name="20% - Accent1 4 2 14 2" xfId="31505" xr:uid="{00000000-0005-0000-0000-00005C7A0000}"/>
    <cellStyle name="20% - Accent1 4 2 14 2 2" xfId="31506" xr:uid="{00000000-0005-0000-0000-00005D7A0000}"/>
    <cellStyle name="20% - Accent1 4 2 14 2 2 2" xfId="31507" xr:uid="{00000000-0005-0000-0000-00005E7A0000}"/>
    <cellStyle name="20% - Accent1 4 2 14 2 3" xfId="31508" xr:uid="{00000000-0005-0000-0000-00005F7A0000}"/>
    <cellStyle name="20% - Accent1 4 2 14 3" xfId="31509" xr:uid="{00000000-0005-0000-0000-0000607A0000}"/>
    <cellStyle name="20% - Accent1 4 2 14 3 2" xfId="31510" xr:uid="{00000000-0005-0000-0000-0000617A0000}"/>
    <cellStyle name="20% - Accent1 4 2 14 4" xfId="31511" xr:uid="{00000000-0005-0000-0000-0000627A0000}"/>
    <cellStyle name="20% - Accent1 4 2 15" xfId="31512" xr:uid="{00000000-0005-0000-0000-0000637A0000}"/>
    <cellStyle name="20% - Accent1 4 2 15 2" xfId="31513" xr:uid="{00000000-0005-0000-0000-0000647A0000}"/>
    <cellStyle name="20% - Accent1 4 2 15 2 2" xfId="31514" xr:uid="{00000000-0005-0000-0000-0000657A0000}"/>
    <cellStyle name="20% - Accent1 4 2 15 2 2 2" xfId="31515" xr:uid="{00000000-0005-0000-0000-0000667A0000}"/>
    <cellStyle name="20% - Accent1 4 2 15 2 3" xfId="31516" xr:uid="{00000000-0005-0000-0000-0000677A0000}"/>
    <cellStyle name="20% - Accent1 4 2 15 3" xfId="31517" xr:uid="{00000000-0005-0000-0000-0000687A0000}"/>
    <cellStyle name="20% - Accent1 4 2 15 3 2" xfId="31518" xr:uid="{00000000-0005-0000-0000-0000697A0000}"/>
    <cellStyle name="20% - Accent1 4 2 15 4" xfId="31519" xr:uid="{00000000-0005-0000-0000-00006A7A0000}"/>
    <cellStyle name="20% - Accent1 4 2 16" xfId="31520" xr:uid="{00000000-0005-0000-0000-00006B7A0000}"/>
    <cellStyle name="20% - Accent1 4 2 16 2" xfId="31521" xr:uid="{00000000-0005-0000-0000-00006C7A0000}"/>
    <cellStyle name="20% - Accent1 4 2 16 2 2" xfId="31522" xr:uid="{00000000-0005-0000-0000-00006D7A0000}"/>
    <cellStyle name="20% - Accent1 4 2 16 3" xfId="31523" xr:uid="{00000000-0005-0000-0000-00006E7A0000}"/>
    <cellStyle name="20% - Accent1 4 2 17" xfId="31524" xr:uid="{00000000-0005-0000-0000-00006F7A0000}"/>
    <cellStyle name="20% - Accent1 4 2 17 2" xfId="31525" xr:uid="{00000000-0005-0000-0000-0000707A0000}"/>
    <cellStyle name="20% - Accent1 4 2 17 2 2" xfId="31526" xr:uid="{00000000-0005-0000-0000-0000717A0000}"/>
    <cellStyle name="20% - Accent1 4 2 17 3" xfId="31527" xr:uid="{00000000-0005-0000-0000-0000727A0000}"/>
    <cellStyle name="20% - Accent1 4 2 18" xfId="31528" xr:uid="{00000000-0005-0000-0000-0000737A0000}"/>
    <cellStyle name="20% - Accent1 4 2 18 2" xfId="31529" xr:uid="{00000000-0005-0000-0000-0000747A0000}"/>
    <cellStyle name="20% - Accent1 4 2 19" xfId="31530" xr:uid="{00000000-0005-0000-0000-0000757A0000}"/>
    <cellStyle name="20% - Accent1 4 2 19 2" xfId="31531" xr:uid="{00000000-0005-0000-0000-0000767A0000}"/>
    <cellStyle name="20% - Accent1 4 2 2" xfId="31532" xr:uid="{00000000-0005-0000-0000-0000777A0000}"/>
    <cellStyle name="20% - Accent1 4 2 2 10" xfId="31533" xr:uid="{00000000-0005-0000-0000-0000787A0000}"/>
    <cellStyle name="20% - Accent1 4 2 2 10 2" xfId="31534" xr:uid="{00000000-0005-0000-0000-0000797A0000}"/>
    <cellStyle name="20% - Accent1 4 2 2 10 2 2" xfId="31535" xr:uid="{00000000-0005-0000-0000-00007A7A0000}"/>
    <cellStyle name="20% - Accent1 4 2 2 10 2 2 2" xfId="31536" xr:uid="{00000000-0005-0000-0000-00007B7A0000}"/>
    <cellStyle name="20% - Accent1 4 2 2 10 2 3" xfId="31537" xr:uid="{00000000-0005-0000-0000-00007C7A0000}"/>
    <cellStyle name="20% - Accent1 4 2 2 10 3" xfId="31538" xr:uid="{00000000-0005-0000-0000-00007D7A0000}"/>
    <cellStyle name="20% - Accent1 4 2 2 10 3 2" xfId="31539" xr:uid="{00000000-0005-0000-0000-00007E7A0000}"/>
    <cellStyle name="20% - Accent1 4 2 2 10 4" xfId="31540" xr:uid="{00000000-0005-0000-0000-00007F7A0000}"/>
    <cellStyle name="20% - Accent1 4 2 2 11" xfId="31541" xr:uid="{00000000-0005-0000-0000-0000807A0000}"/>
    <cellStyle name="20% - Accent1 4 2 2 11 2" xfId="31542" xr:uid="{00000000-0005-0000-0000-0000817A0000}"/>
    <cellStyle name="20% - Accent1 4 2 2 11 2 2" xfId="31543" xr:uid="{00000000-0005-0000-0000-0000827A0000}"/>
    <cellStyle name="20% - Accent1 4 2 2 11 2 2 2" xfId="31544" xr:uid="{00000000-0005-0000-0000-0000837A0000}"/>
    <cellStyle name="20% - Accent1 4 2 2 11 2 3" xfId="31545" xr:uid="{00000000-0005-0000-0000-0000847A0000}"/>
    <cellStyle name="20% - Accent1 4 2 2 11 3" xfId="31546" xr:uid="{00000000-0005-0000-0000-0000857A0000}"/>
    <cellStyle name="20% - Accent1 4 2 2 11 3 2" xfId="31547" xr:uid="{00000000-0005-0000-0000-0000867A0000}"/>
    <cellStyle name="20% - Accent1 4 2 2 11 4" xfId="31548" xr:uid="{00000000-0005-0000-0000-0000877A0000}"/>
    <cellStyle name="20% - Accent1 4 2 2 12" xfId="31549" xr:uid="{00000000-0005-0000-0000-0000887A0000}"/>
    <cellStyle name="20% - Accent1 4 2 2 12 2" xfId="31550" xr:uid="{00000000-0005-0000-0000-0000897A0000}"/>
    <cellStyle name="20% - Accent1 4 2 2 12 2 2" xfId="31551" xr:uid="{00000000-0005-0000-0000-00008A7A0000}"/>
    <cellStyle name="20% - Accent1 4 2 2 12 3" xfId="31552" xr:uid="{00000000-0005-0000-0000-00008B7A0000}"/>
    <cellStyle name="20% - Accent1 4 2 2 13" xfId="31553" xr:uid="{00000000-0005-0000-0000-00008C7A0000}"/>
    <cellStyle name="20% - Accent1 4 2 2 13 2" xfId="31554" xr:uid="{00000000-0005-0000-0000-00008D7A0000}"/>
    <cellStyle name="20% - Accent1 4 2 2 13 2 2" xfId="31555" xr:uid="{00000000-0005-0000-0000-00008E7A0000}"/>
    <cellStyle name="20% - Accent1 4 2 2 13 3" xfId="31556" xr:uid="{00000000-0005-0000-0000-00008F7A0000}"/>
    <cellStyle name="20% - Accent1 4 2 2 14" xfId="31557" xr:uid="{00000000-0005-0000-0000-0000907A0000}"/>
    <cellStyle name="20% - Accent1 4 2 2 14 2" xfId="31558" xr:uid="{00000000-0005-0000-0000-0000917A0000}"/>
    <cellStyle name="20% - Accent1 4 2 2 15" xfId="31559" xr:uid="{00000000-0005-0000-0000-0000927A0000}"/>
    <cellStyle name="20% - Accent1 4 2 2 15 2" xfId="31560" xr:uid="{00000000-0005-0000-0000-0000937A0000}"/>
    <cellStyle name="20% - Accent1 4 2 2 16" xfId="31561" xr:uid="{00000000-0005-0000-0000-0000947A0000}"/>
    <cellStyle name="20% - Accent1 4 2 2 2" xfId="31562" xr:uid="{00000000-0005-0000-0000-0000957A0000}"/>
    <cellStyle name="20% - Accent1 4 2 2 2 10" xfId="31563" xr:uid="{00000000-0005-0000-0000-0000967A0000}"/>
    <cellStyle name="20% - Accent1 4 2 2 2 10 2" xfId="31564" xr:uid="{00000000-0005-0000-0000-0000977A0000}"/>
    <cellStyle name="20% - Accent1 4 2 2 2 10 2 2" xfId="31565" xr:uid="{00000000-0005-0000-0000-0000987A0000}"/>
    <cellStyle name="20% - Accent1 4 2 2 2 10 2 2 2" xfId="31566" xr:uid="{00000000-0005-0000-0000-0000997A0000}"/>
    <cellStyle name="20% - Accent1 4 2 2 2 10 2 3" xfId="31567" xr:uid="{00000000-0005-0000-0000-00009A7A0000}"/>
    <cellStyle name="20% - Accent1 4 2 2 2 10 3" xfId="31568" xr:uid="{00000000-0005-0000-0000-00009B7A0000}"/>
    <cellStyle name="20% - Accent1 4 2 2 2 10 3 2" xfId="31569" xr:uid="{00000000-0005-0000-0000-00009C7A0000}"/>
    <cellStyle name="20% - Accent1 4 2 2 2 10 4" xfId="31570" xr:uid="{00000000-0005-0000-0000-00009D7A0000}"/>
    <cellStyle name="20% - Accent1 4 2 2 2 11" xfId="31571" xr:uid="{00000000-0005-0000-0000-00009E7A0000}"/>
    <cellStyle name="20% - Accent1 4 2 2 2 11 2" xfId="31572" xr:uid="{00000000-0005-0000-0000-00009F7A0000}"/>
    <cellStyle name="20% - Accent1 4 2 2 2 11 2 2" xfId="31573" xr:uid="{00000000-0005-0000-0000-0000A07A0000}"/>
    <cellStyle name="20% - Accent1 4 2 2 2 11 3" xfId="31574" xr:uid="{00000000-0005-0000-0000-0000A17A0000}"/>
    <cellStyle name="20% - Accent1 4 2 2 2 12" xfId="31575" xr:uid="{00000000-0005-0000-0000-0000A27A0000}"/>
    <cellStyle name="20% - Accent1 4 2 2 2 12 2" xfId="31576" xr:uid="{00000000-0005-0000-0000-0000A37A0000}"/>
    <cellStyle name="20% - Accent1 4 2 2 2 12 2 2" xfId="31577" xr:uid="{00000000-0005-0000-0000-0000A47A0000}"/>
    <cellStyle name="20% - Accent1 4 2 2 2 12 3" xfId="31578" xr:uid="{00000000-0005-0000-0000-0000A57A0000}"/>
    <cellStyle name="20% - Accent1 4 2 2 2 13" xfId="31579" xr:uid="{00000000-0005-0000-0000-0000A67A0000}"/>
    <cellStyle name="20% - Accent1 4 2 2 2 13 2" xfId="31580" xr:uid="{00000000-0005-0000-0000-0000A77A0000}"/>
    <cellStyle name="20% - Accent1 4 2 2 2 14" xfId="31581" xr:uid="{00000000-0005-0000-0000-0000A87A0000}"/>
    <cellStyle name="20% - Accent1 4 2 2 2 14 2" xfId="31582" xr:uid="{00000000-0005-0000-0000-0000A97A0000}"/>
    <cellStyle name="20% - Accent1 4 2 2 2 15" xfId="31583" xr:uid="{00000000-0005-0000-0000-0000AA7A0000}"/>
    <cellStyle name="20% - Accent1 4 2 2 2 2" xfId="31584" xr:uid="{00000000-0005-0000-0000-0000AB7A0000}"/>
    <cellStyle name="20% - Accent1 4 2 2 2 2 10" xfId="31585" xr:uid="{00000000-0005-0000-0000-0000AC7A0000}"/>
    <cellStyle name="20% - Accent1 4 2 2 2 2 10 2" xfId="31586" xr:uid="{00000000-0005-0000-0000-0000AD7A0000}"/>
    <cellStyle name="20% - Accent1 4 2 2 2 2 10 2 2" xfId="31587" xr:uid="{00000000-0005-0000-0000-0000AE7A0000}"/>
    <cellStyle name="20% - Accent1 4 2 2 2 2 10 3" xfId="31588" xr:uid="{00000000-0005-0000-0000-0000AF7A0000}"/>
    <cellStyle name="20% - Accent1 4 2 2 2 2 11" xfId="31589" xr:uid="{00000000-0005-0000-0000-0000B07A0000}"/>
    <cellStyle name="20% - Accent1 4 2 2 2 2 11 2" xfId="31590" xr:uid="{00000000-0005-0000-0000-0000B17A0000}"/>
    <cellStyle name="20% - Accent1 4 2 2 2 2 11 2 2" xfId="31591" xr:uid="{00000000-0005-0000-0000-0000B27A0000}"/>
    <cellStyle name="20% - Accent1 4 2 2 2 2 11 3" xfId="31592" xr:uid="{00000000-0005-0000-0000-0000B37A0000}"/>
    <cellStyle name="20% - Accent1 4 2 2 2 2 12" xfId="31593" xr:uid="{00000000-0005-0000-0000-0000B47A0000}"/>
    <cellStyle name="20% - Accent1 4 2 2 2 2 12 2" xfId="31594" xr:uid="{00000000-0005-0000-0000-0000B57A0000}"/>
    <cellStyle name="20% - Accent1 4 2 2 2 2 13" xfId="31595" xr:uid="{00000000-0005-0000-0000-0000B67A0000}"/>
    <cellStyle name="20% - Accent1 4 2 2 2 2 13 2" xfId="31596" xr:uid="{00000000-0005-0000-0000-0000B77A0000}"/>
    <cellStyle name="20% - Accent1 4 2 2 2 2 14" xfId="31597" xr:uid="{00000000-0005-0000-0000-0000B87A0000}"/>
    <cellStyle name="20% - Accent1 4 2 2 2 2 2" xfId="31598" xr:uid="{00000000-0005-0000-0000-0000B97A0000}"/>
    <cellStyle name="20% - Accent1 4 2 2 2 2 2 10" xfId="31599" xr:uid="{00000000-0005-0000-0000-0000BA7A0000}"/>
    <cellStyle name="20% - Accent1 4 2 2 2 2 2 10 2" xfId="31600" xr:uid="{00000000-0005-0000-0000-0000BB7A0000}"/>
    <cellStyle name="20% - Accent1 4 2 2 2 2 2 11" xfId="31601" xr:uid="{00000000-0005-0000-0000-0000BC7A0000}"/>
    <cellStyle name="20% - Accent1 4 2 2 2 2 2 2" xfId="31602" xr:uid="{00000000-0005-0000-0000-0000BD7A0000}"/>
    <cellStyle name="20% - Accent1 4 2 2 2 2 2 2 2" xfId="31603" xr:uid="{00000000-0005-0000-0000-0000BE7A0000}"/>
    <cellStyle name="20% - Accent1 4 2 2 2 2 2 2 2 2" xfId="31604" xr:uid="{00000000-0005-0000-0000-0000BF7A0000}"/>
    <cellStyle name="20% - Accent1 4 2 2 2 2 2 2 2 2 2" xfId="31605" xr:uid="{00000000-0005-0000-0000-0000C07A0000}"/>
    <cellStyle name="20% - Accent1 4 2 2 2 2 2 2 2 2 2 2" xfId="31606" xr:uid="{00000000-0005-0000-0000-0000C17A0000}"/>
    <cellStyle name="20% - Accent1 4 2 2 2 2 2 2 2 2 3" xfId="31607" xr:uid="{00000000-0005-0000-0000-0000C27A0000}"/>
    <cellStyle name="20% - Accent1 4 2 2 2 2 2 2 2 3" xfId="31608" xr:uid="{00000000-0005-0000-0000-0000C37A0000}"/>
    <cellStyle name="20% - Accent1 4 2 2 2 2 2 2 2 3 2" xfId="31609" xr:uid="{00000000-0005-0000-0000-0000C47A0000}"/>
    <cellStyle name="20% - Accent1 4 2 2 2 2 2 2 2 4" xfId="31610" xr:uid="{00000000-0005-0000-0000-0000C57A0000}"/>
    <cellStyle name="20% - Accent1 4 2 2 2 2 2 2 3" xfId="31611" xr:uid="{00000000-0005-0000-0000-0000C67A0000}"/>
    <cellStyle name="20% - Accent1 4 2 2 2 2 2 2 3 2" xfId="31612" xr:uid="{00000000-0005-0000-0000-0000C77A0000}"/>
    <cellStyle name="20% - Accent1 4 2 2 2 2 2 2 3 2 2" xfId="31613" xr:uid="{00000000-0005-0000-0000-0000C87A0000}"/>
    <cellStyle name="20% - Accent1 4 2 2 2 2 2 2 3 2 2 2" xfId="31614" xr:uid="{00000000-0005-0000-0000-0000C97A0000}"/>
    <cellStyle name="20% - Accent1 4 2 2 2 2 2 2 3 2 3" xfId="31615" xr:uid="{00000000-0005-0000-0000-0000CA7A0000}"/>
    <cellStyle name="20% - Accent1 4 2 2 2 2 2 2 3 3" xfId="31616" xr:uid="{00000000-0005-0000-0000-0000CB7A0000}"/>
    <cellStyle name="20% - Accent1 4 2 2 2 2 2 2 3 3 2" xfId="31617" xr:uid="{00000000-0005-0000-0000-0000CC7A0000}"/>
    <cellStyle name="20% - Accent1 4 2 2 2 2 2 2 3 4" xfId="31618" xr:uid="{00000000-0005-0000-0000-0000CD7A0000}"/>
    <cellStyle name="20% - Accent1 4 2 2 2 2 2 2 4" xfId="31619" xr:uid="{00000000-0005-0000-0000-0000CE7A0000}"/>
    <cellStyle name="20% - Accent1 4 2 2 2 2 2 2 4 2" xfId="31620" xr:uid="{00000000-0005-0000-0000-0000CF7A0000}"/>
    <cellStyle name="20% - Accent1 4 2 2 2 2 2 2 4 2 2" xfId="31621" xr:uid="{00000000-0005-0000-0000-0000D07A0000}"/>
    <cellStyle name="20% - Accent1 4 2 2 2 2 2 2 4 2 2 2" xfId="31622" xr:uid="{00000000-0005-0000-0000-0000D17A0000}"/>
    <cellStyle name="20% - Accent1 4 2 2 2 2 2 2 4 2 3" xfId="31623" xr:uid="{00000000-0005-0000-0000-0000D27A0000}"/>
    <cellStyle name="20% - Accent1 4 2 2 2 2 2 2 4 3" xfId="31624" xr:uid="{00000000-0005-0000-0000-0000D37A0000}"/>
    <cellStyle name="20% - Accent1 4 2 2 2 2 2 2 4 3 2" xfId="31625" xr:uid="{00000000-0005-0000-0000-0000D47A0000}"/>
    <cellStyle name="20% - Accent1 4 2 2 2 2 2 2 4 4" xfId="31626" xr:uid="{00000000-0005-0000-0000-0000D57A0000}"/>
    <cellStyle name="20% - Accent1 4 2 2 2 2 2 2 5" xfId="31627" xr:uid="{00000000-0005-0000-0000-0000D67A0000}"/>
    <cellStyle name="20% - Accent1 4 2 2 2 2 2 2 5 2" xfId="31628" xr:uid="{00000000-0005-0000-0000-0000D77A0000}"/>
    <cellStyle name="20% - Accent1 4 2 2 2 2 2 2 5 2 2" xfId="31629" xr:uid="{00000000-0005-0000-0000-0000D87A0000}"/>
    <cellStyle name="20% - Accent1 4 2 2 2 2 2 2 5 3" xfId="31630" xr:uid="{00000000-0005-0000-0000-0000D97A0000}"/>
    <cellStyle name="20% - Accent1 4 2 2 2 2 2 2 6" xfId="31631" xr:uid="{00000000-0005-0000-0000-0000DA7A0000}"/>
    <cellStyle name="20% - Accent1 4 2 2 2 2 2 2 6 2" xfId="31632" xr:uid="{00000000-0005-0000-0000-0000DB7A0000}"/>
    <cellStyle name="20% - Accent1 4 2 2 2 2 2 2 6 2 2" xfId="31633" xr:uid="{00000000-0005-0000-0000-0000DC7A0000}"/>
    <cellStyle name="20% - Accent1 4 2 2 2 2 2 2 6 3" xfId="31634" xr:uid="{00000000-0005-0000-0000-0000DD7A0000}"/>
    <cellStyle name="20% - Accent1 4 2 2 2 2 2 2 7" xfId="31635" xr:uid="{00000000-0005-0000-0000-0000DE7A0000}"/>
    <cellStyle name="20% - Accent1 4 2 2 2 2 2 2 7 2" xfId="31636" xr:uid="{00000000-0005-0000-0000-0000DF7A0000}"/>
    <cellStyle name="20% - Accent1 4 2 2 2 2 2 2 8" xfId="31637" xr:uid="{00000000-0005-0000-0000-0000E07A0000}"/>
    <cellStyle name="20% - Accent1 4 2 2 2 2 2 2 8 2" xfId="31638" xr:uid="{00000000-0005-0000-0000-0000E17A0000}"/>
    <cellStyle name="20% - Accent1 4 2 2 2 2 2 2 9" xfId="31639" xr:uid="{00000000-0005-0000-0000-0000E27A0000}"/>
    <cellStyle name="20% - Accent1 4 2 2 2 2 2 3" xfId="31640" xr:uid="{00000000-0005-0000-0000-0000E37A0000}"/>
    <cellStyle name="20% - Accent1 4 2 2 2 2 2 3 2" xfId="31641" xr:uid="{00000000-0005-0000-0000-0000E47A0000}"/>
    <cellStyle name="20% - Accent1 4 2 2 2 2 2 3 2 2" xfId="31642" xr:uid="{00000000-0005-0000-0000-0000E57A0000}"/>
    <cellStyle name="20% - Accent1 4 2 2 2 2 2 3 2 2 2" xfId="31643" xr:uid="{00000000-0005-0000-0000-0000E67A0000}"/>
    <cellStyle name="20% - Accent1 4 2 2 2 2 2 3 2 2 2 2" xfId="31644" xr:uid="{00000000-0005-0000-0000-0000E77A0000}"/>
    <cellStyle name="20% - Accent1 4 2 2 2 2 2 3 2 2 3" xfId="31645" xr:uid="{00000000-0005-0000-0000-0000E87A0000}"/>
    <cellStyle name="20% - Accent1 4 2 2 2 2 2 3 2 3" xfId="31646" xr:uid="{00000000-0005-0000-0000-0000E97A0000}"/>
    <cellStyle name="20% - Accent1 4 2 2 2 2 2 3 2 3 2" xfId="31647" xr:uid="{00000000-0005-0000-0000-0000EA7A0000}"/>
    <cellStyle name="20% - Accent1 4 2 2 2 2 2 3 2 4" xfId="31648" xr:uid="{00000000-0005-0000-0000-0000EB7A0000}"/>
    <cellStyle name="20% - Accent1 4 2 2 2 2 2 3 3" xfId="31649" xr:uid="{00000000-0005-0000-0000-0000EC7A0000}"/>
    <cellStyle name="20% - Accent1 4 2 2 2 2 2 3 3 2" xfId="31650" xr:uid="{00000000-0005-0000-0000-0000ED7A0000}"/>
    <cellStyle name="20% - Accent1 4 2 2 2 2 2 3 3 2 2" xfId="31651" xr:uid="{00000000-0005-0000-0000-0000EE7A0000}"/>
    <cellStyle name="20% - Accent1 4 2 2 2 2 2 3 3 2 2 2" xfId="31652" xr:uid="{00000000-0005-0000-0000-0000EF7A0000}"/>
    <cellStyle name="20% - Accent1 4 2 2 2 2 2 3 3 2 3" xfId="31653" xr:uid="{00000000-0005-0000-0000-0000F07A0000}"/>
    <cellStyle name="20% - Accent1 4 2 2 2 2 2 3 3 3" xfId="31654" xr:uid="{00000000-0005-0000-0000-0000F17A0000}"/>
    <cellStyle name="20% - Accent1 4 2 2 2 2 2 3 3 3 2" xfId="31655" xr:uid="{00000000-0005-0000-0000-0000F27A0000}"/>
    <cellStyle name="20% - Accent1 4 2 2 2 2 2 3 3 4" xfId="31656" xr:uid="{00000000-0005-0000-0000-0000F37A0000}"/>
    <cellStyle name="20% - Accent1 4 2 2 2 2 2 3 4" xfId="31657" xr:uid="{00000000-0005-0000-0000-0000F47A0000}"/>
    <cellStyle name="20% - Accent1 4 2 2 2 2 2 3 4 2" xfId="31658" xr:uid="{00000000-0005-0000-0000-0000F57A0000}"/>
    <cellStyle name="20% - Accent1 4 2 2 2 2 2 3 4 2 2" xfId="31659" xr:uid="{00000000-0005-0000-0000-0000F67A0000}"/>
    <cellStyle name="20% - Accent1 4 2 2 2 2 2 3 4 2 2 2" xfId="31660" xr:uid="{00000000-0005-0000-0000-0000F77A0000}"/>
    <cellStyle name="20% - Accent1 4 2 2 2 2 2 3 4 2 3" xfId="31661" xr:uid="{00000000-0005-0000-0000-0000F87A0000}"/>
    <cellStyle name="20% - Accent1 4 2 2 2 2 2 3 4 3" xfId="31662" xr:uid="{00000000-0005-0000-0000-0000F97A0000}"/>
    <cellStyle name="20% - Accent1 4 2 2 2 2 2 3 4 3 2" xfId="31663" xr:uid="{00000000-0005-0000-0000-0000FA7A0000}"/>
    <cellStyle name="20% - Accent1 4 2 2 2 2 2 3 4 4" xfId="31664" xr:uid="{00000000-0005-0000-0000-0000FB7A0000}"/>
    <cellStyle name="20% - Accent1 4 2 2 2 2 2 3 5" xfId="31665" xr:uid="{00000000-0005-0000-0000-0000FC7A0000}"/>
    <cellStyle name="20% - Accent1 4 2 2 2 2 2 3 5 2" xfId="31666" xr:uid="{00000000-0005-0000-0000-0000FD7A0000}"/>
    <cellStyle name="20% - Accent1 4 2 2 2 2 2 3 5 2 2" xfId="31667" xr:uid="{00000000-0005-0000-0000-0000FE7A0000}"/>
    <cellStyle name="20% - Accent1 4 2 2 2 2 2 3 5 3" xfId="31668" xr:uid="{00000000-0005-0000-0000-0000FF7A0000}"/>
    <cellStyle name="20% - Accent1 4 2 2 2 2 2 3 6" xfId="31669" xr:uid="{00000000-0005-0000-0000-0000007B0000}"/>
    <cellStyle name="20% - Accent1 4 2 2 2 2 2 3 6 2" xfId="31670" xr:uid="{00000000-0005-0000-0000-0000017B0000}"/>
    <cellStyle name="20% - Accent1 4 2 2 2 2 2 3 6 2 2" xfId="31671" xr:uid="{00000000-0005-0000-0000-0000027B0000}"/>
    <cellStyle name="20% - Accent1 4 2 2 2 2 2 3 6 3" xfId="31672" xr:uid="{00000000-0005-0000-0000-0000037B0000}"/>
    <cellStyle name="20% - Accent1 4 2 2 2 2 2 3 7" xfId="31673" xr:uid="{00000000-0005-0000-0000-0000047B0000}"/>
    <cellStyle name="20% - Accent1 4 2 2 2 2 2 3 7 2" xfId="31674" xr:uid="{00000000-0005-0000-0000-0000057B0000}"/>
    <cellStyle name="20% - Accent1 4 2 2 2 2 2 3 8" xfId="31675" xr:uid="{00000000-0005-0000-0000-0000067B0000}"/>
    <cellStyle name="20% - Accent1 4 2 2 2 2 2 3 8 2" xfId="31676" xr:uid="{00000000-0005-0000-0000-0000077B0000}"/>
    <cellStyle name="20% - Accent1 4 2 2 2 2 2 3 9" xfId="31677" xr:uid="{00000000-0005-0000-0000-0000087B0000}"/>
    <cellStyle name="20% - Accent1 4 2 2 2 2 2 4" xfId="31678" xr:uid="{00000000-0005-0000-0000-0000097B0000}"/>
    <cellStyle name="20% - Accent1 4 2 2 2 2 2 4 2" xfId="31679" xr:uid="{00000000-0005-0000-0000-00000A7B0000}"/>
    <cellStyle name="20% - Accent1 4 2 2 2 2 2 4 2 2" xfId="31680" xr:uid="{00000000-0005-0000-0000-00000B7B0000}"/>
    <cellStyle name="20% - Accent1 4 2 2 2 2 2 4 2 2 2" xfId="31681" xr:uid="{00000000-0005-0000-0000-00000C7B0000}"/>
    <cellStyle name="20% - Accent1 4 2 2 2 2 2 4 2 3" xfId="31682" xr:uid="{00000000-0005-0000-0000-00000D7B0000}"/>
    <cellStyle name="20% - Accent1 4 2 2 2 2 2 4 3" xfId="31683" xr:uid="{00000000-0005-0000-0000-00000E7B0000}"/>
    <cellStyle name="20% - Accent1 4 2 2 2 2 2 4 3 2" xfId="31684" xr:uid="{00000000-0005-0000-0000-00000F7B0000}"/>
    <cellStyle name="20% - Accent1 4 2 2 2 2 2 4 4" xfId="31685" xr:uid="{00000000-0005-0000-0000-0000107B0000}"/>
    <cellStyle name="20% - Accent1 4 2 2 2 2 2 5" xfId="31686" xr:uid="{00000000-0005-0000-0000-0000117B0000}"/>
    <cellStyle name="20% - Accent1 4 2 2 2 2 2 5 2" xfId="31687" xr:uid="{00000000-0005-0000-0000-0000127B0000}"/>
    <cellStyle name="20% - Accent1 4 2 2 2 2 2 5 2 2" xfId="31688" xr:uid="{00000000-0005-0000-0000-0000137B0000}"/>
    <cellStyle name="20% - Accent1 4 2 2 2 2 2 5 2 2 2" xfId="31689" xr:uid="{00000000-0005-0000-0000-0000147B0000}"/>
    <cellStyle name="20% - Accent1 4 2 2 2 2 2 5 2 3" xfId="31690" xr:uid="{00000000-0005-0000-0000-0000157B0000}"/>
    <cellStyle name="20% - Accent1 4 2 2 2 2 2 5 3" xfId="31691" xr:uid="{00000000-0005-0000-0000-0000167B0000}"/>
    <cellStyle name="20% - Accent1 4 2 2 2 2 2 5 3 2" xfId="31692" xr:uid="{00000000-0005-0000-0000-0000177B0000}"/>
    <cellStyle name="20% - Accent1 4 2 2 2 2 2 5 4" xfId="31693" xr:uid="{00000000-0005-0000-0000-0000187B0000}"/>
    <cellStyle name="20% - Accent1 4 2 2 2 2 2 6" xfId="31694" xr:uid="{00000000-0005-0000-0000-0000197B0000}"/>
    <cellStyle name="20% - Accent1 4 2 2 2 2 2 6 2" xfId="31695" xr:uid="{00000000-0005-0000-0000-00001A7B0000}"/>
    <cellStyle name="20% - Accent1 4 2 2 2 2 2 6 2 2" xfId="31696" xr:uid="{00000000-0005-0000-0000-00001B7B0000}"/>
    <cellStyle name="20% - Accent1 4 2 2 2 2 2 6 2 2 2" xfId="31697" xr:uid="{00000000-0005-0000-0000-00001C7B0000}"/>
    <cellStyle name="20% - Accent1 4 2 2 2 2 2 6 2 3" xfId="31698" xr:uid="{00000000-0005-0000-0000-00001D7B0000}"/>
    <cellStyle name="20% - Accent1 4 2 2 2 2 2 6 3" xfId="31699" xr:uid="{00000000-0005-0000-0000-00001E7B0000}"/>
    <cellStyle name="20% - Accent1 4 2 2 2 2 2 6 3 2" xfId="31700" xr:uid="{00000000-0005-0000-0000-00001F7B0000}"/>
    <cellStyle name="20% - Accent1 4 2 2 2 2 2 6 4" xfId="31701" xr:uid="{00000000-0005-0000-0000-0000207B0000}"/>
    <cellStyle name="20% - Accent1 4 2 2 2 2 2 7" xfId="31702" xr:uid="{00000000-0005-0000-0000-0000217B0000}"/>
    <cellStyle name="20% - Accent1 4 2 2 2 2 2 7 2" xfId="31703" xr:uid="{00000000-0005-0000-0000-0000227B0000}"/>
    <cellStyle name="20% - Accent1 4 2 2 2 2 2 7 2 2" xfId="31704" xr:uid="{00000000-0005-0000-0000-0000237B0000}"/>
    <cellStyle name="20% - Accent1 4 2 2 2 2 2 7 3" xfId="31705" xr:uid="{00000000-0005-0000-0000-0000247B0000}"/>
    <cellStyle name="20% - Accent1 4 2 2 2 2 2 8" xfId="31706" xr:uid="{00000000-0005-0000-0000-0000257B0000}"/>
    <cellStyle name="20% - Accent1 4 2 2 2 2 2 8 2" xfId="31707" xr:uid="{00000000-0005-0000-0000-0000267B0000}"/>
    <cellStyle name="20% - Accent1 4 2 2 2 2 2 8 2 2" xfId="31708" xr:uid="{00000000-0005-0000-0000-0000277B0000}"/>
    <cellStyle name="20% - Accent1 4 2 2 2 2 2 8 3" xfId="31709" xr:uid="{00000000-0005-0000-0000-0000287B0000}"/>
    <cellStyle name="20% - Accent1 4 2 2 2 2 2 9" xfId="31710" xr:uid="{00000000-0005-0000-0000-0000297B0000}"/>
    <cellStyle name="20% - Accent1 4 2 2 2 2 2 9 2" xfId="31711" xr:uid="{00000000-0005-0000-0000-00002A7B0000}"/>
    <cellStyle name="20% - Accent1 4 2 2 2 2 3" xfId="31712" xr:uid="{00000000-0005-0000-0000-00002B7B0000}"/>
    <cellStyle name="20% - Accent1 4 2 2 2 2 3 10" xfId="31713" xr:uid="{00000000-0005-0000-0000-00002C7B0000}"/>
    <cellStyle name="20% - Accent1 4 2 2 2 2 3 10 2" xfId="31714" xr:uid="{00000000-0005-0000-0000-00002D7B0000}"/>
    <cellStyle name="20% - Accent1 4 2 2 2 2 3 11" xfId="31715" xr:uid="{00000000-0005-0000-0000-00002E7B0000}"/>
    <cellStyle name="20% - Accent1 4 2 2 2 2 3 2" xfId="31716" xr:uid="{00000000-0005-0000-0000-00002F7B0000}"/>
    <cellStyle name="20% - Accent1 4 2 2 2 2 3 2 2" xfId="31717" xr:uid="{00000000-0005-0000-0000-0000307B0000}"/>
    <cellStyle name="20% - Accent1 4 2 2 2 2 3 2 2 2" xfId="31718" xr:uid="{00000000-0005-0000-0000-0000317B0000}"/>
    <cellStyle name="20% - Accent1 4 2 2 2 2 3 2 2 2 2" xfId="31719" xr:uid="{00000000-0005-0000-0000-0000327B0000}"/>
    <cellStyle name="20% - Accent1 4 2 2 2 2 3 2 2 2 2 2" xfId="31720" xr:uid="{00000000-0005-0000-0000-0000337B0000}"/>
    <cellStyle name="20% - Accent1 4 2 2 2 2 3 2 2 2 3" xfId="31721" xr:uid="{00000000-0005-0000-0000-0000347B0000}"/>
    <cellStyle name="20% - Accent1 4 2 2 2 2 3 2 2 3" xfId="31722" xr:uid="{00000000-0005-0000-0000-0000357B0000}"/>
    <cellStyle name="20% - Accent1 4 2 2 2 2 3 2 2 3 2" xfId="31723" xr:uid="{00000000-0005-0000-0000-0000367B0000}"/>
    <cellStyle name="20% - Accent1 4 2 2 2 2 3 2 2 4" xfId="31724" xr:uid="{00000000-0005-0000-0000-0000377B0000}"/>
    <cellStyle name="20% - Accent1 4 2 2 2 2 3 2 3" xfId="31725" xr:uid="{00000000-0005-0000-0000-0000387B0000}"/>
    <cellStyle name="20% - Accent1 4 2 2 2 2 3 2 3 2" xfId="31726" xr:uid="{00000000-0005-0000-0000-0000397B0000}"/>
    <cellStyle name="20% - Accent1 4 2 2 2 2 3 2 3 2 2" xfId="31727" xr:uid="{00000000-0005-0000-0000-00003A7B0000}"/>
    <cellStyle name="20% - Accent1 4 2 2 2 2 3 2 3 2 2 2" xfId="31728" xr:uid="{00000000-0005-0000-0000-00003B7B0000}"/>
    <cellStyle name="20% - Accent1 4 2 2 2 2 3 2 3 2 3" xfId="31729" xr:uid="{00000000-0005-0000-0000-00003C7B0000}"/>
    <cellStyle name="20% - Accent1 4 2 2 2 2 3 2 3 3" xfId="31730" xr:uid="{00000000-0005-0000-0000-00003D7B0000}"/>
    <cellStyle name="20% - Accent1 4 2 2 2 2 3 2 3 3 2" xfId="31731" xr:uid="{00000000-0005-0000-0000-00003E7B0000}"/>
    <cellStyle name="20% - Accent1 4 2 2 2 2 3 2 3 4" xfId="31732" xr:uid="{00000000-0005-0000-0000-00003F7B0000}"/>
    <cellStyle name="20% - Accent1 4 2 2 2 2 3 2 4" xfId="31733" xr:uid="{00000000-0005-0000-0000-0000407B0000}"/>
    <cellStyle name="20% - Accent1 4 2 2 2 2 3 2 4 2" xfId="31734" xr:uid="{00000000-0005-0000-0000-0000417B0000}"/>
    <cellStyle name="20% - Accent1 4 2 2 2 2 3 2 4 2 2" xfId="31735" xr:uid="{00000000-0005-0000-0000-0000427B0000}"/>
    <cellStyle name="20% - Accent1 4 2 2 2 2 3 2 4 2 2 2" xfId="31736" xr:uid="{00000000-0005-0000-0000-0000437B0000}"/>
    <cellStyle name="20% - Accent1 4 2 2 2 2 3 2 4 2 3" xfId="31737" xr:uid="{00000000-0005-0000-0000-0000447B0000}"/>
    <cellStyle name="20% - Accent1 4 2 2 2 2 3 2 4 3" xfId="31738" xr:uid="{00000000-0005-0000-0000-0000457B0000}"/>
    <cellStyle name="20% - Accent1 4 2 2 2 2 3 2 4 3 2" xfId="31739" xr:uid="{00000000-0005-0000-0000-0000467B0000}"/>
    <cellStyle name="20% - Accent1 4 2 2 2 2 3 2 4 4" xfId="31740" xr:uid="{00000000-0005-0000-0000-0000477B0000}"/>
    <cellStyle name="20% - Accent1 4 2 2 2 2 3 2 5" xfId="31741" xr:uid="{00000000-0005-0000-0000-0000487B0000}"/>
    <cellStyle name="20% - Accent1 4 2 2 2 2 3 2 5 2" xfId="31742" xr:uid="{00000000-0005-0000-0000-0000497B0000}"/>
    <cellStyle name="20% - Accent1 4 2 2 2 2 3 2 5 2 2" xfId="31743" xr:uid="{00000000-0005-0000-0000-00004A7B0000}"/>
    <cellStyle name="20% - Accent1 4 2 2 2 2 3 2 5 3" xfId="31744" xr:uid="{00000000-0005-0000-0000-00004B7B0000}"/>
    <cellStyle name="20% - Accent1 4 2 2 2 2 3 2 6" xfId="31745" xr:uid="{00000000-0005-0000-0000-00004C7B0000}"/>
    <cellStyle name="20% - Accent1 4 2 2 2 2 3 2 6 2" xfId="31746" xr:uid="{00000000-0005-0000-0000-00004D7B0000}"/>
    <cellStyle name="20% - Accent1 4 2 2 2 2 3 2 6 2 2" xfId="31747" xr:uid="{00000000-0005-0000-0000-00004E7B0000}"/>
    <cellStyle name="20% - Accent1 4 2 2 2 2 3 2 6 3" xfId="31748" xr:uid="{00000000-0005-0000-0000-00004F7B0000}"/>
    <cellStyle name="20% - Accent1 4 2 2 2 2 3 2 7" xfId="31749" xr:uid="{00000000-0005-0000-0000-0000507B0000}"/>
    <cellStyle name="20% - Accent1 4 2 2 2 2 3 2 7 2" xfId="31750" xr:uid="{00000000-0005-0000-0000-0000517B0000}"/>
    <cellStyle name="20% - Accent1 4 2 2 2 2 3 2 8" xfId="31751" xr:uid="{00000000-0005-0000-0000-0000527B0000}"/>
    <cellStyle name="20% - Accent1 4 2 2 2 2 3 2 8 2" xfId="31752" xr:uid="{00000000-0005-0000-0000-0000537B0000}"/>
    <cellStyle name="20% - Accent1 4 2 2 2 2 3 2 9" xfId="31753" xr:uid="{00000000-0005-0000-0000-0000547B0000}"/>
    <cellStyle name="20% - Accent1 4 2 2 2 2 3 3" xfId="31754" xr:uid="{00000000-0005-0000-0000-0000557B0000}"/>
    <cellStyle name="20% - Accent1 4 2 2 2 2 3 3 2" xfId="31755" xr:uid="{00000000-0005-0000-0000-0000567B0000}"/>
    <cellStyle name="20% - Accent1 4 2 2 2 2 3 3 2 2" xfId="31756" xr:uid="{00000000-0005-0000-0000-0000577B0000}"/>
    <cellStyle name="20% - Accent1 4 2 2 2 2 3 3 2 2 2" xfId="31757" xr:uid="{00000000-0005-0000-0000-0000587B0000}"/>
    <cellStyle name="20% - Accent1 4 2 2 2 2 3 3 2 2 2 2" xfId="31758" xr:uid="{00000000-0005-0000-0000-0000597B0000}"/>
    <cellStyle name="20% - Accent1 4 2 2 2 2 3 3 2 2 3" xfId="31759" xr:uid="{00000000-0005-0000-0000-00005A7B0000}"/>
    <cellStyle name="20% - Accent1 4 2 2 2 2 3 3 2 3" xfId="31760" xr:uid="{00000000-0005-0000-0000-00005B7B0000}"/>
    <cellStyle name="20% - Accent1 4 2 2 2 2 3 3 2 3 2" xfId="31761" xr:uid="{00000000-0005-0000-0000-00005C7B0000}"/>
    <cellStyle name="20% - Accent1 4 2 2 2 2 3 3 2 4" xfId="31762" xr:uid="{00000000-0005-0000-0000-00005D7B0000}"/>
    <cellStyle name="20% - Accent1 4 2 2 2 2 3 3 3" xfId="31763" xr:uid="{00000000-0005-0000-0000-00005E7B0000}"/>
    <cellStyle name="20% - Accent1 4 2 2 2 2 3 3 3 2" xfId="31764" xr:uid="{00000000-0005-0000-0000-00005F7B0000}"/>
    <cellStyle name="20% - Accent1 4 2 2 2 2 3 3 3 2 2" xfId="31765" xr:uid="{00000000-0005-0000-0000-0000607B0000}"/>
    <cellStyle name="20% - Accent1 4 2 2 2 2 3 3 3 2 2 2" xfId="31766" xr:uid="{00000000-0005-0000-0000-0000617B0000}"/>
    <cellStyle name="20% - Accent1 4 2 2 2 2 3 3 3 2 3" xfId="31767" xr:uid="{00000000-0005-0000-0000-0000627B0000}"/>
    <cellStyle name="20% - Accent1 4 2 2 2 2 3 3 3 3" xfId="31768" xr:uid="{00000000-0005-0000-0000-0000637B0000}"/>
    <cellStyle name="20% - Accent1 4 2 2 2 2 3 3 3 3 2" xfId="31769" xr:uid="{00000000-0005-0000-0000-0000647B0000}"/>
    <cellStyle name="20% - Accent1 4 2 2 2 2 3 3 3 4" xfId="31770" xr:uid="{00000000-0005-0000-0000-0000657B0000}"/>
    <cellStyle name="20% - Accent1 4 2 2 2 2 3 3 4" xfId="31771" xr:uid="{00000000-0005-0000-0000-0000667B0000}"/>
    <cellStyle name="20% - Accent1 4 2 2 2 2 3 3 4 2" xfId="31772" xr:uid="{00000000-0005-0000-0000-0000677B0000}"/>
    <cellStyle name="20% - Accent1 4 2 2 2 2 3 3 4 2 2" xfId="31773" xr:uid="{00000000-0005-0000-0000-0000687B0000}"/>
    <cellStyle name="20% - Accent1 4 2 2 2 2 3 3 4 2 2 2" xfId="31774" xr:uid="{00000000-0005-0000-0000-0000697B0000}"/>
    <cellStyle name="20% - Accent1 4 2 2 2 2 3 3 4 2 3" xfId="31775" xr:uid="{00000000-0005-0000-0000-00006A7B0000}"/>
    <cellStyle name="20% - Accent1 4 2 2 2 2 3 3 4 3" xfId="31776" xr:uid="{00000000-0005-0000-0000-00006B7B0000}"/>
    <cellStyle name="20% - Accent1 4 2 2 2 2 3 3 4 3 2" xfId="31777" xr:uid="{00000000-0005-0000-0000-00006C7B0000}"/>
    <cellStyle name="20% - Accent1 4 2 2 2 2 3 3 4 4" xfId="31778" xr:uid="{00000000-0005-0000-0000-00006D7B0000}"/>
    <cellStyle name="20% - Accent1 4 2 2 2 2 3 3 5" xfId="31779" xr:uid="{00000000-0005-0000-0000-00006E7B0000}"/>
    <cellStyle name="20% - Accent1 4 2 2 2 2 3 3 5 2" xfId="31780" xr:uid="{00000000-0005-0000-0000-00006F7B0000}"/>
    <cellStyle name="20% - Accent1 4 2 2 2 2 3 3 5 2 2" xfId="31781" xr:uid="{00000000-0005-0000-0000-0000707B0000}"/>
    <cellStyle name="20% - Accent1 4 2 2 2 2 3 3 5 3" xfId="31782" xr:uid="{00000000-0005-0000-0000-0000717B0000}"/>
    <cellStyle name="20% - Accent1 4 2 2 2 2 3 3 6" xfId="31783" xr:uid="{00000000-0005-0000-0000-0000727B0000}"/>
    <cellStyle name="20% - Accent1 4 2 2 2 2 3 3 6 2" xfId="31784" xr:uid="{00000000-0005-0000-0000-0000737B0000}"/>
    <cellStyle name="20% - Accent1 4 2 2 2 2 3 3 6 2 2" xfId="31785" xr:uid="{00000000-0005-0000-0000-0000747B0000}"/>
    <cellStyle name="20% - Accent1 4 2 2 2 2 3 3 6 3" xfId="31786" xr:uid="{00000000-0005-0000-0000-0000757B0000}"/>
    <cellStyle name="20% - Accent1 4 2 2 2 2 3 3 7" xfId="31787" xr:uid="{00000000-0005-0000-0000-0000767B0000}"/>
    <cellStyle name="20% - Accent1 4 2 2 2 2 3 3 7 2" xfId="31788" xr:uid="{00000000-0005-0000-0000-0000777B0000}"/>
    <cellStyle name="20% - Accent1 4 2 2 2 2 3 3 8" xfId="31789" xr:uid="{00000000-0005-0000-0000-0000787B0000}"/>
    <cellStyle name="20% - Accent1 4 2 2 2 2 3 3 8 2" xfId="31790" xr:uid="{00000000-0005-0000-0000-0000797B0000}"/>
    <cellStyle name="20% - Accent1 4 2 2 2 2 3 3 9" xfId="31791" xr:uid="{00000000-0005-0000-0000-00007A7B0000}"/>
    <cellStyle name="20% - Accent1 4 2 2 2 2 3 4" xfId="31792" xr:uid="{00000000-0005-0000-0000-00007B7B0000}"/>
    <cellStyle name="20% - Accent1 4 2 2 2 2 3 4 2" xfId="31793" xr:uid="{00000000-0005-0000-0000-00007C7B0000}"/>
    <cellStyle name="20% - Accent1 4 2 2 2 2 3 4 2 2" xfId="31794" xr:uid="{00000000-0005-0000-0000-00007D7B0000}"/>
    <cellStyle name="20% - Accent1 4 2 2 2 2 3 4 2 2 2" xfId="31795" xr:uid="{00000000-0005-0000-0000-00007E7B0000}"/>
    <cellStyle name="20% - Accent1 4 2 2 2 2 3 4 2 3" xfId="31796" xr:uid="{00000000-0005-0000-0000-00007F7B0000}"/>
    <cellStyle name="20% - Accent1 4 2 2 2 2 3 4 3" xfId="31797" xr:uid="{00000000-0005-0000-0000-0000807B0000}"/>
    <cellStyle name="20% - Accent1 4 2 2 2 2 3 4 3 2" xfId="31798" xr:uid="{00000000-0005-0000-0000-0000817B0000}"/>
    <cellStyle name="20% - Accent1 4 2 2 2 2 3 4 4" xfId="31799" xr:uid="{00000000-0005-0000-0000-0000827B0000}"/>
    <cellStyle name="20% - Accent1 4 2 2 2 2 3 5" xfId="31800" xr:uid="{00000000-0005-0000-0000-0000837B0000}"/>
    <cellStyle name="20% - Accent1 4 2 2 2 2 3 5 2" xfId="31801" xr:uid="{00000000-0005-0000-0000-0000847B0000}"/>
    <cellStyle name="20% - Accent1 4 2 2 2 2 3 5 2 2" xfId="31802" xr:uid="{00000000-0005-0000-0000-0000857B0000}"/>
    <cellStyle name="20% - Accent1 4 2 2 2 2 3 5 2 2 2" xfId="31803" xr:uid="{00000000-0005-0000-0000-0000867B0000}"/>
    <cellStyle name="20% - Accent1 4 2 2 2 2 3 5 2 3" xfId="31804" xr:uid="{00000000-0005-0000-0000-0000877B0000}"/>
    <cellStyle name="20% - Accent1 4 2 2 2 2 3 5 3" xfId="31805" xr:uid="{00000000-0005-0000-0000-0000887B0000}"/>
    <cellStyle name="20% - Accent1 4 2 2 2 2 3 5 3 2" xfId="31806" xr:uid="{00000000-0005-0000-0000-0000897B0000}"/>
    <cellStyle name="20% - Accent1 4 2 2 2 2 3 5 4" xfId="31807" xr:uid="{00000000-0005-0000-0000-00008A7B0000}"/>
    <cellStyle name="20% - Accent1 4 2 2 2 2 3 6" xfId="31808" xr:uid="{00000000-0005-0000-0000-00008B7B0000}"/>
    <cellStyle name="20% - Accent1 4 2 2 2 2 3 6 2" xfId="31809" xr:uid="{00000000-0005-0000-0000-00008C7B0000}"/>
    <cellStyle name="20% - Accent1 4 2 2 2 2 3 6 2 2" xfId="31810" xr:uid="{00000000-0005-0000-0000-00008D7B0000}"/>
    <cellStyle name="20% - Accent1 4 2 2 2 2 3 6 2 2 2" xfId="31811" xr:uid="{00000000-0005-0000-0000-00008E7B0000}"/>
    <cellStyle name="20% - Accent1 4 2 2 2 2 3 6 2 3" xfId="31812" xr:uid="{00000000-0005-0000-0000-00008F7B0000}"/>
    <cellStyle name="20% - Accent1 4 2 2 2 2 3 6 3" xfId="31813" xr:uid="{00000000-0005-0000-0000-0000907B0000}"/>
    <cellStyle name="20% - Accent1 4 2 2 2 2 3 6 3 2" xfId="31814" xr:uid="{00000000-0005-0000-0000-0000917B0000}"/>
    <cellStyle name="20% - Accent1 4 2 2 2 2 3 6 4" xfId="31815" xr:uid="{00000000-0005-0000-0000-0000927B0000}"/>
    <cellStyle name="20% - Accent1 4 2 2 2 2 3 7" xfId="31816" xr:uid="{00000000-0005-0000-0000-0000937B0000}"/>
    <cellStyle name="20% - Accent1 4 2 2 2 2 3 7 2" xfId="31817" xr:uid="{00000000-0005-0000-0000-0000947B0000}"/>
    <cellStyle name="20% - Accent1 4 2 2 2 2 3 7 2 2" xfId="31818" xr:uid="{00000000-0005-0000-0000-0000957B0000}"/>
    <cellStyle name="20% - Accent1 4 2 2 2 2 3 7 3" xfId="31819" xr:uid="{00000000-0005-0000-0000-0000967B0000}"/>
    <cellStyle name="20% - Accent1 4 2 2 2 2 3 8" xfId="31820" xr:uid="{00000000-0005-0000-0000-0000977B0000}"/>
    <cellStyle name="20% - Accent1 4 2 2 2 2 3 8 2" xfId="31821" xr:uid="{00000000-0005-0000-0000-0000987B0000}"/>
    <cellStyle name="20% - Accent1 4 2 2 2 2 3 8 2 2" xfId="31822" xr:uid="{00000000-0005-0000-0000-0000997B0000}"/>
    <cellStyle name="20% - Accent1 4 2 2 2 2 3 8 3" xfId="31823" xr:uid="{00000000-0005-0000-0000-00009A7B0000}"/>
    <cellStyle name="20% - Accent1 4 2 2 2 2 3 9" xfId="31824" xr:uid="{00000000-0005-0000-0000-00009B7B0000}"/>
    <cellStyle name="20% - Accent1 4 2 2 2 2 3 9 2" xfId="31825" xr:uid="{00000000-0005-0000-0000-00009C7B0000}"/>
    <cellStyle name="20% - Accent1 4 2 2 2 2 4" xfId="31826" xr:uid="{00000000-0005-0000-0000-00009D7B0000}"/>
    <cellStyle name="20% - Accent1 4 2 2 2 2 4 10" xfId="31827" xr:uid="{00000000-0005-0000-0000-00009E7B0000}"/>
    <cellStyle name="20% - Accent1 4 2 2 2 2 4 10 2" xfId="31828" xr:uid="{00000000-0005-0000-0000-00009F7B0000}"/>
    <cellStyle name="20% - Accent1 4 2 2 2 2 4 11" xfId="31829" xr:uid="{00000000-0005-0000-0000-0000A07B0000}"/>
    <cellStyle name="20% - Accent1 4 2 2 2 2 4 2" xfId="31830" xr:uid="{00000000-0005-0000-0000-0000A17B0000}"/>
    <cellStyle name="20% - Accent1 4 2 2 2 2 4 2 2" xfId="31831" xr:uid="{00000000-0005-0000-0000-0000A27B0000}"/>
    <cellStyle name="20% - Accent1 4 2 2 2 2 4 2 2 2" xfId="31832" xr:uid="{00000000-0005-0000-0000-0000A37B0000}"/>
    <cellStyle name="20% - Accent1 4 2 2 2 2 4 2 2 2 2" xfId="31833" xr:uid="{00000000-0005-0000-0000-0000A47B0000}"/>
    <cellStyle name="20% - Accent1 4 2 2 2 2 4 2 2 2 2 2" xfId="31834" xr:uid="{00000000-0005-0000-0000-0000A57B0000}"/>
    <cellStyle name="20% - Accent1 4 2 2 2 2 4 2 2 2 3" xfId="31835" xr:uid="{00000000-0005-0000-0000-0000A67B0000}"/>
    <cellStyle name="20% - Accent1 4 2 2 2 2 4 2 2 3" xfId="31836" xr:uid="{00000000-0005-0000-0000-0000A77B0000}"/>
    <cellStyle name="20% - Accent1 4 2 2 2 2 4 2 2 3 2" xfId="31837" xr:uid="{00000000-0005-0000-0000-0000A87B0000}"/>
    <cellStyle name="20% - Accent1 4 2 2 2 2 4 2 2 4" xfId="31838" xr:uid="{00000000-0005-0000-0000-0000A97B0000}"/>
    <cellStyle name="20% - Accent1 4 2 2 2 2 4 2 3" xfId="31839" xr:uid="{00000000-0005-0000-0000-0000AA7B0000}"/>
    <cellStyle name="20% - Accent1 4 2 2 2 2 4 2 3 2" xfId="31840" xr:uid="{00000000-0005-0000-0000-0000AB7B0000}"/>
    <cellStyle name="20% - Accent1 4 2 2 2 2 4 2 3 2 2" xfId="31841" xr:uid="{00000000-0005-0000-0000-0000AC7B0000}"/>
    <cellStyle name="20% - Accent1 4 2 2 2 2 4 2 3 2 2 2" xfId="31842" xr:uid="{00000000-0005-0000-0000-0000AD7B0000}"/>
    <cellStyle name="20% - Accent1 4 2 2 2 2 4 2 3 2 3" xfId="31843" xr:uid="{00000000-0005-0000-0000-0000AE7B0000}"/>
    <cellStyle name="20% - Accent1 4 2 2 2 2 4 2 3 3" xfId="31844" xr:uid="{00000000-0005-0000-0000-0000AF7B0000}"/>
    <cellStyle name="20% - Accent1 4 2 2 2 2 4 2 3 3 2" xfId="31845" xr:uid="{00000000-0005-0000-0000-0000B07B0000}"/>
    <cellStyle name="20% - Accent1 4 2 2 2 2 4 2 3 4" xfId="31846" xr:uid="{00000000-0005-0000-0000-0000B17B0000}"/>
    <cellStyle name="20% - Accent1 4 2 2 2 2 4 2 4" xfId="31847" xr:uid="{00000000-0005-0000-0000-0000B27B0000}"/>
    <cellStyle name="20% - Accent1 4 2 2 2 2 4 2 4 2" xfId="31848" xr:uid="{00000000-0005-0000-0000-0000B37B0000}"/>
    <cellStyle name="20% - Accent1 4 2 2 2 2 4 2 4 2 2" xfId="31849" xr:uid="{00000000-0005-0000-0000-0000B47B0000}"/>
    <cellStyle name="20% - Accent1 4 2 2 2 2 4 2 4 2 2 2" xfId="31850" xr:uid="{00000000-0005-0000-0000-0000B57B0000}"/>
    <cellStyle name="20% - Accent1 4 2 2 2 2 4 2 4 2 3" xfId="31851" xr:uid="{00000000-0005-0000-0000-0000B67B0000}"/>
    <cellStyle name="20% - Accent1 4 2 2 2 2 4 2 4 3" xfId="31852" xr:uid="{00000000-0005-0000-0000-0000B77B0000}"/>
    <cellStyle name="20% - Accent1 4 2 2 2 2 4 2 4 3 2" xfId="31853" xr:uid="{00000000-0005-0000-0000-0000B87B0000}"/>
    <cellStyle name="20% - Accent1 4 2 2 2 2 4 2 4 4" xfId="31854" xr:uid="{00000000-0005-0000-0000-0000B97B0000}"/>
    <cellStyle name="20% - Accent1 4 2 2 2 2 4 2 5" xfId="31855" xr:uid="{00000000-0005-0000-0000-0000BA7B0000}"/>
    <cellStyle name="20% - Accent1 4 2 2 2 2 4 2 5 2" xfId="31856" xr:uid="{00000000-0005-0000-0000-0000BB7B0000}"/>
    <cellStyle name="20% - Accent1 4 2 2 2 2 4 2 5 2 2" xfId="31857" xr:uid="{00000000-0005-0000-0000-0000BC7B0000}"/>
    <cellStyle name="20% - Accent1 4 2 2 2 2 4 2 5 3" xfId="31858" xr:uid="{00000000-0005-0000-0000-0000BD7B0000}"/>
    <cellStyle name="20% - Accent1 4 2 2 2 2 4 2 6" xfId="31859" xr:uid="{00000000-0005-0000-0000-0000BE7B0000}"/>
    <cellStyle name="20% - Accent1 4 2 2 2 2 4 2 6 2" xfId="31860" xr:uid="{00000000-0005-0000-0000-0000BF7B0000}"/>
    <cellStyle name="20% - Accent1 4 2 2 2 2 4 2 6 2 2" xfId="31861" xr:uid="{00000000-0005-0000-0000-0000C07B0000}"/>
    <cellStyle name="20% - Accent1 4 2 2 2 2 4 2 6 3" xfId="31862" xr:uid="{00000000-0005-0000-0000-0000C17B0000}"/>
    <cellStyle name="20% - Accent1 4 2 2 2 2 4 2 7" xfId="31863" xr:uid="{00000000-0005-0000-0000-0000C27B0000}"/>
    <cellStyle name="20% - Accent1 4 2 2 2 2 4 2 7 2" xfId="31864" xr:uid="{00000000-0005-0000-0000-0000C37B0000}"/>
    <cellStyle name="20% - Accent1 4 2 2 2 2 4 2 8" xfId="31865" xr:uid="{00000000-0005-0000-0000-0000C47B0000}"/>
    <cellStyle name="20% - Accent1 4 2 2 2 2 4 2 8 2" xfId="31866" xr:uid="{00000000-0005-0000-0000-0000C57B0000}"/>
    <cellStyle name="20% - Accent1 4 2 2 2 2 4 2 9" xfId="31867" xr:uid="{00000000-0005-0000-0000-0000C67B0000}"/>
    <cellStyle name="20% - Accent1 4 2 2 2 2 4 3" xfId="31868" xr:uid="{00000000-0005-0000-0000-0000C77B0000}"/>
    <cellStyle name="20% - Accent1 4 2 2 2 2 4 3 2" xfId="31869" xr:uid="{00000000-0005-0000-0000-0000C87B0000}"/>
    <cellStyle name="20% - Accent1 4 2 2 2 2 4 3 2 2" xfId="31870" xr:uid="{00000000-0005-0000-0000-0000C97B0000}"/>
    <cellStyle name="20% - Accent1 4 2 2 2 2 4 3 2 2 2" xfId="31871" xr:uid="{00000000-0005-0000-0000-0000CA7B0000}"/>
    <cellStyle name="20% - Accent1 4 2 2 2 2 4 3 2 2 2 2" xfId="31872" xr:uid="{00000000-0005-0000-0000-0000CB7B0000}"/>
    <cellStyle name="20% - Accent1 4 2 2 2 2 4 3 2 2 3" xfId="31873" xr:uid="{00000000-0005-0000-0000-0000CC7B0000}"/>
    <cellStyle name="20% - Accent1 4 2 2 2 2 4 3 2 3" xfId="31874" xr:uid="{00000000-0005-0000-0000-0000CD7B0000}"/>
    <cellStyle name="20% - Accent1 4 2 2 2 2 4 3 2 3 2" xfId="31875" xr:uid="{00000000-0005-0000-0000-0000CE7B0000}"/>
    <cellStyle name="20% - Accent1 4 2 2 2 2 4 3 2 4" xfId="31876" xr:uid="{00000000-0005-0000-0000-0000CF7B0000}"/>
    <cellStyle name="20% - Accent1 4 2 2 2 2 4 3 3" xfId="31877" xr:uid="{00000000-0005-0000-0000-0000D07B0000}"/>
    <cellStyle name="20% - Accent1 4 2 2 2 2 4 3 3 2" xfId="31878" xr:uid="{00000000-0005-0000-0000-0000D17B0000}"/>
    <cellStyle name="20% - Accent1 4 2 2 2 2 4 3 3 2 2" xfId="31879" xr:uid="{00000000-0005-0000-0000-0000D27B0000}"/>
    <cellStyle name="20% - Accent1 4 2 2 2 2 4 3 3 2 2 2" xfId="31880" xr:uid="{00000000-0005-0000-0000-0000D37B0000}"/>
    <cellStyle name="20% - Accent1 4 2 2 2 2 4 3 3 2 3" xfId="31881" xr:uid="{00000000-0005-0000-0000-0000D47B0000}"/>
    <cellStyle name="20% - Accent1 4 2 2 2 2 4 3 3 3" xfId="31882" xr:uid="{00000000-0005-0000-0000-0000D57B0000}"/>
    <cellStyle name="20% - Accent1 4 2 2 2 2 4 3 3 3 2" xfId="31883" xr:uid="{00000000-0005-0000-0000-0000D67B0000}"/>
    <cellStyle name="20% - Accent1 4 2 2 2 2 4 3 3 4" xfId="31884" xr:uid="{00000000-0005-0000-0000-0000D77B0000}"/>
    <cellStyle name="20% - Accent1 4 2 2 2 2 4 3 4" xfId="31885" xr:uid="{00000000-0005-0000-0000-0000D87B0000}"/>
    <cellStyle name="20% - Accent1 4 2 2 2 2 4 3 4 2" xfId="31886" xr:uid="{00000000-0005-0000-0000-0000D97B0000}"/>
    <cellStyle name="20% - Accent1 4 2 2 2 2 4 3 4 2 2" xfId="31887" xr:uid="{00000000-0005-0000-0000-0000DA7B0000}"/>
    <cellStyle name="20% - Accent1 4 2 2 2 2 4 3 4 2 2 2" xfId="31888" xr:uid="{00000000-0005-0000-0000-0000DB7B0000}"/>
    <cellStyle name="20% - Accent1 4 2 2 2 2 4 3 4 2 3" xfId="31889" xr:uid="{00000000-0005-0000-0000-0000DC7B0000}"/>
    <cellStyle name="20% - Accent1 4 2 2 2 2 4 3 4 3" xfId="31890" xr:uid="{00000000-0005-0000-0000-0000DD7B0000}"/>
    <cellStyle name="20% - Accent1 4 2 2 2 2 4 3 4 3 2" xfId="31891" xr:uid="{00000000-0005-0000-0000-0000DE7B0000}"/>
    <cellStyle name="20% - Accent1 4 2 2 2 2 4 3 4 4" xfId="31892" xr:uid="{00000000-0005-0000-0000-0000DF7B0000}"/>
    <cellStyle name="20% - Accent1 4 2 2 2 2 4 3 5" xfId="31893" xr:uid="{00000000-0005-0000-0000-0000E07B0000}"/>
    <cellStyle name="20% - Accent1 4 2 2 2 2 4 3 5 2" xfId="31894" xr:uid="{00000000-0005-0000-0000-0000E17B0000}"/>
    <cellStyle name="20% - Accent1 4 2 2 2 2 4 3 5 2 2" xfId="31895" xr:uid="{00000000-0005-0000-0000-0000E27B0000}"/>
    <cellStyle name="20% - Accent1 4 2 2 2 2 4 3 5 3" xfId="31896" xr:uid="{00000000-0005-0000-0000-0000E37B0000}"/>
    <cellStyle name="20% - Accent1 4 2 2 2 2 4 3 6" xfId="31897" xr:uid="{00000000-0005-0000-0000-0000E47B0000}"/>
    <cellStyle name="20% - Accent1 4 2 2 2 2 4 3 6 2" xfId="31898" xr:uid="{00000000-0005-0000-0000-0000E57B0000}"/>
    <cellStyle name="20% - Accent1 4 2 2 2 2 4 3 6 2 2" xfId="31899" xr:uid="{00000000-0005-0000-0000-0000E67B0000}"/>
    <cellStyle name="20% - Accent1 4 2 2 2 2 4 3 6 3" xfId="31900" xr:uid="{00000000-0005-0000-0000-0000E77B0000}"/>
    <cellStyle name="20% - Accent1 4 2 2 2 2 4 3 7" xfId="31901" xr:uid="{00000000-0005-0000-0000-0000E87B0000}"/>
    <cellStyle name="20% - Accent1 4 2 2 2 2 4 3 7 2" xfId="31902" xr:uid="{00000000-0005-0000-0000-0000E97B0000}"/>
    <cellStyle name="20% - Accent1 4 2 2 2 2 4 3 8" xfId="31903" xr:uid="{00000000-0005-0000-0000-0000EA7B0000}"/>
    <cellStyle name="20% - Accent1 4 2 2 2 2 4 3 8 2" xfId="31904" xr:uid="{00000000-0005-0000-0000-0000EB7B0000}"/>
    <cellStyle name="20% - Accent1 4 2 2 2 2 4 3 9" xfId="31905" xr:uid="{00000000-0005-0000-0000-0000EC7B0000}"/>
    <cellStyle name="20% - Accent1 4 2 2 2 2 4 4" xfId="31906" xr:uid="{00000000-0005-0000-0000-0000ED7B0000}"/>
    <cellStyle name="20% - Accent1 4 2 2 2 2 4 4 2" xfId="31907" xr:uid="{00000000-0005-0000-0000-0000EE7B0000}"/>
    <cellStyle name="20% - Accent1 4 2 2 2 2 4 4 2 2" xfId="31908" xr:uid="{00000000-0005-0000-0000-0000EF7B0000}"/>
    <cellStyle name="20% - Accent1 4 2 2 2 2 4 4 2 2 2" xfId="31909" xr:uid="{00000000-0005-0000-0000-0000F07B0000}"/>
    <cellStyle name="20% - Accent1 4 2 2 2 2 4 4 2 3" xfId="31910" xr:uid="{00000000-0005-0000-0000-0000F17B0000}"/>
    <cellStyle name="20% - Accent1 4 2 2 2 2 4 4 3" xfId="31911" xr:uid="{00000000-0005-0000-0000-0000F27B0000}"/>
    <cellStyle name="20% - Accent1 4 2 2 2 2 4 4 3 2" xfId="31912" xr:uid="{00000000-0005-0000-0000-0000F37B0000}"/>
    <cellStyle name="20% - Accent1 4 2 2 2 2 4 4 4" xfId="31913" xr:uid="{00000000-0005-0000-0000-0000F47B0000}"/>
    <cellStyle name="20% - Accent1 4 2 2 2 2 4 5" xfId="31914" xr:uid="{00000000-0005-0000-0000-0000F57B0000}"/>
    <cellStyle name="20% - Accent1 4 2 2 2 2 4 5 2" xfId="31915" xr:uid="{00000000-0005-0000-0000-0000F67B0000}"/>
    <cellStyle name="20% - Accent1 4 2 2 2 2 4 5 2 2" xfId="31916" xr:uid="{00000000-0005-0000-0000-0000F77B0000}"/>
    <cellStyle name="20% - Accent1 4 2 2 2 2 4 5 2 2 2" xfId="31917" xr:uid="{00000000-0005-0000-0000-0000F87B0000}"/>
    <cellStyle name="20% - Accent1 4 2 2 2 2 4 5 2 3" xfId="31918" xr:uid="{00000000-0005-0000-0000-0000F97B0000}"/>
    <cellStyle name="20% - Accent1 4 2 2 2 2 4 5 3" xfId="31919" xr:uid="{00000000-0005-0000-0000-0000FA7B0000}"/>
    <cellStyle name="20% - Accent1 4 2 2 2 2 4 5 3 2" xfId="31920" xr:uid="{00000000-0005-0000-0000-0000FB7B0000}"/>
    <cellStyle name="20% - Accent1 4 2 2 2 2 4 5 4" xfId="31921" xr:uid="{00000000-0005-0000-0000-0000FC7B0000}"/>
    <cellStyle name="20% - Accent1 4 2 2 2 2 4 6" xfId="31922" xr:uid="{00000000-0005-0000-0000-0000FD7B0000}"/>
    <cellStyle name="20% - Accent1 4 2 2 2 2 4 6 2" xfId="31923" xr:uid="{00000000-0005-0000-0000-0000FE7B0000}"/>
    <cellStyle name="20% - Accent1 4 2 2 2 2 4 6 2 2" xfId="31924" xr:uid="{00000000-0005-0000-0000-0000FF7B0000}"/>
    <cellStyle name="20% - Accent1 4 2 2 2 2 4 6 2 2 2" xfId="31925" xr:uid="{00000000-0005-0000-0000-0000007C0000}"/>
    <cellStyle name="20% - Accent1 4 2 2 2 2 4 6 2 3" xfId="31926" xr:uid="{00000000-0005-0000-0000-0000017C0000}"/>
    <cellStyle name="20% - Accent1 4 2 2 2 2 4 6 3" xfId="31927" xr:uid="{00000000-0005-0000-0000-0000027C0000}"/>
    <cellStyle name="20% - Accent1 4 2 2 2 2 4 6 3 2" xfId="31928" xr:uid="{00000000-0005-0000-0000-0000037C0000}"/>
    <cellStyle name="20% - Accent1 4 2 2 2 2 4 6 4" xfId="31929" xr:uid="{00000000-0005-0000-0000-0000047C0000}"/>
    <cellStyle name="20% - Accent1 4 2 2 2 2 4 7" xfId="31930" xr:uid="{00000000-0005-0000-0000-0000057C0000}"/>
    <cellStyle name="20% - Accent1 4 2 2 2 2 4 7 2" xfId="31931" xr:uid="{00000000-0005-0000-0000-0000067C0000}"/>
    <cellStyle name="20% - Accent1 4 2 2 2 2 4 7 2 2" xfId="31932" xr:uid="{00000000-0005-0000-0000-0000077C0000}"/>
    <cellStyle name="20% - Accent1 4 2 2 2 2 4 7 3" xfId="31933" xr:uid="{00000000-0005-0000-0000-0000087C0000}"/>
    <cellStyle name="20% - Accent1 4 2 2 2 2 4 8" xfId="31934" xr:uid="{00000000-0005-0000-0000-0000097C0000}"/>
    <cellStyle name="20% - Accent1 4 2 2 2 2 4 8 2" xfId="31935" xr:uid="{00000000-0005-0000-0000-00000A7C0000}"/>
    <cellStyle name="20% - Accent1 4 2 2 2 2 4 8 2 2" xfId="31936" xr:uid="{00000000-0005-0000-0000-00000B7C0000}"/>
    <cellStyle name="20% - Accent1 4 2 2 2 2 4 8 3" xfId="31937" xr:uid="{00000000-0005-0000-0000-00000C7C0000}"/>
    <cellStyle name="20% - Accent1 4 2 2 2 2 4 9" xfId="31938" xr:uid="{00000000-0005-0000-0000-00000D7C0000}"/>
    <cellStyle name="20% - Accent1 4 2 2 2 2 4 9 2" xfId="31939" xr:uid="{00000000-0005-0000-0000-00000E7C0000}"/>
    <cellStyle name="20% - Accent1 4 2 2 2 2 5" xfId="31940" xr:uid="{00000000-0005-0000-0000-00000F7C0000}"/>
    <cellStyle name="20% - Accent1 4 2 2 2 2 5 2" xfId="31941" xr:uid="{00000000-0005-0000-0000-0000107C0000}"/>
    <cellStyle name="20% - Accent1 4 2 2 2 2 5 2 2" xfId="31942" xr:uid="{00000000-0005-0000-0000-0000117C0000}"/>
    <cellStyle name="20% - Accent1 4 2 2 2 2 5 2 2 2" xfId="31943" xr:uid="{00000000-0005-0000-0000-0000127C0000}"/>
    <cellStyle name="20% - Accent1 4 2 2 2 2 5 2 2 2 2" xfId="31944" xr:uid="{00000000-0005-0000-0000-0000137C0000}"/>
    <cellStyle name="20% - Accent1 4 2 2 2 2 5 2 2 3" xfId="31945" xr:uid="{00000000-0005-0000-0000-0000147C0000}"/>
    <cellStyle name="20% - Accent1 4 2 2 2 2 5 2 3" xfId="31946" xr:uid="{00000000-0005-0000-0000-0000157C0000}"/>
    <cellStyle name="20% - Accent1 4 2 2 2 2 5 2 3 2" xfId="31947" xr:uid="{00000000-0005-0000-0000-0000167C0000}"/>
    <cellStyle name="20% - Accent1 4 2 2 2 2 5 2 4" xfId="31948" xr:uid="{00000000-0005-0000-0000-0000177C0000}"/>
    <cellStyle name="20% - Accent1 4 2 2 2 2 5 3" xfId="31949" xr:uid="{00000000-0005-0000-0000-0000187C0000}"/>
    <cellStyle name="20% - Accent1 4 2 2 2 2 5 3 2" xfId="31950" xr:uid="{00000000-0005-0000-0000-0000197C0000}"/>
    <cellStyle name="20% - Accent1 4 2 2 2 2 5 3 2 2" xfId="31951" xr:uid="{00000000-0005-0000-0000-00001A7C0000}"/>
    <cellStyle name="20% - Accent1 4 2 2 2 2 5 3 2 2 2" xfId="31952" xr:uid="{00000000-0005-0000-0000-00001B7C0000}"/>
    <cellStyle name="20% - Accent1 4 2 2 2 2 5 3 2 3" xfId="31953" xr:uid="{00000000-0005-0000-0000-00001C7C0000}"/>
    <cellStyle name="20% - Accent1 4 2 2 2 2 5 3 3" xfId="31954" xr:uid="{00000000-0005-0000-0000-00001D7C0000}"/>
    <cellStyle name="20% - Accent1 4 2 2 2 2 5 3 3 2" xfId="31955" xr:uid="{00000000-0005-0000-0000-00001E7C0000}"/>
    <cellStyle name="20% - Accent1 4 2 2 2 2 5 3 4" xfId="31956" xr:uid="{00000000-0005-0000-0000-00001F7C0000}"/>
    <cellStyle name="20% - Accent1 4 2 2 2 2 5 4" xfId="31957" xr:uid="{00000000-0005-0000-0000-0000207C0000}"/>
    <cellStyle name="20% - Accent1 4 2 2 2 2 5 4 2" xfId="31958" xr:uid="{00000000-0005-0000-0000-0000217C0000}"/>
    <cellStyle name="20% - Accent1 4 2 2 2 2 5 4 2 2" xfId="31959" xr:uid="{00000000-0005-0000-0000-0000227C0000}"/>
    <cellStyle name="20% - Accent1 4 2 2 2 2 5 4 2 2 2" xfId="31960" xr:uid="{00000000-0005-0000-0000-0000237C0000}"/>
    <cellStyle name="20% - Accent1 4 2 2 2 2 5 4 2 3" xfId="31961" xr:uid="{00000000-0005-0000-0000-0000247C0000}"/>
    <cellStyle name="20% - Accent1 4 2 2 2 2 5 4 3" xfId="31962" xr:uid="{00000000-0005-0000-0000-0000257C0000}"/>
    <cellStyle name="20% - Accent1 4 2 2 2 2 5 4 3 2" xfId="31963" xr:uid="{00000000-0005-0000-0000-0000267C0000}"/>
    <cellStyle name="20% - Accent1 4 2 2 2 2 5 4 4" xfId="31964" xr:uid="{00000000-0005-0000-0000-0000277C0000}"/>
    <cellStyle name="20% - Accent1 4 2 2 2 2 5 5" xfId="31965" xr:uid="{00000000-0005-0000-0000-0000287C0000}"/>
    <cellStyle name="20% - Accent1 4 2 2 2 2 5 5 2" xfId="31966" xr:uid="{00000000-0005-0000-0000-0000297C0000}"/>
    <cellStyle name="20% - Accent1 4 2 2 2 2 5 5 2 2" xfId="31967" xr:uid="{00000000-0005-0000-0000-00002A7C0000}"/>
    <cellStyle name="20% - Accent1 4 2 2 2 2 5 5 3" xfId="31968" xr:uid="{00000000-0005-0000-0000-00002B7C0000}"/>
    <cellStyle name="20% - Accent1 4 2 2 2 2 5 6" xfId="31969" xr:uid="{00000000-0005-0000-0000-00002C7C0000}"/>
    <cellStyle name="20% - Accent1 4 2 2 2 2 5 6 2" xfId="31970" xr:uid="{00000000-0005-0000-0000-00002D7C0000}"/>
    <cellStyle name="20% - Accent1 4 2 2 2 2 5 6 2 2" xfId="31971" xr:uid="{00000000-0005-0000-0000-00002E7C0000}"/>
    <cellStyle name="20% - Accent1 4 2 2 2 2 5 6 3" xfId="31972" xr:uid="{00000000-0005-0000-0000-00002F7C0000}"/>
    <cellStyle name="20% - Accent1 4 2 2 2 2 5 7" xfId="31973" xr:uid="{00000000-0005-0000-0000-0000307C0000}"/>
    <cellStyle name="20% - Accent1 4 2 2 2 2 5 7 2" xfId="31974" xr:uid="{00000000-0005-0000-0000-0000317C0000}"/>
    <cellStyle name="20% - Accent1 4 2 2 2 2 5 8" xfId="31975" xr:uid="{00000000-0005-0000-0000-0000327C0000}"/>
    <cellStyle name="20% - Accent1 4 2 2 2 2 5 8 2" xfId="31976" xr:uid="{00000000-0005-0000-0000-0000337C0000}"/>
    <cellStyle name="20% - Accent1 4 2 2 2 2 5 9" xfId="31977" xr:uid="{00000000-0005-0000-0000-0000347C0000}"/>
    <cellStyle name="20% - Accent1 4 2 2 2 2 6" xfId="31978" xr:uid="{00000000-0005-0000-0000-0000357C0000}"/>
    <cellStyle name="20% - Accent1 4 2 2 2 2 6 2" xfId="31979" xr:uid="{00000000-0005-0000-0000-0000367C0000}"/>
    <cellStyle name="20% - Accent1 4 2 2 2 2 6 2 2" xfId="31980" xr:uid="{00000000-0005-0000-0000-0000377C0000}"/>
    <cellStyle name="20% - Accent1 4 2 2 2 2 6 2 2 2" xfId="31981" xr:uid="{00000000-0005-0000-0000-0000387C0000}"/>
    <cellStyle name="20% - Accent1 4 2 2 2 2 6 2 2 2 2" xfId="31982" xr:uid="{00000000-0005-0000-0000-0000397C0000}"/>
    <cellStyle name="20% - Accent1 4 2 2 2 2 6 2 2 3" xfId="31983" xr:uid="{00000000-0005-0000-0000-00003A7C0000}"/>
    <cellStyle name="20% - Accent1 4 2 2 2 2 6 2 3" xfId="31984" xr:uid="{00000000-0005-0000-0000-00003B7C0000}"/>
    <cellStyle name="20% - Accent1 4 2 2 2 2 6 2 3 2" xfId="31985" xr:uid="{00000000-0005-0000-0000-00003C7C0000}"/>
    <cellStyle name="20% - Accent1 4 2 2 2 2 6 2 4" xfId="31986" xr:uid="{00000000-0005-0000-0000-00003D7C0000}"/>
    <cellStyle name="20% - Accent1 4 2 2 2 2 6 3" xfId="31987" xr:uid="{00000000-0005-0000-0000-00003E7C0000}"/>
    <cellStyle name="20% - Accent1 4 2 2 2 2 6 3 2" xfId="31988" xr:uid="{00000000-0005-0000-0000-00003F7C0000}"/>
    <cellStyle name="20% - Accent1 4 2 2 2 2 6 3 2 2" xfId="31989" xr:uid="{00000000-0005-0000-0000-0000407C0000}"/>
    <cellStyle name="20% - Accent1 4 2 2 2 2 6 3 2 2 2" xfId="31990" xr:uid="{00000000-0005-0000-0000-0000417C0000}"/>
    <cellStyle name="20% - Accent1 4 2 2 2 2 6 3 2 3" xfId="31991" xr:uid="{00000000-0005-0000-0000-0000427C0000}"/>
    <cellStyle name="20% - Accent1 4 2 2 2 2 6 3 3" xfId="31992" xr:uid="{00000000-0005-0000-0000-0000437C0000}"/>
    <cellStyle name="20% - Accent1 4 2 2 2 2 6 3 3 2" xfId="31993" xr:uid="{00000000-0005-0000-0000-0000447C0000}"/>
    <cellStyle name="20% - Accent1 4 2 2 2 2 6 3 4" xfId="31994" xr:uid="{00000000-0005-0000-0000-0000457C0000}"/>
    <cellStyle name="20% - Accent1 4 2 2 2 2 6 4" xfId="31995" xr:uid="{00000000-0005-0000-0000-0000467C0000}"/>
    <cellStyle name="20% - Accent1 4 2 2 2 2 6 4 2" xfId="31996" xr:uid="{00000000-0005-0000-0000-0000477C0000}"/>
    <cellStyle name="20% - Accent1 4 2 2 2 2 6 4 2 2" xfId="31997" xr:uid="{00000000-0005-0000-0000-0000487C0000}"/>
    <cellStyle name="20% - Accent1 4 2 2 2 2 6 4 2 2 2" xfId="31998" xr:uid="{00000000-0005-0000-0000-0000497C0000}"/>
    <cellStyle name="20% - Accent1 4 2 2 2 2 6 4 2 3" xfId="31999" xr:uid="{00000000-0005-0000-0000-00004A7C0000}"/>
    <cellStyle name="20% - Accent1 4 2 2 2 2 6 4 3" xfId="32000" xr:uid="{00000000-0005-0000-0000-00004B7C0000}"/>
    <cellStyle name="20% - Accent1 4 2 2 2 2 6 4 3 2" xfId="32001" xr:uid="{00000000-0005-0000-0000-00004C7C0000}"/>
    <cellStyle name="20% - Accent1 4 2 2 2 2 6 4 4" xfId="32002" xr:uid="{00000000-0005-0000-0000-00004D7C0000}"/>
    <cellStyle name="20% - Accent1 4 2 2 2 2 6 5" xfId="32003" xr:uid="{00000000-0005-0000-0000-00004E7C0000}"/>
    <cellStyle name="20% - Accent1 4 2 2 2 2 6 5 2" xfId="32004" xr:uid="{00000000-0005-0000-0000-00004F7C0000}"/>
    <cellStyle name="20% - Accent1 4 2 2 2 2 6 5 2 2" xfId="32005" xr:uid="{00000000-0005-0000-0000-0000507C0000}"/>
    <cellStyle name="20% - Accent1 4 2 2 2 2 6 5 3" xfId="32006" xr:uid="{00000000-0005-0000-0000-0000517C0000}"/>
    <cellStyle name="20% - Accent1 4 2 2 2 2 6 6" xfId="32007" xr:uid="{00000000-0005-0000-0000-0000527C0000}"/>
    <cellStyle name="20% - Accent1 4 2 2 2 2 6 6 2" xfId="32008" xr:uid="{00000000-0005-0000-0000-0000537C0000}"/>
    <cellStyle name="20% - Accent1 4 2 2 2 2 6 6 2 2" xfId="32009" xr:uid="{00000000-0005-0000-0000-0000547C0000}"/>
    <cellStyle name="20% - Accent1 4 2 2 2 2 6 6 3" xfId="32010" xr:uid="{00000000-0005-0000-0000-0000557C0000}"/>
    <cellStyle name="20% - Accent1 4 2 2 2 2 6 7" xfId="32011" xr:uid="{00000000-0005-0000-0000-0000567C0000}"/>
    <cellStyle name="20% - Accent1 4 2 2 2 2 6 7 2" xfId="32012" xr:uid="{00000000-0005-0000-0000-0000577C0000}"/>
    <cellStyle name="20% - Accent1 4 2 2 2 2 6 8" xfId="32013" xr:uid="{00000000-0005-0000-0000-0000587C0000}"/>
    <cellStyle name="20% - Accent1 4 2 2 2 2 6 8 2" xfId="32014" xr:uid="{00000000-0005-0000-0000-0000597C0000}"/>
    <cellStyle name="20% - Accent1 4 2 2 2 2 6 9" xfId="32015" xr:uid="{00000000-0005-0000-0000-00005A7C0000}"/>
    <cellStyle name="20% - Accent1 4 2 2 2 2 7" xfId="32016" xr:uid="{00000000-0005-0000-0000-00005B7C0000}"/>
    <cellStyle name="20% - Accent1 4 2 2 2 2 7 2" xfId="32017" xr:uid="{00000000-0005-0000-0000-00005C7C0000}"/>
    <cellStyle name="20% - Accent1 4 2 2 2 2 7 2 2" xfId="32018" xr:uid="{00000000-0005-0000-0000-00005D7C0000}"/>
    <cellStyle name="20% - Accent1 4 2 2 2 2 7 2 2 2" xfId="32019" xr:uid="{00000000-0005-0000-0000-00005E7C0000}"/>
    <cellStyle name="20% - Accent1 4 2 2 2 2 7 2 3" xfId="32020" xr:uid="{00000000-0005-0000-0000-00005F7C0000}"/>
    <cellStyle name="20% - Accent1 4 2 2 2 2 7 3" xfId="32021" xr:uid="{00000000-0005-0000-0000-0000607C0000}"/>
    <cellStyle name="20% - Accent1 4 2 2 2 2 7 3 2" xfId="32022" xr:uid="{00000000-0005-0000-0000-0000617C0000}"/>
    <cellStyle name="20% - Accent1 4 2 2 2 2 7 4" xfId="32023" xr:uid="{00000000-0005-0000-0000-0000627C0000}"/>
    <cellStyle name="20% - Accent1 4 2 2 2 2 8" xfId="32024" xr:uid="{00000000-0005-0000-0000-0000637C0000}"/>
    <cellStyle name="20% - Accent1 4 2 2 2 2 8 2" xfId="32025" xr:uid="{00000000-0005-0000-0000-0000647C0000}"/>
    <cellStyle name="20% - Accent1 4 2 2 2 2 8 2 2" xfId="32026" xr:uid="{00000000-0005-0000-0000-0000657C0000}"/>
    <cellStyle name="20% - Accent1 4 2 2 2 2 8 2 2 2" xfId="32027" xr:uid="{00000000-0005-0000-0000-0000667C0000}"/>
    <cellStyle name="20% - Accent1 4 2 2 2 2 8 2 3" xfId="32028" xr:uid="{00000000-0005-0000-0000-0000677C0000}"/>
    <cellStyle name="20% - Accent1 4 2 2 2 2 8 3" xfId="32029" xr:uid="{00000000-0005-0000-0000-0000687C0000}"/>
    <cellStyle name="20% - Accent1 4 2 2 2 2 8 3 2" xfId="32030" xr:uid="{00000000-0005-0000-0000-0000697C0000}"/>
    <cellStyle name="20% - Accent1 4 2 2 2 2 8 4" xfId="32031" xr:uid="{00000000-0005-0000-0000-00006A7C0000}"/>
    <cellStyle name="20% - Accent1 4 2 2 2 2 9" xfId="32032" xr:uid="{00000000-0005-0000-0000-00006B7C0000}"/>
    <cellStyle name="20% - Accent1 4 2 2 2 2 9 2" xfId="32033" xr:uid="{00000000-0005-0000-0000-00006C7C0000}"/>
    <cellStyle name="20% - Accent1 4 2 2 2 2 9 2 2" xfId="32034" xr:uid="{00000000-0005-0000-0000-00006D7C0000}"/>
    <cellStyle name="20% - Accent1 4 2 2 2 2 9 2 2 2" xfId="32035" xr:uid="{00000000-0005-0000-0000-00006E7C0000}"/>
    <cellStyle name="20% - Accent1 4 2 2 2 2 9 2 3" xfId="32036" xr:uid="{00000000-0005-0000-0000-00006F7C0000}"/>
    <cellStyle name="20% - Accent1 4 2 2 2 2 9 3" xfId="32037" xr:uid="{00000000-0005-0000-0000-0000707C0000}"/>
    <cellStyle name="20% - Accent1 4 2 2 2 2 9 3 2" xfId="32038" xr:uid="{00000000-0005-0000-0000-0000717C0000}"/>
    <cellStyle name="20% - Accent1 4 2 2 2 2 9 4" xfId="32039" xr:uid="{00000000-0005-0000-0000-0000727C0000}"/>
    <cellStyle name="20% - Accent1 4 2 2 2 3" xfId="32040" xr:uid="{00000000-0005-0000-0000-0000737C0000}"/>
    <cellStyle name="20% - Accent1 4 2 2 2 3 10" xfId="32041" xr:uid="{00000000-0005-0000-0000-0000747C0000}"/>
    <cellStyle name="20% - Accent1 4 2 2 2 3 10 2" xfId="32042" xr:uid="{00000000-0005-0000-0000-0000757C0000}"/>
    <cellStyle name="20% - Accent1 4 2 2 2 3 11" xfId="32043" xr:uid="{00000000-0005-0000-0000-0000767C0000}"/>
    <cellStyle name="20% - Accent1 4 2 2 2 3 2" xfId="32044" xr:uid="{00000000-0005-0000-0000-0000777C0000}"/>
    <cellStyle name="20% - Accent1 4 2 2 2 3 2 2" xfId="32045" xr:uid="{00000000-0005-0000-0000-0000787C0000}"/>
    <cellStyle name="20% - Accent1 4 2 2 2 3 2 2 2" xfId="32046" xr:uid="{00000000-0005-0000-0000-0000797C0000}"/>
    <cellStyle name="20% - Accent1 4 2 2 2 3 2 2 2 2" xfId="32047" xr:uid="{00000000-0005-0000-0000-00007A7C0000}"/>
    <cellStyle name="20% - Accent1 4 2 2 2 3 2 2 2 2 2" xfId="32048" xr:uid="{00000000-0005-0000-0000-00007B7C0000}"/>
    <cellStyle name="20% - Accent1 4 2 2 2 3 2 2 2 3" xfId="32049" xr:uid="{00000000-0005-0000-0000-00007C7C0000}"/>
    <cellStyle name="20% - Accent1 4 2 2 2 3 2 2 3" xfId="32050" xr:uid="{00000000-0005-0000-0000-00007D7C0000}"/>
    <cellStyle name="20% - Accent1 4 2 2 2 3 2 2 3 2" xfId="32051" xr:uid="{00000000-0005-0000-0000-00007E7C0000}"/>
    <cellStyle name="20% - Accent1 4 2 2 2 3 2 2 4" xfId="32052" xr:uid="{00000000-0005-0000-0000-00007F7C0000}"/>
    <cellStyle name="20% - Accent1 4 2 2 2 3 2 3" xfId="32053" xr:uid="{00000000-0005-0000-0000-0000807C0000}"/>
    <cellStyle name="20% - Accent1 4 2 2 2 3 2 3 2" xfId="32054" xr:uid="{00000000-0005-0000-0000-0000817C0000}"/>
    <cellStyle name="20% - Accent1 4 2 2 2 3 2 3 2 2" xfId="32055" xr:uid="{00000000-0005-0000-0000-0000827C0000}"/>
    <cellStyle name="20% - Accent1 4 2 2 2 3 2 3 2 2 2" xfId="32056" xr:uid="{00000000-0005-0000-0000-0000837C0000}"/>
    <cellStyle name="20% - Accent1 4 2 2 2 3 2 3 2 3" xfId="32057" xr:uid="{00000000-0005-0000-0000-0000847C0000}"/>
    <cellStyle name="20% - Accent1 4 2 2 2 3 2 3 3" xfId="32058" xr:uid="{00000000-0005-0000-0000-0000857C0000}"/>
    <cellStyle name="20% - Accent1 4 2 2 2 3 2 3 3 2" xfId="32059" xr:uid="{00000000-0005-0000-0000-0000867C0000}"/>
    <cellStyle name="20% - Accent1 4 2 2 2 3 2 3 4" xfId="32060" xr:uid="{00000000-0005-0000-0000-0000877C0000}"/>
    <cellStyle name="20% - Accent1 4 2 2 2 3 2 4" xfId="32061" xr:uid="{00000000-0005-0000-0000-0000887C0000}"/>
    <cellStyle name="20% - Accent1 4 2 2 2 3 2 4 2" xfId="32062" xr:uid="{00000000-0005-0000-0000-0000897C0000}"/>
    <cellStyle name="20% - Accent1 4 2 2 2 3 2 4 2 2" xfId="32063" xr:uid="{00000000-0005-0000-0000-00008A7C0000}"/>
    <cellStyle name="20% - Accent1 4 2 2 2 3 2 4 2 2 2" xfId="32064" xr:uid="{00000000-0005-0000-0000-00008B7C0000}"/>
    <cellStyle name="20% - Accent1 4 2 2 2 3 2 4 2 3" xfId="32065" xr:uid="{00000000-0005-0000-0000-00008C7C0000}"/>
    <cellStyle name="20% - Accent1 4 2 2 2 3 2 4 3" xfId="32066" xr:uid="{00000000-0005-0000-0000-00008D7C0000}"/>
    <cellStyle name="20% - Accent1 4 2 2 2 3 2 4 3 2" xfId="32067" xr:uid="{00000000-0005-0000-0000-00008E7C0000}"/>
    <cellStyle name="20% - Accent1 4 2 2 2 3 2 4 4" xfId="32068" xr:uid="{00000000-0005-0000-0000-00008F7C0000}"/>
    <cellStyle name="20% - Accent1 4 2 2 2 3 2 5" xfId="32069" xr:uid="{00000000-0005-0000-0000-0000907C0000}"/>
    <cellStyle name="20% - Accent1 4 2 2 2 3 2 5 2" xfId="32070" xr:uid="{00000000-0005-0000-0000-0000917C0000}"/>
    <cellStyle name="20% - Accent1 4 2 2 2 3 2 5 2 2" xfId="32071" xr:uid="{00000000-0005-0000-0000-0000927C0000}"/>
    <cellStyle name="20% - Accent1 4 2 2 2 3 2 5 3" xfId="32072" xr:uid="{00000000-0005-0000-0000-0000937C0000}"/>
    <cellStyle name="20% - Accent1 4 2 2 2 3 2 6" xfId="32073" xr:uid="{00000000-0005-0000-0000-0000947C0000}"/>
    <cellStyle name="20% - Accent1 4 2 2 2 3 2 6 2" xfId="32074" xr:uid="{00000000-0005-0000-0000-0000957C0000}"/>
    <cellStyle name="20% - Accent1 4 2 2 2 3 2 6 2 2" xfId="32075" xr:uid="{00000000-0005-0000-0000-0000967C0000}"/>
    <cellStyle name="20% - Accent1 4 2 2 2 3 2 6 3" xfId="32076" xr:uid="{00000000-0005-0000-0000-0000977C0000}"/>
    <cellStyle name="20% - Accent1 4 2 2 2 3 2 7" xfId="32077" xr:uid="{00000000-0005-0000-0000-0000987C0000}"/>
    <cellStyle name="20% - Accent1 4 2 2 2 3 2 7 2" xfId="32078" xr:uid="{00000000-0005-0000-0000-0000997C0000}"/>
    <cellStyle name="20% - Accent1 4 2 2 2 3 2 8" xfId="32079" xr:uid="{00000000-0005-0000-0000-00009A7C0000}"/>
    <cellStyle name="20% - Accent1 4 2 2 2 3 2 8 2" xfId="32080" xr:uid="{00000000-0005-0000-0000-00009B7C0000}"/>
    <cellStyle name="20% - Accent1 4 2 2 2 3 2 9" xfId="32081" xr:uid="{00000000-0005-0000-0000-00009C7C0000}"/>
    <cellStyle name="20% - Accent1 4 2 2 2 3 3" xfId="32082" xr:uid="{00000000-0005-0000-0000-00009D7C0000}"/>
    <cellStyle name="20% - Accent1 4 2 2 2 3 3 2" xfId="32083" xr:uid="{00000000-0005-0000-0000-00009E7C0000}"/>
    <cellStyle name="20% - Accent1 4 2 2 2 3 3 2 2" xfId="32084" xr:uid="{00000000-0005-0000-0000-00009F7C0000}"/>
    <cellStyle name="20% - Accent1 4 2 2 2 3 3 2 2 2" xfId="32085" xr:uid="{00000000-0005-0000-0000-0000A07C0000}"/>
    <cellStyle name="20% - Accent1 4 2 2 2 3 3 2 2 2 2" xfId="32086" xr:uid="{00000000-0005-0000-0000-0000A17C0000}"/>
    <cellStyle name="20% - Accent1 4 2 2 2 3 3 2 2 3" xfId="32087" xr:uid="{00000000-0005-0000-0000-0000A27C0000}"/>
    <cellStyle name="20% - Accent1 4 2 2 2 3 3 2 3" xfId="32088" xr:uid="{00000000-0005-0000-0000-0000A37C0000}"/>
    <cellStyle name="20% - Accent1 4 2 2 2 3 3 2 3 2" xfId="32089" xr:uid="{00000000-0005-0000-0000-0000A47C0000}"/>
    <cellStyle name="20% - Accent1 4 2 2 2 3 3 2 4" xfId="32090" xr:uid="{00000000-0005-0000-0000-0000A57C0000}"/>
    <cellStyle name="20% - Accent1 4 2 2 2 3 3 3" xfId="32091" xr:uid="{00000000-0005-0000-0000-0000A67C0000}"/>
    <cellStyle name="20% - Accent1 4 2 2 2 3 3 3 2" xfId="32092" xr:uid="{00000000-0005-0000-0000-0000A77C0000}"/>
    <cellStyle name="20% - Accent1 4 2 2 2 3 3 3 2 2" xfId="32093" xr:uid="{00000000-0005-0000-0000-0000A87C0000}"/>
    <cellStyle name="20% - Accent1 4 2 2 2 3 3 3 2 2 2" xfId="32094" xr:uid="{00000000-0005-0000-0000-0000A97C0000}"/>
    <cellStyle name="20% - Accent1 4 2 2 2 3 3 3 2 3" xfId="32095" xr:uid="{00000000-0005-0000-0000-0000AA7C0000}"/>
    <cellStyle name="20% - Accent1 4 2 2 2 3 3 3 3" xfId="32096" xr:uid="{00000000-0005-0000-0000-0000AB7C0000}"/>
    <cellStyle name="20% - Accent1 4 2 2 2 3 3 3 3 2" xfId="32097" xr:uid="{00000000-0005-0000-0000-0000AC7C0000}"/>
    <cellStyle name="20% - Accent1 4 2 2 2 3 3 3 4" xfId="32098" xr:uid="{00000000-0005-0000-0000-0000AD7C0000}"/>
    <cellStyle name="20% - Accent1 4 2 2 2 3 3 4" xfId="32099" xr:uid="{00000000-0005-0000-0000-0000AE7C0000}"/>
    <cellStyle name="20% - Accent1 4 2 2 2 3 3 4 2" xfId="32100" xr:uid="{00000000-0005-0000-0000-0000AF7C0000}"/>
    <cellStyle name="20% - Accent1 4 2 2 2 3 3 4 2 2" xfId="32101" xr:uid="{00000000-0005-0000-0000-0000B07C0000}"/>
    <cellStyle name="20% - Accent1 4 2 2 2 3 3 4 2 2 2" xfId="32102" xr:uid="{00000000-0005-0000-0000-0000B17C0000}"/>
    <cellStyle name="20% - Accent1 4 2 2 2 3 3 4 2 3" xfId="32103" xr:uid="{00000000-0005-0000-0000-0000B27C0000}"/>
    <cellStyle name="20% - Accent1 4 2 2 2 3 3 4 3" xfId="32104" xr:uid="{00000000-0005-0000-0000-0000B37C0000}"/>
    <cellStyle name="20% - Accent1 4 2 2 2 3 3 4 3 2" xfId="32105" xr:uid="{00000000-0005-0000-0000-0000B47C0000}"/>
    <cellStyle name="20% - Accent1 4 2 2 2 3 3 4 4" xfId="32106" xr:uid="{00000000-0005-0000-0000-0000B57C0000}"/>
    <cellStyle name="20% - Accent1 4 2 2 2 3 3 5" xfId="32107" xr:uid="{00000000-0005-0000-0000-0000B67C0000}"/>
    <cellStyle name="20% - Accent1 4 2 2 2 3 3 5 2" xfId="32108" xr:uid="{00000000-0005-0000-0000-0000B77C0000}"/>
    <cellStyle name="20% - Accent1 4 2 2 2 3 3 5 2 2" xfId="32109" xr:uid="{00000000-0005-0000-0000-0000B87C0000}"/>
    <cellStyle name="20% - Accent1 4 2 2 2 3 3 5 3" xfId="32110" xr:uid="{00000000-0005-0000-0000-0000B97C0000}"/>
    <cellStyle name="20% - Accent1 4 2 2 2 3 3 6" xfId="32111" xr:uid="{00000000-0005-0000-0000-0000BA7C0000}"/>
    <cellStyle name="20% - Accent1 4 2 2 2 3 3 6 2" xfId="32112" xr:uid="{00000000-0005-0000-0000-0000BB7C0000}"/>
    <cellStyle name="20% - Accent1 4 2 2 2 3 3 6 2 2" xfId="32113" xr:uid="{00000000-0005-0000-0000-0000BC7C0000}"/>
    <cellStyle name="20% - Accent1 4 2 2 2 3 3 6 3" xfId="32114" xr:uid="{00000000-0005-0000-0000-0000BD7C0000}"/>
    <cellStyle name="20% - Accent1 4 2 2 2 3 3 7" xfId="32115" xr:uid="{00000000-0005-0000-0000-0000BE7C0000}"/>
    <cellStyle name="20% - Accent1 4 2 2 2 3 3 7 2" xfId="32116" xr:uid="{00000000-0005-0000-0000-0000BF7C0000}"/>
    <cellStyle name="20% - Accent1 4 2 2 2 3 3 8" xfId="32117" xr:uid="{00000000-0005-0000-0000-0000C07C0000}"/>
    <cellStyle name="20% - Accent1 4 2 2 2 3 3 8 2" xfId="32118" xr:uid="{00000000-0005-0000-0000-0000C17C0000}"/>
    <cellStyle name="20% - Accent1 4 2 2 2 3 3 9" xfId="32119" xr:uid="{00000000-0005-0000-0000-0000C27C0000}"/>
    <cellStyle name="20% - Accent1 4 2 2 2 3 4" xfId="32120" xr:uid="{00000000-0005-0000-0000-0000C37C0000}"/>
    <cellStyle name="20% - Accent1 4 2 2 2 3 4 2" xfId="32121" xr:uid="{00000000-0005-0000-0000-0000C47C0000}"/>
    <cellStyle name="20% - Accent1 4 2 2 2 3 4 2 2" xfId="32122" xr:uid="{00000000-0005-0000-0000-0000C57C0000}"/>
    <cellStyle name="20% - Accent1 4 2 2 2 3 4 2 2 2" xfId="32123" xr:uid="{00000000-0005-0000-0000-0000C67C0000}"/>
    <cellStyle name="20% - Accent1 4 2 2 2 3 4 2 3" xfId="32124" xr:uid="{00000000-0005-0000-0000-0000C77C0000}"/>
    <cellStyle name="20% - Accent1 4 2 2 2 3 4 3" xfId="32125" xr:uid="{00000000-0005-0000-0000-0000C87C0000}"/>
    <cellStyle name="20% - Accent1 4 2 2 2 3 4 3 2" xfId="32126" xr:uid="{00000000-0005-0000-0000-0000C97C0000}"/>
    <cellStyle name="20% - Accent1 4 2 2 2 3 4 4" xfId="32127" xr:uid="{00000000-0005-0000-0000-0000CA7C0000}"/>
    <cellStyle name="20% - Accent1 4 2 2 2 3 5" xfId="32128" xr:uid="{00000000-0005-0000-0000-0000CB7C0000}"/>
    <cellStyle name="20% - Accent1 4 2 2 2 3 5 2" xfId="32129" xr:uid="{00000000-0005-0000-0000-0000CC7C0000}"/>
    <cellStyle name="20% - Accent1 4 2 2 2 3 5 2 2" xfId="32130" xr:uid="{00000000-0005-0000-0000-0000CD7C0000}"/>
    <cellStyle name="20% - Accent1 4 2 2 2 3 5 2 2 2" xfId="32131" xr:uid="{00000000-0005-0000-0000-0000CE7C0000}"/>
    <cellStyle name="20% - Accent1 4 2 2 2 3 5 2 3" xfId="32132" xr:uid="{00000000-0005-0000-0000-0000CF7C0000}"/>
    <cellStyle name="20% - Accent1 4 2 2 2 3 5 3" xfId="32133" xr:uid="{00000000-0005-0000-0000-0000D07C0000}"/>
    <cellStyle name="20% - Accent1 4 2 2 2 3 5 3 2" xfId="32134" xr:uid="{00000000-0005-0000-0000-0000D17C0000}"/>
    <cellStyle name="20% - Accent1 4 2 2 2 3 5 4" xfId="32135" xr:uid="{00000000-0005-0000-0000-0000D27C0000}"/>
    <cellStyle name="20% - Accent1 4 2 2 2 3 6" xfId="32136" xr:uid="{00000000-0005-0000-0000-0000D37C0000}"/>
    <cellStyle name="20% - Accent1 4 2 2 2 3 6 2" xfId="32137" xr:uid="{00000000-0005-0000-0000-0000D47C0000}"/>
    <cellStyle name="20% - Accent1 4 2 2 2 3 6 2 2" xfId="32138" xr:uid="{00000000-0005-0000-0000-0000D57C0000}"/>
    <cellStyle name="20% - Accent1 4 2 2 2 3 6 2 2 2" xfId="32139" xr:uid="{00000000-0005-0000-0000-0000D67C0000}"/>
    <cellStyle name="20% - Accent1 4 2 2 2 3 6 2 3" xfId="32140" xr:uid="{00000000-0005-0000-0000-0000D77C0000}"/>
    <cellStyle name="20% - Accent1 4 2 2 2 3 6 3" xfId="32141" xr:uid="{00000000-0005-0000-0000-0000D87C0000}"/>
    <cellStyle name="20% - Accent1 4 2 2 2 3 6 3 2" xfId="32142" xr:uid="{00000000-0005-0000-0000-0000D97C0000}"/>
    <cellStyle name="20% - Accent1 4 2 2 2 3 6 4" xfId="32143" xr:uid="{00000000-0005-0000-0000-0000DA7C0000}"/>
    <cellStyle name="20% - Accent1 4 2 2 2 3 7" xfId="32144" xr:uid="{00000000-0005-0000-0000-0000DB7C0000}"/>
    <cellStyle name="20% - Accent1 4 2 2 2 3 7 2" xfId="32145" xr:uid="{00000000-0005-0000-0000-0000DC7C0000}"/>
    <cellStyle name="20% - Accent1 4 2 2 2 3 7 2 2" xfId="32146" xr:uid="{00000000-0005-0000-0000-0000DD7C0000}"/>
    <cellStyle name="20% - Accent1 4 2 2 2 3 7 3" xfId="32147" xr:uid="{00000000-0005-0000-0000-0000DE7C0000}"/>
    <cellStyle name="20% - Accent1 4 2 2 2 3 8" xfId="32148" xr:uid="{00000000-0005-0000-0000-0000DF7C0000}"/>
    <cellStyle name="20% - Accent1 4 2 2 2 3 8 2" xfId="32149" xr:uid="{00000000-0005-0000-0000-0000E07C0000}"/>
    <cellStyle name="20% - Accent1 4 2 2 2 3 8 2 2" xfId="32150" xr:uid="{00000000-0005-0000-0000-0000E17C0000}"/>
    <cellStyle name="20% - Accent1 4 2 2 2 3 8 3" xfId="32151" xr:uid="{00000000-0005-0000-0000-0000E27C0000}"/>
    <cellStyle name="20% - Accent1 4 2 2 2 3 9" xfId="32152" xr:uid="{00000000-0005-0000-0000-0000E37C0000}"/>
    <cellStyle name="20% - Accent1 4 2 2 2 3 9 2" xfId="32153" xr:uid="{00000000-0005-0000-0000-0000E47C0000}"/>
    <cellStyle name="20% - Accent1 4 2 2 2 4" xfId="32154" xr:uid="{00000000-0005-0000-0000-0000E57C0000}"/>
    <cellStyle name="20% - Accent1 4 2 2 2 4 10" xfId="32155" xr:uid="{00000000-0005-0000-0000-0000E67C0000}"/>
    <cellStyle name="20% - Accent1 4 2 2 2 4 10 2" xfId="32156" xr:uid="{00000000-0005-0000-0000-0000E77C0000}"/>
    <cellStyle name="20% - Accent1 4 2 2 2 4 11" xfId="32157" xr:uid="{00000000-0005-0000-0000-0000E87C0000}"/>
    <cellStyle name="20% - Accent1 4 2 2 2 4 2" xfId="32158" xr:uid="{00000000-0005-0000-0000-0000E97C0000}"/>
    <cellStyle name="20% - Accent1 4 2 2 2 4 2 2" xfId="32159" xr:uid="{00000000-0005-0000-0000-0000EA7C0000}"/>
    <cellStyle name="20% - Accent1 4 2 2 2 4 2 2 2" xfId="32160" xr:uid="{00000000-0005-0000-0000-0000EB7C0000}"/>
    <cellStyle name="20% - Accent1 4 2 2 2 4 2 2 2 2" xfId="32161" xr:uid="{00000000-0005-0000-0000-0000EC7C0000}"/>
    <cellStyle name="20% - Accent1 4 2 2 2 4 2 2 2 2 2" xfId="32162" xr:uid="{00000000-0005-0000-0000-0000ED7C0000}"/>
    <cellStyle name="20% - Accent1 4 2 2 2 4 2 2 2 3" xfId="32163" xr:uid="{00000000-0005-0000-0000-0000EE7C0000}"/>
    <cellStyle name="20% - Accent1 4 2 2 2 4 2 2 3" xfId="32164" xr:uid="{00000000-0005-0000-0000-0000EF7C0000}"/>
    <cellStyle name="20% - Accent1 4 2 2 2 4 2 2 3 2" xfId="32165" xr:uid="{00000000-0005-0000-0000-0000F07C0000}"/>
    <cellStyle name="20% - Accent1 4 2 2 2 4 2 2 4" xfId="32166" xr:uid="{00000000-0005-0000-0000-0000F17C0000}"/>
    <cellStyle name="20% - Accent1 4 2 2 2 4 2 3" xfId="32167" xr:uid="{00000000-0005-0000-0000-0000F27C0000}"/>
    <cellStyle name="20% - Accent1 4 2 2 2 4 2 3 2" xfId="32168" xr:uid="{00000000-0005-0000-0000-0000F37C0000}"/>
    <cellStyle name="20% - Accent1 4 2 2 2 4 2 3 2 2" xfId="32169" xr:uid="{00000000-0005-0000-0000-0000F47C0000}"/>
    <cellStyle name="20% - Accent1 4 2 2 2 4 2 3 2 2 2" xfId="32170" xr:uid="{00000000-0005-0000-0000-0000F57C0000}"/>
    <cellStyle name="20% - Accent1 4 2 2 2 4 2 3 2 3" xfId="32171" xr:uid="{00000000-0005-0000-0000-0000F67C0000}"/>
    <cellStyle name="20% - Accent1 4 2 2 2 4 2 3 3" xfId="32172" xr:uid="{00000000-0005-0000-0000-0000F77C0000}"/>
    <cellStyle name="20% - Accent1 4 2 2 2 4 2 3 3 2" xfId="32173" xr:uid="{00000000-0005-0000-0000-0000F87C0000}"/>
    <cellStyle name="20% - Accent1 4 2 2 2 4 2 3 4" xfId="32174" xr:uid="{00000000-0005-0000-0000-0000F97C0000}"/>
    <cellStyle name="20% - Accent1 4 2 2 2 4 2 4" xfId="32175" xr:uid="{00000000-0005-0000-0000-0000FA7C0000}"/>
    <cellStyle name="20% - Accent1 4 2 2 2 4 2 4 2" xfId="32176" xr:uid="{00000000-0005-0000-0000-0000FB7C0000}"/>
    <cellStyle name="20% - Accent1 4 2 2 2 4 2 4 2 2" xfId="32177" xr:uid="{00000000-0005-0000-0000-0000FC7C0000}"/>
    <cellStyle name="20% - Accent1 4 2 2 2 4 2 4 2 2 2" xfId="32178" xr:uid="{00000000-0005-0000-0000-0000FD7C0000}"/>
    <cellStyle name="20% - Accent1 4 2 2 2 4 2 4 2 3" xfId="32179" xr:uid="{00000000-0005-0000-0000-0000FE7C0000}"/>
    <cellStyle name="20% - Accent1 4 2 2 2 4 2 4 3" xfId="32180" xr:uid="{00000000-0005-0000-0000-0000FF7C0000}"/>
    <cellStyle name="20% - Accent1 4 2 2 2 4 2 4 3 2" xfId="32181" xr:uid="{00000000-0005-0000-0000-0000007D0000}"/>
    <cellStyle name="20% - Accent1 4 2 2 2 4 2 4 4" xfId="32182" xr:uid="{00000000-0005-0000-0000-0000017D0000}"/>
    <cellStyle name="20% - Accent1 4 2 2 2 4 2 5" xfId="32183" xr:uid="{00000000-0005-0000-0000-0000027D0000}"/>
    <cellStyle name="20% - Accent1 4 2 2 2 4 2 5 2" xfId="32184" xr:uid="{00000000-0005-0000-0000-0000037D0000}"/>
    <cellStyle name="20% - Accent1 4 2 2 2 4 2 5 2 2" xfId="32185" xr:uid="{00000000-0005-0000-0000-0000047D0000}"/>
    <cellStyle name="20% - Accent1 4 2 2 2 4 2 5 3" xfId="32186" xr:uid="{00000000-0005-0000-0000-0000057D0000}"/>
    <cellStyle name="20% - Accent1 4 2 2 2 4 2 6" xfId="32187" xr:uid="{00000000-0005-0000-0000-0000067D0000}"/>
    <cellStyle name="20% - Accent1 4 2 2 2 4 2 6 2" xfId="32188" xr:uid="{00000000-0005-0000-0000-0000077D0000}"/>
    <cellStyle name="20% - Accent1 4 2 2 2 4 2 6 2 2" xfId="32189" xr:uid="{00000000-0005-0000-0000-0000087D0000}"/>
    <cellStyle name="20% - Accent1 4 2 2 2 4 2 6 3" xfId="32190" xr:uid="{00000000-0005-0000-0000-0000097D0000}"/>
    <cellStyle name="20% - Accent1 4 2 2 2 4 2 7" xfId="32191" xr:uid="{00000000-0005-0000-0000-00000A7D0000}"/>
    <cellStyle name="20% - Accent1 4 2 2 2 4 2 7 2" xfId="32192" xr:uid="{00000000-0005-0000-0000-00000B7D0000}"/>
    <cellStyle name="20% - Accent1 4 2 2 2 4 2 8" xfId="32193" xr:uid="{00000000-0005-0000-0000-00000C7D0000}"/>
    <cellStyle name="20% - Accent1 4 2 2 2 4 2 8 2" xfId="32194" xr:uid="{00000000-0005-0000-0000-00000D7D0000}"/>
    <cellStyle name="20% - Accent1 4 2 2 2 4 2 9" xfId="32195" xr:uid="{00000000-0005-0000-0000-00000E7D0000}"/>
    <cellStyle name="20% - Accent1 4 2 2 2 4 3" xfId="32196" xr:uid="{00000000-0005-0000-0000-00000F7D0000}"/>
    <cellStyle name="20% - Accent1 4 2 2 2 4 3 2" xfId="32197" xr:uid="{00000000-0005-0000-0000-0000107D0000}"/>
    <cellStyle name="20% - Accent1 4 2 2 2 4 3 2 2" xfId="32198" xr:uid="{00000000-0005-0000-0000-0000117D0000}"/>
    <cellStyle name="20% - Accent1 4 2 2 2 4 3 2 2 2" xfId="32199" xr:uid="{00000000-0005-0000-0000-0000127D0000}"/>
    <cellStyle name="20% - Accent1 4 2 2 2 4 3 2 2 2 2" xfId="32200" xr:uid="{00000000-0005-0000-0000-0000137D0000}"/>
    <cellStyle name="20% - Accent1 4 2 2 2 4 3 2 2 3" xfId="32201" xr:uid="{00000000-0005-0000-0000-0000147D0000}"/>
    <cellStyle name="20% - Accent1 4 2 2 2 4 3 2 3" xfId="32202" xr:uid="{00000000-0005-0000-0000-0000157D0000}"/>
    <cellStyle name="20% - Accent1 4 2 2 2 4 3 2 3 2" xfId="32203" xr:uid="{00000000-0005-0000-0000-0000167D0000}"/>
    <cellStyle name="20% - Accent1 4 2 2 2 4 3 2 4" xfId="32204" xr:uid="{00000000-0005-0000-0000-0000177D0000}"/>
    <cellStyle name="20% - Accent1 4 2 2 2 4 3 3" xfId="32205" xr:uid="{00000000-0005-0000-0000-0000187D0000}"/>
    <cellStyle name="20% - Accent1 4 2 2 2 4 3 3 2" xfId="32206" xr:uid="{00000000-0005-0000-0000-0000197D0000}"/>
    <cellStyle name="20% - Accent1 4 2 2 2 4 3 3 2 2" xfId="32207" xr:uid="{00000000-0005-0000-0000-00001A7D0000}"/>
    <cellStyle name="20% - Accent1 4 2 2 2 4 3 3 2 2 2" xfId="32208" xr:uid="{00000000-0005-0000-0000-00001B7D0000}"/>
    <cellStyle name="20% - Accent1 4 2 2 2 4 3 3 2 3" xfId="32209" xr:uid="{00000000-0005-0000-0000-00001C7D0000}"/>
    <cellStyle name="20% - Accent1 4 2 2 2 4 3 3 3" xfId="32210" xr:uid="{00000000-0005-0000-0000-00001D7D0000}"/>
    <cellStyle name="20% - Accent1 4 2 2 2 4 3 3 3 2" xfId="32211" xr:uid="{00000000-0005-0000-0000-00001E7D0000}"/>
    <cellStyle name="20% - Accent1 4 2 2 2 4 3 3 4" xfId="32212" xr:uid="{00000000-0005-0000-0000-00001F7D0000}"/>
    <cellStyle name="20% - Accent1 4 2 2 2 4 3 4" xfId="32213" xr:uid="{00000000-0005-0000-0000-0000207D0000}"/>
    <cellStyle name="20% - Accent1 4 2 2 2 4 3 4 2" xfId="32214" xr:uid="{00000000-0005-0000-0000-0000217D0000}"/>
    <cellStyle name="20% - Accent1 4 2 2 2 4 3 4 2 2" xfId="32215" xr:uid="{00000000-0005-0000-0000-0000227D0000}"/>
    <cellStyle name="20% - Accent1 4 2 2 2 4 3 4 2 2 2" xfId="32216" xr:uid="{00000000-0005-0000-0000-0000237D0000}"/>
    <cellStyle name="20% - Accent1 4 2 2 2 4 3 4 2 3" xfId="32217" xr:uid="{00000000-0005-0000-0000-0000247D0000}"/>
    <cellStyle name="20% - Accent1 4 2 2 2 4 3 4 3" xfId="32218" xr:uid="{00000000-0005-0000-0000-0000257D0000}"/>
    <cellStyle name="20% - Accent1 4 2 2 2 4 3 4 3 2" xfId="32219" xr:uid="{00000000-0005-0000-0000-0000267D0000}"/>
    <cellStyle name="20% - Accent1 4 2 2 2 4 3 4 4" xfId="32220" xr:uid="{00000000-0005-0000-0000-0000277D0000}"/>
    <cellStyle name="20% - Accent1 4 2 2 2 4 3 5" xfId="32221" xr:uid="{00000000-0005-0000-0000-0000287D0000}"/>
    <cellStyle name="20% - Accent1 4 2 2 2 4 3 5 2" xfId="32222" xr:uid="{00000000-0005-0000-0000-0000297D0000}"/>
    <cellStyle name="20% - Accent1 4 2 2 2 4 3 5 2 2" xfId="32223" xr:uid="{00000000-0005-0000-0000-00002A7D0000}"/>
    <cellStyle name="20% - Accent1 4 2 2 2 4 3 5 3" xfId="32224" xr:uid="{00000000-0005-0000-0000-00002B7D0000}"/>
    <cellStyle name="20% - Accent1 4 2 2 2 4 3 6" xfId="32225" xr:uid="{00000000-0005-0000-0000-00002C7D0000}"/>
    <cellStyle name="20% - Accent1 4 2 2 2 4 3 6 2" xfId="32226" xr:uid="{00000000-0005-0000-0000-00002D7D0000}"/>
    <cellStyle name="20% - Accent1 4 2 2 2 4 3 6 2 2" xfId="32227" xr:uid="{00000000-0005-0000-0000-00002E7D0000}"/>
    <cellStyle name="20% - Accent1 4 2 2 2 4 3 6 3" xfId="32228" xr:uid="{00000000-0005-0000-0000-00002F7D0000}"/>
    <cellStyle name="20% - Accent1 4 2 2 2 4 3 7" xfId="32229" xr:uid="{00000000-0005-0000-0000-0000307D0000}"/>
    <cellStyle name="20% - Accent1 4 2 2 2 4 3 7 2" xfId="32230" xr:uid="{00000000-0005-0000-0000-0000317D0000}"/>
    <cellStyle name="20% - Accent1 4 2 2 2 4 3 8" xfId="32231" xr:uid="{00000000-0005-0000-0000-0000327D0000}"/>
    <cellStyle name="20% - Accent1 4 2 2 2 4 3 8 2" xfId="32232" xr:uid="{00000000-0005-0000-0000-0000337D0000}"/>
    <cellStyle name="20% - Accent1 4 2 2 2 4 3 9" xfId="32233" xr:uid="{00000000-0005-0000-0000-0000347D0000}"/>
    <cellStyle name="20% - Accent1 4 2 2 2 4 4" xfId="32234" xr:uid="{00000000-0005-0000-0000-0000357D0000}"/>
    <cellStyle name="20% - Accent1 4 2 2 2 4 4 2" xfId="32235" xr:uid="{00000000-0005-0000-0000-0000367D0000}"/>
    <cellStyle name="20% - Accent1 4 2 2 2 4 4 2 2" xfId="32236" xr:uid="{00000000-0005-0000-0000-0000377D0000}"/>
    <cellStyle name="20% - Accent1 4 2 2 2 4 4 2 2 2" xfId="32237" xr:uid="{00000000-0005-0000-0000-0000387D0000}"/>
    <cellStyle name="20% - Accent1 4 2 2 2 4 4 2 3" xfId="32238" xr:uid="{00000000-0005-0000-0000-0000397D0000}"/>
    <cellStyle name="20% - Accent1 4 2 2 2 4 4 3" xfId="32239" xr:uid="{00000000-0005-0000-0000-00003A7D0000}"/>
    <cellStyle name="20% - Accent1 4 2 2 2 4 4 3 2" xfId="32240" xr:uid="{00000000-0005-0000-0000-00003B7D0000}"/>
    <cellStyle name="20% - Accent1 4 2 2 2 4 4 4" xfId="32241" xr:uid="{00000000-0005-0000-0000-00003C7D0000}"/>
    <cellStyle name="20% - Accent1 4 2 2 2 4 5" xfId="32242" xr:uid="{00000000-0005-0000-0000-00003D7D0000}"/>
    <cellStyle name="20% - Accent1 4 2 2 2 4 5 2" xfId="32243" xr:uid="{00000000-0005-0000-0000-00003E7D0000}"/>
    <cellStyle name="20% - Accent1 4 2 2 2 4 5 2 2" xfId="32244" xr:uid="{00000000-0005-0000-0000-00003F7D0000}"/>
    <cellStyle name="20% - Accent1 4 2 2 2 4 5 2 2 2" xfId="32245" xr:uid="{00000000-0005-0000-0000-0000407D0000}"/>
    <cellStyle name="20% - Accent1 4 2 2 2 4 5 2 3" xfId="32246" xr:uid="{00000000-0005-0000-0000-0000417D0000}"/>
    <cellStyle name="20% - Accent1 4 2 2 2 4 5 3" xfId="32247" xr:uid="{00000000-0005-0000-0000-0000427D0000}"/>
    <cellStyle name="20% - Accent1 4 2 2 2 4 5 3 2" xfId="32248" xr:uid="{00000000-0005-0000-0000-0000437D0000}"/>
    <cellStyle name="20% - Accent1 4 2 2 2 4 5 4" xfId="32249" xr:uid="{00000000-0005-0000-0000-0000447D0000}"/>
    <cellStyle name="20% - Accent1 4 2 2 2 4 6" xfId="32250" xr:uid="{00000000-0005-0000-0000-0000457D0000}"/>
    <cellStyle name="20% - Accent1 4 2 2 2 4 6 2" xfId="32251" xr:uid="{00000000-0005-0000-0000-0000467D0000}"/>
    <cellStyle name="20% - Accent1 4 2 2 2 4 6 2 2" xfId="32252" xr:uid="{00000000-0005-0000-0000-0000477D0000}"/>
    <cellStyle name="20% - Accent1 4 2 2 2 4 6 2 2 2" xfId="32253" xr:uid="{00000000-0005-0000-0000-0000487D0000}"/>
    <cellStyle name="20% - Accent1 4 2 2 2 4 6 2 3" xfId="32254" xr:uid="{00000000-0005-0000-0000-0000497D0000}"/>
    <cellStyle name="20% - Accent1 4 2 2 2 4 6 3" xfId="32255" xr:uid="{00000000-0005-0000-0000-00004A7D0000}"/>
    <cellStyle name="20% - Accent1 4 2 2 2 4 6 3 2" xfId="32256" xr:uid="{00000000-0005-0000-0000-00004B7D0000}"/>
    <cellStyle name="20% - Accent1 4 2 2 2 4 6 4" xfId="32257" xr:uid="{00000000-0005-0000-0000-00004C7D0000}"/>
    <cellStyle name="20% - Accent1 4 2 2 2 4 7" xfId="32258" xr:uid="{00000000-0005-0000-0000-00004D7D0000}"/>
    <cellStyle name="20% - Accent1 4 2 2 2 4 7 2" xfId="32259" xr:uid="{00000000-0005-0000-0000-00004E7D0000}"/>
    <cellStyle name="20% - Accent1 4 2 2 2 4 7 2 2" xfId="32260" xr:uid="{00000000-0005-0000-0000-00004F7D0000}"/>
    <cellStyle name="20% - Accent1 4 2 2 2 4 7 3" xfId="32261" xr:uid="{00000000-0005-0000-0000-0000507D0000}"/>
    <cellStyle name="20% - Accent1 4 2 2 2 4 8" xfId="32262" xr:uid="{00000000-0005-0000-0000-0000517D0000}"/>
    <cellStyle name="20% - Accent1 4 2 2 2 4 8 2" xfId="32263" xr:uid="{00000000-0005-0000-0000-0000527D0000}"/>
    <cellStyle name="20% - Accent1 4 2 2 2 4 8 2 2" xfId="32264" xr:uid="{00000000-0005-0000-0000-0000537D0000}"/>
    <cellStyle name="20% - Accent1 4 2 2 2 4 8 3" xfId="32265" xr:uid="{00000000-0005-0000-0000-0000547D0000}"/>
    <cellStyle name="20% - Accent1 4 2 2 2 4 9" xfId="32266" xr:uid="{00000000-0005-0000-0000-0000557D0000}"/>
    <cellStyle name="20% - Accent1 4 2 2 2 4 9 2" xfId="32267" xr:uid="{00000000-0005-0000-0000-0000567D0000}"/>
    <cellStyle name="20% - Accent1 4 2 2 2 5" xfId="32268" xr:uid="{00000000-0005-0000-0000-0000577D0000}"/>
    <cellStyle name="20% - Accent1 4 2 2 2 5 10" xfId="32269" xr:uid="{00000000-0005-0000-0000-0000587D0000}"/>
    <cellStyle name="20% - Accent1 4 2 2 2 5 10 2" xfId="32270" xr:uid="{00000000-0005-0000-0000-0000597D0000}"/>
    <cellStyle name="20% - Accent1 4 2 2 2 5 11" xfId="32271" xr:uid="{00000000-0005-0000-0000-00005A7D0000}"/>
    <cellStyle name="20% - Accent1 4 2 2 2 5 2" xfId="32272" xr:uid="{00000000-0005-0000-0000-00005B7D0000}"/>
    <cellStyle name="20% - Accent1 4 2 2 2 5 2 2" xfId="32273" xr:uid="{00000000-0005-0000-0000-00005C7D0000}"/>
    <cellStyle name="20% - Accent1 4 2 2 2 5 2 2 2" xfId="32274" xr:uid="{00000000-0005-0000-0000-00005D7D0000}"/>
    <cellStyle name="20% - Accent1 4 2 2 2 5 2 2 2 2" xfId="32275" xr:uid="{00000000-0005-0000-0000-00005E7D0000}"/>
    <cellStyle name="20% - Accent1 4 2 2 2 5 2 2 2 2 2" xfId="32276" xr:uid="{00000000-0005-0000-0000-00005F7D0000}"/>
    <cellStyle name="20% - Accent1 4 2 2 2 5 2 2 2 3" xfId="32277" xr:uid="{00000000-0005-0000-0000-0000607D0000}"/>
    <cellStyle name="20% - Accent1 4 2 2 2 5 2 2 3" xfId="32278" xr:uid="{00000000-0005-0000-0000-0000617D0000}"/>
    <cellStyle name="20% - Accent1 4 2 2 2 5 2 2 3 2" xfId="32279" xr:uid="{00000000-0005-0000-0000-0000627D0000}"/>
    <cellStyle name="20% - Accent1 4 2 2 2 5 2 2 4" xfId="32280" xr:uid="{00000000-0005-0000-0000-0000637D0000}"/>
    <cellStyle name="20% - Accent1 4 2 2 2 5 2 3" xfId="32281" xr:uid="{00000000-0005-0000-0000-0000647D0000}"/>
    <cellStyle name="20% - Accent1 4 2 2 2 5 2 3 2" xfId="32282" xr:uid="{00000000-0005-0000-0000-0000657D0000}"/>
    <cellStyle name="20% - Accent1 4 2 2 2 5 2 3 2 2" xfId="32283" xr:uid="{00000000-0005-0000-0000-0000667D0000}"/>
    <cellStyle name="20% - Accent1 4 2 2 2 5 2 3 2 2 2" xfId="32284" xr:uid="{00000000-0005-0000-0000-0000677D0000}"/>
    <cellStyle name="20% - Accent1 4 2 2 2 5 2 3 2 3" xfId="32285" xr:uid="{00000000-0005-0000-0000-0000687D0000}"/>
    <cellStyle name="20% - Accent1 4 2 2 2 5 2 3 3" xfId="32286" xr:uid="{00000000-0005-0000-0000-0000697D0000}"/>
    <cellStyle name="20% - Accent1 4 2 2 2 5 2 3 3 2" xfId="32287" xr:uid="{00000000-0005-0000-0000-00006A7D0000}"/>
    <cellStyle name="20% - Accent1 4 2 2 2 5 2 3 4" xfId="32288" xr:uid="{00000000-0005-0000-0000-00006B7D0000}"/>
    <cellStyle name="20% - Accent1 4 2 2 2 5 2 4" xfId="32289" xr:uid="{00000000-0005-0000-0000-00006C7D0000}"/>
    <cellStyle name="20% - Accent1 4 2 2 2 5 2 4 2" xfId="32290" xr:uid="{00000000-0005-0000-0000-00006D7D0000}"/>
    <cellStyle name="20% - Accent1 4 2 2 2 5 2 4 2 2" xfId="32291" xr:uid="{00000000-0005-0000-0000-00006E7D0000}"/>
    <cellStyle name="20% - Accent1 4 2 2 2 5 2 4 2 2 2" xfId="32292" xr:uid="{00000000-0005-0000-0000-00006F7D0000}"/>
    <cellStyle name="20% - Accent1 4 2 2 2 5 2 4 2 3" xfId="32293" xr:uid="{00000000-0005-0000-0000-0000707D0000}"/>
    <cellStyle name="20% - Accent1 4 2 2 2 5 2 4 3" xfId="32294" xr:uid="{00000000-0005-0000-0000-0000717D0000}"/>
    <cellStyle name="20% - Accent1 4 2 2 2 5 2 4 3 2" xfId="32295" xr:uid="{00000000-0005-0000-0000-0000727D0000}"/>
    <cellStyle name="20% - Accent1 4 2 2 2 5 2 4 4" xfId="32296" xr:uid="{00000000-0005-0000-0000-0000737D0000}"/>
    <cellStyle name="20% - Accent1 4 2 2 2 5 2 5" xfId="32297" xr:uid="{00000000-0005-0000-0000-0000747D0000}"/>
    <cellStyle name="20% - Accent1 4 2 2 2 5 2 5 2" xfId="32298" xr:uid="{00000000-0005-0000-0000-0000757D0000}"/>
    <cellStyle name="20% - Accent1 4 2 2 2 5 2 5 2 2" xfId="32299" xr:uid="{00000000-0005-0000-0000-0000767D0000}"/>
    <cellStyle name="20% - Accent1 4 2 2 2 5 2 5 3" xfId="32300" xr:uid="{00000000-0005-0000-0000-0000777D0000}"/>
    <cellStyle name="20% - Accent1 4 2 2 2 5 2 6" xfId="32301" xr:uid="{00000000-0005-0000-0000-0000787D0000}"/>
    <cellStyle name="20% - Accent1 4 2 2 2 5 2 6 2" xfId="32302" xr:uid="{00000000-0005-0000-0000-0000797D0000}"/>
    <cellStyle name="20% - Accent1 4 2 2 2 5 2 6 2 2" xfId="32303" xr:uid="{00000000-0005-0000-0000-00007A7D0000}"/>
    <cellStyle name="20% - Accent1 4 2 2 2 5 2 6 3" xfId="32304" xr:uid="{00000000-0005-0000-0000-00007B7D0000}"/>
    <cellStyle name="20% - Accent1 4 2 2 2 5 2 7" xfId="32305" xr:uid="{00000000-0005-0000-0000-00007C7D0000}"/>
    <cellStyle name="20% - Accent1 4 2 2 2 5 2 7 2" xfId="32306" xr:uid="{00000000-0005-0000-0000-00007D7D0000}"/>
    <cellStyle name="20% - Accent1 4 2 2 2 5 2 8" xfId="32307" xr:uid="{00000000-0005-0000-0000-00007E7D0000}"/>
    <cellStyle name="20% - Accent1 4 2 2 2 5 2 8 2" xfId="32308" xr:uid="{00000000-0005-0000-0000-00007F7D0000}"/>
    <cellStyle name="20% - Accent1 4 2 2 2 5 2 9" xfId="32309" xr:uid="{00000000-0005-0000-0000-0000807D0000}"/>
    <cellStyle name="20% - Accent1 4 2 2 2 5 3" xfId="32310" xr:uid="{00000000-0005-0000-0000-0000817D0000}"/>
    <cellStyle name="20% - Accent1 4 2 2 2 5 3 2" xfId="32311" xr:uid="{00000000-0005-0000-0000-0000827D0000}"/>
    <cellStyle name="20% - Accent1 4 2 2 2 5 3 2 2" xfId="32312" xr:uid="{00000000-0005-0000-0000-0000837D0000}"/>
    <cellStyle name="20% - Accent1 4 2 2 2 5 3 2 2 2" xfId="32313" xr:uid="{00000000-0005-0000-0000-0000847D0000}"/>
    <cellStyle name="20% - Accent1 4 2 2 2 5 3 2 2 2 2" xfId="32314" xr:uid="{00000000-0005-0000-0000-0000857D0000}"/>
    <cellStyle name="20% - Accent1 4 2 2 2 5 3 2 2 3" xfId="32315" xr:uid="{00000000-0005-0000-0000-0000867D0000}"/>
    <cellStyle name="20% - Accent1 4 2 2 2 5 3 2 3" xfId="32316" xr:uid="{00000000-0005-0000-0000-0000877D0000}"/>
    <cellStyle name="20% - Accent1 4 2 2 2 5 3 2 3 2" xfId="32317" xr:uid="{00000000-0005-0000-0000-0000887D0000}"/>
    <cellStyle name="20% - Accent1 4 2 2 2 5 3 2 4" xfId="32318" xr:uid="{00000000-0005-0000-0000-0000897D0000}"/>
    <cellStyle name="20% - Accent1 4 2 2 2 5 3 3" xfId="32319" xr:uid="{00000000-0005-0000-0000-00008A7D0000}"/>
    <cellStyle name="20% - Accent1 4 2 2 2 5 3 3 2" xfId="32320" xr:uid="{00000000-0005-0000-0000-00008B7D0000}"/>
    <cellStyle name="20% - Accent1 4 2 2 2 5 3 3 2 2" xfId="32321" xr:uid="{00000000-0005-0000-0000-00008C7D0000}"/>
    <cellStyle name="20% - Accent1 4 2 2 2 5 3 3 2 2 2" xfId="32322" xr:uid="{00000000-0005-0000-0000-00008D7D0000}"/>
    <cellStyle name="20% - Accent1 4 2 2 2 5 3 3 2 3" xfId="32323" xr:uid="{00000000-0005-0000-0000-00008E7D0000}"/>
    <cellStyle name="20% - Accent1 4 2 2 2 5 3 3 3" xfId="32324" xr:uid="{00000000-0005-0000-0000-00008F7D0000}"/>
    <cellStyle name="20% - Accent1 4 2 2 2 5 3 3 3 2" xfId="32325" xr:uid="{00000000-0005-0000-0000-0000907D0000}"/>
    <cellStyle name="20% - Accent1 4 2 2 2 5 3 3 4" xfId="32326" xr:uid="{00000000-0005-0000-0000-0000917D0000}"/>
    <cellStyle name="20% - Accent1 4 2 2 2 5 3 4" xfId="32327" xr:uid="{00000000-0005-0000-0000-0000927D0000}"/>
    <cellStyle name="20% - Accent1 4 2 2 2 5 3 4 2" xfId="32328" xr:uid="{00000000-0005-0000-0000-0000937D0000}"/>
    <cellStyle name="20% - Accent1 4 2 2 2 5 3 4 2 2" xfId="32329" xr:uid="{00000000-0005-0000-0000-0000947D0000}"/>
    <cellStyle name="20% - Accent1 4 2 2 2 5 3 4 2 2 2" xfId="32330" xr:uid="{00000000-0005-0000-0000-0000957D0000}"/>
    <cellStyle name="20% - Accent1 4 2 2 2 5 3 4 2 3" xfId="32331" xr:uid="{00000000-0005-0000-0000-0000967D0000}"/>
    <cellStyle name="20% - Accent1 4 2 2 2 5 3 4 3" xfId="32332" xr:uid="{00000000-0005-0000-0000-0000977D0000}"/>
    <cellStyle name="20% - Accent1 4 2 2 2 5 3 4 3 2" xfId="32333" xr:uid="{00000000-0005-0000-0000-0000987D0000}"/>
    <cellStyle name="20% - Accent1 4 2 2 2 5 3 4 4" xfId="32334" xr:uid="{00000000-0005-0000-0000-0000997D0000}"/>
    <cellStyle name="20% - Accent1 4 2 2 2 5 3 5" xfId="32335" xr:uid="{00000000-0005-0000-0000-00009A7D0000}"/>
    <cellStyle name="20% - Accent1 4 2 2 2 5 3 5 2" xfId="32336" xr:uid="{00000000-0005-0000-0000-00009B7D0000}"/>
    <cellStyle name="20% - Accent1 4 2 2 2 5 3 5 2 2" xfId="32337" xr:uid="{00000000-0005-0000-0000-00009C7D0000}"/>
    <cellStyle name="20% - Accent1 4 2 2 2 5 3 5 3" xfId="32338" xr:uid="{00000000-0005-0000-0000-00009D7D0000}"/>
    <cellStyle name="20% - Accent1 4 2 2 2 5 3 6" xfId="32339" xr:uid="{00000000-0005-0000-0000-00009E7D0000}"/>
    <cellStyle name="20% - Accent1 4 2 2 2 5 3 6 2" xfId="32340" xr:uid="{00000000-0005-0000-0000-00009F7D0000}"/>
    <cellStyle name="20% - Accent1 4 2 2 2 5 3 6 2 2" xfId="32341" xr:uid="{00000000-0005-0000-0000-0000A07D0000}"/>
    <cellStyle name="20% - Accent1 4 2 2 2 5 3 6 3" xfId="32342" xr:uid="{00000000-0005-0000-0000-0000A17D0000}"/>
    <cellStyle name="20% - Accent1 4 2 2 2 5 3 7" xfId="32343" xr:uid="{00000000-0005-0000-0000-0000A27D0000}"/>
    <cellStyle name="20% - Accent1 4 2 2 2 5 3 7 2" xfId="32344" xr:uid="{00000000-0005-0000-0000-0000A37D0000}"/>
    <cellStyle name="20% - Accent1 4 2 2 2 5 3 8" xfId="32345" xr:uid="{00000000-0005-0000-0000-0000A47D0000}"/>
    <cellStyle name="20% - Accent1 4 2 2 2 5 3 8 2" xfId="32346" xr:uid="{00000000-0005-0000-0000-0000A57D0000}"/>
    <cellStyle name="20% - Accent1 4 2 2 2 5 3 9" xfId="32347" xr:uid="{00000000-0005-0000-0000-0000A67D0000}"/>
    <cellStyle name="20% - Accent1 4 2 2 2 5 4" xfId="32348" xr:uid="{00000000-0005-0000-0000-0000A77D0000}"/>
    <cellStyle name="20% - Accent1 4 2 2 2 5 4 2" xfId="32349" xr:uid="{00000000-0005-0000-0000-0000A87D0000}"/>
    <cellStyle name="20% - Accent1 4 2 2 2 5 4 2 2" xfId="32350" xr:uid="{00000000-0005-0000-0000-0000A97D0000}"/>
    <cellStyle name="20% - Accent1 4 2 2 2 5 4 2 2 2" xfId="32351" xr:uid="{00000000-0005-0000-0000-0000AA7D0000}"/>
    <cellStyle name="20% - Accent1 4 2 2 2 5 4 2 3" xfId="32352" xr:uid="{00000000-0005-0000-0000-0000AB7D0000}"/>
    <cellStyle name="20% - Accent1 4 2 2 2 5 4 3" xfId="32353" xr:uid="{00000000-0005-0000-0000-0000AC7D0000}"/>
    <cellStyle name="20% - Accent1 4 2 2 2 5 4 3 2" xfId="32354" xr:uid="{00000000-0005-0000-0000-0000AD7D0000}"/>
    <cellStyle name="20% - Accent1 4 2 2 2 5 4 4" xfId="32355" xr:uid="{00000000-0005-0000-0000-0000AE7D0000}"/>
    <cellStyle name="20% - Accent1 4 2 2 2 5 5" xfId="32356" xr:uid="{00000000-0005-0000-0000-0000AF7D0000}"/>
    <cellStyle name="20% - Accent1 4 2 2 2 5 5 2" xfId="32357" xr:uid="{00000000-0005-0000-0000-0000B07D0000}"/>
    <cellStyle name="20% - Accent1 4 2 2 2 5 5 2 2" xfId="32358" xr:uid="{00000000-0005-0000-0000-0000B17D0000}"/>
    <cellStyle name="20% - Accent1 4 2 2 2 5 5 2 2 2" xfId="32359" xr:uid="{00000000-0005-0000-0000-0000B27D0000}"/>
    <cellStyle name="20% - Accent1 4 2 2 2 5 5 2 3" xfId="32360" xr:uid="{00000000-0005-0000-0000-0000B37D0000}"/>
    <cellStyle name="20% - Accent1 4 2 2 2 5 5 3" xfId="32361" xr:uid="{00000000-0005-0000-0000-0000B47D0000}"/>
    <cellStyle name="20% - Accent1 4 2 2 2 5 5 3 2" xfId="32362" xr:uid="{00000000-0005-0000-0000-0000B57D0000}"/>
    <cellStyle name="20% - Accent1 4 2 2 2 5 5 4" xfId="32363" xr:uid="{00000000-0005-0000-0000-0000B67D0000}"/>
    <cellStyle name="20% - Accent1 4 2 2 2 5 6" xfId="32364" xr:uid="{00000000-0005-0000-0000-0000B77D0000}"/>
    <cellStyle name="20% - Accent1 4 2 2 2 5 6 2" xfId="32365" xr:uid="{00000000-0005-0000-0000-0000B87D0000}"/>
    <cellStyle name="20% - Accent1 4 2 2 2 5 6 2 2" xfId="32366" xr:uid="{00000000-0005-0000-0000-0000B97D0000}"/>
    <cellStyle name="20% - Accent1 4 2 2 2 5 6 2 2 2" xfId="32367" xr:uid="{00000000-0005-0000-0000-0000BA7D0000}"/>
    <cellStyle name="20% - Accent1 4 2 2 2 5 6 2 3" xfId="32368" xr:uid="{00000000-0005-0000-0000-0000BB7D0000}"/>
    <cellStyle name="20% - Accent1 4 2 2 2 5 6 3" xfId="32369" xr:uid="{00000000-0005-0000-0000-0000BC7D0000}"/>
    <cellStyle name="20% - Accent1 4 2 2 2 5 6 3 2" xfId="32370" xr:uid="{00000000-0005-0000-0000-0000BD7D0000}"/>
    <cellStyle name="20% - Accent1 4 2 2 2 5 6 4" xfId="32371" xr:uid="{00000000-0005-0000-0000-0000BE7D0000}"/>
    <cellStyle name="20% - Accent1 4 2 2 2 5 7" xfId="32372" xr:uid="{00000000-0005-0000-0000-0000BF7D0000}"/>
    <cellStyle name="20% - Accent1 4 2 2 2 5 7 2" xfId="32373" xr:uid="{00000000-0005-0000-0000-0000C07D0000}"/>
    <cellStyle name="20% - Accent1 4 2 2 2 5 7 2 2" xfId="32374" xr:uid="{00000000-0005-0000-0000-0000C17D0000}"/>
    <cellStyle name="20% - Accent1 4 2 2 2 5 7 3" xfId="32375" xr:uid="{00000000-0005-0000-0000-0000C27D0000}"/>
    <cellStyle name="20% - Accent1 4 2 2 2 5 8" xfId="32376" xr:uid="{00000000-0005-0000-0000-0000C37D0000}"/>
    <cellStyle name="20% - Accent1 4 2 2 2 5 8 2" xfId="32377" xr:uid="{00000000-0005-0000-0000-0000C47D0000}"/>
    <cellStyle name="20% - Accent1 4 2 2 2 5 8 2 2" xfId="32378" xr:uid="{00000000-0005-0000-0000-0000C57D0000}"/>
    <cellStyle name="20% - Accent1 4 2 2 2 5 8 3" xfId="32379" xr:uid="{00000000-0005-0000-0000-0000C67D0000}"/>
    <cellStyle name="20% - Accent1 4 2 2 2 5 9" xfId="32380" xr:uid="{00000000-0005-0000-0000-0000C77D0000}"/>
    <cellStyle name="20% - Accent1 4 2 2 2 5 9 2" xfId="32381" xr:uid="{00000000-0005-0000-0000-0000C87D0000}"/>
    <cellStyle name="20% - Accent1 4 2 2 2 6" xfId="32382" xr:uid="{00000000-0005-0000-0000-0000C97D0000}"/>
    <cellStyle name="20% - Accent1 4 2 2 2 6 2" xfId="32383" xr:uid="{00000000-0005-0000-0000-0000CA7D0000}"/>
    <cellStyle name="20% - Accent1 4 2 2 2 6 2 2" xfId="32384" xr:uid="{00000000-0005-0000-0000-0000CB7D0000}"/>
    <cellStyle name="20% - Accent1 4 2 2 2 6 2 2 2" xfId="32385" xr:uid="{00000000-0005-0000-0000-0000CC7D0000}"/>
    <cellStyle name="20% - Accent1 4 2 2 2 6 2 2 2 2" xfId="32386" xr:uid="{00000000-0005-0000-0000-0000CD7D0000}"/>
    <cellStyle name="20% - Accent1 4 2 2 2 6 2 2 3" xfId="32387" xr:uid="{00000000-0005-0000-0000-0000CE7D0000}"/>
    <cellStyle name="20% - Accent1 4 2 2 2 6 2 3" xfId="32388" xr:uid="{00000000-0005-0000-0000-0000CF7D0000}"/>
    <cellStyle name="20% - Accent1 4 2 2 2 6 2 3 2" xfId="32389" xr:uid="{00000000-0005-0000-0000-0000D07D0000}"/>
    <cellStyle name="20% - Accent1 4 2 2 2 6 2 4" xfId="32390" xr:uid="{00000000-0005-0000-0000-0000D17D0000}"/>
    <cellStyle name="20% - Accent1 4 2 2 2 6 3" xfId="32391" xr:uid="{00000000-0005-0000-0000-0000D27D0000}"/>
    <cellStyle name="20% - Accent1 4 2 2 2 6 3 2" xfId="32392" xr:uid="{00000000-0005-0000-0000-0000D37D0000}"/>
    <cellStyle name="20% - Accent1 4 2 2 2 6 3 2 2" xfId="32393" xr:uid="{00000000-0005-0000-0000-0000D47D0000}"/>
    <cellStyle name="20% - Accent1 4 2 2 2 6 3 2 2 2" xfId="32394" xr:uid="{00000000-0005-0000-0000-0000D57D0000}"/>
    <cellStyle name="20% - Accent1 4 2 2 2 6 3 2 3" xfId="32395" xr:uid="{00000000-0005-0000-0000-0000D67D0000}"/>
    <cellStyle name="20% - Accent1 4 2 2 2 6 3 3" xfId="32396" xr:uid="{00000000-0005-0000-0000-0000D77D0000}"/>
    <cellStyle name="20% - Accent1 4 2 2 2 6 3 3 2" xfId="32397" xr:uid="{00000000-0005-0000-0000-0000D87D0000}"/>
    <cellStyle name="20% - Accent1 4 2 2 2 6 3 4" xfId="32398" xr:uid="{00000000-0005-0000-0000-0000D97D0000}"/>
    <cellStyle name="20% - Accent1 4 2 2 2 6 4" xfId="32399" xr:uid="{00000000-0005-0000-0000-0000DA7D0000}"/>
    <cellStyle name="20% - Accent1 4 2 2 2 6 4 2" xfId="32400" xr:uid="{00000000-0005-0000-0000-0000DB7D0000}"/>
    <cellStyle name="20% - Accent1 4 2 2 2 6 4 2 2" xfId="32401" xr:uid="{00000000-0005-0000-0000-0000DC7D0000}"/>
    <cellStyle name="20% - Accent1 4 2 2 2 6 4 2 2 2" xfId="32402" xr:uid="{00000000-0005-0000-0000-0000DD7D0000}"/>
    <cellStyle name="20% - Accent1 4 2 2 2 6 4 2 3" xfId="32403" xr:uid="{00000000-0005-0000-0000-0000DE7D0000}"/>
    <cellStyle name="20% - Accent1 4 2 2 2 6 4 3" xfId="32404" xr:uid="{00000000-0005-0000-0000-0000DF7D0000}"/>
    <cellStyle name="20% - Accent1 4 2 2 2 6 4 3 2" xfId="32405" xr:uid="{00000000-0005-0000-0000-0000E07D0000}"/>
    <cellStyle name="20% - Accent1 4 2 2 2 6 4 4" xfId="32406" xr:uid="{00000000-0005-0000-0000-0000E17D0000}"/>
    <cellStyle name="20% - Accent1 4 2 2 2 6 5" xfId="32407" xr:uid="{00000000-0005-0000-0000-0000E27D0000}"/>
    <cellStyle name="20% - Accent1 4 2 2 2 6 5 2" xfId="32408" xr:uid="{00000000-0005-0000-0000-0000E37D0000}"/>
    <cellStyle name="20% - Accent1 4 2 2 2 6 5 2 2" xfId="32409" xr:uid="{00000000-0005-0000-0000-0000E47D0000}"/>
    <cellStyle name="20% - Accent1 4 2 2 2 6 5 3" xfId="32410" xr:uid="{00000000-0005-0000-0000-0000E57D0000}"/>
    <cellStyle name="20% - Accent1 4 2 2 2 6 6" xfId="32411" xr:uid="{00000000-0005-0000-0000-0000E67D0000}"/>
    <cellStyle name="20% - Accent1 4 2 2 2 6 6 2" xfId="32412" xr:uid="{00000000-0005-0000-0000-0000E77D0000}"/>
    <cellStyle name="20% - Accent1 4 2 2 2 6 6 2 2" xfId="32413" xr:uid="{00000000-0005-0000-0000-0000E87D0000}"/>
    <cellStyle name="20% - Accent1 4 2 2 2 6 6 3" xfId="32414" xr:uid="{00000000-0005-0000-0000-0000E97D0000}"/>
    <cellStyle name="20% - Accent1 4 2 2 2 6 7" xfId="32415" xr:uid="{00000000-0005-0000-0000-0000EA7D0000}"/>
    <cellStyle name="20% - Accent1 4 2 2 2 6 7 2" xfId="32416" xr:uid="{00000000-0005-0000-0000-0000EB7D0000}"/>
    <cellStyle name="20% - Accent1 4 2 2 2 6 8" xfId="32417" xr:uid="{00000000-0005-0000-0000-0000EC7D0000}"/>
    <cellStyle name="20% - Accent1 4 2 2 2 6 8 2" xfId="32418" xr:uid="{00000000-0005-0000-0000-0000ED7D0000}"/>
    <cellStyle name="20% - Accent1 4 2 2 2 6 9" xfId="32419" xr:uid="{00000000-0005-0000-0000-0000EE7D0000}"/>
    <cellStyle name="20% - Accent1 4 2 2 2 7" xfId="32420" xr:uid="{00000000-0005-0000-0000-0000EF7D0000}"/>
    <cellStyle name="20% - Accent1 4 2 2 2 7 2" xfId="32421" xr:uid="{00000000-0005-0000-0000-0000F07D0000}"/>
    <cellStyle name="20% - Accent1 4 2 2 2 7 2 2" xfId="32422" xr:uid="{00000000-0005-0000-0000-0000F17D0000}"/>
    <cellStyle name="20% - Accent1 4 2 2 2 7 2 2 2" xfId="32423" xr:uid="{00000000-0005-0000-0000-0000F27D0000}"/>
    <cellStyle name="20% - Accent1 4 2 2 2 7 2 2 2 2" xfId="32424" xr:uid="{00000000-0005-0000-0000-0000F37D0000}"/>
    <cellStyle name="20% - Accent1 4 2 2 2 7 2 2 3" xfId="32425" xr:uid="{00000000-0005-0000-0000-0000F47D0000}"/>
    <cellStyle name="20% - Accent1 4 2 2 2 7 2 3" xfId="32426" xr:uid="{00000000-0005-0000-0000-0000F57D0000}"/>
    <cellStyle name="20% - Accent1 4 2 2 2 7 2 3 2" xfId="32427" xr:uid="{00000000-0005-0000-0000-0000F67D0000}"/>
    <cellStyle name="20% - Accent1 4 2 2 2 7 2 4" xfId="32428" xr:uid="{00000000-0005-0000-0000-0000F77D0000}"/>
    <cellStyle name="20% - Accent1 4 2 2 2 7 3" xfId="32429" xr:uid="{00000000-0005-0000-0000-0000F87D0000}"/>
    <cellStyle name="20% - Accent1 4 2 2 2 7 3 2" xfId="32430" xr:uid="{00000000-0005-0000-0000-0000F97D0000}"/>
    <cellStyle name="20% - Accent1 4 2 2 2 7 3 2 2" xfId="32431" xr:uid="{00000000-0005-0000-0000-0000FA7D0000}"/>
    <cellStyle name="20% - Accent1 4 2 2 2 7 3 2 2 2" xfId="32432" xr:uid="{00000000-0005-0000-0000-0000FB7D0000}"/>
    <cellStyle name="20% - Accent1 4 2 2 2 7 3 2 3" xfId="32433" xr:uid="{00000000-0005-0000-0000-0000FC7D0000}"/>
    <cellStyle name="20% - Accent1 4 2 2 2 7 3 3" xfId="32434" xr:uid="{00000000-0005-0000-0000-0000FD7D0000}"/>
    <cellStyle name="20% - Accent1 4 2 2 2 7 3 3 2" xfId="32435" xr:uid="{00000000-0005-0000-0000-0000FE7D0000}"/>
    <cellStyle name="20% - Accent1 4 2 2 2 7 3 4" xfId="32436" xr:uid="{00000000-0005-0000-0000-0000FF7D0000}"/>
    <cellStyle name="20% - Accent1 4 2 2 2 7 4" xfId="32437" xr:uid="{00000000-0005-0000-0000-0000007E0000}"/>
    <cellStyle name="20% - Accent1 4 2 2 2 7 4 2" xfId="32438" xr:uid="{00000000-0005-0000-0000-0000017E0000}"/>
    <cellStyle name="20% - Accent1 4 2 2 2 7 4 2 2" xfId="32439" xr:uid="{00000000-0005-0000-0000-0000027E0000}"/>
    <cellStyle name="20% - Accent1 4 2 2 2 7 4 2 2 2" xfId="32440" xr:uid="{00000000-0005-0000-0000-0000037E0000}"/>
    <cellStyle name="20% - Accent1 4 2 2 2 7 4 2 3" xfId="32441" xr:uid="{00000000-0005-0000-0000-0000047E0000}"/>
    <cellStyle name="20% - Accent1 4 2 2 2 7 4 3" xfId="32442" xr:uid="{00000000-0005-0000-0000-0000057E0000}"/>
    <cellStyle name="20% - Accent1 4 2 2 2 7 4 3 2" xfId="32443" xr:uid="{00000000-0005-0000-0000-0000067E0000}"/>
    <cellStyle name="20% - Accent1 4 2 2 2 7 4 4" xfId="32444" xr:uid="{00000000-0005-0000-0000-0000077E0000}"/>
    <cellStyle name="20% - Accent1 4 2 2 2 7 5" xfId="32445" xr:uid="{00000000-0005-0000-0000-0000087E0000}"/>
    <cellStyle name="20% - Accent1 4 2 2 2 7 5 2" xfId="32446" xr:uid="{00000000-0005-0000-0000-0000097E0000}"/>
    <cellStyle name="20% - Accent1 4 2 2 2 7 5 2 2" xfId="32447" xr:uid="{00000000-0005-0000-0000-00000A7E0000}"/>
    <cellStyle name="20% - Accent1 4 2 2 2 7 5 3" xfId="32448" xr:uid="{00000000-0005-0000-0000-00000B7E0000}"/>
    <cellStyle name="20% - Accent1 4 2 2 2 7 6" xfId="32449" xr:uid="{00000000-0005-0000-0000-00000C7E0000}"/>
    <cellStyle name="20% - Accent1 4 2 2 2 7 6 2" xfId="32450" xr:uid="{00000000-0005-0000-0000-00000D7E0000}"/>
    <cellStyle name="20% - Accent1 4 2 2 2 7 6 2 2" xfId="32451" xr:uid="{00000000-0005-0000-0000-00000E7E0000}"/>
    <cellStyle name="20% - Accent1 4 2 2 2 7 6 3" xfId="32452" xr:uid="{00000000-0005-0000-0000-00000F7E0000}"/>
    <cellStyle name="20% - Accent1 4 2 2 2 7 7" xfId="32453" xr:uid="{00000000-0005-0000-0000-0000107E0000}"/>
    <cellStyle name="20% - Accent1 4 2 2 2 7 7 2" xfId="32454" xr:uid="{00000000-0005-0000-0000-0000117E0000}"/>
    <cellStyle name="20% - Accent1 4 2 2 2 7 8" xfId="32455" xr:uid="{00000000-0005-0000-0000-0000127E0000}"/>
    <cellStyle name="20% - Accent1 4 2 2 2 7 8 2" xfId="32456" xr:uid="{00000000-0005-0000-0000-0000137E0000}"/>
    <cellStyle name="20% - Accent1 4 2 2 2 7 9" xfId="32457" xr:uid="{00000000-0005-0000-0000-0000147E0000}"/>
    <cellStyle name="20% - Accent1 4 2 2 2 8" xfId="32458" xr:uid="{00000000-0005-0000-0000-0000157E0000}"/>
    <cellStyle name="20% - Accent1 4 2 2 2 8 2" xfId="32459" xr:uid="{00000000-0005-0000-0000-0000167E0000}"/>
    <cellStyle name="20% - Accent1 4 2 2 2 8 2 2" xfId="32460" xr:uid="{00000000-0005-0000-0000-0000177E0000}"/>
    <cellStyle name="20% - Accent1 4 2 2 2 8 2 2 2" xfId="32461" xr:uid="{00000000-0005-0000-0000-0000187E0000}"/>
    <cellStyle name="20% - Accent1 4 2 2 2 8 2 3" xfId="32462" xr:uid="{00000000-0005-0000-0000-0000197E0000}"/>
    <cellStyle name="20% - Accent1 4 2 2 2 8 3" xfId="32463" xr:uid="{00000000-0005-0000-0000-00001A7E0000}"/>
    <cellStyle name="20% - Accent1 4 2 2 2 8 3 2" xfId="32464" xr:uid="{00000000-0005-0000-0000-00001B7E0000}"/>
    <cellStyle name="20% - Accent1 4 2 2 2 8 4" xfId="32465" xr:uid="{00000000-0005-0000-0000-00001C7E0000}"/>
    <cellStyle name="20% - Accent1 4 2 2 2 9" xfId="32466" xr:uid="{00000000-0005-0000-0000-00001D7E0000}"/>
    <cellStyle name="20% - Accent1 4 2 2 2 9 2" xfId="32467" xr:uid="{00000000-0005-0000-0000-00001E7E0000}"/>
    <cellStyle name="20% - Accent1 4 2 2 2 9 2 2" xfId="32468" xr:uid="{00000000-0005-0000-0000-00001F7E0000}"/>
    <cellStyle name="20% - Accent1 4 2 2 2 9 2 2 2" xfId="32469" xr:uid="{00000000-0005-0000-0000-0000207E0000}"/>
    <cellStyle name="20% - Accent1 4 2 2 2 9 2 3" xfId="32470" xr:uid="{00000000-0005-0000-0000-0000217E0000}"/>
    <cellStyle name="20% - Accent1 4 2 2 2 9 3" xfId="32471" xr:uid="{00000000-0005-0000-0000-0000227E0000}"/>
    <cellStyle name="20% - Accent1 4 2 2 2 9 3 2" xfId="32472" xr:uid="{00000000-0005-0000-0000-0000237E0000}"/>
    <cellStyle name="20% - Accent1 4 2 2 2 9 4" xfId="32473" xr:uid="{00000000-0005-0000-0000-0000247E0000}"/>
    <cellStyle name="20% - Accent1 4 2 2 3" xfId="32474" xr:uid="{00000000-0005-0000-0000-0000257E0000}"/>
    <cellStyle name="20% - Accent1 4 2 2 3 10" xfId="32475" xr:uid="{00000000-0005-0000-0000-0000267E0000}"/>
    <cellStyle name="20% - Accent1 4 2 2 3 10 2" xfId="32476" xr:uid="{00000000-0005-0000-0000-0000277E0000}"/>
    <cellStyle name="20% - Accent1 4 2 2 3 10 2 2" xfId="32477" xr:uid="{00000000-0005-0000-0000-0000287E0000}"/>
    <cellStyle name="20% - Accent1 4 2 2 3 10 3" xfId="32478" xr:uid="{00000000-0005-0000-0000-0000297E0000}"/>
    <cellStyle name="20% - Accent1 4 2 2 3 11" xfId="32479" xr:uid="{00000000-0005-0000-0000-00002A7E0000}"/>
    <cellStyle name="20% - Accent1 4 2 2 3 11 2" xfId="32480" xr:uid="{00000000-0005-0000-0000-00002B7E0000}"/>
    <cellStyle name="20% - Accent1 4 2 2 3 11 2 2" xfId="32481" xr:uid="{00000000-0005-0000-0000-00002C7E0000}"/>
    <cellStyle name="20% - Accent1 4 2 2 3 11 3" xfId="32482" xr:uid="{00000000-0005-0000-0000-00002D7E0000}"/>
    <cellStyle name="20% - Accent1 4 2 2 3 12" xfId="32483" xr:uid="{00000000-0005-0000-0000-00002E7E0000}"/>
    <cellStyle name="20% - Accent1 4 2 2 3 12 2" xfId="32484" xr:uid="{00000000-0005-0000-0000-00002F7E0000}"/>
    <cellStyle name="20% - Accent1 4 2 2 3 13" xfId="32485" xr:uid="{00000000-0005-0000-0000-0000307E0000}"/>
    <cellStyle name="20% - Accent1 4 2 2 3 13 2" xfId="32486" xr:uid="{00000000-0005-0000-0000-0000317E0000}"/>
    <cellStyle name="20% - Accent1 4 2 2 3 14" xfId="32487" xr:uid="{00000000-0005-0000-0000-0000327E0000}"/>
    <cellStyle name="20% - Accent1 4 2 2 3 2" xfId="32488" xr:uid="{00000000-0005-0000-0000-0000337E0000}"/>
    <cellStyle name="20% - Accent1 4 2 2 3 2 10" xfId="32489" xr:uid="{00000000-0005-0000-0000-0000347E0000}"/>
    <cellStyle name="20% - Accent1 4 2 2 3 2 10 2" xfId="32490" xr:uid="{00000000-0005-0000-0000-0000357E0000}"/>
    <cellStyle name="20% - Accent1 4 2 2 3 2 11" xfId="32491" xr:uid="{00000000-0005-0000-0000-0000367E0000}"/>
    <cellStyle name="20% - Accent1 4 2 2 3 2 2" xfId="32492" xr:uid="{00000000-0005-0000-0000-0000377E0000}"/>
    <cellStyle name="20% - Accent1 4 2 2 3 2 2 2" xfId="32493" xr:uid="{00000000-0005-0000-0000-0000387E0000}"/>
    <cellStyle name="20% - Accent1 4 2 2 3 2 2 2 2" xfId="32494" xr:uid="{00000000-0005-0000-0000-0000397E0000}"/>
    <cellStyle name="20% - Accent1 4 2 2 3 2 2 2 2 2" xfId="32495" xr:uid="{00000000-0005-0000-0000-00003A7E0000}"/>
    <cellStyle name="20% - Accent1 4 2 2 3 2 2 2 2 2 2" xfId="32496" xr:uid="{00000000-0005-0000-0000-00003B7E0000}"/>
    <cellStyle name="20% - Accent1 4 2 2 3 2 2 2 2 3" xfId="32497" xr:uid="{00000000-0005-0000-0000-00003C7E0000}"/>
    <cellStyle name="20% - Accent1 4 2 2 3 2 2 2 3" xfId="32498" xr:uid="{00000000-0005-0000-0000-00003D7E0000}"/>
    <cellStyle name="20% - Accent1 4 2 2 3 2 2 2 3 2" xfId="32499" xr:uid="{00000000-0005-0000-0000-00003E7E0000}"/>
    <cellStyle name="20% - Accent1 4 2 2 3 2 2 2 4" xfId="32500" xr:uid="{00000000-0005-0000-0000-00003F7E0000}"/>
    <cellStyle name="20% - Accent1 4 2 2 3 2 2 3" xfId="32501" xr:uid="{00000000-0005-0000-0000-0000407E0000}"/>
    <cellStyle name="20% - Accent1 4 2 2 3 2 2 3 2" xfId="32502" xr:uid="{00000000-0005-0000-0000-0000417E0000}"/>
    <cellStyle name="20% - Accent1 4 2 2 3 2 2 3 2 2" xfId="32503" xr:uid="{00000000-0005-0000-0000-0000427E0000}"/>
    <cellStyle name="20% - Accent1 4 2 2 3 2 2 3 2 2 2" xfId="32504" xr:uid="{00000000-0005-0000-0000-0000437E0000}"/>
    <cellStyle name="20% - Accent1 4 2 2 3 2 2 3 2 3" xfId="32505" xr:uid="{00000000-0005-0000-0000-0000447E0000}"/>
    <cellStyle name="20% - Accent1 4 2 2 3 2 2 3 3" xfId="32506" xr:uid="{00000000-0005-0000-0000-0000457E0000}"/>
    <cellStyle name="20% - Accent1 4 2 2 3 2 2 3 3 2" xfId="32507" xr:uid="{00000000-0005-0000-0000-0000467E0000}"/>
    <cellStyle name="20% - Accent1 4 2 2 3 2 2 3 4" xfId="32508" xr:uid="{00000000-0005-0000-0000-0000477E0000}"/>
    <cellStyle name="20% - Accent1 4 2 2 3 2 2 4" xfId="32509" xr:uid="{00000000-0005-0000-0000-0000487E0000}"/>
    <cellStyle name="20% - Accent1 4 2 2 3 2 2 4 2" xfId="32510" xr:uid="{00000000-0005-0000-0000-0000497E0000}"/>
    <cellStyle name="20% - Accent1 4 2 2 3 2 2 4 2 2" xfId="32511" xr:uid="{00000000-0005-0000-0000-00004A7E0000}"/>
    <cellStyle name="20% - Accent1 4 2 2 3 2 2 4 2 2 2" xfId="32512" xr:uid="{00000000-0005-0000-0000-00004B7E0000}"/>
    <cellStyle name="20% - Accent1 4 2 2 3 2 2 4 2 3" xfId="32513" xr:uid="{00000000-0005-0000-0000-00004C7E0000}"/>
    <cellStyle name="20% - Accent1 4 2 2 3 2 2 4 3" xfId="32514" xr:uid="{00000000-0005-0000-0000-00004D7E0000}"/>
    <cellStyle name="20% - Accent1 4 2 2 3 2 2 4 3 2" xfId="32515" xr:uid="{00000000-0005-0000-0000-00004E7E0000}"/>
    <cellStyle name="20% - Accent1 4 2 2 3 2 2 4 4" xfId="32516" xr:uid="{00000000-0005-0000-0000-00004F7E0000}"/>
    <cellStyle name="20% - Accent1 4 2 2 3 2 2 5" xfId="32517" xr:uid="{00000000-0005-0000-0000-0000507E0000}"/>
    <cellStyle name="20% - Accent1 4 2 2 3 2 2 5 2" xfId="32518" xr:uid="{00000000-0005-0000-0000-0000517E0000}"/>
    <cellStyle name="20% - Accent1 4 2 2 3 2 2 5 2 2" xfId="32519" xr:uid="{00000000-0005-0000-0000-0000527E0000}"/>
    <cellStyle name="20% - Accent1 4 2 2 3 2 2 5 3" xfId="32520" xr:uid="{00000000-0005-0000-0000-0000537E0000}"/>
    <cellStyle name="20% - Accent1 4 2 2 3 2 2 6" xfId="32521" xr:uid="{00000000-0005-0000-0000-0000547E0000}"/>
    <cellStyle name="20% - Accent1 4 2 2 3 2 2 6 2" xfId="32522" xr:uid="{00000000-0005-0000-0000-0000557E0000}"/>
    <cellStyle name="20% - Accent1 4 2 2 3 2 2 6 2 2" xfId="32523" xr:uid="{00000000-0005-0000-0000-0000567E0000}"/>
    <cellStyle name="20% - Accent1 4 2 2 3 2 2 6 3" xfId="32524" xr:uid="{00000000-0005-0000-0000-0000577E0000}"/>
    <cellStyle name="20% - Accent1 4 2 2 3 2 2 7" xfId="32525" xr:uid="{00000000-0005-0000-0000-0000587E0000}"/>
    <cellStyle name="20% - Accent1 4 2 2 3 2 2 7 2" xfId="32526" xr:uid="{00000000-0005-0000-0000-0000597E0000}"/>
    <cellStyle name="20% - Accent1 4 2 2 3 2 2 8" xfId="32527" xr:uid="{00000000-0005-0000-0000-00005A7E0000}"/>
    <cellStyle name="20% - Accent1 4 2 2 3 2 2 8 2" xfId="32528" xr:uid="{00000000-0005-0000-0000-00005B7E0000}"/>
    <cellStyle name="20% - Accent1 4 2 2 3 2 2 9" xfId="32529" xr:uid="{00000000-0005-0000-0000-00005C7E0000}"/>
    <cellStyle name="20% - Accent1 4 2 2 3 2 3" xfId="32530" xr:uid="{00000000-0005-0000-0000-00005D7E0000}"/>
    <cellStyle name="20% - Accent1 4 2 2 3 2 3 2" xfId="32531" xr:uid="{00000000-0005-0000-0000-00005E7E0000}"/>
    <cellStyle name="20% - Accent1 4 2 2 3 2 3 2 2" xfId="32532" xr:uid="{00000000-0005-0000-0000-00005F7E0000}"/>
    <cellStyle name="20% - Accent1 4 2 2 3 2 3 2 2 2" xfId="32533" xr:uid="{00000000-0005-0000-0000-0000607E0000}"/>
    <cellStyle name="20% - Accent1 4 2 2 3 2 3 2 2 2 2" xfId="32534" xr:uid="{00000000-0005-0000-0000-0000617E0000}"/>
    <cellStyle name="20% - Accent1 4 2 2 3 2 3 2 2 3" xfId="32535" xr:uid="{00000000-0005-0000-0000-0000627E0000}"/>
    <cellStyle name="20% - Accent1 4 2 2 3 2 3 2 3" xfId="32536" xr:uid="{00000000-0005-0000-0000-0000637E0000}"/>
    <cellStyle name="20% - Accent1 4 2 2 3 2 3 2 3 2" xfId="32537" xr:uid="{00000000-0005-0000-0000-0000647E0000}"/>
    <cellStyle name="20% - Accent1 4 2 2 3 2 3 2 4" xfId="32538" xr:uid="{00000000-0005-0000-0000-0000657E0000}"/>
    <cellStyle name="20% - Accent1 4 2 2 3 2 3 3" xfId="32539" xr:uid="{00000000-0005-0000-0000-0000667E0000}"/>
    <cellStyle name="20% - Accent1 4 2 2 3 2 3 3 2" xfId="32540" xr:uid="{00000000-0005-0000-0000-0000677E0000}"/>
    <cellStyle name="20% - Accent1 4 2 2 3 2 3 3 2 2" xfId="32541" xr:uid="{00000000-0005-0000-0000-0000687E0000}"/>
    <cellStyle name="20% - Accent1 4 2 2 3 2 3 3 2 2 2" xfId="32542" xr:uid="{00000000-0005-0000-0000-0000697E0000}"/>
    <cellStyle name="20% - Accent1 4 2 2 3 2 3 3 2 3" xfId="32543" xr:uid="{00000000-0005-0000-0000-00006A7E0000}"/>
    <cellStyle name="20% - Accent1 4 2 2 3 2 3 3 3" xfId="32544" xr:uid="{00000000-0005-0000-0000-00006B7E0000}"/>
    <cellStyle name="20% - Accent1 4 2 2 3 2 3 3 3 2" xfId="32545" xr:uid="{00000000-0005-0000-0000-00006C7E0000}"/>
    <cellStyle name="20% - Accent1 4 2 2 3 2 3 3 4" xfId="32546" xr:uid="{00000000-0005-0000-0000-00006D7E0000}"/>
    <cellStyle name="20% - Accent1 4 2 2 3 2 3 4" xfId="32547" xr:uid="{00000000-0005-0000-0000-00006E7E0000}"/>
    <cellStyle name="20% - Accent1 4 2 2 3 2 3 4 2" xfId="32548" xr:uid="{00000000-0005-0000-0000-00006F7E0000}"/>
    <cellStyle name="20% - Accent1 4 2 2 3 2 3 4 2 2" xfId="32549" xr:uid="{00000000-0005-0000-0000-0000707E0000}"/>
    <cellStyle name="20% - Accent1 4 2 2 3 2 3 4 2 2 2" xfId="32550" xr:uid="{00000000-0005-0000-0000-0000717E0000}"/>
    <cellStyle name="20% - Accent1 4 2 2 3 2 3 4 2 3" xfId="32551" xr:uid="{00000000-0005-0000-0000-0000727E0000}"/>
    <cellStyle name="20% - Accent1 4 2 2 3 2 3 4 3" xfId="32552" xr:uid="{00000000-0005-0000-0000-0000737E0000}"/>
    <cellStyle name="20% - Accent1 4 2 2 3 2 3 4 3 2" xfId="32553" xr:uid="{00000000-0005-0000-0000-0000747E0000}"/>
    <cellStyle name="20% - Accent1 4 2 2 3 2 3 4 4" xfId="32554" xr:uid="{00000000-0005-0000-0000-0000757E0000}"/>
    <cellStyle name="20% - Accent1 4 2 2 3 2 3 5" xfId="32555" xr:uid="{00000000-0005-0000-0000-0000767E0000}"/>
    <cellStyle name="20% - Accent1 4 2 2 3 2 3 5 2" xfId="32556" xr:uid="{00000000-0005-0000-0000-0000777E0000}"/>
    <cellStyle name="20% - Accent1 4 2 2 3 2 3 5 2 2" xfId="32557" xr:uid="{00000000-0005-0000-0000-0000787E0000}"/>
    <cellStyle name="20% - Accent1 4 2 2 3 2 3 5 3" xfId="32558" xr:uid="{00000000-0005-0000-0000-0000797E0000}"/>
    <cellStyle name="20% - Accent1 4 2 2 3 2 3 6" xfId="32559" xr:uid="{00000000-0005-0000-0000-00007A7E0000}"/>
    <cellStyle name="20% - Accent1 4 2 2 3 2 3 6 2" xfId="32560" xr:uid="{00000000-0005-0000-0000-00007B7E0000}"/>
    <cellStyle name="20% - Accent1 4 2 2 3 2 3 6 2 2" xfId="32561" xr:uid="{00000000-0005-0000-0000-00007C7E0000}"/>
    <cellStyle name="20% - Accent1 4 2 2 3 2 3 6 3" xfId="32562" xr:uid="{00000000-0005-0000-0000-00007D7E0000}"/>
    <cellStyle name="20% - Accent1 4 2 2 3 2 3 7" xfId="32563" xr:uid="{00000000-0005-0000-0000-00007E7E0000}"/>
    <cellStyle name="20% - Accent1 4 2 2 3 2 3 7 2" xfId="32564" xr:uid="{00000000-0005-0000-0000-00007F7E0000}"/>
    <cellStyle name="20% - Accent1 4 2 2 3 2 3 8" xfId="32565" xr:uid="{00000000-0005-0000-0000-0000807E0000}"/>
    <cellStyle name="20% - Accent1 4 2 2 3 2 3 8 2" xfId="32566" xr:uid="{00000000-0005-0000-0000-0000817E0000}"/>
    <cellStyle name="20% - Accent1 4 2 2 3 2 3 9" xfId="32567" xr:uid="{00000000-0005-0000-0000-0000827E0000}"/>
    <cellStyle name="20% - Accent1 4 2 2 3 2 4" xfId="32568" xr:uid="{00000000-0005-0000-0000-0000837E0000}"/>
    <cellStyle name="20% - Accent1 4 2 2 3 2 4 2" xfId="32569" xr:uid="{00000000-0005-0000-0000-0000847E0000}"/>
    <cellStyle name="20% - Accent1 4 2 2 3 2 4 2 2" xfId="32570" xr:uid="{00000000-0005-0000-0000-0000857E0000}"/>
    <cellStyle name="20% - Accent1 4 2 2 3 2 4 2 2 2" xfId="32571" xr:uid="{00000000-0005-0000-0000-0000867E0000}"/>
    <cellStyle name="20% - Accent1 4 2 2 3 2 4 2 3" xfId="32572" xr:uid="{00000000-0005-0000-0000-0000877E0000}"/>
    <cellStyle name="20% - Accent1 4 2 2 3 2 4 3" xfId="32573" xr:uid="{00000000-0005-0000-0000-0000887E0000}"/>
    <cellStyle name="20% - Accent1 4 2 2 3 2 4 3 2" xfId="32574" xr:uid="{00000000-0005-0000-0000-0000897E0000}"/>
    <cellStyle name="20% - Accent1 4 2 2 3 2 4 4" xfId="32575" xr:uid="{00000000-0005-0000-0000-00008A7E0000}"/>
    <cellStyle name="20% - Accent1 4 2 2 3 2 5" xfId="32576" xr:uid="{00000000-0005-0000-0000-00008B7E0000}"/>
    <cellStyle name="20% - Accent1 4 2 2 3 2 5 2" xfId="32577" xr:uid="{00000000-0005-0000-0000-00008C7E0000}"/>
    <cellStyle name="20% - Accent1 4 2 2 3 2 5 2 2" xfId="32578" xr:uid="{00000000-0005-0000-0000-00008D7E0000}"/>
    <cellStyle name="20% - Accent1 4 2 2 3 2 5 2 2 2" xfId="32579" xr:uid="{00000000-0005-0000-0000-00008E7E0000}"/>
    <cellStyle name="20% - Accent1 4 2 2 3 2 5 2 3" xfId="32580" xr:uid="{00000000-0005-0000-0000-00008F7E0000}"/>
    <cellStyle name="20% - Accent1 4 2 2 3 2 5 3" xfId="32581" xr:uid="{00000000-0005-0000-0000-0000907E0000}"/>
    <cellStyle name="20% - Accent1 4 2 2 3 2 5 3 2" xfId="32582" xr:uid="{00000000-0005-0000-0000-0000917E0000}"/>
    <cellStyle name="20% - Accent1 4 2 2 3 2 5 4" xfId="32583" xr:uid="{00000000-0005-0000-0000-0000927E0000}"/>
    <cellStyle name="20% - Accent1 4 2 2 3 2 6" xfId="32584" xr:uid="{00000000-0005-0000-0000-0000937E0000}"/>
    <cellStyle name="20% - Accent1 4 2 2 3 2 6 2" xfId="32585" xr:uid="{00000000-0005-0000-0000-0000947E0000}"/>
    <cellStyle name="20% - Accent1 4 2 2 3 2 6 2 2" xfId="32586" xr:uid="{00000000-0005-0000-0000-0000957E0000}"/>
    <cellStyle name="20% - Accent1 4 2 2 3 2 6 2 2 2" xfId="32587" xr:uid="{00000000-0005-0000-0000-0000967E0000}"/>
    <cellStyle name="20% - Accent1 4 2 2 3 2 6 2 3" xfId="32588" xr:uid="{00000000-0005-0000-0000-0000977E0000}"/>
    <cellStyle name="20% - Accent1 4 2 2 3 2 6 3" xfId="32589" xr:uid="{00000000-0005-0000-0000-0000987E0000}"/>
    <cellStyle name="20% - Accent1 4 2 2 3 2 6 3 2" xfId="32590" xr:uid="{00000000-0005-0000-0000-0000997E0000}"/>
    <cellStyle name="20% - Accent1 4 2 2 3 2 6 4" xfId="32591" xr:uid="{00000000-0005-0000-0000-00009A7E0000}"/>
    <cellStyle name="20% - Accent1 4 2 2 3 2 7" xfId="32592" xr:uid="{00000000-0005-0000-0000-00009B7E0000}"/>
    <cellStyle name="20% - Accent1 4 2 2 3 2 7 2" xfId="32593" xr:uid="{00000000-0005-0000-0000-00009C7E0000}"/>
    <cellStyle name="20% - Accent1 4 2 2 3 2 7 2 2" xfId="32594" xr:uid="{00000000-0005-0000-0000-00009D7E0000}"/>
    <cellStyle name="20% - Accent1 4 2 2 3 2 7 3" xfId="32595" xr:uid="{00000000-0005-0000-0000-00009E7E0000}"/>
    <cellStyle name="20% - Accent1 4 2 2 3 2 8" xfId="32596" xr:uid="{00000000-0005-0000-0000-00009F7E0000}"/>
    <cellStyle name="20% - Accent1 4 2 2 3 2 8 2" xfId="32597" xr:uid="{00000000-0005-0000-0000-0000A07E0000}"/>
    <cellStyle name="20% - Accent1 4 2 2 3 2 8 2 2" xfId="32598" xr:uid="{00000000-0005-0000-0000-0000A17E0000}"/>
    <cellStyle name="20% - Accent1 4 2 2 3 2 8 3" xfId="32599" xr:uid="{00000000-0005-0000-0000-0000A27E0000}"/>
    <cellStyle name="20% - Accent1 4 2 2 3 2 9" xfId="32600" xr:uid="{00000000-0005-0000-0000-0000A37E0000}"/>
    <cellStyle name="20% - Accent1 4 2 2 3 2 9 2" xfId="32601" xr:uid="{00000000-0005-0000-0000-0000A47E0000}"/>
    <cellStyle name="20% - Accent1 4 2 2 3 3" xfId="32602" xr:uid="{00000000-0005-0000-0000-0000A57E0000}"/>
    <cellStyle name="20% - Accent1 4 2 2 3 3 10" xfId="32603" xr:uid="{00000000-0005-0000-0000-0000A67E0000}"/>
    <cellStyle name="20% - Accent1 4 2 2 3 3 10 2" xfId="32604" xr:uid="{00000000-0005-0000-0000-0000A77E0000}"/>
    <cellStyle name="20% - Accent1 4 2 2 3 3 11" xfId="32605" xr:uid="{00000000-0005-0000-0000-0000A87E0000}"/>
    <cellStyle name="20% - Accent1 4 2 2 3 3 2" xfId="32606" xr:uid="{00000000-0005-0000-0000-0000A97E0000}"/>
    <cellStyle name="20% - Accent1 4 2 2 3 3 2 2" xfId="32607" xr:uid="{00000000-0005-0000-0000-0000AA7E0000}"/>
    <cellStyle name="20% - Accent1 4 2 2 3 3 2 2 2" xfId="32608" xr:uid="{00000000-0005-0000-0000-0000AB7E0000}"/>
    <cellStyle name="20% - Accent1 4 2 2 3 3 2 2 2 2" xfId="32609" xr:uid="{00000000-0005-0000-0000-0000AC7E0000}"/>
    <cellStyle name="20% - Accent1 4 2 2 3 3 2 2 2 2 2" xfId="32610" xr:uid="{00000000-0005-0000-0000-0000AD7E0000}"/>
    <cellStyle name="20% - Accent1 4 2 2 3 3 2 2 2 3" xfId="32611" xr:uid="{00000000-0005-0000-0000-0000AE7E0000}"/>
    <cellStyle name="20% - Accent1 4 2 2 3 3 2 2 3" xfId="32612" xr:uid="{00000000-0005-0000-0000-0000AF7E0000}"/>
    <cellStyle name="20% - Accent1 4 2 2 3 3 2 2 3 2" xfId="32613" xr:uid="{00000000-0005-0000-0000-0000B07E0000}"/>
    <cellStyle name="20% - Accent1 4 2 2 3 3 2 2 4" xfId="32614" xr:uid="{00000000-0005-0000-0000-0000B17E0000}"/>
    <cellStyle name="20% - Accent1 4 2 2 3 3 2 3" xfId="32615" xr:uid="{00000000-0005-0000-0000-0000B27E0000}"/>
    <cellStyle name="20% - Accent1 4 2 2 3 3 2 3 2" xfId="32616" xr:uid="{00000000-0005-0000-0000-0000B37E0000}"/>
    <cellStyle name="20% - Accent1 4 2 2 3 3 2 3 2 2" xfId="32617" xr:uid="{00000000-0005-0000-0000-0000B47E0000}"/>
    <cellStyle name="20% - Accent1 4 2 2 3 3 2 3 2 2 2" xfId="32618" xr:uid="{00000000-0005-0000-0000-0000B57E0000}"/>
    <cellStyle name="20% - Accent1 4 2 2 3 3 2 3 2 3" xfId="32619" xr:uid="{00000000-0005-0000-0000-0000B67E0000}"/>
    <cellStyle name="20% - Accent1 4 2 2 3 3 2 3 3" xfId="32620" xr:uid="{00000000-0005-0000-0000-0000B77E0000}"/>
    <cellStyle name="20% - Accent1 4 2 2 3 3 2 3 3 2" xfId="32621" xr:uid="{00000000-0005-0000-0000-0000B87E0000}"/>
    <cellStyle name="20% - Accent1 4 2 2 3 3 2 3 4" xfId="32622" xr:uid="{00000000-0005-0000-0000-0000B97E0000}"/>
    <cellStyle name="20% - Accent1 4 2 2 3 3 2 4" xfId="32623" xr:uid="{00000000-0005-0000-0000-0000BA7E0000}"/>
    <cellStyle name="20% - Accent1 4 2 2 3 3 2 4 2" xfId="32624" xr:uid="{00000000-0005-0000-0000-0000BB7E0000}"/>
    <cellStyle name="20% - Accent1 4 2 2 3 3 2 4 2 2" xfId="32625" xr:uid="{00000000-0005-0000-0000-0000BC7E0000}"/>
    <cellStyle name="20% - Accent1 4 2 2 3 3 2 4 2 2 2" xfId="32626" xr:uid="{00000000-0005-0000-0000-0000BD7E0000}"/>
    <cellStyle name="20% - Accent1 4 2 2 3 3 2 4 2 3" xfId="32627" xr:uid="{00000000-0005-0000-0000-0000BE7E0000}"/>
    <cellStyle name="20% - Accent1 4 2 2 3 3 2 4 3" xfId="32628" xr:uid="{00000000-0005-0000-0000-0000BF7E0000}"/>
    <cellStyle name="20% - Accent1 4 2 2 3 3 2 4 3 2" xfId="32629" xr:uid="{00000000-0005-0000-0000-0000C07E0000}"/>
    <cellStyle name="20% - Accent1 4 2 2 3 3 2 4 4" xfId="32630" xr:uid="{00000000-0005-0000-0000-0000C17E0000}"/>
    <cellStyle name="20% - Accent1 4 2 2 3 3 2 5" xfId="32631" xr:uid="{00000000-0005-0000-0000-0000C27E0000}"/>
    <cellStyle name="20% - Accent1 4 2 2 3 3 2 5 2" xfId="32632" xr:uid="{00000000-0005-0000-0000-0000C37E0000}"/>
    <cellStyle name="20% - Accent1 4 2 2 3 3 2 5 2 2" xfId="32633" xr:uid="{00000000-0005-0000-0000-0000C47E0000}"/>
    <cellStyle name="20% - Accent1 4 2 2 3 3 2 5 3" xfId="32634" xr:uid="{00000000-0005-0000-0000-0000C57E0000}"/>
    <cellStyle name="20% - Accent1 4 2 2 3 3 2 6" xfId="32635" xr:uid="{00000000-0005-0000-0000-0000C67E0000}"/>
    <cellStyle name="20% - Accent1 4 2 2 3 3 2 6 2" xfId="32636" xr:uid="{00000000-0005-0000-0000-0000C77E0000}"/>
    <cellStyle name="20% - Accent1 4 2 2 3 3 2 6 2 2" xfId="32637" xr:uid="{00000000-0005-0000-0000-0000C87E0000}"/>
    <cellStyle name="20% - Accent1 4 2 2 3 3 2 6 3" xfId="32638" xr:uid="{00000000-0005-0000-0000-0000C97E0000}"/>
    <cellStyle name="20% - Accent1 4 2 2 3 3 2 7" xfId="32639" xr:uid="{00000000-0005-0000-0000-0000CA7E0000}"/>
    <cellStyle name="20% - Accent1 4 2 2 3 3 2 7 2" xfId="32640" xr:uid="{00000000-0005-0000-0000-0000CB7E0000}"/>
    <cellStyle name="20% - Accent1 4 2 2 3 3 2 8" xfId="32641" xr:uid="{00000000-0005-0000-0000-0000CC7E0000}"/>
    <cellStyle name="20% - Accent1 4 2 2 3 3 2 8 2" xfId="32642" xr:uid="{00000000-0005-0000-0000-0000CD7E0000}"/>
    <cellStyle name="20% - Accent1 4 2 2 3 3 2 9" xfId="32643" xr:uid="{00000000-0005-0000-0000-0000CE7E0000}"/>
    <cellStyle name="20% - Accent1 4 2 2 3 3 3" xfId="32644" xr:uid="{00000000-0005-0000-0000-0000CF7E0000}"/>
    <cellStyle name="20% - Accent1 4 2 2 3 3 3 2" xfId="32645" xr:uid="{00000000-0005-0000-0000-0000D07E0000}"/>
    <cellStyle name="20% - Accent1 4 2 2 3 3 3 2 2" xfId="32646" xr:uid="{00000000-0005-0000-0000-0000D17E0000}"/>
    <cellStyle name="20% - Accent1 4 2 2 3 3 3 2 2 2" xfId="32647" xr:uid="{00000000-0005-0000-0000-0000D27E0000}"/>
    <cellStyle name="20% - Accent1 4 2 2 3 3 3 2 2 2 2" xfId="32648" xr:uid="{00000000-0005-0000-0000-0000D37E0000}"/>
    <cellStyle name="20% - Accent1 4 2 2 3 3 3 2 2 3" xfId="32649" xr:uid="{00000000-0005-0000-0000-0000D47E0000}"/>
    <cellStyle name="20% - Accent1 4 2 2 3 3 3 2 3" xfId="32650" xr:uid="{00000000-0005-0000-0000-0000D57E0000}"/>
    <cellStyle name="20% - Accent1 4 2 2 3 3 3 2 3 2" xfId="32651" xr:uid="{00000000-0005-0000-0000-0000D67E0000}"/>
    <cellStyle name="20% - Accent1 4 2 2 3 3 3 2 4" xfId="32652" xr:uid="{00000000-0005-0000-0000-0000D77E0000}"/>
    <cellStyle name="20% - Accent1 4 2 2 3 3 3 3" xfId="32653" xr:uid="{00000000-0005-0000-0000-0000D87E0000}"/>
    <cellStyle name="20% - Accent1 4 2 2 3 3 3 3 2" xfId="32654" xr:uid="{00000000-0005-0000-0000-0000D97E0000}"/>
    <cellStyle name="20% - Accent1 4 2 2 3 3 3 3 2 2" xfId="32655" xr:uid="{00000000-0005-0000-0000-0000DA7E0000}"/>
    <cellStyle name="20% - Accent1 4 2 2 3 3 3 3 2 2 2" xfId="32656" xr:uid="{00000000-0005-0000-0000-0000DB7E0000}"/>
    <cellStyle name="20% - Accent1 4 2 2 3 3 3 3 2 3" xfId="32657" xr:uid="{00000000-0005-0000-0000-0000DC7E0000}"/>
    <cellStyle name="20% - Accent1 4 2 2 3 3 3 3 3" xfId="32658" xr:uid="{00000000-0005-0000-0000-0000DD7E0000}"/>
    <cellStyle name="20% - Accent1 4 2 2 3 3 3 3 3 2" xfId="32659" xr:uid="{00000000-0005-0000-0000-0000DE7E0000}"/>
    <cellStyle name="20% - Accent1 4 2 2 3 3 3 3 4" xfId="32660" xr:uid="{00000000-0005-0000-0000-0000DF7E0000}"/>
    <cellStyle name="20% - Accent1 4 2 2 3 3 3 4" xfId="32661" xr:uid="{00000000-0005-0000-0000-0000E07E0000}"/>
    <cellStyle name="20% - Accent1 4 2 2 3 3 3 4 2" xfId="32662" xr:uid="{00000000-0005-0000-0000-0000E17E0000}"/>
    <cellStyle name="20% - Accent1 4 2 2 3 3 3 4 2 2" xfId="32663" xr:uid="{00000000-0005-0000-0000-0000E27E0000}"/>
    <cellStyle name="20% - Accent1 4 2 2 3 3 3 4 2 2 2" xfId="32664" xr:uid="{00000000-0005-0000-0000-0000E37E0000}"/>
    <cellStyle name="20% - Accent1 4 2 2 3 3 3 4 2 3" xfId="32665" xr:uid="{00000000-0005-0000-0000-0000E47E0000}"/>
    <cellStyle name="20% - Accent1 4 2 2 3 3 3 4 3" xfId="32666" xr:uid="{00000000-0005-0000-0000-0000E57E0000}"/>
    <cellStyle name="20% - Accent1 4 2 2 3 3 3 4 3 2" xfId="32667" xr:uid="{00000000-0005-0000-0000-0000E67E0000}"/>
    <cellStyle name="20% - Accent1 4 2 2 3 3 3 4 4" xfId="32668" xr:uid="{00000000-0005-0000-0000-0000E77E0000}"/>
    <cellStyle name="20% - Accent1 4 2 2 3 3 3 5" xfId="32669" xr:uid="{00000000-0005-0000-0000-0000E87E0000}"/>
    <cellStyle name="20% - Accent1 4 2 2 3 3 3 5 2" xfId="32670" xr:uid="{00000000-0005-0000-0000-0000E97E0000}"/>
    <cellStyle name="20% - Accent1 4 2 2 3 3 3 5 2 2" xfId="32671" xr:uid="{00000000-0005-0000-0000-0000EA7E0000}"/>
    <cellStyle name="20% - Accent1 4 2 2 3 3 3 5 3" xfId="32672" xr:uid="{00000000-0005-0000-0000-0000EB7E0000}"/>
    <cellStyle name="20% - Accent1 4 2 2 3 3 3 6" xfId="32673" xr:uid="{00000000-0005-0000-0000-0000EC7E0000}"/>
    <cellStyle name="20% - Accent1 4 2 2 3 3 3 6 2" xfId="32674" xr:uid="{00000000-0005-0000-0000-0000ED7E0000}"/>
    <cellStyle name="20% - Accent1 4 2 2 3 3 3 6 2 2" xfId="32675" xr:uid="{00000000-0005-0000-0000-0000EE7E0000}"/>
    <cellStyle name="20% - Accent1 4 2 2 3 3 3 6 3" xfId="32676" xr:uid="{00000000-0005-0000-0000-0000EF7E0000}"/>
    <cellStyle name="20% - Accent1 4 2 2 3 3 3 7" xfId="32677" xr:uid="{00000000-0005-0000-0000-0000F07E0000}"/>
    <cellStyle name="20% - Accent1 4 2 2 3 3 3 7 2" xfId="32678" xr:uid="{00000000-0005-0000-0000-0000F17E0000}"/>
    <cellStyle name="20% - Accent1 4 2 2 3 3 3 8" xfId="32679" xr:uid="{00000000-0005-0000-0000-0000F27E0000}"/>
    <cellStyle name="20% - Accent1 4 2 2 3 3 3 8 2" xfId="32680" xr:uid="{00000000-0005-0000-0000-0000F37E0000}"/>
    <cellStyle name="20% - Accent1 4 2 2 3 3 3 9" xfId="32681" xr:uid="{00000000-0005-0000-0000-0000F47E0000}"/>
    <cellStyle name="20% - Accent1 4 2 2 3 3 4" xfId="32682" xr:uid="{00000000-0005-0000-0000-0000F57E0000}"/>
    <cellStyle name="20% - Accent1 4 2 2 3 3 4 2" xfId="32683" xr:uid="{00000000-0005-0000-0000-0000F67E0000}"/>
    <cellStyle name="20% - Accent1 4 2 2 3 3 4 2 2" xfId="32684" xr:uid="{00000000-0005-0000-0000-0000F77E0000}"/>
    <cellStyle name="20% - Accent1 4 2 2 3 3 4 2 2 2" xfId="32685" xr:uid="{00000000-0005-0000-0000-0000F87E0000}"/>
    <cellStyle name="20% - Accent1 4 2 2 3 3 4 2 3" xfId="32686" xr:uid="{00000000-0005-0000-0000-0000F97E0000}"/>
    <cellStyle name="20% - Accent1 4 2 2 3 3 4 3" xfId="32687" xr:uid="{00000000-0005-0000-0000-0000FA7E0000}"/>
    <cellStyle name="20% - Accent1 4 2 2 3 3 4 3 2" xfId="32688" xr:uid="{00000000-0005-0000-0000-0000FB7E0000}"/>
    <cellStyle name="20% - Accent1 4 2 2 3 3 4 4" xfId="32689" xr:uid="{00000000-0005-0000-0000-0000FC7E0000}"/>
    <cellStyle name="20% - Accent1 4 2 2 3 3 5" xfId="32690" xr:uid="{00000000-0005-0000-0000-0000FD7E0000}"/>
    <cellStyle name="20% - Accent1 4 2 2 3 3 5 2" xfId="32691" xr:uid="{00000000-0005-0000-0000-0000FE7E0000}"/>
    <cellStyle name="20% - Accent1 4 2 2 3 3 5 2 2" xfId="32692" xr:uid="{00000000-0005-0000-0000-0000FF7E0000}"/>
    <cellStyle name="20% - Accent1 4 2 2 3 3 5 2 2 2" xfId="32693" xr:uid="{00000000-0005-0000-0000-0000007F0000}"/>
    <cellStyle name="20% - Accent1 4 2 2 3 3 5 2 3" xfId="32694" xr:uid="{00000000-0005-0000-0000-0000017F0000}"/>
    <cellStyle name="20% - Accent1 4 2 2 3 3 5 3" xfId="32695" xr:uid="{00000000-0005-0000-0000-0000027F0000}"/>
    <cellStyle name="20% - Accent1 4 2 2 3 3 5 3 2" xfId="32696" xr:uid="{00000000-0005-0000-0000-0000037F0000}"/>
    <cellStyle name="20% - Accent1 4 2 2 3 3 5 4" xfId="32697" xr:uid="{00000000-0005-0000-0000-0000047F0000}"/>
    <cellStyle name="20% - Accent1 4 2 2 3 3 6" xfId="32698" xr:uid="{00000000-0005-0000-0000-0000057F0000}"/>
    <cellStyle name="20% - Accent1 4 2 2 3 3 6 2" xfId="32699" xr:uid="{00000000-0005-0000-0000-0000067F0000}"/>
    <cellStyle name="20% - Accent1 4 2 2 3 3 6 2 2" xfId="32700" xr:uid="{00000000-0005-0000-0000-0000077F0000}"/>
    <cellStyle name="20% - Accent1 4 2 2 3 3 6 2 2 2" xfId="32701" xr:uid="{00000000-0005-0000-0000-0000087F0000}"/>
    <cellStyle name="20% - Accent1 4 2 2 3 3 6 2 3" xfId="32702" xr:uid="{00000000-0005-0000-0000-0000097F0000}"/>
    <cellStyle name="20% - Accent1 4 2 2 3 3 6 3" xfId="32703" xr:uid="{00000000-0005-0000-0000-00000A7F0000}"/>
    <cellStyle name="20% - Accent1 4 2 2 3 3 6 3 2" xfId="32704" xr:uid="{00000000-0005-0000-0000-00000B7F0000}"/>
    <cellStyle name="20% - Accent1 4 2 2 3 3 6 4" xfId="32705" xr:uid="{00000000-0005-0000-0000-00000C7F0000}"/>
    <cellStyle name="20% - Accent1 4 2 2 3 3 7" xfId="32706" xr:uid="{00000000-0005-0000-0000-00000D7F0000}"/>
    <cellStyle name="20% - Accent1 4 2 2 3 3 7 2" xfId="32707" xr:uid="{00000000-0005-0000-0000-00000E7F0000}"/>
    <cellStyle name="20% - Accent1 4 2 2 3 3 7 2 2" xfId="32708" xr:uid="{00000000-0005-0000-0000-00000F7F0000}"/>
    <cellStyle name="20% - Accent1 4 2 2 3 3 7 3" xfId="32709" xr:uid="{00000000-0005-0000-0000-0000107F0000}"/>
    <cellStyle name="20% - Accent1 4 2 2 3 3 8" xfId="32710" xr:uid="{00000000-0005-0000-0000-0000117F0000}"/>
    <cellStyle name="20% - Accent1 4 2 2 3 3 8 2" xfId="32711" xr:uid="{00000000-0005-0000-0000-0000127F0000}"/>
    <cellStyle name="20% - Accent1 4 2 2 3 3 8 2 2" xfId="32712" xr:uid="{00000000-0005-0000-0000-0000137F0000}"/>
    <cellStyle name="20% - Accent1 4 2 2 3 3 8 3" xfId="32713" xr:uid="{00000000-0005-0000-0000-0000147F0000}"/>
    <cellStyle name="20% - Accent1 4 2 2 3 3 9" xfId="32714" xr:uid="{00000000-0005-0000-0000-0000157F0000}"/>
    <cellStyle name="20% - Accent1 4 2 2 3 3 9 2" xfId="32715" xr:uid="{00000000-0005-0000-0000-0000167F0000}"/>
    <cellStyle name="20% - Accent1 4 2 2 3 4" xfId="32716" xr:uid="{00000000-0005-0000-0000-0000177F0000}"/>
    <cellStyle name="20% - Accent1 4 2 2 3 4 10" xfId="32717" xr:uid="{00000000-0005-0000-0000-0000187F0000}"/>
    <cellStyle name="20% - Accent1 4 2 2 3 4 10 2" xfId="32718" xr:uid="{00000000-0005-0000-0000-0000197F0000}"/>
    <cellStyle name="20% - Accent1 4 2 2 3 4 11" xfId="32719" xr:uid="{00000000-0005-0000-0000-00001A7F0000}"/>
    <cellStyle name="20% - Accent1 4 2 2 3 4 2" xfId="32720" xr:uid="{00000000-0005-0000-0000-00001B7F0000}"/>
    <cellStyle name="20% - Accent1 4 2 2 3 4 2 2" xfId="32721" xr:uid="{00000000-0005-0000-0000-00001C7F0000}"/>
    <cellStyle name="20% - Accent1 4 2 2 3 4 2 2 2" xfId="32722" xr:uid="{00000000-0005-0000-0000-00001D7F0000}"/>
    <cellStyle name="20% - Accent1 4 2 2 3 4 2 2 2 2" xfId="32723" xr:uid="{00000000-0005-0000-0000-00001E7F0000}"/>
    <cellStyle name="20% - Accent1 4 2 2 3 4 2 2 2 2 2" xfId="32724" xr:uid="{00000000-0005-0000-0000-00001F7F0000}"/>
    <cellStyle name="20% - Accent1 4 2 2 3 4 2 2 2 3" xfId="32725" xr:uid="{00000000-0005-0000-0000-0000207F0000}"/>
    <cellStyle name="20% - Accent1 4 2 2 3 4 2 2 3" xfId="32726" xr:uid="{00000000-0005-0000-0000-0000217F0000}"/>
    <cellStyle name="20% - Accent1 4 2 2 3 4 2 2 3 2" xfId="32727" xr:uid="{00000000-0005-0000-0000-0000227F0000}"/>
    <cellStyle name="20% - Accent1 4 2 2 3 4 2 2 4" xfId="32728" xr:uid="{00000000-0005-0000-0000-0000237F0000}"/>
    <cellStyle name="20% - Accent1 4 2 2 3 4 2 3" xfId="32729" xr:uid="{00000000-0005-0000-0000-0000247F0000}"/>
    <cellStyle name="20% - Accent1 4 2 2 3 4 2 3 2" xfId="32730" xr:uid="{00000000-0005-0000-0000-0000257F0000}"/>
    <cellStyle name="20% - Accent1 4 2 2 3 4 2 3 2 2" xfId="32731" xr:uid="{00000000-0005-0000-0000-0000267F0000}"/>
    <cellStyle name="20% - Accent1 4 2 2 3 4 2 3 2 2 2" xfId="32732" xr:uid="{00000000-0005-0000-0000-0000277F0000}"/>
    <cellStyle name="20% - Accent1 4 2 2 3 4 2 3 2 3" xfId="32733" xr:uid="{00000000-0005-0000-0000-0000287F0000}"/>
    <cellStyle name="20% - Accent1 4 2 2 3 4 2 3 3" xfId="32734" xr:uid="{00000000-0005-0000-0000-0000297F0000}"/>
    <cellStyle name="20% - Accent1 4 2 2 3 4 2 3 3 2" xfId="32735" xr:uid="{00000000-0005-0000-0000-00002A7F0000}"/>
    <cellStyle name="20% - Accent1 4 2 2 3 4 2 3 4" xfId="32736" xr:uid="{00000000-0005-0000-0000-00002B7F0000}"/>
    <cellStyle name="20% - Accent1 4 2 2 3 4 2 4" xfId="32737" xr:uid="{00000000-0005-0000-0000-00002C7F0000}"/>
    <cellStyle name="20% - Accent1 4 2 2 3 4 2 4 2" xfId="32738" xr:uid="{00000000-0005-0000-0000-00002D7F0000}"/>
    <cellStyle name="20% - Accent1 4 2 2 3 4 2 4 2 2" xfId="32739" xr:uid="{00000000-0005-0000-0000-00002E7F0000}"/>
    <cellStyle name="20% - Accent1 4 2 2 3 4 2 4 2 2 2" xfId="32740" xr:uid="{00000000-0005-0000-0000-00002F7F0000}"/>
    <cellStyle name="20% - Accent1 4 2 2 3 4 2 4 2 3" xfId="32741" xr:uid="{00000000-0005-0000-0000-0000307F0000}"/>
    <cellStyle name="20% - Accent1 4 2 2 3 4 2 4 3" xfId="32742" xr:uid="{00000000-0005-0000-0000-0000317F0000}"/>
    <cellStyle name="20% - Accent1 4 2 2 3 4 2 4 3 2" xfId="32743" xr:uid="{00000000-0005-0000-0000-0000327F0000}"/>
    <cellStyle name="20% - Accent1 4 2 2 3 4 2 4 4" xfId="32744" xr:uid="{00000000-0005-0000-0000-0000337F0000}"/>
    <cellStyle name="20% - Accent1 4 2 2 3 4 2 5" xfId="32745" xr:uid="{00000000-0005-0000-0000-0000347F0000}"/>
    <cellStyle name="20% - Accent1 4 2 2 3 4 2 5 2" xfId="32746" xr:uid="{00000000-0005-0000-0000-0000357F0000}"/>
    <cellStyle name="20% - Accent1 4 2 2 3 4 2 5 2 2" xfId="32747" xr:uid="{00000000-0005-0000-0000-0000367F0000}"/>
    <cellStyle name="20% - Accent1 4 2 2 3 4 2 5 3" xfId="32748" xr:uid="{00000000-0005-0000-0000-0000377F0000}"/>
    <cellStyle name="20% - Accent1 4 2 2 3 4 2 6" xfId="32749" xr:uid="{00000000-0005-0000-0000-0000387F0000}"/>
    <cellStyle name="20% - Accent1 4 2 2 3 4 2 6 2" xfId="32750" xr:uid="{00000000-0005-0000-0000-0000397F0000}"/>
    <cellStyle name="20% - Accent1 4 2 2 3 4 2 6 2 2" xfId="32751" xr:uid="{00000000-0005-0000-0000-00003A7F0000}"/>
    <cellStyle name="20% - Accent1 4 2 2 3 4 2 6 3" xfId="32752" xr:uid="{00000000-0005-0000-0000-00003B7F0000}"/>
    <cellStyle name="20% - Accent1 4 2 2 3 4 2 7" xfId="32753" xr:uid="{00000000-0005-0000-0000-00003C7F0000}"/>
    <cellStyle name="20% - Accent1 4 2 2 3 4 2 7 2" xfId="32754" xr:uid="{00000000-0005-0000-0000-00003D7F0000}"/>
    <cellStyle name="20% - Accent1 4 2 2 3 4 2 8" xfId="32755" xr:uid="{00000000-0005-0000-0000-00003E7F0000}"/>
    <cellStyle name="20% - Accent1 4 2 2 3 4 2 8 2" xfId="32756" xr:uid="{00000000-0005-0000-0000-00003F7F0000}"/>
    <cellStyle name="20% - Accent1 4 2 2 3 4 2 9" xfId="32757" xr:uid="{00000000-0005-0000-0000-0000407F0000}"/>
    <cellStyle name="20% - Accent1 4 2 2 3 4 3" xfId="32758" xr:uid="{00000000-0005-0000-0000-0000417F0000}"/>
    <cellStyle name="20% - Accent1 4 2 2 3 4 3 2" xfId="32759" xr:uid="{00000000-0005-0000-0000-0000427F0000}"/>
    <cellStyle name="20% - Accent1 4 2 2 3 4 3 2 2" xfId="32760" xr:uid="{00000000-0005-0000-0000-0000437F0000}"/>
    <cellStyle name="20% - Accent1 4 2 2 3 4 3 2 2 2" xfId="32761" xr:uid="{00000000-0005-0000-0000-0000447F0000}"/>
    <cellStyle name="20% - Accent1 4 2 2 3 4 3 2 2 2 2" xfId="32762" xr:uid="{00000000-0005-0000-0000-0000457F0000}"/>
    <cellStyle name="20% - Accent1 4 2 2 3 4 3 2 2 3" xfId="32763" xr:uid="{00000000-0005-0000-0000-0000467F0000}"/>
    <cellStyle name="20% - Accent1 4 2 2 3 4 3 2 3" xfId="32764" xr:uid="{00000000-0005-0000-0000-0000477F0000}"/>
    <cellStyle name="20% - Accent1 4 2 2 3 4 3 2 3 2" xfId="32765" xr:uid="{00000000-0005-0000-0000-0000487F0000}"/>
    <cellStyle name="20% - Accent1 4 2 2 3 4 3 2 4" xfId="32766" xr:uid="{00000000-0005-0000-0000-0000497F0000}"/>
    <cellStyle name="20% - Accent1 4 2 2 3 4 3 3" xfId="32767" xr:uid="{00000000-0005-0000-0000-00004A7F0000}"/>
    <cellStyle name="20% - Accent1 4 2 2 3 4 3 3 2" xfId="32768" xr:uid="{00000000-0005-0000-0000-00004B7F0000}"/>
    <cellStyle name="20% - Accent1 4 2 2 3 4 3 3 2 2" xfId="32769" xr:uid="{00000000-0005-0000-0000-00004C7F0000}"/>
    <cellStyle name="20% - Accent1 4 2 2 3 4 3 3 2 2 2" xfId="32770" xr:uid="{00000000-0005-0000-0000-00004D7F0000}"/>
    <cellStyle name="20% - Accent1 4 2 2 3 4 3 3 2 3" xfId="32771" xr:uid="{00000000-0005-0000-0000-00004E7F0000}"/>
    <cellStyle name="20% - Accent1 4 2 2 3 4 3 3 3" xfId="32772" xr:uid="{00000000-0005-0000-0000-00004F7F0000}"/>
    <cellStyle name="20% - Accent1 4 2 2 3 4 3 3 3 2" xfId="32773" xr:uid="{00000000-0005-0000-0000-0000507F0000}"/>
    <cellStyle name="20% - Accent1 4 2 2 3 4 3 3 4" xfId="32774" xr:uid="{00000000-0005-0000-0000-0000517F0000}"/>
    <cellStyle name="20% - Accent1 4 2 2 3 4 3 4" xfId="32775" xr:uid="{00000000-0005-0000-0000-0000527F0000}"/>
    <cellStyle name="20% - Accent1 4 2 2 3 4 3 4 2" xfId="32776" xr:uid="{00000000-0005-0000-0000-0000537F0000}"/>
    <cellStyle name="20% - Accent1 4 2 2 3 4 3 4 2 2" xfId="32777" xr:uid="{00000000-0005-0000-0000-0000547F0000}"/>
    <cellStyle name="20% - Accent1 4 2 2 3 4 3 4 2 2 2" xfId="32778" xr:uid="{00000000-0005-0000-0000-0000557F0000}"/>
    <cellStyle name="20% - Accent1 4 2 2 3 4 3 4 2 3" xfId="32779" xr:uid="{00000000-0005-0000-0000-0000567F0000}"/>
    <cellStyle name="20% - Accent1 4 2 2 3 4 3 4 3" xfId="32780" xr:uid="{00000000-0005-0000-0000-0000577F0000}"/>
    <cellStyle name="20% - Accent1 4 2 2 3 4 3 4 3 2" xfId="32781" xr:uid="{00000000-0005-0000-0000-0000587F0000}"/>
    <cellStyle name="20% - Accent1 4 2 2 3 4 3 4 4" xfId="32782" xr:uid="{00000000-0005-0000-0000-0000597F0000}"/>
    <cellStyle name="20% - Accent1 4 2 2 3 4 3 5" xfId="32783" xr:uid="{00000000-0005-0000-0000-00005A7F0000}"/>
    <cellStyle name="20% - Accent1 4 2 2 3 4 3 5 2" xfId="32784" xr:uid="{00000000-0005-0000-0000-00005B7F0000}"/>
    <cellStyle name="20% - Accent1 4 2 2 3 4 3 5 2 2" xfId="32785" xr:uid="{00000000-0005-0000-0000-00005C7F0000}"/>
    <cellStyle name="20% - Accent1 4 2 2 3 4 3 5 3" xfId="32786" xr:uid="{00000000-0005-0000-0000-00005D7F0000}"/>
    <cellStyle name="20% - Accent1 4 2 2 3 4 3 6" xfId="32787" xr:uid="{00000000-0005-0000-0000-00005E7F0000}"/>
    <cellStyle name="20% - Accent1 4 2 2 3 4 3 6 2" xfId="32788" xr:uid="{00000000-0005-0000-0000-00005F7F0000}"/>
    <cellStyle name="20% - Accent1 4 2 2 3 4 3 6 2 2" xfId="32789" xr:uid="{00000000-0005-0000-0000-0000607F0000}"/>
    <cellStyle name="20% - Accent1 4 2 2 3 4 3 6 3" xfId="32790" xr:uid="{00000000-0005-0000-0000-0000617F0000}"/>
    <cellStyle name="20% - Accent1 4 2 2 3 4 3 7" xfId="32791" xr:uid="{00000000-0005-0000-0000-0000627F0000}"/>
    <cellStyle name="20% - Accent1 4 2 2 3 4 3 7 2" xfId="32792" xr:uid="{00000000-0005-0000-0000-0000637F0000}"/>
    <cellStyle name="20% - Accent1 4 2 2 3 4 3 8" xfId="32793" xr:uid="{00000000-0005-0000-0000-0000647F0000}"/>
    <cellStyle name="20% - Accent1 4 2 2 3 4 3 8 2" xfId="32794" xr:uid="{00000000-0005-0000-0000-0000657F0000}"/>
    <cellStyle name="20% - Accent1 4 2 2 3 4 3 9" xfId="32795" xr:uid="{00000000-0005-0000-0000-0000667F0000}"/>
    <cellStyle name="20% - Accent1 4 2 2 3 4 4" xfId="32796" xr:uid="{00000000-0005-0000-0000-0000677F0000}"/>
    <cellStyle name="20% - Accent1 4 2 2 3 4 4 2" xfId="32797" xr:uid="{00000000-0005-0000-0000-0000687F0000}"/>
    <cellStyle name="20% - Accent1 4 2 2 3 4 4 2 2" xfId="32798" xr:uid="{00000000-0005-0000-0000-0000697F0000}"/>
    <cellStyle name="20% - Accent1 4 2 2 3 4 4 2 2 2" xfId="32799" xr:uid="{00000000-0005-0000-0000-00006A7F0000}"/>
    <cellStyle name="20% - Accent1 4 2 2 3 4 4 2 3" xfId="32800" xr:uid="{00000000-0005-0000-0000-00006B7F0000}"/>
    <cellStyle name="20% - Accent1 4 2 2 3 4 4 3" xfId="32801" xr:uid="{00000000-0005-0000-0000-00006C7F0000}"/>
    <cellStyle name="20% - Accent1 4 2 2 3 4 4 3 2" xfId="32802" xr:uid="{00000000-0005-0000-0000-00006D7F0000}"/>
    <cellStyle name="20% - Accent1 4 2 2 3 4 4 4" xfId="32803" xr:uid="{00000000-0005-0000-0000-00006E7F0000}"/>
    <cellStyle name="20% - Accent1 4 2 2 3 4 5" xfId="32804" xr:uid="{00000000-0005-0000-0000-00006F7F0000}"/>
    <cellStyle name="20% - Accent1 4 2 2 3 4 5 2" xfId="32805" xr:uid="{00000000-0005-0000-0000-0000707F0000}"/>
    <cellStyle name="20% - Accent1 4 2 2 3 4 5 2 2" xfId="32806" xr:uid="{00000000-0005-0000-0000-0000717F0000}"/>
    <cellStyle name="20% - Accent1 4 2 2 3 4 5 2 2 2" xfId="32807" xr:uid="{00000000-0005-0000-0000-0000727F0000}"/>
    <cellStyle name="20% - Accent1 4 2 2 3 4 5 2 3" xfId="32808" xr:uid="{00000000-0005-0000-0000-0000737F0000}"/>
    <cellStyle name="20% - Accent1 4 2 2 3 4 5 3" xfId="32809" xr:uid="{00000000-0005-0000-0000-0000747F0000}"/>
    <cellStyle name="20% - Accent1 4 2 2 3 4 5 3 2" xfId="32810" xr:uid="{00000000-0005-0000-0000-0000757F0000}"/>
    <cellStyle name="20% - Accent1 4 2 2 3 4 5 4" xfId="32811" xr:uid="{00000000-0005-0000-0000-0000767F0000}"/>
    <cellStyle name="20% - Accent1 4 2 2 3 4 6" xfId="32812" xr:uid="{00000000-0005-0000-0000-0000777F0000}"/>
    <cellStyle name="20% - Accent1 4 2 2 3 4 6 2" xfId="32813" xr:uid="{00000000-0005-0000-0000-0000787F0000}"/>
    <cellStyle name="20% - Accent1 4 2 2 3 4 6 2 2" xfId="32814" xr:uid="{00000000-0005-0000-0000-0000797F0000}"/>
    <cellStyle name="20% - Accent1 4 2 2 3 4 6 2 2 2" xfId="32815" xr:uid="{00000000-0005-0000-0000-00007A7F0000}"/>
    <cellStyle name="20% - Accent1 4 2 2 3 4 6 2 3" xfId="32816" xr:uid="{00000000-0005-0000-0000-00007B7F0000}"/>
    <cellStyle name="20% - Accent1 4 2 2 3 4 6 3" xfId="32817" xr:uid="{00000000-0005-0000-0000-00007C7F0000}"/>
    <cellStyle name="20% - Accent1 4 2 2 3 4 6 3 2" xfId="32818" xr:uid="{00000000-0005-0000-0000-00007D7F0000}"/>
    <cellStyle name="20% - Accent1 4 2 2 3 4 6 4" xfId="32819" xr:uid="{00000000-0005-0000-0000-00007E7F0000}"/>
    <cellStyle name="20% - Accent1 4 2 2 3 4 7" xfId="32820" xr:uid="{00000000-0005-0000-0000-00007F7F0000}"/>
    <cellStyle name="20% - Accent1 4 2 2 3 4 7 2" xfId="32821" xr:uid="{00000000-0005-0000-0000-0000807F0000}"/>
    <cellStyle name="20% - Accent1 4 2 2 3 4 7 2 2" xfId="32822" xr:uid="{00000000-0005-0000-0000-0000817F0000}"/>
    <cellStyle name="20% - Accent1 4 2 2 3 4 7 3" xfId="32823" xr:uid="{00000000-0005-0000-0000-0000827F0000}"/>
    <cellStyle name="20% - Accent1 4 2 2 3 4 8" xfId="32824" xr:uid="{00000000-0005-0000-0000-0000837F0000}"/>
    <cellStyle name="20% - Accent1 4 2 2 3 4 8 2" xfId="32825" xr:uid="{00000000-0005-0000-0000-0000847F0000}"/>
    <cellStyle name="20% - Accent1 4 2 2 3 4 8 2 2" xfId="32826" xr:uid="{00000000-0005-0000-0000-0000857F0000}"/>
    <cellStyle name="20% - Accent1 4 2 2 3 4 8 3" xfId="32827" xr:uid="{00000000-0005-0000-0000-0000867F0000}"/>
    <cellStyle name="20% - Accent1 4 2 2 3 4 9" xfId="32828" xr:uid="{00000000-0005-0000-0000-0000877F0000}"/>
    <cellStyle name="20% - Accent1 4 2 2 3 4 9 2" xfId="32829" xr:uid="{00000000-0005-0000-0000-0000887F0000}"/>
    <cellStyle name="20% - Accent1 4 2 2 3 5" xfId="32830" xr:uid="{00000000-0005-0000-0000-0000897F0000}"/>
    <cellStyle name="20% - Accent1 4 2 2 3 5 2" xfId="32831" xr:uid="{00000000-0005-0000-0000-00008A7F0000}"/>
    <cellStyle name="20% - Accent1 4 2 2 3 5 2 2" xfId="32832" xr:uid="{00000000-0005-0000-0000-00008B7F0000}"/>
    <cellStyle name="20% - Accent1 4 2 2 3 5 2 2 2" xfId="32833" xr:uid="{00000000-0005-0000-0000-00008C7F0000}"/>
    <cellStyle name="20% - Accent1 4 2 2 3 5 2 2 2 2" xfId="32834" xr:uid="{00000000-0005-0000-0000-00008D7F0000}"/>
    <cellStyle name="20% - Accent1 4 2 2 3 5 2 2 3" xfId="32835" xr:uid="{00000000-0005-0000-0000-00008E7F0000}"/>
    <cellStyle name="20% - Accent1 4 2 2 3 5 2 3" xfId="32836" xr:uid="{00000000-0005-0000-0000-00008F7F0000}"/>
    <cellStyle name="20% - Accent1 4 2 2 3 5 2 3 2" xfId="32837" xr:uid="{00000000-0005-0000-0000-0000907F0000}"/>
    <cellStyle name="20% - Accent1 4 2 2 3 5 2 4" xfId="32838" xr:uid="{00000000-0005-0000-0000-0000917F0000}"/>
    <cellStyle name="20% - Accent1 4 2 2 3 5 3" xfId="32839" xr:uid="{00000000-0005-0000-0000-0000927F0000}"/>
    <cellStyle name="20% - Accent1 4 2 2 3 5 3 2" xfId="32840" xr:uid="{00000000-0005-0000-0000-0000937F0000}"/>
    <cellStyle name="20% - Accent1 4 2 2 3 5 3 2 2" xfId="32841" xr:uid="{00000000-0005-0000-0000-0000947F0000}"/>
    <cellStyle name="20% - Accent1 4 2 2 3 5 3 2 2 2" xfId="32842" xr:uid="{00000000-0005-0000-0000-0000957F0000}"/>
    <cellStyle name="20% - Accent1 4 2 2 3 5 3 2 3" xfId="32843" xr:uid="{00000000-0005-0000-0000-0000967F0000}"/>
    <cellStyle name="20% - Accent1 4 2 2 3 5 3 3" xfId="32844" xr:uid="{00000000-0005-0000-0000-0000977F0000}"/>
    <cellStyle name="20% - Accent1 4 2 2 3 5 3 3 2" xfId="32845" xr:uid="{00000000-0005-0000-0000-0000987F0000}"/>
    <cellStyle name="20% - Accent1 4 2 2 3 5 3 4" xfId="32846" xr:uid="{00000000-0005-0000-0000-0000997F0000}"/>
    <cellStyle name="20% - Accent1 4 2 2 3 5 4" xfId="32847" xr:uid="{00000000-0005-0000-0000-00009A7F0000}"/>
    <cellStyle name="20% - Accent1 4 2 2 3 5 4 2" xfId="32848" xr:uid="{00000000-0005-0000-0000-00009B7F0000}"/>
    <cellStyle name="20% - Accent1 4 2 2 3 5 4 2 2" xfId="32849" xr:uid="{00000000-0005-0000-0000-00009C7F0000}"/>
    <cellStyle name="20% - Accent1 4 2 2 3 5 4 2 2 2" xfId="32850" xr:uid="{00000000-0005-0000-0000-00009D7F0000}"/>
    <cellStyle name="20% - Accent1 4 2 2 3 5 4 2 3" xfId="32851" xr:uid="{00000000-0005-0000-0000-00009E7F0000}"/>
    <cellStyle name="20% - Accent1 4 2 2 3 5 4 3" xfId="32852" xr:uid="{00000000-0005-0000-0000-00009F7F0000}"/>
    <cellStyle name="20% - Accent1 4 2 2 3 5 4 3 2" xfId="32853" xr:uid="{00000000-0005-0000-0000-0000A07F0000}"/>
    <cellStyle name="20% - Accent1 4 2 2 3 5 4 4" xfId="32854" xr:uid="{00000000-0005-0000-0000-0000A17F0000}"/>
    <cellStyle name="20% - Accent1 4 2 2 3 5 5" xfId="32855" xr:uid="{00000000-0005-0000-0000-0000A27F0000}"/>
    <cellStyle name="20% - Accent1 4 2 2 3 5 5 2" xfId="32856" xr:uid="{00000000-0005-0000-0000-0000A37F0000}"/>
    <cellStyle name="20% - Accent1 4 2 2 3 5 5 2 2" xfId="32857" xr:uid="{00000000-0005-0000-0000-0000A47F0000}"/>
    <cellStyle name="20% - Accent1 4 2 2 3 5 5 3" xfId="32858" xr:uid="{00000000-0005-0000-0000-0000A57F0000}"/>
    <cellStyle name="20% - Accent1 4 2 2 3 5 6" xfId="32859" xr:uid="{00000000-0005-0000-0000-0000A67F0000}"/>
    <cellStyle name="20% - Accent1 4 2 2 3 5 6 2" xfId="32860" xr:uid="{00000000-0005-0000-0000-0000A77F0000}"/>
    <cellStyle name="20% - Accent1 4 2 2 3 5 6 2 2" xfId="32861" xr:uid="{00000000-0005-0000-0000-0000A87F0000}"/>
    <cellStyle name="20% - Accent1 4 2 2 3 5 6 3" xfId="32862" xr:uid="{00000000-0005-0000-0000-0000A97F0000}"/>
    <cellStyle name="20% - Accent1 4 2 2 3 5 7" xfId="32863" xr:uid="{00000000-0005-0000-0000-0000AA7F0000}"/>
    <cellStyle name="20% - Accent1 4 2 2 3 5 7 2" xfId="32864" xr:uid="{00000000-0005-0000-0000-0000AB7F0000}"/>
    <cellStyle name="20% - Accent1 4 2 2 3 5 8" xfId="32865" xr:uid="{00000000-0005-0000-0000-0000AC7F0000}"/>
    <cellStyle name="20% - Accent1 4 2 2 3 5 8 2" xfId="32866" xr:uid="{00000000-0005-0000-0000-0000AD7F0000}"/>
    <cellStyle name="20% - Accent1 4 2 2 3 5 9" xfId="32867" xr:uid="{00000000-0005-0000-0000-0000AE7F0000}"/>
    <cellStyle name="20% - Accent1 4 2 2 3 6" xfId="32868" xr:uid="{00000000-0005-0000-0000-0000AF7F0000}"/>
    <cellStyle name="20% - Accent1 4 2 2 3 6 2" xfId="32869" xr:uid="{00000000-0005-0000-0000-0000B07F0000}"/>
    <cellStyle name="20% - Accent1 4 2 2 3 6 2 2" xfId="32870" xr:uid="{00000000-0005-0000-0000-0000B17F0000}"/>
    <cellStyle name="20% - Accent1 4 2 2 3 6 2 2 2" xfId="32871" xr:uid="{00000000-0005-0000-0000-0000B27F0000}"/>
    <cellStyle name="20% - Accent1 4 2 2 3 6 2 2 2 2" xfId="32872" xr:uid="{00000000-0005-0000-0000-0000B37F0000}"/>
    <cellStyle name="20% - Accent1 4 2 2 3 6 2 2 3" xfId="32873" xr:uid="{00000000-0005-0000-0000-0000B47F0000}"/>
    <cellStyle name="20% - Accent1 4 2 2 3 6 2 3" xfId="32874" xr:uid="{00000000-0005-0000-0000-0000B57F0000}"/>
    <cellStyle name="20% - Accent1 4 2 2 3 6 2 3 2" xfId="32875" xr:uid="{00000000-0005-0000-0000-0000B67F0000}"/>
    <cellStyle name="20% - Accent1 4 2 2 3 6 2 4" xfId="32876" xr:uid="{00000000-0005-0000-0000-0000B77F0000}"/>
    <cellStyle name="20% - Accent1 4 2 2 3 6 3" xfId="32877" xr:uid="{00000000-0005-0000-0000-0000B87F0000}"/>
    <cellStyle name="20% - Accent1 4 2 2 3 6 3 2" xfId="32878" xr:uid="{00000000-0005-0000-0000-0000B97F0000}"/>
    <cellStyle name="20% - Accent1 4 2 2 3 6 3 2 2" xfId="32879" xr:uid="{00000000-0005-0000-0000-0000BA7F0000}"/>
    <cellStyle name="20% - Accent1 4 2 2 3 6 3 2 2 2" xfId="32880" xr:uid="{00000000-0005-0000-0000-0000BB7F0000}"/>
    <cellStyle name="20% - Accent1 4 2 2 3 6 3 2 3" xfId="32881" xr:uid="{00000000-0005-0000-0000-0000BC7F0000}"/>
    <cellStyle name="20% - Accent1 4 2 2 3 6 3 3" xfId="32882" xr:uid="{00000000-0005-0000-0000-0000BD7F0000}"/>
    <cellStyle name="20% - Accent1 4 2 2 3 6 3 3 2" xfId="32883" xr:uid="{00000000-0005-0000-0000-0000BE7F0000}"/>
    <cellStyle name="20% - Accent1 4 2 2 3 6 3 4" xfId="32884" xr:uid="{00000000-0005-0000-0000-0000BF7F0000}"/>
    <cellStyle name="20% - Accent1 4 2 2 3 6 4" xfId="32885" xr:uid="{00000000-0005-0000-0000-0000C07F0000}"/>
    <cellStyle name="20% - Accent1 4 2 2 3 6 4 2" xfId="32886" xr:uid="{00000000-0005-0000-0000-0000C17F0000}"/>
    <cellStyle name="20% - Accent1 4 2 2 3 6 4 2 2" xfId="32887" xr:uid="{00000000-0005-0000-0000-0000C27F0000}"/>
    <cellStyle name="20% - Accent1 4 2 2 3 6 4 2 2 2" xfId="32888" xr:uid="{00000000-0005-0000-0000-0000C37F0000}"/>
    <cellStyle name="20% - Accent1 4 2 2 3 6 4 2 3" xfId="32889" xr:uid="{00000000-0005-0000-0000-0000C47F0000}"/>
    <cellStyle name="20% - Accent1 4 2 2 3 6 4 3" xfId="32890" xr:uid="{00000000-0005-0000-0000-0000C57F0000}"/>
    <cellStyle name="20% - Accent1 4 2 2 3 6 4 3 2" xfId="32891" xr:uid="{00000000-0005-0000-0000-0000C67F0000}"/>
    <cellStyle name="20% - Accent1 4 2 2 3 6 4 4" xfId="32892" xr:uid="{00000000-0005-0000-0000-0000C77F0000}"/>
    <cellStyle name="20% - Accent1 4 2 2 3 6 5" xfId="32893" xr:uid="{00000000-0005-0000-0000-0000C87F0000}"/>
    <cellStyle name="20% - Accent1 4 2 2 3 6 5 2" xfId="32894" xr:uid="{00000000-0005-0000-0000-0000C97F0000}"/>
    <cellStyle name="20% - Accent1 4 2 2 3 6 5 2 2" xfId="32895" xr:uid="{00000000-0005-0000-0000-0000CA7F0000}"/>
    <cellStyle name="20% - Accent1 4 2 2 3 6 5 3" xfId="32896" xr:uid="{00000000-0005-0000-0000-0000CB7F0000}"/>
    <cellStyle name="20% - Accent1 4 2 2 3 6 6" xfId="32897" xr:uid="{00000000-0005-0000-0000-0000CC7F0000}"/>
    <cellStyle name="20% - Accent1 4 2 2 3 6 6 2" xfId="32898" xr:uid="{00000000-0005-0000-0000-0000CD7F0000}"/>
    <cellStyle name="20% - Accent1 4 2 2 3 6 6 2 2" xfId="32899" xr:uid="{00000000-0005-0000-0000-0000CE7F0000}"/>
    <cellStyle name="20% - Accent1 4 2 2 3 6 6 3" xfId="32900" xr:uid="{00000000-0005-0000-0000-0000CF7F0000}"/>
    <cellStyle name="20% - Accent1 4 2 2 3 6 7" xfId="32901" xr:uid="{00000000-0005-0000-0000-0000D07F0000}"/>
    <cellStyle name="20% - Accent1 4 2 2 3 6 7 2" xfId="32902" xr:uid="{00000000-0005-0000-0000-0000D17F0000}"/>
    <cellStyle name="20% - Accent1 4 2 2 3 6 8" xfId="32903" xr:uid="{00000000-0005-0000-0000-0000D27F0000}"/>
    <cellStyle name="20% - Accent1 4 2 2 3 6 8 2" xfId="32904" xr:uid="{00000000-0005-0000-0000-0000D37F0000}"/>
    <cellStyle name="20% - Accent1 4 2 2 3 6 9" xfId="32905" xr:uid="{00000000-0005-0000-0000-0000D47F0000}"/>
    <cellStyle name="20% - Accent1 4 2 2 3 7" xfId="32906" xr:uid="{00000000-0005-0000-0000-0000D57F0000}"/>
    <cellStyle name="20% - Accent1 4 2 2 3 7 2" xfId="32907" xr:uid="{00000000-0005-0000-0000-0000D67F0000}"/>
    <cellStyle name="20% - Accent1 4 2 2 3 7 2 2" xfId="32908" xr:uid="{00000000-0005-0000-0000-0000D77F0000}"/>
    <cellStyle name="20% - Accent1 4 2 2 3 7 2 2 2" xfId="32909" xr:uid="{00000000-0005-0000-0000-0000D87F0000}"/>
    <cellStyle name="20% - Accent1 4 2 2 3 7 2 3" xfId="32910" xr:uid="{00000000-0005-0000-0000-0000D97F0000}"/>
    <cellStyle name="20% - Accent1 4 2 2 3 7 3" xfId="32911" xr:uid="{00000000-0005-0000-0000-0000DA7F0000}"/>
    <cellStyle name="20% - Accent1 4 2 2 3 7 3 2" xfId="32912" xr:uid="{00000000-0005-0000-0000-0000DB7F0000}"/>
    <cellStyle name="20% - Accent1 4 2 2 3 7 4" xfId="32913" xr:uid="{00000000-0005-0000-0000-0000DC7F0000}"/>
    <cellStyle name="20% - Accent1 4 2 2 3 8" xfId="32914" xr:uid="{00000000-0005-0000-0000-0000DD7F0000}"/>
    <cellStyle name="20% - Accent1 4 2 2 3 8 2" xfId="32915" xr:uid="{00000000-0005-0000-0000-0000DE7F0000}"/>
    <cellStyle name="20% - Accent1 4 2 2 3 8 2 2" xfId="32916" xr:uid="{00000000-0005-0000-0000-0000DF7F0000}"/>
    <cellStyle name="20% - Accent1 4 2 2 3 8 2 2 2" xfId="32917" xr:uid="{00000000-0005-0000-0000-0000E07F0000}"/>
    <cellStyle name="20% - Accent1 4 2 2 3 8 2 3" xfId="32918" xr:uid="{00000000-0005-0000-0000-0000E17F0000}"/>
    <cellStyle name="20% - Accent1 4 2 2 3 8 3" xfId="32919" xr:uid="{00000000-0005-0000-0000-0000E27F0000}"/>
    <cellStyle name="20% - Accent1 4 2 2 3 8 3 2" xfId="32920" xr:uid="{00000000-0005-0000-0000-0000E37F0000}"/>
    <cellStyle name="20% - Accent1 4 2 2 3 8 4" xfId="32921" xr:uid="{00000000-0005-0000-0000-0000E47F0000}"/>
    <cellStyle name="20% - Accent1 4 2 2 3 9" xfId="32922" xr:uid="{00000000-0005-0000-0000-0000E57F0000}"/>
    <cellStyle name="20% - Accent1 4 2 2 3 9 2" xfId="32923" xr:uid="{00000000-0005-0000-0000-0000E67F0000}"/>
    <cellStyle name="20% - Accent1 4 2 2 3 9 2 2" xfId="32924" xr:uid="{00000000-0005-0000-0000-0000E77F0000}"/>
    <cellStyle name="20% - Accent1 4 2 2 3 9 2 2 2" xfId="32925" xr:uid="{00000000-0005-0000-0000-0000E87F0000}"/>
    <cellStyle name="20% - Accent1 4 2 2 3 9 2 3" xfId="32926" xr:uid="{00000000-0005-0000-0000-0000E97F0000}"/>
    <cellStyle name="20% - Accent1 4 2 2 3 9 3" xfId="32927" xr:uid="{00000000-0005-0000-0000-0000EA7F0000}"/>
    <cellStyle name="20% - Accent1 4 2 2 3 9 3 2" xfId="32928" xr:uid="{00000000-0005-0000-0000-0000EB7F0000}"/>
    <cellStyle name="20% - Accent1 4 2 2 3 9 4" xfId="32929" xr:uid="{00000000-0005-0000-0000-0000EC7F0000}"/>
    <cellStyle name="20% - Accent1 4 2 2 4" xfId="32930" xr:uid="{00000000-0005-0000-0000-0000ED7F0000}"/>
    <cellStyle name="20% - Accent1 4 2 2 4 10" xfId="32931" xr:uid="{00000000-0005-0000-0000-0000EE7F0000}"/>
    <cellStyle name="20% - Accent1 4 2 2 4 10 2" xfId="32932" xr:uid="{00000000-0005-0000-0000-0000EF7F0000}"/>
    <cellStyle name="20% - Accent1 4 2 2 4 11" xfId="32933" xr:uid="{00000000-0005-0000-0000-0000F07F0000}"/>
    <cellStyle name="20% - Accent1 4 2 2 4 2" xfId="32934" xr:uid="{00000000-0005-0000-0000-0000F17F0000}"/>
    <cellStyle name="20% - Accent1 4 2 2 4 2 2" xfId="32935" xr:uid="{00000000-0005-0000-0000-0000F27F0000}"/>
    <cellStyle name="20% - Accent1 4 2 2 4 2 2 2" xfId="32936" xr:uid="{00000000-0005-0000-0000-0000F37F0000}"/>
    <cellStyle name="20% - Accent1 4 2 2 4 2 2 2 2" xfId="32937" xr:uid="{00000000-0005-0000-0000-0000F47F0000}"/>
    <cellStyle name="20% - Accent1 4 2 2 4 2 2 2 2 2" xfId="32938" xr:uid="{00000000-0005-0000-0000-0000F57F0000}"/>
    <cellStyle name="20% - Accent1 4 2 2 4 2 2 2 3" xfId="32939" xr:uid="{00000000-0005-0000-0000-0000F67F0000}"/>
    <cellStyle name="20% - Accent1 4 2 2 4 2 2 3" xfId="32940" xr:uid="{00000000-0005-0000-0000-0000F77F0000}"/>
    <cellStyle name="20% - Accent1 4 2 2 4 2 2 3 2" xfId="32941" xr:uid="{00000000-0005-0000-0000-0000F87F0000}"/>
    <cellStyle name="20% - Accent1 4 2 2 4 2 2 4" xfId="32942" xr:uid="{00000000-0005-0000-0000-0000F97F0000}"/>
    <cellStyle name="20% - Accent1 4 2 2 4 2 3" xfId="32943" xr:uid="{00000000-0005-0000-0000-0000FA7F0000}"/>
    <cellStyle name="20% - Accent1 4 2 2 4 2 3 2" xfId="32944" xr:uid="{00000000-0005-0000-0000-0000FB7F0000}"/>
    <cellStyle name="20% - Accent1 4 2 2 4 2 3 2 2" xfId="32945" xr:uid="{00000000-0005-0000-0000-0000FC7F0000}"/>
    <cellStyle name="20% - Accent1 4 2 2 4 2 3 2 2 2" xfId="32946" xr:uid="{00000000-0005-0000-0000-0000FD7F0000}"/>
    <cellStyle name="20% - Accent1 4 2 2 4 2 3 2 3" xfId="32947" xr:uid="{00000000-0005-0000-0000-0000FE7F0000}"/>
    <cellStyle name="20% - Accent1 4 2 2 4 2 3 3" xfId="32948" xr:uid="{00000000-0005-0000-0000-0000FF7F0000}"/>
    <cellStyle name="20% - Accent1 4 2 2 4 2 3 3 2" xfId="32949" xr:uid="{00000000-0005-0000-0000-000000800000}"/>
    <cellStyle name="20% - Accent1 4 2 2 4 2 3 4" xfId="32950" xr:uid="{00000000-0005-0000-0000-000001800000}"/>
    <cellStyle name="20% - Accent1 4 2 2 4 2 4" xfId="32951" xr:uid="{00000000-0005-0000-0000-000002800000}"/>
    <cellStyle name="20% - Accent1 4 2 2 4 2 4 2" xfId="32952" xr:uid="{00000000-0005-0000-0000-000003800000}"/>
    <cellStyle name="20% - Accent1 4 2 2 4 2 4 2 2" xfId="32953" xr:uid="{00000000-0005-0000-0000-000004800000}"/>
    <cellStyle name="20% - Accent1 4 2 2 4 2 4 2 2 2" xfId="32954" xr:uid="{00000000-0005-0000-0000-000005800000}"/>
    <cellStyle name="20% - Accent1 4 2 2 4 2 4 2 3" xfId="32955" xr:uid="{00000000-0005-0000-0000-000006800000}"/>
    <cellStyle name="20% - Accent1 4 2 2 4 2 4 3" xfId="32956" xr:uid="{00000000-0005-0000-0000-000007800000}"/>
    <cellStyle name="20% - Accent1 4 2 2 4 2 4 3 2" xfId="32957" xr:uid="{00000000-0005-0000-0000-000008800000}"/>
    <cellStyle name="20% - Accent1 4 2 2 4 2 4 4" xfId="32958" xr:uid="{00000000-0005-0000-0000-000009800000}"/>
    <cellStyle name="20% - Accent1 4 2 2 4 2 5" xfId="32959" xr:uid="{00000000-0005-0000-0000-00000A800000}"/>
    <cellStyle name="20% - Accent1 4 2 2 4 2 5 2" xfId="32960" xr:uid="{00000000-0005-0000-0000-00000B800000}"/>
    <cellStyle name="20% - Accent1 4 2 2 4 2 5 2 2" xfId="32961" xr:uid="{00000000-0005-0000-0000-00000C800000}"/>
    <cellStyle name="20% - Accent1 4 2 2 4 2 5 3" xfId="32962" xr:uid="{00000000-0005-0000-0000-00000D800000}"/>
    <cellStyle name="20% - Accent1 4 2 2 4 2 6" xfId="32963" xr:uid="{00000000-0005-0000-0000-00000E800000}"/>
    <cellStyle name="20% - Accent1 4 2 2 4 2 6 2" xfId="32964" xr:uid="{00000000-0005-0000-0000-00000F800000}"/>
    <cellStyle name="20% - Accent1 4 2 2 4 2 6 2 2" xfId="32965" xr:uid="{00000000-0005-0000-0000-000010800000}"/>
    <cellStyle name="20% - Accent1 4 2 2 4 2 6 3" xfId="32966" xr:uid="{00000000-0005-0000-0000-000011800000}"/>
    <cellStyle name="20% - Accent1 4 2 2 4 2 7" xfId="32967" xr:uid="{00000000-0005-0000-0000-000012800000}"/>
    <cellStyle name="20% - Accent1 4 2 2 4 2 7 2" xfId="32968" xr:uid="{00000000-0005-0000-0000-000013800000}"/>
    <cellStyle name="20% - Accent1 4 2 2 4 2 8" xfId="32969" xr:uid="{00000000-0005-0000-0000-000014800000}"/>
    <cellStyle name="20% - Accent1 4 2 2 4 2 8 2" xfId="32970" xr:uid="{00000000-0005-0000-0000-000015800000}"/>
    <cellStyle name="20% - Accent1 4 2 2 4 2 9" xfId="32971" xr:uid="{00000000-0005-0000-0000-000016800000}"/>
    <cellStyle name="20% - Accent1 4 2 2 4 3" xfId="32972" xr:uid="{00000000-0005-0000-0000-000017800000}"/>
    <cellStyle name="20% - Accent1 4 2 2 4 3 2" xfId="32973" xr:uid="{00000000-0005-0000-0000-000018800000}"/>
    <cellStyle name="20% - Accent1 4 2 2 4 3 2 2" xfId="32974" xr:uid="{00000000-0005-0000-0000-000019800000}"/>
    <cellStyle name="20% - Accent1 4 2 2 4 3 2 2 2" xfId="32975" xr:uid="{00000000-0005-0000-0000-00001A800000}"/>
    <cellStyle name="20% - Accent1 4 2 2 4 3 2 2 2 2" xfId="32976" xr:uid="{00000000-0005-0000-0000-00001B800000}"/>
    <cellStyle name="20% - Accent1 4 2 2 4 3 2 2 3" xfId="32977" xr:uid="{00000000-0005-0000-0000-00001C800000}"/>
    <cellStyle name="20% - Accent1 4 2 2 4 3 2 3" xfId="32978" xr:uid="{00000000-0005-0000-0000-00001D800000}"/>
    <cellStyle name="20% - Accent1 4 2 2 4 3 2 3 2" xfId="32979" xr:uid="{00000000-0005-0000-0000-00001E800000}"/>
    <cellStyle name="20% - Accent1 4 2 2 4 3 2 4" xfId="32980" xr:uid="{00000000-0005-0000-0000-00001F800000}"/>
    <cellStyle name="20% - Accent1 4 2 2 4 3 3" xfId="32981" xr:uid="{00000000-0005-0000-0000-000020800000}"/>
    <cellStyle name="20% - Accent1 4 2 2 4 3 3 2" xfId="32982" xr:uid="{00000000-0005-0000-0000-000021800000}"/>
    <cellStyle name="20% - Accent1 4 2 2 4 3 3 2 2" xfId="32983" xr:uid="{00000000-0005-0000-0000-000022800000}"/>
    <cellStyle name="20% - Accent1 4 2 2 4 3 3 2 2 2" xfId="32984" xr:uid="{00000000-0005-0000-0000-000023800000}"/>
    <cellStyle name="20% - Accent1 4 2 2 4 3 3 2 3" xfId="32985" xr:uid="{00000000-0005-0000-0000-000024800000}"/>
    <cellStyle name="20% - Accent1 4 2 2 4 3 3 3" xfId="32986" xr:uid="{00000000-0005-0000-0000-000025800000}"/>
    <cellStyle name="20% - Accent1 4 2 2 4 3 3 3 2" xfId="32987" xr:uid="{00000000-0005-0000-0000-000026800000}"/>
    <cellStyle name="20% - Accent1 4 2 2 4 3 3 4" xfId="32988" xr:uid="{00000000-0005-0000-0000-000027800000}"/>
    <cellStyle name="20% - Accent1 4 2 2 4 3 4" xfId="32989" xr:uid="{00000000-0005-0000-0000-000028800000}"/>
    <cellStyle name="20% - Accent1 4 2 2 4 3 4 2" xfId="32990" xr:uid="{00000000-0005-0000-0000-000029800000}"/>
    <cellStyle name="20% - Accent1 4 2 2 4 3 4 2 2" xfId="32991" xr:uid="{00000000-0005-0000-0000-00002A800000}"/>
    <cellStyle name="20% - Accent1 4 2 2 4 3 4 2 2 2" xfId="32992" xr:uid="{00000000-0005-0000-0000-00002B800000}"/>
    <cellStyle name="20% - Accent1 4 2 2 4 3 4 2 3" xfId="32993" xr:uid="{00000000-0005-0000-0000-00002C800000}"/>
    <cellStyle name="20% - Accent1 4 2 2 4 3 4 3" xfId="32994" xr:uid="{00000000-0005-0000-0000-00002D800000}"/>
    <cellStyle name="20% - Accent1 4 2 2 4 3 4 3 2" xfId="32995" xr:uid="{00000000-0005-0000-0000-00002E800000}"/>
    <cellStyle name="20% - Accent1 4 2 2 4 3 4 4" xfId="32996" xr:uid="{00000000-0005-0000-0000-00002F800000}"/>
    <cellStyle name="20% - Accent1 4 2 2 4 3 5" xfId="32997" xr:uid="{00000000-0005-0000-0000-000030800000}"/>
    <cellStyle name="20% - Accent1 4 2 2 4 3 5 2" xfId="32998" xr:uid="{00000000-0005-0000-0000-000031800000}"/>
    <cellStyle name="20% - Accent1 4 2 2 4 3 5 2 2" xfId="32999" xr:uid="{00000000-0005-0000-0000-000032800000}"/>
    <cellStyle name="20% - Accent1 4 2 2 4 3 5 3" xfId="33000" xr:uid="{00000000-0005-0000-0000-000033800000}"/>
    <cellStyle name="20% - Accent1 4 2 2 4 3 6" xfId="33001" xr:uid="{00000000-0005-0000-0000-000034800000}"/>
    <cellStyle name="20% - Accent1 4 2 2 4 3 6 2" xfId="33002" xr:uid="{00000000-0005-0000-0000-000035800000}"/>
    <cellStyle name="20% - Accent1 4 2 2 4 3 6 2 2" xfId="33003" xr:uid="{00000000-0005-0000-0000-000036800000}"/>
    <cellStyle name="20% - Accent1 4 2 2 4 3 6 3" xfId="33004" xr:uid="{00000000-0005-0000-0000-000037800000}"/>
    <cellStyle name="20% - Accent1 4 2 2 4 3 7" xfId="33005" xr:uid="{00000000-0005-0000-0000-000038800000}"/>
    <cellStyle name="20% - Accent1 4 2 2 4 3 7 2" xfId="33006" xr:uid="{00000000-0005-0000-0000-000039800000}"/>
    <cellStyle name="20% - Accent1 4 2 2 4 3 8" xfId="33007" xr:uid="{00000000-0005-0000-0000-00003A800000}"/>
    <cellStyle name="20% - Accent1 4 2 2 4 3 8 2" xfId="33008" xr:uid="{00000000-0005-0000-0000-00003B800000}"/>
    <cellStyle name="20% - Accent1 4 2 2 4 3 9" xfId="33009" xr:uid="{00000000-0005-0000-0000-00003C800000}"/>
    <cellStyle name="20% - Accent1 4 2 2 4 4" xfId="33010" xr:uid="{00000000-0005-0000-0000-00003D800000}"/>
    <cellStyle name="20% - Accent1 4 2 2 4 4 2" xfId="33011" xr:uid="{00000000-0005-0000-0000-00003E800000}"/>
    <cellStyle name="20% - Accent1 4 2 2 4 4 2 2" xfId="33012" xr:uid="{00000000-0005-0000-0000-00003F800000}"/>
    <cellStyle name="20% - Accent1 4 2 2 4 4 2 2 2" xfId="33013" xr:uid="{00000000-0005-0000-0000-000040800000}"/>
    <cellStyle name="20% - Accent1 4 2 2 4 4 2 3" xfId="33014" xr:uid="{00000000-0005-0000-0000-000041800000}"/>
    <cellStyle name="20% - Accent1 4 2 2 4 4 3" xfId="33015" xr:uid="{00000000-0005-0000-0000-000042800000}"/>
    <cellStyle name="20% - Accent1 4 2 2 4 4 3 2" xfId="33016" xr:uid="{00000000-0005-0000-0000-000043800000}"/>
    <cellStyle name="20% - Accent1 4 2 2 4 4 4" xfId="33017" xr:uid="{00000000-0005-0000-0000-000044800000}"/>
    <cellStyle name="20% - Accent1 4 2 2 4 5" xfId="33018" xr:uid="{00000000-0005-0000-0000-000045800000}"/>
    <cellStyle name="20% - Accent1 4 2 2 4 5 2" xfId="33019" xr:uid="{00000000-0005-0000-0000-000046800000}"/>
    <cellStyle name="20% - Accent1 4 2 2 4 5 2 2" xfId="33020" xr:uid="{00000000-0005-0000-0000-000047800000}"/>
    <cellStyle name="20% - Accent1 4 2 2 4 5 2 2 2" xfId="33021" xr:uid="{00000000-0005-0000-0000-000048800000}"/>
    <cellStyle name="20% - Accent1 4 2 2 4 5 2 3" xfId="33022" xr:uid="{00000000-0005-0000-0000-000049800000}"/>
    <cellStyle name="20% - Accent1 4 2 2 4 5 3" xfId="33023" xr:uid="{00000000-0005-0000-0000-00004A800000}"/>
    <cellStyle name="20% - Accent1 4 2 2 4 5 3 2" xfId="33024" xr:uid="{00000000-0005-0000-0000-00004B800000}"/>
    <cellStyle name="20% - Accent1 4 2 2 4 5 4" xfId="33025" xr:uid="{00000000-0005-0000-0000-00004C800000}"/>
    <cellStyle name="20% - Accent1 4 2 2 4 6" xfId="33026" xr:uid="{00000000-0005-0000-0000-00004D800000}"/>
    <cellStyle name="20% - Accent1 4 2 2 4 6 2" xfId="33027" xr:uid="{00000000-0005-0000-0000-00004E800000}"/>
    <cellStyle name="20% - Accent1 4 2 2 4 6 2 2" xfId="33028" xr:uid="{00000000-0005-0000-0000-00004F800000}"/>
    <cellStyle name="20% - Accent1 4 2 2 4 6 2 2 2" xfId="33029" xr:uid="{00000000-0005-0000-0000-000050800000}"/>
    <cellStyle name="20% - Accent1 4 2 2 4 6 2 3" xfId="33030" xr:uid="{00000000-0005-0000-0000-000051800000}"/>
    <cellStyle name="20% - Accent1 4 2 2 4 6 3" xfId="33031" xr:uid="{00000000-0005-0000-0000-000052800000}"/>
    <cellStyle name="20% - Accent1 4 2 2 4 6 3 2" xfId="33032" xr:uid="{00000000-0005-0000-0000-000053800000}"/>
    <cellStyle name="20% - Accent1 4 2 2 4 6 4" xfId="33033" xr:uid="{00000000-0005-0000-0000-000054800000}"/>
    <cellStyle name="20% - Accent1 4 2 2 4 7" xfId="33034" xr:uid="{00000000-0005-0000-0000-000055800000}"/>
    <cellStyle name="20% - Accent1 4 2 2 4 7 2" xfId="33035" xr:uid="{00000000-0005-0000-0000-000056800000}"/>
    <cellStyle name="20% - Accent1 4 2 2 4 7 2 2" xfId="33036" xr:uid="{00000000-0005-0000-0000-000057800000}"/>
    <cellStyle name="20% - Accent1 4 2 2 4 7 3" xfId="33037" xr:uid="{00000000-0005-0000-0000-000058800000}"/>
    <cellStyle name="20% - Accent1 4 2 2 4 8" xfId="33038" xr:uid="{00000000-0005-0000-0000-000059800000}"/>
    <cellStyle name="20% - Accent1 4 2 2 4 8 2" xfId="33039" xr:uid="{00000000-0005-0000-0000-00005A800000}"/>
    <cellStyle name="20% - Accent1 4 2 2 4 8 2 2" xfId="33040" xr:uid="{00000000-0005-0000-0000-00005B800000}"/>
    <cellStyle name="20% - Accent1 4 2 2 4 8 3" xfId="33041" xr:uid="{00000000-0005-0000-0000-00005C800000}"/>
    <cellStyle name="20% - Accent1 4 2 2 4 9" xfId="33042" xr:uid="{00000000-0005-0000-0000-00005D800000}"/>
    <cellStyle name="20% - Accent1 4 2 2 4 9 2" xfId="33043" xr:uid="{00000000-0005-0000-0000-00005E800000}"/>
    <cellStyle name="20% - Accent1 4 2 2 5" xfId="33044" xr:uid="{00000000-0005-0000-0000-00005F800000}"/>
    <cellStyle name="20% - Accent1 4 2 2 5 10" xfId="33045" xr:uid="{00000000-0005-0000-0000-000060800000}"/>
    <cellStyle name="20% - Accent1 4 2 2 5 10 2" xfId="33046" xr:uid="{00000000-0005-0000-0000-000061800000}"/>
    <cellStyle name="20% - Accent1 4 2 2 5 11" xfId="33047" xr:uid="{00000000-0005-0000-0000-000062800000}"/>
    <cellStyle name="20% - Accent1 4 2 2 5 2" xfId="33048" xr:uid="{00000000-0005-0000-0000-000063800000}"/>
    <cellStyle name="20% - Accent1 4 2 2 5 2 2" xfId="33049" xr:uid="{00000000-0005-0000-0000-000064800000}"/>
    <cellStyle name="20% - Accent1 4 2 2 5 2 2 2" xfId="33050" xr:uid="{00000000-0005-0000-0000-000065800000}"/>
    <cellStyle name="20% - Accent1 4 2 2 5 2 2 2 2" xfId="33051" xr:uid="{00000000-0005-0000-0000-000066800000}"/>
    <cellStyle name="20% - Accent1 4 2 2 5 2 2 2 2 2" xfId="33052" xr:uid="{00000000-0005-0000-0000-000067800000}"/>
    <cellStyle name="20% - Accent1 4 2 2 5 2 2 2 3" xfId="33053" xr:uid="{00000000-0005-0000-0000-000068800000}"/>
    <cellStyle name="20% - Accent1 4 2 2 5 2 2 3" xfId="33054" xr:uid="{00000000-0005-0000-0000-000069800000}"/>
    <cellStyle name="20% - Accent1 4 2 2 5 2 2 3 2" xfId="33055" xr:uid="{00000000-0005-0000-0000-00006A800000}"/>
    <cellStyle name="20% - Accent1 4 2 2 5 2 2 4" xfId="33056" xr:uid="{00000000-0005-0000-0000-00006B800000}"/>
    <cellStyle name="20% - Accent1 4 2 2 5 2 3" xfId="33057" xr:uid="{00000000-0005-0000-0000-00006C800000}"/>
    <cellStyle name="20% - Accent1 4 2 2 5 2 3 2" xfId="33058" xr:uid="{00000000-0005-0000-0000-00006D800000}"/>
    <cellStyle name="20% - Accent1 4 2 2 5 2 3 2 2" xfId="33059" xr:uid="{00000000-0005-0000-0000-00006E800000}"/>
    <cellStyle name="20% - Accent1 4 2 2 5 2 3 2 2 2" xfId="33060" xr:uid="{00000000-0005-0000-0000-00006F800000}"/>
    <cellStyle name="20% - Accent1 4 2 2 5 2 3 2 3" xfId="33061" xr:uid="{00000000-0005-0000-0000-000070800000}"/>
    <cellStyle name="20% - Accent1 4 2 2 5 2 3 3" xfId="33062" xr:uid="{00000000-0005-0000-0000-000071800000}"/>
    <cellStyle name="20% - Accent1 4 2 2 5 2 3 3 2" xfId="33063" xr:uid="{00000000-0005-0000-0000-000072800000}"/>
    <cellStyle name="20% - Accent1 4 2 2 5 2 3 4" xfId="33064" xr:uid="{00000000-0005-0000-0000-000073800000}"/>
    <cellStyle name="20% - Accent1 4 2 2 5 2 4" xfId="33065" xr:uid="{00000000-0005-0000-0000-000074800000}"/>
    <cellStyle name="20% - Accent1 4 2 2 5 2 4 2" xfId="33066" xr:uid="{00000000-0005-0000-0000-000075800000}"/>
    <cellStyle name="20% - Accent1 4 2 2 5 2 4 2 2" xfId="33067" xr:uid="{00000000-0005-0000-0000-000076800000}"/>
    <cellStyle name="20% - Accent1 4 2 2 5 2 4 2 2 2" xfId="33068" xr:uid="{00000000-0005-0000-0000-000077800000}"/>
    <cellStyle name="20% - Accent1 4 2 2 5 2 4 2 3" xfId="33069" xr:uid="{00000000-0005-0000-0000-000078800000}"/>
    <cellStyle name="20% - Accent1 4 2 2 5 2 4 3" xfId="33070" xr:uid="{00000000-0005-0000-0000-000079800000}"/>
    <cellStyle name="20% - Accent1 4 2 2 5 2 4 3 2" xfId="33071" xr:uid="{00000000-0005-0000-0000-00007A800000}"/>
    <cellStyle name="20% - Accent1 4 2 2 5 2 4 4" xfId="33072" xr:uid="{00000000-0005-0000-0000-00007B800000}"/>
    <cellStyle name="20% - Accent1 4 2 2 5 2 5" xfId="33073" xr:uid="{00000000-0005-0000-0000-00007C800000}"/>
    <cellStyle name="20% - Accent1 4 2 2 5 2 5 2" xfId="33074" xr:uid="{00000000-0005-0000-0000-00007D800000}"/>
    <cellStyle name="20% - Accent1 4 2 2 5 2 5 2 2" xfId="33075" xr:uid="{00000000-0005-0000-0000-00007E800000}"/>
    <cellStyle name="20% - Accent1 4 2 2 5 2 5 3" xfId="33076" xr:uid="{00000000-0005-0000-0000-00007F800000}"/>
    <cellStyle name="20% - Accent1 4 2 2 5 2 6" xfId="33077" xr:uid="{00000000-0005-0000-0000-000080800000}"/>
    <cellStyle name="20% - Accent1 4 2 2 5 2 6 2" xfId="33078" xr:uid="{00000000-0005-0000-0000-000081800000}"/>
    <cellStyle name="20% - Accent1 4 2 2 5 2 6 2 2" xfId="33079" xr:uid="{00000000-0005-0000-0000-000082800000}"/>
    <cellStyle name="20% - Accent1 4 2 2 5 2 6 3" xfId="33080" xr:uid="{00000000-0005-0000-0000-000083800000}"/>
    <cellStyle name="20% - Accent1 4 2 2 5 2 7" xfId="33081" xr:uid="{00000000-0005-0000-0000-000084800000}"/>
    <cellStyle name="20% - Accent1 4 2 2 5 2 7 2" xfId="33082" xr:uid="{00000000-0005-0000-0000-000085800000}"/>
    <cellStyle name="20% - Accent1 4 2 2 5 2 8" xfId="33083" xr:uid="{00000000-0005-0000-0000-000086800000}"/>
    <cellStyle name="20% - Accent1 4 2 2 5 2 8 2" xfId="33084" xr:uid="{00000000-0005-0000-0000-000087800000}"/>
    <cellStyle name="20% - Accent1 4 2 2 5 2 9" xfId="33085" xr:uid="{00000000-0005-0000-0000-000088800000}"/>
    <cellStyle name="20% - Accent1 4 2 2 5 3" xfId="33086" xr:uid="{00000000-0005-0000-0000-000089800000}"/>
    <cellStyle name="20% - Accent1 4 2 2 5 3 2" xfId="33087" xr:uid="{00000000-0005-0000-0000-00008A800000}"/>
    <cellStyle name="20% - Accent1 4 2 2 5 3 2 2" xfId="33088" xr:uid="{00000000-0005-0000-0000-00008B800000}"/>
    <cellStyle name="20% - Accent1 4 2 2 5 3 2 2 2" xfId="33089" xr:uid="{00000000-0005-0000-0000-00008C800000}"/>
    <cellStyle name="20% - Accent1 4 2 2 5 3 2 2 2 2" xfId="33090" xr:uid="{00000000-0005-0000-0000-00008D800000}"/>
    <cellStyle name="20% - Accent1 4 2 2 5 3 2 2 3" xfId="33091" xr:uid="{00000000-0005-0000-0000-00008E800000}"/>
    <cellStyle name="20% - Accent1 4 2 2 5 3 2 3" xfId="33092" xr:uid="{00000000-0005-0000-0000-00008F800000}"/>
    <cellStyle name="20% - Accent1 4 2 2 5 3 2 3 2" xfId="33093" xr:uid="{00000000-0005-0000-0000-000090800000}"/>
    <cellStyle name="20% - Accent1 4 2 2 5 3 2 4" xfId="33094" xr:uid="{00000000-0005-0000-0000-000091800000}"/>
    <cellStyle name="20% - Accent1 4 2 2 5 3 3" xfId="33095" xr:uid="{00000000-0005-0000-0000-000092800000}"/>
    <cellStyle name="20% - Accent1 4 2 2 5 3 3 2" xfId="33096" xr:uid="{00000000-0005-0000-0000-000093800000}"/>
    <cellStyle name="20% - Accent1 4 2 2 5 3 3 2 2" xfId="33097" xr:uid="{00000000-0005-0000-0000-000094800000}"/>
    <cellStyle name="20% - Accent1 4 2 2 5 3 3 2 2 2" xfId="33098" xr:uid="{00000000-0005-0000-0000-000095800000}"/>
    <cellStyle name="20% - Accent1 4 2 2 5 3 3 2 3" xfId="33099" xr:uid="{00000000-0005-0000-0000-000096800000}"/>
    <cellStyle name="20% - Accent1 4 2 2 5 3 3 3" xfId="33100" xr:uid="{00000000-0005-0000-0000-000097800000}"/>
    <cellStyle name="20% - Accent1 4 2 2 5 3 3 3 2" xfId="33101" xr:uid="{00000000-0005-0000-0000-000098800000}"/>
    <cellStyle name="20% - Accent1 4 2 2 5 3 3 4" xfId="33102" xr:uid="{00000000-0005-0000-0000-000099800000}"/>
    <cellStyle name="20% - Accent1 4 2 2 5 3 4" xfId="33103" xr:uid="{00000000-0005-0000-0000-00009A800000}"/>
    <cellStyle name="20% - Accent1 4 2 2 5 3 4 2" xfId="33104" xr:uid="{00000000-0005-0000-0000-00009B800000}"/>
    <cellStyle name="20% - Accent1 4 2 2 5 3 4 2 2" xfId="33105" xr:uid="{00000000-0005-0000-0000-00009C800000}"/>
    <cellStyle name="20% - Accent1 4 2 2 5 3 4 2 2 2" xfId="33106" xr:uid="{00000000-0005-0000-0000-00009D800000}"/>
    <cellStyle name="20% - Accent1 4 2 2 5 3 4 2 3" xfId="33107" xr:uid="{00000000-0005-0000-0000-00009E800000}"/>
    <cellStyle name="20% - Accent1 4 2 2 5 3 4 3" xfId="33108" xr:uid="{00000000-0005-0000-0000-00009F800000}"/>
    <cellStyle name="20% - Accent1 4 2 2 5 3 4 3 2" xfId="33109" xr:uid="{00000000-0005-0000-0000-0000A0800000}"/>
    <cellStyle name="20% - Accent1 4 2 2 5 3 4 4" xfId="33110" xr:uid="{00000000-0005-0000-0000-0000A1800000}"/>
    <cellStyle name="20% - Accent1 4 2 2 5 3 5" xfId="33111" xr:uid="{00000000-0005-0000-0000-0000A2800000}"/>
    <cellStyle name="20% - Accent1 4 2 2 5 3 5 2" xfId="33112" xr:uid="{00000000-0005-0000-0000-0000A3800000}"/>
    <cellStyle name="20% - Accent1 4 2 2 5 3 5 2 2" xfId="33113" xr:uid="{00000000-0005-0000-0000-0000A4800000}"/>
    <cellStyle name="20% - Accent1 4 2 2 5 3 5 3" xfId="33114" xr:uid="{00000000-0005-0000-0000-0000A5800000}"/>
    <cellStyle name="20% - Accent1 4 2 2 5 3 6" xfId="33115" xr:uid="{00000000-0005-0000-0000-0000A6800000}"/>
    <cellStyle name="20% - Accent1 4 2 2 5 3 6 2" xfId="33116" xr:uid="{00000000-0005-0000-0000-0000A7800000}"/>
    <cellStyle name="20% - Accent1 4 2 2 5 3 6 2 2" xfId="33117" xr:uid="{00000000-0005-0000-0000-0000A8800000}"/>
    <cellStyle name="20% - Accent1 4 2 2 5 3 6 3" xfId="33118" xr:uid="{00000000-0005-0000-0000-0000A9800000}"/>
    <cellStyle name="20% - Accent1 4 2 2 5 3 7" xfId="33119" xr:uid="{00000000-0005-0000-0000-0000AA800000}"/>
    <cellStyle name="20% - Accent1 4 2 2 5 3 7 2" xfId="33120" xr:uid="{00000000-0005-0000-0000-0000AB800000}"/>
    <cellStyle name="20% - Accent1 4 2 2 5 3 8" xfId="33121" xr:uid="{00000000-0005-0000-0000-0000AC800000}"/>
    <cellStyle name="20% - Accent1 4 2 2 5 3 8 2" xfId="33122" xr:uid="{00000000-0005-0000-0000-0000AD800000}"/>
    <cellStyle name="20% - Accent1 4 2 2 5 3 9" xfId="33123" xr:uid="{00000000-0005-0000-0000-0000AE800000}"/>
    <cellStyle name="20% - Accent1 4 2 2 5 4" xfId="33124" xr:uid="{00000000-0005-0000-0000-0000AF800000}"/>
    <cellStyle name="20% - Accent1 4 2 2 5 4 2" xfId="33125" xr:uid="{00000000-0005-0000-0000-0000B0800000}"/>
    <cellStyle name="20% - Accent1 4 2 2 5 4 2 2" xfId="33126" xr:uid="{00000000-0005-0000-0000-0000B1800000}"/>
    <cellStyle name="20% - Accent1 4 2 2 5 4 2 2 2" xfId="33127" xr:uid="{00000000-0005-0000-0000-0000B2800000}"/>
    <cellStyle name="20% - Accent1 4 2 2 5 4 2 3" xfId="33128" xr:uid="{00000000-0005-0000-0000-0000B3800000}"/>
    <cellStyle name="20% - Accent1 4 2 2 5 4 3" xfId="33129" xr:uid="{00000000-0005-0000-0000-0000B4800000}"/>
    <cellStyle name="20% - Accent1 4 2 2 5 4 3 2" xfId="33130" xr:uid="{00000000-0005-0000-0000-0000B5800000}"/>
    <cellStyle name="20% - Accent1 4 2 2 5 4 4" xfId="33131" xr:uid="{00000000-0005-0000-0000-0000B6800000}"/>
    <cellStyle name="20% - Accent1 4 2 2 5 5" xfId="33132" xr:uid="{00000000-0005-0000-0000-0000B7800000}"/>
    <cellStyle name="20% - Accent1 4 2 2 5 5 2" xfId="33133" xr:uid="{00000000-0005-0000-0000-0000B8800000}"/>
    <cellStyle name="20% - Accent1 4 2 2 5 5 2 2" xfId="33134" xr:uid="{00000000-0005-0000-0000-0000B9800000}"/>
    <cellStyle name="20% - Accent1 4 2 2 5 5 2 2 2" xfId="33135" xr:uid="{00000000-0005-0000-0000-0000BA800000}"/>
    <cellStyle name="20% - Accent1 4 2 2 5 5 2 3" xfId="33136" xr:uid="{00000000-0005-0000-0000-0000BB800000}"/>
    <cellStyle name="20% - Accent1 4 2 2 5 5 3" xfId="33137" xr:uid="{00000000-0005-0000-0000-0000BC800000}"/>
    <cellStyle name="20% - Accent1 4 2 2 5 5 3 2" xfId="33138" xr:uid="{00000000-0005-0000-0000-0000BD800000}"/>
    <cellStyle name="20% - Accent1 4 2 2 5 5 4" xfId="33139" xr:uid="{00000000-0005-0000-0000-0000BE800000}"/>
    <cellStyle name="20% - Accent1 4 2 2 5 6" xfId="33140" xr:uid="{00000000-0005-0000-0000-0000BF800000}"/>
    <cellStyle name="20% - Accent1 4 2 2 5 6 2" xfId="33141" xr:uid="{00000000-0005-0000-0000-0000C0800000}"/>
    <cellStyle name="20% - Accent1 4 2 2 5 6 2 2" xfId="33142" xr:uid="{00000000-0005-0000-0000-0000C1800000}"/>
    <cellStyle name="20% - Accent1 4 2 2 5 6 2 2 2" xfId="33143" xr:uid="{00000000-0005-0000-0000-0000C2800000}"/>
    <cellStyle name="20% - Accent1 4 2 2 5 6 2 3" xfId="33144" xr:uid="{00000000-0005-0000-0000-0000C3800000}"/>
    <cellStyle name="20% - Accent1 4 2 2 5 6 3" xfId="33145" xr:uid="{00000000-0005-0000-0000-0000C4800000}"/>
    <cellStyle name="20% - Accent1 4 2 2 5 6 3 2" xfId="33146" xr:uid="{00000000-0005-0000-0000-0000C5800000}"/>
    <cellStyle name="20% - Accent1 4 2 2 5 6 4" xfId="33147" xr:uid="{00000000-0005-0000-0000-0000C6800000}"/>
    <cellStyle name="20% - Accent1 4 2 2 5 7" xfId="33148" xr:uid="{00000000-0005-0000-0000-0000C7800000}"/>
    <cellStyle name="20% - Accent1 4 2 2 5 7 2" xfId="33149" xr:uid="{00000000-0005-0000-0000-0000C8800000}"/>
    <cellStyle name="20% - Accent1 4 2 2 5 7 2 2" xfId="33150" xr:uid="{00000000-0005-0000-0000-0000C9800000}"/>
    <cellStyle name="20% - Accent1 4 2 2 5 7 3" xfId="33151" xr:uid="{00000000-0005-0000-0000-0000CA800000}"/>
    <cellStyle name="20% - Accent1 4 2 2 5 8" xfId="33152" xr:uid="{00000000-0005-0000-0000-0000CB800000}"/>
    <cellStyle name="20% - Accent1 4 2 2 5 8 2" xfId="33153" xr:uid="{00000000-0005-0000-0000-0000CC800000}"/>
    <cellStyle name="20% - Accent1 4 2 2 5 8 2 2" xfId="33154" xr:uid="{00000000-0005-0000-0000-0000CD800000}"/>
    <cellStyle name="20% - Accent1 4 2 2 5 8 3" xfId="33155" xr:uid="{00000000-0005-0000-0000-0000CE800000}"/>
    <cellStyle name="20% - Accent1 4 2 2 5 9" xfId="33156" xr:uid="{00000000-0005-0000-0000-0000CF800000}"/>
    <cellStyle name="20% - Accent1 4 2 2 5 9 2" xfId="33157" xr:uid="{00000000-0005-0000-0000-0000D0800000}"/>
    <cellStyle name="20% - Accent1 4 2 2 6" xfId="33158" xr:uid="{00000000-0005-0000-0000-0000D1800000}"/>
    <cellStyle name="20% - Accent1 4 2 2 6 10" xfId="33159" xr:uid="{00000000-0005-0000-0000-0000D2800000}"/>
    <cellStyle name="20% - Accent1 4 2 2 6 10 2" xfId="33160" xr:uid="{00000000-0005-0000-0000-0000D3800000}"/>
    <cellStyle name="20% - Accent1 4 2 2 6 11" xfId="33161" xr:uid="{00000000-0005-0000-0000-0000D4800000}"/>
    <cellStyle name="20% - Accent1 4 2 2 6 2" xfId="33162" xr:uid="{00000000-0005-0000-0000-0000D5800000}"/>
    <cellStyle name="20% - Accent1 4 2 2 6 2 2" xfId="33163" xr:uid="{00000000-0005-0000-0000-0000D6800000}"/>
    <cellStyle name="20% - Accent1 4 2 2 6 2 2 2" xfId="33164" xr:uid="{00000000-0005-0000-0000-0000D7800000}"/>
    <cellStyle name="20% - Accent1 4 2 2 6 2 2 2 2" xfId="33165" xr:uid="{00000000-0005-0000-0000-0000D8800000}"/>
    <cellStyle name="20% - Accent1 4 2 2 6 2 2 2 2 2" xfId="33166" xr:uid="{00000000-0005-0000-0000-0000D9800000}"/>
    <cellStyle name="20% - Accent1 4 2 2 6 2 2 2 3" xfId="33167" xr:uid="{00000000-0005-0000-0000-0000DA800000}"/>
    <cellStyle name="20% - Accent1 4 2 2 6 2 2 3" xfId="33168" xr:uid="{00000000-0005-0000-0000-0000DB800000}"/>
    <cellStyle name="20% - Accent1 4 2 2 6 2 2 3 2" xfId="33169" xr:uid="{00000000-0005-0000-0000-0000DC800000}"/>
    <cellStyle name="20% - Accent1 4 2 2 6 2 2 4" xfId="33170" xr:uid="{00000000-0005-0000-0000-0000DD800000}"/>
    <cellStyle name="20% - Accent1 4 2 2 6 2 3" xfId="33171" xr:uid="{00000000-0005-0000-0000-0000DE800000}"/>
    <cellStyle name="20% - Accent1 4 2 2 6 2 3 2" xfId="33172" xr:uid="{00000000-0005-0000-0000-0000DF800000}"/>
    <cellStyle name="20% - Accent1 4 2 2 6 2 3 2 2" xfId="33173" xr:uid="{00000000-0005-0000-0000-0000E0800000}"/>
    <cellStyle name="20% - Accent1 4 2 2 6 2 3 2 2 2" xfId="33174" xr:uid="{00000000-0005-0000-0000-0000E1800000}"/>
    <cellStyle name="20% - Accent1 4 2 2 6 2 3 2 3" xfId="33175" xr:uid="{00000000-0005-0000-0000-0000E2800000}"/>
    <cellStyle name="20% - Accent1 4 2 2 6 2 3 3" xfId="33176" xr:uid="{00000000-0005-0000-0000-0000E3800000}"/>
    <cellStyle name="20% - Accent1 4 2 2 6 2 3 3 2" xfId="33177" xr:uid="{00000000-0005-0000-0000-0000E4800000}"/>
    <cellStyle name="20% - Accent1 4 2 2 6 2 3 4" xfId="33178" xr:uid="{00000000-0005-0000-0000-0000E5800000}"/>
    <cellStyle name="20% - Accent1 4 2 2 6 2 4" xfId="33179" xr:uid="{00000000-0005-0000-0000-0000E6800000}"/>
    <cellStyle name="20% - Accent1 4 2 2 6 2 4 2" xfId="33180" xr:uid="{00000000-0005-0000-0000-0000E7800000}"/>
    <cellStyle name="20% - Accent1 4 2 2 6 2 4 2 2" xfId="33181" xr:uid="{00000000-0005-0000-0000-0000E8800000}"/>
    <cellStyle name="20% - Accent1 4 2 2 6 2 4 2 2 2" xfId="33182" xr:uid="{00000000-0005-0000-0000-0000E9800000}"/>
    <cellStyle name="20% - Accent1 4 2 2 6 2 4 2 3" xfId="33183" xr:uid="{00000000-0005-0000-0000-0000EA800000}"/>
    <cellStyle name="20% - Accent1 4 2 2 6 2 4 3" xfId="33184" xr:uid="{00000000-0005-0000-0000-0000EB800000}"/>
    <cellStyle name="20% - Accent1 4 2 2 6 2 4 3 2" xfId="33185" xr:uid="{00000000-0005-0000-0000-0000EC800000}"/>
    <cellStyle name="20% - Accent1 4 2 2 6 2 4 4" xfId="33186" xr:uid="{00000000-0005-0000-0000-0000ED800000}"/>
    <cellStyle name="20% - Accent1 4 2 2 6 2 5" xfId="33187" xr:uid="{00000000-0005-0000-0000-0000EE800000}"/>
    <cellStyle name="20% - Accent1 4 2 2 6 2 5 2" xfId="33188" xr:uid="{00000000-0005-0000-0000-0000EF800000}"/>
    <cellStyle name="20% - Accent1 4 2 2 6 2 5 2 2" xfId="33189" xr:uid="{00000000-0005-0000-0000-0000F0800000}"/>
    <cellStyle name="20% - Accent1 4 2 2 6 2 5 3" xfId="33190" xr:uid="{00000000-0005-0000-0000-0000F1800000}"/>
    <cellStyle name="20% - Accent1 4 2 2 6 2 6" xfId="33191" xr:uid="{00000000-0005-0000-0000-0000F2800000}"/>
    <cellStyle name="20% - Accent1 4 2 2 6 2 6 2" xfId="33192" xr:uid="{00000000-0005-0000-0000-0000F3800000}"/>
    <cellStyle name="20% - Accent1 4 2 2 6 2 6 2 2" xfId="33193" xr:uid="{00000000-0005-0000-0000-0000F4800000}"/>
    <cellStyle name="20% - Accent1 4 2 2 6 2 6 3" xfId="33194" xr:uid="{00000000-0005-0000-0000-0000F5800000}"/>
    <cellStyle name="20% - Accent1 4 2 2 6 2 7" xfId="33195" xr:uid="{00000000-0005-0000-0000-0000F6800000}"/>
    <cellStyle name="20% - Accent1 4 2 2 6 2 7 2" xfId="33196" xr:uid="{00000000-0005-0000-0000-0000F7800000}"/>
    <cellStyle name="20% - Accent1 4 2 2 6 2 8" xfId="33197" xr:uid="{00000000-0005-0000-0000-0000F8800000}"/>
    <cellStyle name="20% - Accent1 4 2 2 6 2 8 2" xfId="33198" xr:uid="{00000000-0005-0000-0000-0000F9800000}"/>
    <cellStyle name="20% - Accent1 4 2 2 6 2 9" xfId="33199" xr:uid="{00000000-0005-0000-0000-0000FA800000}"/>
    <cellStyle name="20% - Accent1 4 2 2 6 3" xfId="33200" xr:uid="{00000000-0005-0000-0000-0000FB800000}"/>
    <cellStyle name="20% - Accent1 4 2 2 6 3 2" xfId="33201" xr:uid="{00000000-0005-0000-0000-0000FC800000}"/>
    <cellStyle name="20% - Accent1 4 2 2 6 3 2 2" xfId="33202" xr:uid="{00000000-0005-0000-0000-0000FD800000}"/>
    <cellStyle name="20% - Accent1 4 2 2 6 3 2 2 2" xfId="33203" xr:uid="{00000000-0005-0000-0000-0000FE800000}"/>
    <cellStyle name="20% - Accent1 4 2 2 6 3 2 2 2 2" xfId="33204" xr:uid="{00000000-0005-0000-0000-0000FF800000}"/>
    <cellStyle name="20% - Accent1 4 2 2 6 3 2 2 3" xfId="33205" xr:uid="{00000000-0005-0000-0000-000000810000}"/>
    <cellStyle name="20% - Accent1 4 2 2 6 3 2 3" xfId="33206" xr:uid="{00000000-0005-0000-0000-000001810000}"/>
    <cellStyle name="20% - Accent1 4 2 2 6 3 2 3 2" xfId="33207" xr:uid="{00000000-0005-0000-0000-000002810000}"/>
    <cellStyle name="20% - Accent1 4 2 2 6 3 2 4" xfId="33208" xr:uid="{00000000-0005-0000-0000-000003810000}"/>
    <cellStyle name="20% - Accent1 4 2 2 6 3 3" xfId="33209" xr:uid="{00000000-0005-0000-0000-000004810000}"/>
    <cellStyle name="20% - Accent1 4 2 2 6 3 3 2" xfId="33210" xr:uid="{00000000-0005-0000-0000-000005810000}"/>
    <cellStyle name="20% - Accent1 4 2 2 6 3 3 2 2" xfId="33211" xr:uid="{00000000-0005-0000-0000-000006810000}"/>
    <cellStyle name="20% - Accent1 4 2 2 6 3 3 2 2 2" xfId="33212" xr:uid="{00000000-0005-0000-0000-000007810000}"/>
    <cellStyle name="20% - Accent1 4 2 2 6 3 3 2 3" xfId="33213" xr:uid="{00000000-0005-0000-0000-000008810000}"/>
    <cellStyle name="20% - Accent1 4 2 2 6 3 3 3" xfId="33214" xr:uid="{00000000-0005-0000-0000-000009810000}"/>
    <cellStyle name="20% - Accent1 4 2 2 6 3 3 3 2" xfId="33215" xr:uid="{00000000-0005-0000-0000-00000A810000}"/>
    <cellStyle name="20% - Accent1 4 2 2 6 3 3 4" xfId="33216" xr:uid="{00000000-0005-0000-0000-00000B810000}"/>
    <cellStyle name="20% - Accent1 4 2 2 6 3 4" xfId="33217" xr:uid="{00000000-0005-0000-0000-00000C810000}"/>
    <cellStyle name="20% - Accent1 4 2 2 6 3 4 2" xfId="33218" xr:uid="{00000000-0005-0000-0000-00000D810000}"/>
    <cellStyle name="20% - Accent1 4 2 2 6 3 4 2 2" xfId="33219" xr:uid="{00000000-0005-0000-0000-00000E810000}"/>
    <cellStyle name="20% - Accent1 4 2 2 6 3 4 2 2 2" xfId="33220" xr:uid="{00000000-0005-0000-0000-00000F810000}"/>
    <cellStyle name="20% - Accent1 4 2 2 6 3 4 2 3" xfId="33221" xr:uid="{00000000-0005-0000-0000-000010810000}"/>
    <cellStyle name="20% - Accent1 4 2 2 6 3 4 3" xfId="33222" xr:uid="{00000000-0005-0000-0000-000011810000}"/>
    <cellStyle name="20% - Accent1 4 2 2 6 3 4 3 2" xfId="33223" xr:uid="{00000000-0005-0000-0000-000012810000}"/>
    <cellStyle name="20% - Accent1 4 2 2 6 3 4 4" xfId="33224" xr:uid="{00000000-0005-0000-0000-000013810000}"/>
    <cellStyle name="20% - Accent1 4 2 2 6 3 5" xfId="33225" xr:uid="{00000000-0005-0000-0000-000014810000}"/>
    <cellStyle name="20% - Accent1 4 2 2 6 3 5 2" xfId="33226" xr:uid="{00000000-0005-0000-0000-000015810000}"/>
    <cellStyle name="20% - Accent1 4 2 2 6 3 5 2 2" xfId="33227" xr:uid="{00000000-0005-0000-0000-000016810000}"/>
    <cellStyle name="20% - Accent1 4 2 2 6 3 5 3" xfId="33228" xr:uid="{00000000-0005-0000-0000-000017810000}"/>
    <cellStyle name="20% - Accent1 4 2 2 6 3 6" xfId="33229" xr:uid="{00000000-0005-0000-0000-000018810000}"/>
    <cellStyle name="20% - Accent1 4 2 2 6 3 6 2" xfId="33230" xr:uid="{00000000-0005-0000-0000-000019810000}"/>
    <cellStyle name="20% - Accent1 4 2 2 6 3 6 2 2" xfId="33231" xr:uid="{00000000-0005-0000-0000-00001A810000}"/>
    <cellStyle name="20% - Accent1 4 2 2 6 3 6 3" xfId="33232" xr:uid="{00000000-0005-0000-0000-00001B810000}"/>
    <cellStyle name="20% - Accent1 4 2 2 6 3 7" xfId="33233" xr:uid="{00000000-0005-0000-0000-00001C810000}"/>
    <cellStyle name="20% - Accent1 4 2 2 6 3 7 2" xfId="33234" xr:uid="{00000000-0005-0000-0000-00001D810000}"/>
    <cellStyle name="20% - Accent1 4 2 2 6 3 8" xfId="33235" xr:uid="{00000000-0005-0000-0000-00001E810000}"/>
    <cellStyle name="20% - Accent1 4 2 2 6 3 8 2" xfId="33236" xr:uid="{00000000-0005-0000-0000-00001F810000}"/>
    <cellStyle name="20% - Accent1 4 2 2 6 3 9" xfId="33237" xr:uid="{00000000-0005-0000-0000-000020810000}"/>
    <cellStyle name="20% - Accent1 4 2 2 6 4" xfId="33238" xr:uid="{00000000-0005-0000-0000-000021810000}"/>
    <cellStyle name="20% - Accent1 4 2 2 6 4 2" xfId="33239" xr:uid="{00000000-0005-0000-0000-000022810000}"/>
    <cellStyle name="20% - Accent1 4 2 2 6 4 2 2" xfId="33240" xr:uid="{00000000-0005-0000-0000-000023810000}"/>
    <cellStyle name="20% - Accent1 4 2 2 6 4 2 2 2" xfId="33241" xr:uid="{00000000-0005-0000-0000-000024810000}"/>
    <cellStyle name="20% - Accent1 4 2 2 6 4 2 3" xfId="33242" xr:uid="{00000000-0005-0000-0000-000025810000}"/>
    <cellStyle name="20% - Accent1 4 2 2 6 4 3" xfId="33243" xr:uid="{00000000-0005-0000-0000-000026810000}"/>
    <cellStyle name="20% - Accent1 4 2 2 6 4 3 2" xfId="33244" xr:uid="{00000000-0005-0000-0000-000027810000}"/>
    <cellStyle name="20% - Accent1 4 2 2 6 4 4" xfId="33245" xr:uid="{00000000-0005-0000-0000-000028810000}"/>
    <cellStyle name="20% - Accent1 4 2 2 6 5" xfId="33246" xr:uid="{00000000-0005-0000-0000-000029810000}"/>
    <cellStyle name="20% - Accent1 4 2 2 6 5 2" xfId="33247" xr:uid="{00000000-0005-0000-0000-00002A810000}"/>
    <cellStyle name="20% - Accent1 4 2 2 6 5 2 2" xfId="33248" xr:uid="{00000000-0005-0000-0000-00002B810000}"/>
    <cellStyle name="20% - Accent1 4 2 2 6 5 2 2 2" xfId="33249" xr:uid="{00000000-0005-0000-0000-00002C810000}"/>
    <cellStyle name="20% - Accent1 4 2 2 6 5 2 3" xfId="33250" xr:uid="{00000000-0005-0000-0000-00002D810000}"/>
    <cellStyle name="20% - Accent1 4 2 2 6 5 3" xfId="33251" xr:uid="{00000000-0005-0000-0000-00002E810000}"/>
    <cellStyle name="20% - Accent1 4 2 2 6 5 3 2" xfId="33252" xr:uid="{00000000-0005-0000-0000-00002F810000}"/>
    <cellStyle name="20% - Accent1 4 2 2 6 5 4" xfId="33253" xr:uid="{00000000-0005-0000-0000-000030810000}"/>
    <cellStyle name="20% - Accent1 4 2 2 6 6" xfId="33254" xr:uid="{00000000-0005-0000-0000-000031810000}"/>
    <cellStyle name="20% - Accent1 4 2 2 6 6 2" xfId="33255" xr:uid="{00000000-0005-0000-0000-000032810000}"/>
    <cellStyle name="20% - Accent1 4 2 2 6 6 2 2" xfId="33256" xr:uid="{00000000-0005-0000-0000-000033810000}"/>
    <cellStyle name="20% - Accent1 4 2 2 6 6 2 2 2" xfId="33257" xr:uid="{00000000-0005-0000-0000-000034810000}"/>
    <cellStyle name="20% - Accent1 4 2 2 6 6 2 3" xfId="33258" xr:uid="{00000000-0005-0000-0000-000035810000}"/>
    <cellStyle name="20% - Accent1 4 2 2 6 6 3" xfId="33259" xr:uid="{00000000-0005-0000-0000-000036810000}"/>
    <cellStyle name="20% - Accent1 4 2 2 6 6 3 2" xfId="33260" xr:uid="{00000000-0005-0000-0000-000037810000}"/>
    <cellStyle name="20% - Accent1 4 2 2 6 6 4" xfId="33261" xr:uid="{00000000-0005-0000-0000-000038810000}"/>
    <cellStyle name="20% - Accent1 4 2 2 6 7" xfId="33262" xr:uid="{00000000-0005-0000-0000-000039810000}"/>
    <cellStyle name="20% - Accent1 4 2 2 6 7 2" xfId="33263" xr:uid="{00000000-0005-0000-0000-00003A810000}"/>
    <cellStyle name="20% - Accent1 4 2 2 6 7 2 2" xfId="33264" xr:uid="{00000000-0005-0000-0000-00003B810000}"/>
    <cellStyle name="20% - Accent1 4 2 2 6 7 3" xfId="33265" xr:uid="{00000000-0005-0000-0000-00003C810000}"/>
    <cellStyle name="20% - Accent1 4 2 2 6 8" xfId="33266" xr:uid="{00000000-0005-0000-0000-00003D810000}"/>
    <cellStyle name="20% - Accent1 4 2 2 6 8 2" xfId="33267" xr:uid="{00000000-0005-0000-0000-00003E810000}"/>
    <cellStyle name="20% - Accent1 4 2 2 6 8 2 2" xfId="33268" xr:uid="{00000000-0005-0000-0000-00003F810000}"/>
    <cellStyle name="20% - Accent1 4 2 2 6 8 3" xfId="33269" xr:uid="{00000000-0005-0000-0000-000040810000}"/>
    <cellStyle name="20% - Accent1 4 2 2 6 9" xfId="33270" xr:uid="{00000000-0005-0000-0000-000041810000}"/>
    <cellStyle name="20% - Accent1 4 2 2 6 9 2" xfId="33271" xr:uid="{00000000-0005-0000-0000-000042810000}"/>
    <cellStyle name="20% - Accent1 4 2 2 7" xfId="33272" xr:uid="{00000000-0005-0000-0000-000043810000}"/>
    <cellStyle name="20% - Accent1 4 2 2 7 2" xfId="33273" xr:uid="{00000000-0005-0000-0000-000044810000}"/>
    <cellStyle name="20% - Accent1 4 2 2 7 2 2" xfId="33274" xr:uid="{00000000-0005-0000-0000-000045810000}"/>
    <cellStyle name="20% - Accent1 4 2 2 7 2 2 2" xfId="33275" xr:uid="{00000000-0005-0000-0000-000046810000}"/>
    <cellStyle name="20% - Accent1 4 2 2 7 2 2 2 2" xfId="33276" xr:uid="{00000000-0005-0000-0000-000047810000}"/>
    <cellStyle name="20% - Accent1 4 2 2 7 2 2 3" xfId="33277" xr:uid="{00000000-0005-0000-0000-000048810000}"/>
    <cellStyle name="20% - Accent1 4 2 2 7 2 3" xfId="33278" xr:uid="{00000000-0005-0000-0000-000049810000}"/>
    <cellStyle name="20% - Accent1 4 2 2 7 2 3 2" xfId="33279" xr:uid="{00000000-0005-0000-0000-00004A810000}"/>
    <cellStyle name="20% - Accent1 4 2 2 7 2 4" xfId="33280" xr:uid="{00000000-0005-0000-0000-00004B810000}"/>
    <cellStyle name="20% - Accent1 4 2 2 7 3" xfId="33281" xr:uid="{00000000-0005-0000-0000-00004C810000}"/>
    <cellStyle name="20% - Accent1 4 2 2 7 3 2" xfId="33282" xr:uid="{00000000-0005-0000-0000-00004D810000}"/>
    <cellStyle name="20% - Accent1 4 2 2 7 3 2 2" xfId="33283" xr:uid="{00000000-0005-0000-0000-00004E810000}"/>
    <cellStyle name="20% - Accent1 4 2 2 7 3 2 2 2" xfId="33284" xr:uid="{00000000-0005-0000-0000-00004F810000}"/>
    <cellStyle name="20% - Accent1 4 2 2 7 3 2 3" xfId="33285" xr:uid="{00000000-0005-0000-0000-000050810000}"/>
    <cellStyle name="20% - Accent1 4 2 2 7 3 3" xfId="33286" xr:uid="{00000000-0005-0000-0000-000051810000}"/>
    <cellStyle name="20% - Accent1 4 2 2 7 3 3 2" xfId="33287" xr:uid="{00000000-0005-0000-0000-000052810000}"/>
    <cellStyle name="20% - Accent1 4 2 2 7 3 4" xfId="33288" xr:uid="{00000000-0005-0000-0000-000053810000}"/>
    <cellStyle name="20% - Accent1 4 2 2 7 4" xfId="33289" xr:uid="{00000000-0005-0000-0000-000054810000}"/>
    <cellStyle name="20% - Accent1 4 2 2 7 4 2" xfId="33290" xr:uid="{00000000-0005-0000-0000-000055810000}"/>
    <cellStyle name="20% - Accent1 4 2 2 7 4 2 2" xfId="33291" xr:uid="{00000000-0005-0000-0000-000056810000}"/>
    <cellStyle name="20% - Accent1 4 2 2 7 4 2 2 2" xfId="33292" xr:uid="{00000000-0005-0000-0000-000057810000}"/>
    <cellStyle name="20% - Accent1 4 2 2 7 4 2 3" xfId="33293" xr:uid="{00000000-0005-0000-0000-000058810000}"/>
    <cellStyle name="20% - Accent1 4 2 2 7 4 3" xfId="33294" xr:uid="{00000000-0005-0000-0000-000059810000}"/>
    <cellStyle name="20% - Accent1 4 2 2 7 4 3 2" xfId="33295" xr:uid="{00000000-0005-0000-0000-00005A810000}"/>
    <cellStyle name="20% - Accent1 4 2 2 7 4 4" xfId="33296" xr:uid="{00000000-0005-0000-0000-00005B810000}"/>
    <cellStyle name="20% - Accent1 4 2 2 7 5" xfId="33297" xr:uid="{00000000-0005-0000-0000-00005C810000}"/>
    <cellStyle name="20% - Accent1 4 2 2 7 5 2" xfId="33298" xr:uid="{00000000-0005-0000-0000-00005D810000}"/>
    <cellStyle name="20% - Accent1 4 2 2 7 5 2 2" xfId="33299" xr:uid="{00000000-0005-0000-0000-00005E810000}"/>
    <cellStyle name="20% - Accent1 4 2 2 7 5 3" xfId="33300" xr:uid="{00000000-0005-0000-0000-00005F810000}"/>
    <cellStyle name="20% - Accent1 4 2 2 7 6" xfId="33301" xr:uid="{00000000-0005-0000-0000-000060810000}"/>
    <cellStyle name="20% - Accent1 4 2 2 7 6 2" xfId="33302" xr:uid="{00000000-0005-0000-0000-000061810000}"/>
    <cellStyle name="20% - Accent1 4 2 2 7 6 2 2" xfId="33303" xr:uid="{00000000-0005-0000-0000-000062810000}"/>
    <cellStyle name="20% - Accent1 4 2 2 7 6 3" xfId="33304" xr:uid="{00000000-0005-0000-0000-000063810000}"/>
    <cellStyle name="20% - Accent1 4 2 2 7 7" xfId="33305" xr:uid="{00000000-0005-0000-0000-000064810000}"/>
    <cellStyle name="20% - Accent1 4 2 2 7 7 2" xfId="33306" xr:uid="{00000000-0005-0000-0000-000065810000}"/>
    <cellStyle name="20% - Accent1 4 2 2 7 8" xfId="33307" xr:uid="{00000000-0005-0000-0000-000066810000}"/>
    <cellStyle name="20% - Accent1 4 2 2 7 8 2" xfId="33308" xr:uid="{00000000-0005-0000-0000-000067810000}"/>
    <cellStyle name="20% - Accent1 4 2 2 7 9" xfId="33309" xr:uid="{00000000-0005-0000-0000-000068810000}"/>
    <cellStyle name="20% - Accent1 4 2 2 8" xfId="33310" xr:uid="{00000000-0005-0000-0000-000069810000}"/>
    <cellStyle name="20% - Accent1 4 2 2 8 2" xfId="33311" xr:uid="{00000000-0005-0000-0000-00006A810000}"/>
    <cellStyle name="20% - Accent1 4 2 2 8 2 2" xfId="33312" xr:uid="{00000000-0005-0000-0000-00006B810000}"/>
    <cellStyle name="20% - Accent1 4 2 2 8 2 2 2" xfId="33313" xr:uid="{00000000-0005-0000-0000-00006C810000}"/>
    <cellStyle name="20% - Accent1 4 2 2 8 2 2 2 2" xfId="33314" xr:uid="{00000000-0005-0000-0000-00006D810000}"/>
    <cellStyle name="20% - Accent1 4 2 2 8 2 2 3" xfId="33315" xr:uid="{00000000-0005-0000-0000-00006E810000}"/>
    <cellStyle name="20% - Accent1 4 2 2 8 2 3" xfId="33316" xr:uid="{00000000-0005-0000-0000-00006F810000}"/>
    <cellStyle name="20% - Accent1 4 2 2 8 2 3 2" xfId="33317" xr:uid="{00000000-0005-0000-0000-000070810000}"/>
    <cellStyle name="20% - Accent1 4 2 2 8 2 4" xfId="33318" xr:uid="{00000000-0005-0000-0000-000071810000}"/>
    <cellStyle name="20% - Accent1 4 2 2 8 3" xfId="33319" xr:uid="{00000000-0005-0000-0000-000072810000}"/>
    <cellStyle name="20% - Accent1 4 2 2 8 3 2" xfId="33320" xr:uid="{00000000-0005-0000-0000-000073810000}"/>
    <cellStyle name="20% - Accent1 4 2 2 8 3 2 2" xfId="33321" xr:uid="{00000000-0005-0000-0000-000074810000}"/>
    <cellStyle name="20% - Accent1 4 2 2 8 3 2 2 2" xfId="33322" xr:uid="{00000000-0005-0000-0000-000075810000}"/>
    <cellStyle name="20% - Accent1 4 2 2 8 3 2 3" xfId="33323" xr:uid="{00000000-0005-0000-0000-000076810000}"/>
    <cellStyle name="20% - Accent1 4 2 2 8 3 3" xfId="33324" xr:uid="{00000000-0005-0000-0000-000077810000}"/>
    <cellStyle name="20% - Accent1 4 2 2 8 3 3 2" xfId="33325" xr:uid="{00000000-0005-0000-0000-000078810000}"/>
    <cellStyle name="20% - Accent1 4 2 2 8 3 4" xfId="33326" xr:uid="{00000000-0005-0000-0000-000079810000}"/>
    <cellStyle name="20% - Accent1 4 2 2 8 4" xfId="33327" xr:uid="{00000000-0005-0000-0000-00007A810000}"/>
    <cellStyle name="20% - Accent1 4 2 2 8 4 2" xfId="33328" xr:uid="{00000000-0005-0000-0000-00007B810000}"/>
    <cellStyle name="20% - Accent1 4 2 2 8 4 2 2" xfId="33329" xr:uid="{00000000-0005-0000-0000-00007C810000}"/>
    <cellStyle name="20% - Accent1 4 2 2 8 4 2 2 2" xfId="33330" xr:uid="{00000000-0005-0000-0000-00007D810000}"/>
    <cellStyle name="20% - Accent1 4 2 2 8 4 2 3" xfId="33331" xr:uid="{00000000-0005-0000-0000-00007E810000}"/>
    <cellStyle name="20% - Accent1 4 2 2 8 4 3" xfId="33332" xr:uid="{00000000-0005-0000-0000-00007F810000}"/>
    <cellStyle name="20% - Accent1 4 2 2 8 4 3 2" xfId="33333" xr:uid="{00000000-0005-0000-0000-000080810000}"/>
    <cellStyle name="20% - Accent1 4 2 2 8 4 4" xfId="33334" xr:uid="{00000000-0005-0000-0000-000081810000}"/>
    <cellStyle name="20% - Accent1 4 2 2 8 5" xfId="33335" xr:uid="{00000000-0005-0000-0000-000082810000}"/>
    <cellStyle name="20% - Accent1 4 2 2 8 5 2" xfId="33336" xr:uid="{00000000-0005-0000-0000-000083810000}"/>
    <cellStyle name="20% - Accent1 4 2 2 8 5 2 2" xfId="33337" xr:uid="{00000000-0005-0000-0000-000084810000}"/>
    <cellStyle name="20% - Accent1 4 2 2 8 5 3" xfId="33338" xr:uid="{00000000-0005-0000-0000-000085810000}"/>
    <cellStyle name="20% - Accent1 4 2 2 8 6" xfId="33339" xr:uid="{00000000-0005-0000-0000-000086810000}"/>
    <cellStyle name="20% - Accent1 4 2 2 8 6 2" xfId="33340" xr:uid="{00000000-0005-0000-0000-000087810000}"/>
    <cellStyle name="20% - Accent1 4 2 2 8 6 2 2" xfId="33341" xr:uid="{00000000-0005-0000-0000-000088810000}"/>
    <cellStyle name="20% - Accent1 4 2 2 8 6 3" xfId="33342" xr:uid="{00000000-0005-0000-0000-000089810000}"/>
    <cellStyle name="20% - Accent1 4 2 2 8 7" xfId="33343" xr:uid="{00000000-0005-0000-0000-00008A810000}"/>
    <cellStyle name="20% - Accent1 4 2 2 8 7 2" xfId="33344" xr:uid="{00000000-0005-0000-0000-00008B810000}"/>
    <cellStyle name="20% - Accent1 4 2 2 8 8" xfId="33345" xr:uid="{00000000-0005-0000-0000-00008C810000}"/>
    <cellStyle name="20% - Accent1 4 2 2 8 8 2" xfId="33346" xr:uid="{00000000-0005-0000-0000-00008D810000}"/>
    <cellStyle name="20% - Accent1 4 2 2 8 9" xfId="33347" xr:uid="{00000000-0005-0000-0000-00008E810000}"/>
    <cellStyle name="20% - Accent1 4 2 2 9" xfId="33348" xr:uid="{00000000-0005-0000-0000-00008F810000}"/>
    <cellStyle name="20% - Accent1 4 2 2 9 2" xfId="33349" xr:uid="{00000000-0005-0000-0000-000090810000}"/>
    <cellStyle name="20% - Accent1 4 2 2 9 2 2" xfId="33350" xr:uid="{00000000-0005-0000-0000-000091810000}"/>
    <cellStyle name="20% - Accent1 4 2 2 9 2 2 2" xfId="33351" xr:uid="{00000000-0005-0000-0000-000092810000}"/>
    <cellStyle name="20% - Accent1 4 2 2 9 2 3" xfId="33352" xr:uid="{00000000-0005-0000-0000-000093810000}"/>
    <cellStyle name="20% - Accent1 4 2 2 9 3" xfId="33353" xr:uid="{00000000-0005-0000-0000-000094810000}"/>
    <cellStyle name="20% - Accent1 4 2 2 9 3 2" xfId="33354" xr:uid="{00000000-0005-0000-0000-000095810000}"/>
    <cellStyle name="20% - Accent1 4 2 2 9 4" xfId="33355" xr:uid="{00000000-0005-0000-0000-000096810000}"/>
    <cellStyle name="20% - Accent1 4 2 20" xfId="33356" xr:uid="{00000000-0005-0000-0000-000097810000}"/>
    <cellStyle name="20% - Accent1 4 2 3" xfId="33357" xr:uid="{00000000-0005-0000-0000-000098810000}"/>
    <cellStyle name="20% - Accent1 4 2 3 10" xfId="33358" xr:uid="{00000000-0005-0000-0000-000099810000}"/>
    <cellStyle name="20% - Accent1 4 2 3 10 2" xfId="33359" xr:uid="{00000000-0005-0000-0000-00009A810000}"/>
    <cellStyle name="20% - Accent1 4 2 3 10 2 2" xfId="33360" xr:uid="{00000000-0005-0000-0000-00009B810000}"/>
    <cellStyle name="20% - Accent1 4 2 3 10 2 2 2" xfId="33361" xr:uid="{00000000-0005-0000-0000-00009C810000}"/>
    <cellStyle name="20% - Accent1 4 2 3 10 2 3" xfId="33362" xr:uid="{00000000-0005-0000-0000-00009D810000}"/>
    <cellStyle name="20% - Accent1 4 2 3 10 3" xfId="33363" xr:uid="{00000000-0005-0000-0000-00009E810000}"/>
    <cellStyle name="20% - Accent1 4 2 3 10 3 2" xfId="33364" xr:uid="{00000000-0005-0000-0000-00009F810000}"/>
    <cellStyle name="20% - Accent1 4 2 3 10 4" xfId="33365" xr:uid="{00000000-0005-0000-0000-0000A0810000}"/>
    <cellStyle name="20% - Accent1 4 2 3 11" xfId="33366" xr:uid="{00000000-0005-0000-0000-0000A1810000}"/>
    <cellStyle name="20% - Accent1 4 2 3 11 2" xfId="33367" xr:uid="{00000000-0005-0000-0000-0000A2810000}"/>
    <cellStyle name="20% - Accent1 4 2 3 11 2 2" xfId="33368" xr:uid="{00000000-0005-0000-0000-0000A3810000}"/>
    <cellStyle name="20% - Accent1 4 2 3 11 2 2 2" xfId="33369" xr:uid="{00000000-0005-0000-0000-0000A4810000}"/>
    <cellStyle name="20% - Accent1 4 2 3 11 2 3" xfId="33370" xr:uid="{00000000-0005-0000-0000-0000A5810000}"/>
    <cellStyle name="20% - Accent1 4 2 3 11 3" xfId="33371" xr:uid="{00000000-0005-0000-0000-0000A6810000}"/>
    <cellStyle name="20% - Accent1 4 2 3 11 3 2" xfId="33372" xr:uid="{00000000-0005-0000-0000-0000A7810000}"/>
    <cellStyle name="20% - Accent1 4 2 3 11 4" xfId="33373" xr:uid="{00000000-0005-0000-0000-0000A8810000}"/>
    <cellStyle name="20% - Accent1 4 2 3 12" xfId="33374" xr:uid="{00000000-0005-0000-0000-0000A9810000}"/>
    <cellStyle name="20% - Accent1 4 2 3 12 2" xfId="33375" xr:uid="{00000000-0005-0000-0000-0000AA810000}"/>
    <cellStyle name="20% - Accent1 4 2 3 12 2 2" xfId="33376" xr:uid="{00000000-0005-0000-0000-0000AB810000}"/>
    <cellStyle name="20% - Accent1 4 2 3 12 3" xfId="33377" xr:uid="{00000000-0005-0000-0000-0000AC810000}"/>
    <cellStyle name="20% - Accent1 4 2 3 13" xfId="33378" xr:uid="{00000000-0005-0000-0000-0000AD810000}"/>
    <cellStyle name="20% - Accent1 4 2 3 13 2" xfId="33379" xr:uid="{00000000-0005-0000-0000-0000AE810000}"/>
    <cellStyle name="20% - Accent1 4 2 3 13 2 2" xfId="33380" xr:uid="{00000000-0005-0000-0000-0000AF810000}"/>
    <cellStyle name="20% - Accent1 4 2 3 13 3" xfId="33381" xr:uid="{00000000-0005-0000-0000-0000B0810000}"/>
    <cellStyle name="20% - Accent1 4 2 3 14" xfId="33382" xr:uid="{00000000-0005-0000-0000-0000B1810000}"/>
    <cellStyle name="20% - Accent1 4 2 3 14 2" xfId="33383" xr:uid="{00000000-0005-0000-0000-0000B2810000}"/>
    <cellStyle name="20% - Accent1 4 2 3 15" xfId="33384" xr:uid="{00000000-0005-0000-0000-0000B3810000}"/>
    <cellStyle name="20% - Accent1 4 2 3 15 2" xfId="33385" xr:uid="{00000000-0005-0000-0000-0000B4810000}"/>
    <cellStyle name="20% - Accent1 4 2 3 16" xfId="33386" xr:uid="{00000000-0005-0000-0000-0000B5810000}"/>
    <cellStyle name="20% - Accent1 4 2 3 2" xfId="33387" xr:uid="{00000000-0005-0000-0000-0000B6810000}"/>
    <cellStyle name="20% - Accent1 4 2 3 2 10" xfId="33388" xr:uid="{00000000-0005-0000-0000-0000B7810000}"/>
    <cellStyle name="20% - Accent1 4 2 3 2 10 2" xfId="33389" xr:uid="{00000000-0005-0000-0000-0000B8810000}"/>
    <cellStyle name="20% - Accent1 4 2 3 2 10 2 2" xfId="33390" xr:uid="{00000000-0005-0000-0000-0000B9810000}"/>
    <cellStyle name="20% - Accent1 4 2 3 2 10 2 2 2" xfId="33391" xr:uid="{00000000-0005-0000-0000-0000BA810000}"/>
    <cellStyle name="20% - Accent1 4 2 3 2 10 2 3" xfId="33392" xr:uid="{00000000-0005-0000-0000-0000BB810000}"/>
    <cellStyle name="20% - Accent1 4 2 3 2 10 3" xfId="33393" xr:uid="{00000000-0005-0000-0000-0000BC810000}"/>
    <cellStyle name="20% - Accent1 4 2 3 2 10 3 2" xfId="33394" xr:uid="{00000000-0005-0000-0000-0000BD810000}"/>
    <cellStyle name="20% - Accent1 4 2 3 2 10 4" xfId="33395" xr:uid="{00000000-0005-0000-0000-0000BE810000}"/>
    <cellStyle name="20% - Accent1 4 2 3 2 11" xfId="33396" xr:uid="{00000000-0005-0000-0000-0000BF810000}"/>
    <cellStyle name="20% - Accent1 4 2 3 2 11 2" xfId="33397" xr:uid="{00000000-0005-0000-0000-0000C0810000}"/>
    <cellStyle name="20% - Accent1 4 2 3 2 11 2 2" xfId="33398" xr:uid="{00000000-0005-0000-0000-0000C1810000}"/>
    <cellStyle name="20% - Accent1 4 2 3 2 11 3" xfId="33399" xr:uid="{00000000-0005-0000-0000-0000C2810000}"/>
    <cellStyle name="20% - Accent1 4 2 3 2 12" xfId="33400" xr:uid="{00000000-0005-0000-0000-0000C3810000}"/>
    <cellStyle name="20% - Accent1 4 2 3 2 12 2" xfId="33401" xr:uid="{00000000-0005-0000-0000-0000C4810000}"/>
    <cellStyle name="20% - Accent1 4 2 3 2 12 2 2" xfId="33402" xr:uid="{00000000-0005-0000-0000-0000C5810000}"/>
    <cellStyle name="20% - Accent1 4 2 3 2 12 3" xfId="33403" xr:uid="{00000000-0005-0000-0000-0000C6810000}"/>
    <cellStyle name="20% - Accent1 4 2 3 2 13" xfId="33404" xr:uid="{00000000-0005-0000-0000-0000C7810000}"/>
    <cellStyle name="20% - Accent1 4 2 3 2 13 2" xfId="33405" xr:uid="{00000000-0005-0000-0000-0000C8810000}"/>
    <cellStyle name="20% - Accent1 4 2 3 2 14" xfId="33406" xr:uid="{00000000-0005-0000-0000-0000C9810000}"/>
    <cellStyle name="20% - Accent1 4 2 3 2 14 2" xfId="33407" xr:uid="{00000000-0005-0000-0000-0000CA810000}"/>
    <cellStyle name="20% - Accent1 4 2 3 2 15" xfId="33408" xr:uid="{00000000-0005-0000-0000-0000CB810000}"/>
    <cellStyle name="20% - Accent1 4 2 3 2 2" xfId="33409" xr:uid="{00000000-0005-0000-0000-0000CC810000}"/>
    <cellStyle name="20% - Accent1 4 2 3 2 2 10" xfId="33410" xr:uid="{00000000-0005-0000-0000-0000CD810000}"/>
    <cellStyle name="20% - Accent1 4 2 3 2 2 10 2" xfId="33411" xr:uid="{00000000-0005-0000-0000-0000CE810000}"/>
    <cellStyle name="20% - Accent1 4 2 3 2 2 10 2 2" xfId="33412" xr:uid="{00000000-0005-0000-0000-0000CF810000}"/>
    <cellStyle name="20% - Accent1 4 2 3 2 2 10 3" xfId="33413" xr:uid="{00000000-0005-0000-0000-0000D0810000}"/>
    <cellStyle name="20% - Accent1 4 2 3 2 2 11" xfId="33414" xr:uid="{00000000-0005-0000-0000-0000D1810000}"/>
    <cellStyle name="20% - Accent1 4 2 3 2 2 11 2" xfId="33415" xr:uid="{00000000-0005-0000-0000-0000D2810000}"/>
    <cellStyle name="20% - Accent1 4 2 3 2 2 11 2 2" xfId="33416" xr:uid="{00000000-0005-0000-0000-0000D3810000}"/>
    <cellStyle name="20% - Accent1 4 2 3 2 2 11 3" xfId="33417" xr:uid="{00000000-0005-0000-0000-0000D4810000}"/>
    <cellStyle name="20% - Accent1 4 2 3 2 2 12" xfId="33418" xr:uid="{00000000-0005-0000-0000-0000D5810000}"/>
    <cellStyle name="20% - Accent1 4 2 3 2 2 12 2" xfId="33419" xr:uid="{00000000-0005-0000-0000-0000D6810000}"/>
    <cellStyle name="20% - Accent1 4 2 3 2 2 13" xfId="33420" xr:uid="{00000000-0005-0000-0000-0000D7810000}"/>
    <cellStyle name="20% - Accent1 4 2 3 2 2 13 2" xfId="33421" xr:uid="{00000000-0005-0000-0000-0000D8810000}"/>
    <cellStyle name="20% - Accent1 4 2 3 2 2 14" xfId="33422" xr:uid="{00000000-0005-0000-0000-0000D9810000}"/>
    <cellStyle name="20% - Accent1 4 2 3 2 2 2" xfId="33423" xr:uid="{00000000-0005-0000-0000-0000DA810000}"/>
    <cellStyle name="20% - Accent1 4 2 3 2 2 2 10" xfId="33424" xr:uid="{00000000-0005-0000-0000-0000DB810000}"/>
    <cellStyle name="20% - Accent1 4 2 3 2 2 2 10 2" xfId="33425" xr:uid="{00000000-0005-0000-0000-0000DC810000}"/>
    <cellStyle name="20% - Accent1 4 2 3 2 2 2 11" xfId="33426" xr:uid="{00000000-0005-0000-0000-0000DD810000}"/>
    <cellStyle name="20% - Accent1 4 2 3 2 2 2 2" xfId="33427" xr:uid="{00000000-0005-0000-0000-0000DE810000}"/>
    <cellStyle name="20% - Accent1 4 2 3 2 2 2 2 2" xfId="33428" xr:uid="{00000000-0005-0000-0000-0000DF810000}"/>
    <cellStyle name="20% - Accent1 4 2 3 2 2 2 2 2 2" xfId="33429" xr:uid="{00000000-0005-0000-0000-0000E0810000}"/>
    <cellStyle name="20% - Accent1 4 2 3 2 2 2 2 2 2 2" xfId="33430" xr:uid="{00000000-0005-0000-0000-0000E1810000}"/>
    <cellStyle name="20% - Accent1 4 2 3 2 2 2 2 2 2 2 2" xfId="33431" xr:uid="{00000000-0005-0000-0000-0000E2810000}"/>
    <cellStyle name="20% - Accent1 4 2 3 2 2 2 2 2 2 3" xfId="33432" xr:uid="{00000000-0005-0000-0000-0000E3810000}"/>
    <cellStyle name="20% - Accent1 4 2 3 2 2 2 2 2 3" xfId="33433" xr:uid="{00000000-0005-0000-0000-0000E4810000}"/>
    <cellStyle name="20% - Accent1 4 2 3 2 2 2 2 2 3 2" xfId="33434" xr:uid="{00000000-0005-0000-0000-0000E5810000}"/>
    <cellStyle name="20% - Accent1 4 2 3 2 2 2 2 2 4" xfId="33435" xr:uid="{00000000-0005-0000-0000-0000E6810000}"/>
    <cellStyle name="20% - Accent1 4 2 3 2 2 2 2 3" xfId="33436" xr:uid="{00000000-0005-0000-0000-0000E7810000}"/>
    <cellStyle name="20% - Accent1 4 2 3 2 2 2 2 3 2" xfId="33437" xr:uid="{00000000-0005-0000-0000-0000E8810000}"/>
    <cellStyle name="20% - Accent1 4 2 3 2 2 2 2 3 2 2" xfId="33438" xr:uid="{00000000-0005-0000-0000-0000E9810000}"/>
    <cellStyle name="20% - Accent1 4 2 3 2 2 2 2 3 2 2 2" xfId="33439" xr:uid="{00000000-0005-0000-0000-0000EA810000}"/>
    <cellStyle name="20% - Accent1 4 2 3 2 2 2 2 3 2 3" xfId="33440" xr:uid="{00000000-0005-0000-0000-0000EB810000}"/>
    <cellStyle name="20% - Accent1 4 2 3 2 2 2 2 3 3" xfId="33441" xr:uid="{00000000-0005-0000-0000-0000EC810000}"/>
    <cellStyle name="20% - Accent1 4 2 3 2 2 2 2 3 3 2" xfId="33442" xr:uid="{00000000-0005-0000-0000-0000ED810000}"/>
    <cellStyle name="20% - Accent1 4 2 3 2 2 2 2 3 4" xfId="33443" xr:uid="{00000000-0005-0000-0000-0000EE810000}"/>
    <cellStyle name="20% - Accent1 4 2 3 2 2 2 2 4" xfId="33444" xr:uid="{00000000-0005-0000-0000-0000EF810000}"/>
    <cellStyle name="20% - Accent1 4 2 3 2 2 2 2 4 2" xfId="33445" xr:uid="{00000000-0005-0000-0000-0000F0810000}"/>
    <cellStyle name="20% - Accent1 4 2 3 2 2 2 2 4 2 2" xfId="33446" xr:uid="{00000000-0005-0000-0000-0000F1810000}"/>
    <cellStyle name="20% - Accent1 4 2 3 2 2 2 2 4 2 2 2" xfId="33447" xr:uid="{00000000-0005-0000-0000-0000F2810000}"/>
    <cellStyle name="20% - Accent1 4 2 3 2 2 2 2 4 2 3" xfId="33448" xr:uid="{00000000-0005-0000-0000-0000F3810000}"/>
    <cellStyle name="20% - Accent1 4 2 3 2 2 2 2 4 3" xfId="33449" xr:uid="{00000000-0005-0000-0000-0000F4810000}"/>
    <cellStyle name="20% - Accent1 4 2 3 2 2 2 2 4 3 2" xfId="33450" xr:uid="{00000000-0005-0000-0000-0000F5810000}"/>
    <cellStyle name="20% - Accent1 4 2 3 2 2 2 2 4 4" xfId="33451" xr:uid="{00000000-0005-0000-0000-0000F6810000}"/>
    <cellStyle name="20% - Accent1 4 2 3 2 2 2 2 5" xfId="33452" xr:uid="{00000000-0005-0000-0000-0000F7810000}"/>
    <cellStyle name="20% - Accent1 4 2 3 2 2 2 2 5 2" xfId="33453" xr:uid="{00000000-0005-0000-0000-0000F8810000}"/>
    <cellStyle name="20% - Accent1 4 2 3 2 2 2 2 5 2 2" xfId="33454" xr:uid="{00000000-0005-0000-0000-0000F9810000}"/>
    <cellStyle name="20% - Accent1 4 2 3 2 2 2 2 5 3" xfId="33455" xr:uid="{00000000-0005-0000-0000-0000FA810000}"/>
    <cellStyle name="20% - Accent1 4 2 3 2 2 2 2 6" xfId="33456" xr:uid="{00000000-0005-0000-0000-0000FB810000}"/>
    <cellStyle name="20% - Accent1 4 2 3 2 2 2 2 6 2" xfId="33457" xr:uid="{00000000-0005-0000-0000-0000FC810000}"/>
    <cellStyle name="20% - Accent1 4 2 3 2 2 2 2 6 2 2" xfId="33458" xr:uid="{00000000-0005-0000-0000-0000FD810000}"/>
    <cellStyle name="20% - Accent1 4 2 3 2 2 2 2 6 3" xfId="33459" xr:uid="{00000000-0005-0000-0000-0000FE810000}"/>
    <cellStyle name="20% - Accent1 4 2 3 2 2 2 2 7" xfId="33460" xr:uid="{00000000-0005-0000-0000-0000FF810000}"/>
    <cellStyle name="20% - Accent1 4 2 3 2 2 2 2 7 2" xfId="33461" xr:uid="{00000000-0005-0000-0000-000000820000}"/>
    <cellStyle name="20% - Accent1 4 2 3 2 2 2 2 8" xfId="33462" xr:uid="{00000000-0005-0000-0000-000001820000}"/>
    <cellStyle name="20% - Accent1 4 2 3 2 2 2 2 8 2" xfId="33463" xr:uid="{00000000-0005-0000-0000-000002820000}"/>
    <cellStyle name="20% - Accent1 4 2 3 2 2 2 2 9" xfId="33464" xr:uid="{00000000-0005-0000-0000-000003820000}"/>
    <cellStyle name="20% - Accent1 4 2 3 2 2 2 3" xfId="33465" xr:uid="{00000000-0005-0000-0000-000004820000}"/>
    <cellStyle name="20% - Accent1 4 2 3 2 2 2 3 2" xfId="33466" xr:uid="{00000000-0005-0000-0000-000005820000}"/>
    <cellStyle name="20% - Accent1 4 2 3 2 2 2 3 2 2" xfId="33467" xr:uid="{00000000-0005-0000-0000-000006820000}"/>
    <cellStyle name="20% - Accent1 4 2 3 2 2 2 3 2 2 2" xfId="33468" xr:uid="{00000000-0005-0000-0000-000007820000}"/>
    <cellStyle name="20% - Accent1 4 2 3 2 2 2 3 2 2 2 2" xfId="33469" xr:uid="{00000000-0005-0000-0000-000008820000}"/>
    <cellStyle name="20% - Accent1 4 2 3 2 2 2 3 2 2 3" xfId="33470" xr:uid="{00000000-0005-0000-0000-000009820000}"/>
    <cellStyle name="20% - Accent1 4 2 3 2 2 2 3 2 3" xfId="33471" xr:uid="{00000000-0005-0000-0000-00000A820000}"/>
    <cellStyle name="20% - Accent1 4 2 3 2 2 2 3 2 3 2" xfId="33472" xr:uid="{00000000-0005-0000-0000-00000B820000}"/>
    <cellStyle name="20% - Accent1 4 2 3 2 2 2 3 2 4" xfId="33473" xr:uid="{00000000-0005-0000-0000-00000C820000}"/>
    <cellStyle name="20% - Accent1 4 2 3 2 2 2 3 3" xfId="33474" xr:uid="{00000000-0005-0000-0000-00000D820000}"/>
    <cellStyle name="20% - Accent1 4 2 3 2 2 2 3 3 2" xfId="33475" xr:uid="{00000000-0005-0000-0000-00000E820000}"/>
    <cellStyle name="20% - Accent1 4 2 3 2 2 2 3 3 2 2" xfId="33476" xr:uid="{00000000-0005-0000-0000-00000F820000}"/>
    <cellStyle name="20% - Accent1 4 2 3 2 2 2 3 3 2 2 2" xfId="33477" xr:uid="{00000000-0005-0000-0000-000010820000}"/>
    <cellStyle name="20% - Accent1 4 2 3 2 2 2 3 3 2 3" xfId="33478" xr:uid="{00000000-0005-0000-0000-000011820000}"/>
    <cellStyle name="20% - Accent1 4 2 3 2 2 2 3 3 3" xfId="33479" xr:uid="{00000000-0005-0000-0000-000012820000}"/>
    <cellStyle name="20% - Accent1 4 2 3 2 2 2 3 3 3 2" xfId="33480" xr:uid="{00000000-0005-0000-0000-000013820000}"/>
    <cellStyle name="20% - Accent1 4 2 3 2 2 2 3 3 4" xfId="33481" xr:uid="{00000000-0005-0000-0000-000014820000}"/>
    <cellStyle name="20% - Accent1 4 2 3 2 2 2 3 4" xfId="33482" xr:uid="{00000000-0005-0000-0000-000015820000}"/>
    <cellStyle name="20% - Accent1 4 2 3 2 2 2 3 4 2" xfId="33483" xr:uid="{00000000-0005-0000-0000-000016820000}"/>
    <cellStyle name="20% - Accent1 4 2 3 2 2 2 3 4 2 2" xfId="33484" xr:uid="{00000000-0005-0000-0000-000017820000}"/>
    <cellStyle name="20% - Accent1 4 2 3 2 2 2 3 4 2 2 2" xfId="33485" xr:uid="{00000000-0005-0000-0000-000018820000}"/>
    <cellStyle name="20% - Accent1 4 2 3 2 2 2 3 4 2 3" xfId="33486" xr:uid="{00000000-0005-0000-0000-000019820000}"/>
    <cellStyle name="20% - Accent1 4 2 3 2 2 2 3 4 3" xfId="33487" xr:uid="{00000000-0005-0000-0000-00001A820000}"/>
    <cellStyle name="20% - Accent1 4 2 3 2 2 2 3 4 3 2" xfId="33488" xr:uid="{00000000-0005-0000-0000-00001B820000}"/>
    <cellStyle name="20% - Accent1 4 2 3 2 2 2 3 4 4" xfId="33489" xr:uid="{00000000-0005-0000-0000-00001C820000}"/>
    <cellStyle name="20% - Accent1 4 2 3 2 2 2 3 5" xfId="33490" xr:uid="{00000000-0005-0000-0000-00001D820000}"/>
    <cellStyle name="20% - Accent1 4 2 3 2 2 2 3 5 2" xfId="33491" xr:uid="{00000000-0005-0000-0000-00001E820000}"/>
    <cellStyle name="20% - Accent1 4 2 3 2 2 2 3 5 2 2" xfId="33492" xr:uid="{00000000-0005-0000-0000-00001F820000}"/>
    <cellStyle name="20% - Accent1 4 2 3 2 2 2 3 5 3" xfId="33493" xr:uid="{00000000-0005-0000-0000-000020820000}"/>
    <cellStyle name="20% - Accent1 4 2 3 2 2 2 3 6" xfId="33494" xr:uid="{00000000-0005-0000-0000-000021820000}"/>
    <cellStyle name="20% - Accent1 4 2 3 2 2 2 3 6 2" xfId="33495" xr:uid="{00000000-0005-0000-0000-000022820000}"/>
    <cellStyle name="20% - Accent1 4 2 3 2 2 2 3 6 2 2" xfId="33496" xr:uid="{00000000-0005-0000-0000-000023820000}"/>
    <cellStyle name="20% - Accent1 4 2 3 2 2 2 3 6 3" xfId="33497" xr:uid="{00000000-0005-0000-0000-000024820000}"/>
    <cellStyle name="20% - Accent1 4 2 3 2 2 2 3 7" xfId="33498" xr:uid="{00000000-0005-0000-0000-000025820000}"/>
    <cellStyle name="20% - Accent1 4 2 3 2 2 2 3 7 2" xfId="33499" xr:uid="{00000000-0005-0000-0000-000026820000}"/>
    <cellStyle name="20% - Accent1 4 2 3 2 2 2 3 8" xfId="33500" xr:uid="{00000000-0005-0000-0000-000027820000}"/>
    <cellStyle name="20% - Accent1 4 2 3 2 2 2 3 8 2" xfId="33501" xr:uid="{00000000-0005-0000-0000-000028820000}"/>
    <cellStyle name="20% - Accent1 4 2 3 2 2 2 3 9" xfId="33502" xr:uid="{00000000-0005-0000-0000-000029820000}"/>
    <cellStyle name="20% - Accent1 4 2 3 2 2 2 4" xfId="33503" xr:uid="{00000000-0005-0000-0000-00002A820000}"/>
    <cellStyle name="20% - Accent1 4 2 3 2 2 2 4 2" xfId="33504" xr:uid="{00000000-0005-0000-0000-00002B820000}"/>
    <cellStyle name="20% - Accent1 4 2 3 2 2 2 4 2 2" xfId="33505" xr:uid="{00000000-0005-0000-0000-00002C820000}"/>
    <cellStyle name="20% - Accent1 4 2 3 2 2 2 4 2 2 2" xfId="33506" xr:uid="{00000000-0005-0000-0000-00002D820000}"/>
    <cellStyle name="20% - Accent1 4 2 3 2 2 2 4 2 3" xfId="33507" xr:uid="{00000000-0005-0000-0000-00002E820000}"/>
    <cellStyle name="20% - Accent1 4 2 3 2 2 2 4 3" xfId="33508" xr:uid="{00000000-0005-0000-0000-00002F820000}"/>
    <cellStyle name="20% - Accent1 4 2 3 2 2 2 4 3 2" xfId="33509" xr:uid="{00000000-0005-0000-0000-000030820000}"/>
    <cellStyle name="20% - Accent1 4 2 3 2 2 2 4 4" xfId="33510" xr:uid="{00000000-0005-0000-0000-000031820000}"/>
    <cellStyle name="20% - Accent1 4 2 3 2 2 2 5" xfId="33511" xr:uid="{00000000-0005-0000-0000-000032820000}"/>
    <cellStyle name="20% - Accent1 4 2 3 2 2 2 5 2" xfId="33512" xr:uid="{00000000-0005-0000-0000-000033820000}"/>
    <cellStyle name="20% - Accent1 4 2 3 2 2 2 5 2 2" xfId="33513" xr:uid="{00000000-0005-0000-0000-000034820000}"/>
    <cellStyle name="20% - Accent1 4 2 3 2 2 2 5 2 2 2" xfId="33514" xr:uid="{00000000-0005-0000-0000-000035820000}"/>
    <cellStyle name="20% - Accent1 4 2 3 2 2 2 5 2 3" xfId="33515" xr:uid="{00000000-0005-0000-0000-000036820000}"/>
    <cellStyle name="20% - Accent1 4 2 3 2 2 2 5 3" xfId="33516" xr:uid="{00000000-0005-0000-0000-000037820000}"/>
    <cellStyle name="20% - Accent1 4 2 3 2 2 2 5 3 2" xfId="33517" xr:uid="{00000000-0005-0000-0000-000038820000}"/>
    <cellStyle name="20% - Accent1 4 2 3 2 2 2 5 4" xfId="33518" xr:uid="{00000000-0005-0000-0000-000039820000}"/>
    <cellStyle name="20% - Accent1 4 2 3 2 2 2 6" xfId="33519" xr:uid="{00000000-0005-0000-0000-00003A820000}"/>
    <cellStyle name="20% - Accent1 4 2 3 2 2 2 6 2" xfId="33520" xr:uid="{00000000-0005-0000-0000-00003B820000}"/>
    <cellStyle name="20% - Accent1 4 2 3 2 2 2 6 2 2" xfId="33521" xr:uid="{00000000-0005-0000-0000-00003C820000}"/>
    <cellStyle name="20% - Accent1 4 2 3 2 2 2 6 2 2 2" xfId="33522" xr:uid="{00000000-0005-0000-0000-00003D820000}"/>
    <cellStyle name="20% - Accent1 4 2 3 2 2 2 6 2 3" xfId="33523" xr:uid="{00000000-0005-0000-0000-00003E820000}"/>
    <cellStyle name="20% - Accent1 4 2 3 2 2 2 6 3" xfId="33524" xr:uid="{00000000-0005-0000-0000-00003F820000}"/>
    <cellStyle name="20% - Accent1 4 2 3 2 2 2 6 3 2" xfId="33525" xr:uid="{00000000-0005-0000-0000-000040820000}"/>
    <cellStyle name="20% - Accent1 4 2 3 2 2 2 6 4" xfId="33526" xr:uid="{00000000-0005-0000-0000-000041820000}"/>
    <cellStyle name="20% - Accent1 4 2 3 2 2 2 7" xfId="33527" xr:uid="{00000000-0005-0000-0000-000042820000}"/>
    <cellStyle name="20% - Accent1 4 2 3 2 2 2 7 2" xfId="33528" xr:uid="{00000000-0005-0000-0000-000043820000}"/>
    <cellStyle name="20% - Accent1 4 2 3 2 2 2 7 2 2" xfId="33529" xr:uid="{00000000-0005-0000-0000-000044820000}"/>
    <cellStyle name="20% - Accent1 4 2 3 2 2 2 7 3" xfId="33530" xr:uid="{00000000-0005-0000-0000-000045820000}"/>
    <cellStyle name="20% - Accent1 4 2 3 2 2 2 8" xfId="33531" xr:uid="{00000000-0005-0000-0000-000046820000}"/>
    <cellStyle name="20% - Accent1 4 2 3 2 2 2 8 2" xfId="33532" xr:uid="{00000000-0005-0000-0000-000047820000}"/>
    <cellStyle name="20% - Accent1 4 2 3 2 2 2 8 2 2" xfId="33533" xr:uid="{00000000-0005-0000-0000-000048820000}"/>
    <cellStyle name="20% - Accent1 4 2 3 2 2 2 8 3" xfId="33534" xr:uid="{00000000-0005-0000-0000-000049820000}"/>
    <cellStyle name="20% - Accent1 4 2 3 2 2 2 9" xfId="33535" xr:uid="{00000000-0005-0000-0000-00004A820000}"/>
    <cellStyle name="20% - Accent1 4 2 3 2 2 2 9 2" xfId="33536" xr:uid="{00000000-0005-0000-0000-00004B820000}"/>
    <cellStyle name="20% - Accent1 4 2 3 2 2 3" xfId="33537" xr:uid="{00000000-0005-0000-0000-00004C820000}"/>
    <cellStyle name="20% - Accent1 4 2 3 2 2 3 10" xfId="33538" xr:uid="{00000000-0005-0000-0000-00004D820000}"/>
    <cellStyle name="20% - Accent1 4 2 3 2 2 3 10 2" xfId="33539" xr:uid="{00000000-0005-0000-0000-00004E820000}"/>
    <cellStyle name="20% - Accent1 4 2 3 2 2 3 11" xfId="33540" xr:uid="{00000000-0005-0000-0000-00004F820000}"/>
    <cellStyle name="20% - Accent1 4 2 3 2 2 3 2" xfId="33541" xr:uid="{00000000-0005-0000-0000-000050820000}"/>
    <cellStyle name="20% - Accent1 4 2 3 2 2 3 2 2" xfId="33542" xr:uid="{00000000-0005-0000-0000-000051820000}"/>
    <cellStyle name="20% - Accent1 4 2 3 2 2 3 2 2 2" xfId="33543" xr:uid="{00000000-0005-0000-0000-000052820000}"/>
    <cellStyle name="20% - Accent1 4 2 3 2 2 3 2 2 2 2" xfId="33544" xr:uid="{00000000-0005-0000-0000-000053820000}"/>
    <cellStyle name="20% - Accent1 4 2 3 2 2 3 2 2 2 2 2" xfId="33545" xr:uid="{00000000-0005-0000-0000-000054820000}"/>
    <cellStyle name="20% - Accent1 4 2 3 2 2 3 2 2 2 3" xfId="33546" xr:uid="{00000000-0005-0000-0000-000055820000}"/>
    <cellStyle name="20% - Accent1 4 2 3 2 2 3 2 2 3" xfId="33547" xr:uid="{00000000-0005-0000-0000-000056820000}"/>
    <cellStyle name="20% - Accent1 4 2 3 2 2 3 2 2 3 2" xfId="33548" xr:uid="{00000000-0005-0000-0000-000057820000}"/>
    <cellStyle name="20% - Accent1 4 2 3 2 2 3 2 2 4" xfId="33549" xr:uid="{00000000-0005-0000-0000-000058820000}"/>
    <cellStyle name="20% - Accent1 4 2 3 2 2 3 2 3" xfId="33550" xr:uid="{00000000-0005-0000-0000-000059820000}"/>
    <cellStyle name="20% - Accent1 4 2 3 2 2 3 2 3 2" xfId="33551" xr:uid="{00000000-0005-0000-0000-00005A820000}"/>
    <cellStyle name="20% - Accent1 4 2 3 2 2 3 2 3 2 2" xfId="33552" xr:uid="{00000000-0005-0000-0000-00005B820000}"/>
    <cellStyle name="20% - Accent1 4 2 3 2 2 3 2 3 2 2 2" xfId="33553" xr:uid="{00000000-0005-0000-0000-00005C820000}"/>
    <cellStyle name="20% - Accent1 4 2 3 2 2 3 2 3 2 3" xfId="33554" xr:uid="{00000000-0005-0000-0000-00005D820000}"/>
    <cellStyle name="20% - Accent1 4 2 3 2 2 3 2 3 3" xfId="33555" xr:uid="{00000000-0005-0000-0000-00005E820000}"/>
    <cellStyle name="20% - Accent1 4 2 3 2 2 3 2 3 3 2" xfId="33556" xr:uid="{00000000-0005-0000-0000-00005F820000}"/>
    <cellStyle name="20% - Accent1 4 2 3 2 2 3 2 3 4" xfId="33557" xr:uid="{00000000-0005-0000-0000-000060820000}"/>
    <cellStyle name="20% - Accent1 4 2 3 2 2 3 2 4" xfId="33558" xr:uid="{00000000-0005-0000-0000-000061820000}"/>
    <cellStyle name="20% - Accent1 4 2 3 2 2 3 2 4 2" xfId="33559" xr:uid="{00000000-0005-0000-0000-000062820000}"/>
    <cellStyle name="20% - Accent1 4 2 3 2 2 3 2 4 2 2" xfId="33560" xr:uid="{00000000-0005-0000-0000-000063820000}"/>
    <cellStyle name="20% - Accent1 4 2 3 2 2 3 2 4 2 2 2" xfId="33561" xr:uid="{00000000-0005-0000-0000-000064820000}"/>
    <cellStyle name="20% - Accent1 4 2 3 2 2 3 2 4 2 3" xfId="33562" xr:uid="{00000000-0005-0000-0000-000065820000}"/>
    <cellStyle name="20% - Accent1 4 2 3 2 2 3 2 4 3" xfId="33563" xr:uid="{00000000-0005-0000-0000-000066820000}"/>
    <cellStyle name="20% - Accent1 4 2 3 2 2 3 2 4 3 2" xfId="33564" xr:uid="{00000000-0005-0000-0000-000067820000}"/>
    <cellStyle name="20% - Accent1 4 2 3 2 2 3 2 4 4" xfId="33565" xr:uid="{00000000-0005-0000-0000-000068820000}"/>
    <cellStyle name="20% - Accent1 4 2 3 2 2 3 2 5" xfId="33566" xr:uid="{00000000-0005-0000-0000-000069820000}"/>
    <cellStyle name="20% - Accent1 4 2 3 2 2 3 2 5 2" xfId="33567" xr:uid="{00000000-0005-0000-0000-00006A820000}"/>
    <cellStyle name="20% - Accent1 4 2 3 2 2 3 2 5 2 2" xfId="33568" xr:uid="{00000000-0005-0000-0000-00006B820000}"/>
    <cellStyle name="20% - Accent1 4 2 3 2 2 3 2 5 3" xfId="33569" xr:uid="{00000000-0005-0000-0000-00006C820000}"/>
    <cellStyle name="20% - Accent1 4 2 3 2 2 3 2 6" xfId="33570" xr:uid="{00000000-0005-0000-0000-00006D820000}"/>
    <cellStyle name="20% - Accent1 4 2 3 2 2 3 2 6 2" xfId="33571" xr:uid="{00000000-0005-0000-0000-00006E820000}"/>
    <cellStyle name="20% - Accent1 4 2 3 2 2 3 2 6 2 2" xfId="33572" xr:uid="{00000000-0005-0000-0000-00006F820000}"/>
    <cellStyle name="20% - Accent1 4 2 3 2 2 3 2 6 3" xfId="33573" xr:uid="{00000000-0005-0000-0000-000070820000}"/>
    <cellStyle name="20% - Accent1 4 2 3 2 2 3 2 7" xfId="33574" xr:uid="{00000000-0005-0000-0000-000071820000}"/>
    <cellStyle name="20% - Accent1 4 2 3 2 2 3 2 7 2" xfId="33575" xr:uid="{00000000-0005-0000-0000-000072820000}"/>
    <cellStyle name="20% - Accent1 4 2 3 2 2 3 2 8" xfId="33576" xr:uid="{00000000-0005-0000-0000-000073820000}"/>
    <cellStyle name="20% - Accent1 4 2 3 2 2 3 2 8 2" xfId="33577" xr:uid="{00000000-0005-0000-0000-000074820000}"/>
    <cellStyle name="20% - Accent1 4 2 3 2 2 3 2 9" xfId="33578" xr:uid="{00000000-0005-0000-0000-000075820000}"/>
    <cellStyle name="20% - Accent1 4 2 3 2 2 3 3" xfId="33579" xr:uid="{00000000-0005-0000-0000-000076820000}"/>
    <cellStyle name="20% - Accent1 4 2 3 2 2 3 3 2" xfId="33580" xr:uid="{00000000-0005-0000-0000-000077820000}"/>
    <cellStyle name="20% - Accent1 4 2 3 2 2 3 3 2 2" xfId="33581" xr:uid="{00000000-0005-0000-0000-000078820000}"/>
    <cellStyle name="20% - Accent1 4 2 3 2 2 3 3 2 2 2" xfId="33582" xr:uid="{00000000-0005-0000-0000-000079820000}"/>
    <cellStyle name="20% - Accent1 4 2 3 2 2 3 3 2 2 2 2" xfId="33583" xr:uid="{00000000-0005-0000-0000-00007A820000}"/>
    <cellStyle name="20% - Accent1 4 2 3 2 2 3 3 2 2 3" xfId="33584" xr:uid="{00000000-0005-0000-0000-00007B820000}"/>
    <cellStyle name="20% - Accent1 4 2 3 2 2 3 3 2 3" xfId="33585" xr:uid="{00000000-0005-0000-0000-00007C820000}"/>
    <cellStyle name="20% - Accent1 4 2 3 2 2 3 3 2 3 2" xfId="33586" xr:uid="{00000000-0005-0000-0000-00007D820000}"/>
    <cellStyle name="20% - Accent1 4 2 3 2 2 3 3 2 4" xfId="33587" xr:uid="{00000000-0005-0000-0000-00007E820000}"/>
    <cellStyle name="20% - Accent1 4 2 3 2 2 3 3 3" xfId="33588" xr:uid="{00000000-0005-0000-0000-00007F820000}"/>
    <cellStyle name="20% - Accent1 4 2 3 2 2 3 3 3 2" xfId="33589" xr:uid="{00000000-0005-0000-0000-000080820000}"/>
    <cellStyle name="20% - Accent1 4 2 3 2 2 3 3 3 2 2" xfId="33590" xr:uid="{00000000-0005-0000-0000-000081820000}"/>
    <cellStyle name="20% - Accent1 4 2 3 2 2 3 3 3 2 2 2" xfId="33591" xr:uid="{00000000-0005-0000-0000-000082820000}"/>
    <cellStyle name="20% - Accent1 4 2 3 2 2 3 3 3 2 3" xfId="33592" xr:uid="{00000000-0005-0000-0000-000083820000}"/>
    <cellStyle name="20% - Accent1 4 2 3 2 2 3 3 3 3" xfId="33593" xr:uid="{00000000-0005-0000-0000-000084820000}"/>
    <cellStyle name="20% - Accent1 4 2 3 2 2 3 3 3 3 2" xfId="33594" xr:uid="{00000000-0005-0000-0000-000085820000}"/>
    <cellStyle name="20% - Accent1 4 2 3 2 2 3 3 3 4" xfId="33595" xr:uid="{00000000-0005-0000-0000-000086820000}"/>
    <cellStyle name="20% - Accent1 4 2 3 2 2 3 3 4" xfId="33596" xr:uid="{00000000-0005-0000-0000-000087820000}"/>
    <cellStyle name="20% - Accent1 4 2 3 2 2 3 3 4 2" xfId="33597" xr:uid="{00000000-0005-0000-0000-000088820000}"/>
    <cellStyle name="20% - Accent1 4 2 3 2 2 3 3 4 2 2" xfId="33598" xr:uid="{00000000-0005-0000-0000-000089820000}"/>
    <cellStyle name="20% - Accent1 4 2 3 2 2 3 3 4 2 2 2" xfId="33599" xr:uid="{00000000-0005-0000-0000-00008A820000}"/>
    <cellStyle name="20% - Accent1 4 2 3 2 2 3 3 4 2 3" xfId="33600" xr:uid="{00000000-0005-0000-0000-00008B820000}"/>
    <cellStyle name="20% - Accent1 4 2 3 2 2 3 3 4 3" xfId="33601" xr:uid="{00000000-0005-0000-0000-00008C820000}"/>
    <cellStyle name="20% - Accent1 4 2 3 2 2 3 3 4 3 2" xfId="33602" xr:uid="{00000000-0005-0000-0000-00008D820000}"/>
    <cellStyle name="20% - Accent1 4 2 3 2 2 3 3 4 4" xfId="33603" xr:uid="{00000000-0005-0000-0000-00008E820000}"/>
    <cellStyle name="20% - Accent1 4 2 3 2 2 3 3 5" xfId="33604" xr:uid="{00000000-0005-0000-0000-00008F820000}"/>
    <cellStyle name="20% - Accent1 4 2 3 2 2 3 3 5 2" xfId="33605" xr:uid="{00000000-0005-0000-0000-000090820000}"/>
    <cellStyle name="20% - Accent1 4 2 3 2 2 3 3 5 2 2" xfId="33606" xr:uid="{00000000-0005-0000-0000-000091820000}"/>
    <cellStyle name="20% - Accent1 4 2 3 2 2 3 3 5 3" xfId="33607" xr:uid="{00000000-0005-0000-0000-000092820000}"/>
    <cellStyle name="20% - Accent1 4 2 3 2 2 3 3 6" xfId="33608" xr:uid="{00000000-0005-0000-0000-000093820000}"/>
    <cellStyle name="20% - Accent1 4 2 3 2 2 3 3 6 2" xfId="33609" xr:uid="{00000000-0005-0000-0000-000094820000}"/>
    <cellStyle name="20% - Accent1 4 2 3 2 2 3 3 6 2 2" xfId="33610" xr:uid="{00000000-0005-0000-0000-000095820000}"/>
    <cellStyle name="20% - Accent1 4 2 3 2 2 3 3 6 3" xfId="33611" xr:uid="{00000000-0005-0000-0000-000096820000}"/>
    <cellStyle name="20% - Accent1 4 2 3 2 2 3 3 7" xfId="33612" xr:uid="{00000000-0005-0000-0000-000097820000}"/>
    <cellStyle name="20% - Accent1 4 2 3 2 2 3 3 7 2" xfId="33613" xr:uid="{00000000-0005-0000-0000-000098820000}"/>
    <cellStyle name="20% - Accent1 4 2 3 2 2 3 3 8" xfId="33614" xr:uid="{00000000-0005-0000-0000-000099820000}"/>
    <cellStyle name="20% - Accent1 4 2 3 2 2 3 3 8 2" xfId="33615" xr:uid="{00000000-0005-0000-0000-00009A820000}"/>
    <cellStyle name="20% - Accent1 4 2 3 2 2 3 3 9" xfId="33616" xr:uid="{00000000-0005-0000-0000-00009B820000}"/>
    <cellStyle name="20% - Accent1 4 2 3 2 2 3 4" xfId="33617" xr:uid="{00000000-0005-0000-0000-00009C820000}"/>
    <cellStyle name="20% - Accent1 4 2 3 2 2 3 4 2" xfId="33618" xr:uid="{00000000-0005-0000-0000-00009D820000}"/>
    <cellStyle name="20% - Accent1 4 2 3 2 2 3 4 2 2" xfId="33619" xr:uid="{00000000-0005-0000-0000-00009E820000}"/>
    <cellStyle name="20% - Accent1 4 2 3 2 2 3 4 2 2 2" xfId="33620" xr:uid="{00000000-0005-0000-0000-00009F820000}"/>
    <cellStyle name="20% - Accent1 4 2 3 2 2 3 4 2 3" xfId="33621" xr:uid="{00000000-0005-0000-0000-0000A0820000}"/>
    <cellStyle name="20% - Accent1 4 2 3 2 2 3 4 3" xfId="33622" xr:uid="{00000000-0005-0000-0000-0000A1820000}"/>
    <cellStyle name="20% - Accent1 4 2 3 2 2 3 4 3 2" xfId="33623" xr:uid="{00000000-0005-0000-0000-0000A2820000}"/>
    <cellStyle name="20% - Accent1 4 2 3 2 2 3 4 4" xfId="33624" xr:uid="{00000000-0005-0000-0000-0000A3820000}"/>
    <cellStyle name="20% - Accent1 4 2 3 2 2 3 5" xfId="33625" xr:uid="{00000000-0005-0000-0000-0000A4820000}"/>
    <cellStyle name="20% - Accent1 4 2 3 2 2 3 5 2" xfId="33626" xr:uid="{00000000-0005-0000-0000-0000A5820000}"/>
    <cellStyle name="20% - Accent1 4 2 3 2 2 3 5 2 2" xfId="33627" xr:uid="{00000000-0005-0000-0000-0000A6820000}"/>
    <cellStyle name="20% - Accent1 4 2 3 2 2 3 5 2 2 2" xfId="33628" xr:uid="{00000000-0005-0000-0000-0000A7820000}"/>
    <cellStyle name="20% - Accent1 4 2 3 2 2 3 5 2 3" xfId="33629" xr:uid="{00000000-0005-0000-0000-0000A8820000}"/>
    <cellStyle name="20% - Accent1 4 2 3 2 2 3 5 3" xfId="33630" xr:uid="{00000000-0005-0000-0000-0000A9820000}"/>
    <cellStyle name="20% - Accent1 4 2 3 2 2 3 5 3 2" xfId="33631" xr:uid="{00000000-0005-0000-0000-0000AA820000}"/>
    <cellStyle name="20% - Accent1 4 2 3 2 2 3 5 4" xfId="33632" xr:uid="{00000000-0005-0000-0000-0000AB820000}"/>
    <cellStyle name="20% - Accent1 4 2 3 2 2 3 6" xfId="33633" xr:uid="{00000000-0005-0000-0000-0000AC820000}"/>
    <cellStyle name="20% - Accent1 4 2 3 2 2 3 6 2" xfId="33634" xr:uid="{00000000-0005-0000-0000-0000AD820000}"/>
    <cellStyle name="20% - Accent1 4 2 3 2 2 3 6 2 2" xfId="33635" xr:uid="{00000000-0005-0000-0000-0000AE820000}"/>
    <cellStyle name="20% - Accent1 4 2 3 2 2 3 6 2 2 2" xfId="33636" xr:uid="{00000000-0005-0000-0000-0000AF820000}"/>
    <cellStyle name="20% - Accent1 4 2 3 2 2 3 6 2 3" xfId="33637" xr:uid="{00000000-0005-0000-0000-0000B0820000}"/>
    <cellStyle name="20% - Accent1 4 2 3 2 2 3 6 3" xfId="33638" xr:uid="{00000000-0005-0000-0000-0000B1820000}"/>
    <cellStyle name="20% - Accent1 4 2 3 2 2 3 6 3 2" xfId="33639" xr:uid="{00000000-0005-0000-0000-0000B2820000}"/>
    <cellStyle name="20% - Accent1 4 2 3 2 2 3 6 4" xfId="33640" xr:uid="{00000000-0005-0000-0000-0000B3820000}"/>
    <cellStyle name="20% - Accent1 4 2 3 2 2 3 7" xfId="33641" xr:uid="{00000000-0005-0000-0000-0000B4820000}"/>
    <cellStyle name="20% - Accent1 4 2 3 2 2 3 7 2" xfId="33642" xr:uid="{00000000-0005-0000-0000-0000B5820000}"/>
    <cellStyle name="20% - Accent1 4 2 3 2 2 3 7 2 2" xfId="33643" xr:uid="{00000000-0005-0000-0000-0000B6820000}"/>
    <cellStyle name="20% - Accent1 4 2 3 2 2 3 7 3" xfId="33644" xr:uid="{00000000-0005-0000-0000-0000B7820000}"/>
    <cellStyle name="20% - Accent1 4 2 3 2 2 3 8" xfId="33645" xr:uid="{00000000-0005-0000-0000-0000B8820000}"/>
    <cellStyle name="20% - Accent1 4 2 3 2 2 3 8 2" xfId="33646" xr:uid="{00000000-0005-0000-0000-0000B9820000}"/>
    <cellStyle name="20% - Accent1 4 2 3 2 2 3 8 2 2" xfId="33647" xr:uid="{00000000-0005-0000-0000-0000BA820000}"/>
    <cellStyle name="20% - Accent1 4 2 3 2 2 3 8 3" xfId="33648" xr:uid="{00000000-0005-0000-0000-0000BB820000}"/>
    <cellStyle name="20% - Accent1 4 2 3 2 2 3 9" xfId="33649" xr:uid="{00000000-0005-0000-0000-0000BC820000}"/>
    <cellStyle name="20% - Accent1 4 2 3 2 2 3 9 2" xfId="33650" xr:uid="{00000000-0005-0000-0000-0000BD820000}"/>
    <cellStyle name="20% - Accent1 4 2 3 2 2 4" xfId="33651" xr:uid="{00000000-0005-0000-0000-0000BE820000}"/>
    <cellStyle name="20% - Accent1 4 2 3 2 2 4 10" xfId="33652" xr:uid="{00000000-0005-0000-0000-0000BF820000}"/>
    <cellStyle name="20% - Accent1 4 2 3 2 2 4 10 2" xfId="33653" xr:uid="{00000000-0005-0000-0000-0000C0820000}"/>
    <cellStyle name="20% - Accent1 4 2 3 2 2 4 11" xfId="33654" xr:uid="{00000000-0005-0000-0000-0000C1820000}"/>
    <cellStyle name="20% - Accent1 4 2 3 2 2 4 2" xfId="33655" xr:uid="{00000000-0005-0000-0000-0000C2820000}"/>
    <cellStyle name="20% - Accent1 4 2 3 2 2 4 2 2" xfId="33656" xr:uid="{00000000-0005-0000-0000-0000C3820000}"/>
    <cellStyle name="20% - Accent1 4 2 3 2 2 4 2 2 2" xfId="33657" xr:uid="{00000000-0005-0000-0000-0000C4820000}"/>
    <cellStyle name="20% - Accent1 4 2 3 2 2 4 2 2 2 2" xfId="33658" xr:uid="{00000000-0005-0000-0000-0000C5820000}"/>
    <cellStyle name="20% - Accent1 4 2 3 2 2 4 2 2 2 2 2" xfId="33659" xr:uid="{00000000-0005-0000-0000-0000C6820000}"/>
    <cellStyle name="20% - Accent1 4 2 3 2 2 4 2 2 2 3" xfId="33660" xr:uid="{00000000-0005-0000-0000-0000C7820000}"/>
    <cellStyle name="20% - Accent1 4 2 3 2 2 4 2 2 3" xfId="33661" xr:uid="{00000000-0005-0000-0000-0000C8820000}"/>
    <cellStyle name="20% - Accent1 4 2 3 2 2 4 2 2 3 2" xfId="33662" xr:uid="{00000000-0005-0000-0000-0000C9820000}"/>
    <cellStyle name="20% - Accent1 4 2 3 2 2 4 2 2 4" xfId="33663" xr:uid="{00000000-0005-0000-0000-0000CA820000}"/>
    <cellStyle name="20% - Accent1 4 2 3 2 2 4 2 3" xfId="33664" xr:uid="{00000000-0005-0000-0000-0000CB820000}"/>
    <cellStyle name="20% - Accent1 4 2 3 2 2 4 2 3 2" xfId="33665" xr:uid="{00000000-0005-0000-0000-0000CC820000}"/>
    <cellStyle name="20% - Accent1 4 2 3 2 2 4 2 3 2 2" xfId="33666" xr:uid="{00000000-0005-0000-0000-0000CD820000}"/>
    <cellStyle name="20% - Accent1 4 2 3 2 2 4 2 3 2 2 2" xfId="33667" xr:uid="{00000000-0005-0000-0000-0000CE820000}"/>
    <cellStyle name="20% - Accent1 4 2 3 2 2 4 2 3 2 3" xfId="33668" xr:uid="{00000000-0005-0000-0000-0000CF820000}"/>
    <cellStyle name="20% - Accent1 4 2 3 2 2 4 2 3 3" xfId="33669" xr:uid="{00000000-0005-0000-0000-0000D0820000}"/>
    <cellStyle name="20% - Accent1 4 2 3 2 2 4 2 3 3 2" xfId="33670" xr:uid="{00000000-0005-0000-0000-0000D1820000}"/>
    <cellStyle name="20% - Accent1 4 2 3 2 2 4 2 3 4" xfId="33671" xr:uid="{00000000-0005-0000-0000-0000D2820000}"/>
    <cellStyle name="20% - Accent1 4 2 3 2 2 4 2 4" xfId="33672" xr:uid="{00000000-0005-0000-0000-0000D3820000}"/>
    <cellStyle name="20% - Accent1 4 2 3 2 2 4 2 4 2" xfId="33673" xr:uid="{00000000-0005-0000-0000-0000D4820000}"/>
    <cellStyle name="20% - Accent1 4 2 3 2 2 4 2 4 2 2" xfId="33674" xr:uid="{00000000-0005-0000-0000-0000D5820000}"/>
    <cellStyle name="20% - Accent1 4 2 3 2 2 4 2 4 2 2 2" xfId="33675" xr:uid="{00000000-0005-0000-0000-0000D6820000}"/>
    <cellStyle name="20% - Accent1 4 2 3 2 2 4 2 4 2 3" xfId="33676" xr:uid="{00000000-0005-0000-0000-0000D7820000}"/>
    <cellStyle name="20% - Accent1 4 2 3 2 2 4 2 4 3" xfId="33677" xr:uid="{00000000-0005-0000-0000-0000D8820000}"/>
    <cellStyle name="20% - Accent1 4 2 3 2 2 4 2 4 3 2" xfId="33678" xr:uid="{00000000-0005-0000-0000-0000D9820000}"/>
    <cellStyle name="20% - Accent1 4 2 3 2 2 4 2 4 4" xfId="33679" xr:uid="{00000000-0005-0000-0000-0000DA820000}"/>
    <cellStyle name="20% - Accent1 4 2 3 2 2 4 2 5" xfId="33680" xr:uid="{00000000-0005-0000-0000-0000DB820000}"/>
    <cellStyle name="20% - Accent1 4 2 3 2 2 4 2 5 2" xfId="33681" xr:uid="{00000000-0005-0000-0000-0000DC820000}"/>
    <cellStyle name="20% - Accent1 4 2 3 2 2 4 2 5 2 2" xfId="33682" xr:uid="{00000000-0005-0000-0000-0000DD820000}"/>
    <cellStyle name="20% - Accent1 4 2 3 2 2 4 2 5 3" xfId="33683" xr:uid="{00000000-0005-0000-0000-0000DE820000}"/>
    <cellStyle name="20% - Accent1 4 2 3 2 2 4 2 6" xfId="33684" xr:uid="{00000000-0005-0000-0000-0000DF820000}"/>
    <cellStyle name="20% - Accent1 4 2 3 2 2 4 2 6 2" xfId="33685" xr:uid="{00000000-0005-0000-0000-0000E0820000}"/>
    <cellStyle name="20% - Accent1 4 2 3 2 2 4 2 6 2 2" xfId="33686" xr:uid="{00000000-0005-0000-0000-0000E1820000}"/>
    <cellStyle name="20% - Accent1 4 2 3 2 2 4 2 6 3" xfId="33687" xr:uid="{00000000-0005-0000-0000-0000E2820000}"/>
    <cellStyle name="20% - Accent1 4 2 3 2 2 4 2 7" xfId="33688" xr:uid="{00000000-0005-0000-0000-0000E3820000}"/>
    <cellStyle name="20% - Accent1 4 2 3 2 2 4 2 7 2" xfId="33689" xr:uid="{00000000-0005-0000-0000-0000E4820000}"/>
    <cellStyle name="20% - Accent1 4 2 3 2 2 4 2 8" xfId="33690" xr:uid="{00000000-0005-0000-0000-0000E5820000}"/>
    <cellStyle name="20% - Accent1 4 2 3 2 2 4 2 8 2" xfId="33691" xr:uid="{00000000-0005-0000-0000-0000E6820000}"/>
    <cellStyle name="20% - Accent1 4 2 3 2 2 4 2 9" xfId="33692" xr:uid="{00000000-0005-0000-0000-0000E7820000}"/>
    <cellStyle name="20% - Accent1 4 2 3 2 2 4 3" xfId="33693" xr:uid="{00000000-0005-0000-0000-0000E8820000}"/>
    <cellStyle name="20% - Accent1 4 2 3 2 2 4 3 2" xfId="33694" xr:uid="{00000000-0005-0000-0000-0000E9820000}"/>
    <cellStyle name="20% - Accent1 4 2 3 2 2 4 3 2 2" xfId="33695" xr:uid="{00000000-0005-0000-0000-0000EA820000}"/>
    <cellStyle name="20% - Accent1 4 2 3 2 2 4 3 2 2 2" xfId="33696" xr:uid="{00000000-0005-0000-0000-0000EB820000}"/>
    <cellStyle name="20% - Accent1 4 2 3 2 2 4 3 2 2 2 2" xfId="33697" xr:uid="{00000000-0005-0000-0000-0000EC820000}"/>
    <cellStyle name="20% - Accent1 4 2 3 2 2 4 3 2 2 3" xfId="33698" xr:uid="{00000000-0005-0000-0000-0000ED820000}"/>
    <cellStyle name="20% - Accent1 4 2 3 2 2 4 3 2 3" xfId="33699" xr:uid="{00000000-0005-0000-0000-0000EE820000}"/>
    <cellStyle name="20% - Accent1 4 2 3 2 2 4 3 2 3 2" xfId="33700" xr:uid="{00000000-0005-0000-0000-0000EF820000}"/>
    <cellStyle name="20% - Accent1 4 2 3 2 2 4 3 2 4" xfId="33701" xr:uid="{00000000-0005-0000-0000-0000F0820000}"/>
    <cellStyle name="20% - Accent1 4 2 3 2 2 4 3 3" xfId="33702" xr:uid="{00000000-0005-0000-0000-0000F1820000}"/>
    <cellStyle name="20% - Accent1 4 2 3 2 2 4 3 3 2" xfId="33703" xr:uid="{00000000-0005-0000-0000-0000F2820000}"/>
    <cellStyle name="20% - Accent1 4 2 3 2 2 4 3 3 2 2" xfId="33704" xr:uid="{00000000-0005-0000-0000-0000F3820000}"/>
    <cellStyle name="20% - Accent1 4 2 3 2 2 4 3 3 2 2 2" xfId="33705" xr:uid="{00000000-0005-0000-0000-0000F4820000}"/>
    <cellStyle name="20% - Accent1 4 2 3 2 2 4 3 3 2 3" xfId="33706" xr:uid="{00000000-0005-0000-0000-0000F5820000}"/>
    <cellStyle name="20% - Accent1 4 2 3 2 2 4 3 3 3" xfId="33707" xr:uid="{00000000-0005-0000-0000-0000F6820000}"/>
    <cellStyle name="20% - Accent1 4 2 3 2 2 4 3 3 3 2" xfId="33708" xr:uid="{00000000-0005-0000-0000-0000F7820000}"/>
    <cellStyle name="20% - Accent1 4 2 3 2 2 4 3 3 4" xfId="33709" xr:uid="{00000000-0005-0000-0000-0000F8820000}"/>
    <cellStyle name="20% - Accent1 4 2 3 2 2 4 3 4" xfId="33710" xr:uid="{00000000-0005-0000-0000-0000F9820000}"/>
    <cellStyle name="20% - Accent1 4 2 3 2 2 4 3 4 2" xfId="33711" xr:uid="{00000000-0005-0000-0000-0000FA820000}"/>
    <cellStyle name="20% - Accent1 4 2 3 2 2 4 3 4 2 2" xfId="33712" xr:uid="{00000000-0005-0000-0000-0000FB820000}"/>
    <cellStyle name="20% - Accent1 4 2 3 2 2 4 3 4 2 2 2" xfId="33713" xr:uid="{00000000-0005-0000-0000-0000FC820000}"/>
    <cellStyle name="20% - Accent1 4 2 3 2 2 4 3 4 2 3" xfId="33714" xr:uid="{00000000-0005-0000-0000-0000FD820000}"/>
    <cellStyle name="20% - Accent1 4 2 3 2 2 4 3 4 3" xfId="33715" xr:uid="{00000000-0005-0000-0000-0000FE820000}"/>
    <cellStyle name="20% - Accent1 4 2 3 2 2 4 3 4 3 2" xfId="33716" xr:uid="{00000000-0005-0000-0000-0000FF820000}"/>
    <cellStyle name="20% - Accent1 4 2 3 2 2 4 3 4 4" xfId="33717" xr:uid="{00000000-0005-0000-0000-000000830000}"/>
    <cellStyle name="20% - Accent1 4 2 3 2 2 4 3 5" xfId="33718" xr:uid="{00000000-0005-0000-0000-000001830000}"/>
    <cellStyle name="20% - Accent1 4 2 3 2 2 4 3 5 2" xfId="33719" xr:uid="{00000000-0005-0000-0000-000002830000}"/>
    <cellStyle name="20% - Accent1 4 2 3 2 2 4 3 5 2 2" xfId="33720" xr:uid="{00000000-0005-0000-0000-000003830000}"/>
    <cellStyle name="20% - Accent1 4 2 3 2 2 4 3 5 3" xfId="33721" xr:uid="{00000000-0005-0000-0000-000004830000}"/>
    <cellStyle name="20% - Accent1 4 2 3 2 2 4 3 6" xfId="33722" xr:uid="{00000000-0005-0000-0000-000005830000}"/>
    <cellStyle name="20% - Accent1 4 2 3 2 2 4 3 6 2" xfId="33723" xr:uid="{00000000-0005-0000-0000-000006830000}"/>
    <cellStyle name="20% - Accent1 4 2 3 2 2 4 3 6 2 2" xfId="33724" xr:uid="{00000000-0005-0000-0000-000007830000}"/>
    <cellStyle name="20% - Accent1 4 2 3 2 2 4 3 6 3" xfId="33725" xr:uid="{00000000-0005-0000-0000-000008830000}"/>
    <cellStyle name="20% - Accent1 4 2 3 2 2 4 3 7" xfId="33726" xr:uid="{00000000-0005-0000-0000-000009830000}"/>
    <cellStyle name="20% - Accent1 4 2 3 2 2 4 3 7 2" xfId="33727" xr:uid="{00000000-0005-0000-0000-00000A830000}"/>
    <cellStyle name="20% - Accent1 4 2 3 2 2 4 3 8" xfId="33728" xr:uid="{00000000-0005-0000-0000-00000B830000}"/>
    <cellStyle name="20% - Accent1 4 2 3 2 2 4 3 8 2" xfId="33729" xr:uid="{00000000-0005-0000-0000-00000C830000}"/>
    <cellStyle name="20% - Accent1 4 2 3 2 2 4 3 9" xfId="33730" xr:uid="{00000000-0005-0000-0000-00000D830000}"/>
    <cellStyle name="20% - Accent1 4 2 3 2 2 4 4" xfId="33731" xr:uid="{00000000-0005-0000-0000-00000E830000}"/>
    <cellStyle name="20% - Accent1 4 2 3 2 2 4 4 2" xfId="33732" xr:uid="{00000000-0005-0000-0000-00000F830000}"/>
    <cellStyle name="20% - Accent1 4 2 3 2 2 4 4 2 2" xfId="33733" xr:uid="{00000000-0005-0000-0000-000010830000}"/>
    <cellStyle name="20% - Accent1 4 2 3 2 2 4 4 2 2 2" xfId="33734" xr:uid="{00000000-0005-0000-0000-000011830000}"/>
    <cellStyle name="20% - Accent1 4 2 3 2 2 4 4 2 3" xfId="33735" xr:uid="{00000000-0005-0000-0000-000012830000}"/>
    <cellStyle name="20% - Accent1 4 2 3 2 2 4 4 3" xfId="33736" xr:uid="{00000000-0005-0000-0000-000013830000}"/>
    <cellStyle name="20% - Accent1 4 2 3 2 2 4 4 3 2" xfId="33737" xr:uid="{00000000-0005-0000-0000-000014830000}"/>
    <cellStyle name="20% - Accent1 4 2 3 2 2 4 4 4" xfId="33738" xr:uid="{00000000-0005-0000-0000-000015830000}"/>
    <cellStyle name="20% - Accent1 4 2 3 2 2 4 5" xfId="33739" xr:uid="{00000000-0005-0000-0000-000016830000}"/>
    <cellStyle name="20% - Accent1 4 2 3 2 2 4 5 2" xfId="33740" xr:uid="{00000000-0005-0000-0000-000017830000}"/>
    <cellStyle name="20% - Accent1 4 2 3 2 2 4 5 2 2" xfId="33741" xr:uid="{00000000-0005-0000-0000-000018830000}"/>
    <cellStyle name="20% - Accent1 4 2 3 2 2 4 5 2 2 2" xfId="33742" xr:uid="{00000000-0005-0000-0000-000019830000}"/>
    <cellStyle name="20% - Accent1 4 2 3 2 2 4 5 2 3" xfId="33743" xr:uid="{00000000-0005-0000-0000-00001A830000}"/>
    <cellStyle name="20% - Accent1 4 2 3 2 2 4 5 3" xfId="33744" xr:uid="{00000000-0005-0000-0000-00001B830000}"/>
    <cellStyle name="20% - Accent1 4 2 3 2 2 4 5 3 2" xfId="33745" xr:uid="{00000000-0005-0000-0000-00001C830000}"/>
    <cellStyle name="20% - Accent1 4 2 3 2 2 4 5 4" xfId="33746" xr:uid="{00000000-0005-0000-0000-00001D830000}"/>
    <cellStyle name="20% - Accent1 4 2 3 2 2 4 6" xfId="33747" xr:uid="{00000000-0005-0000-0000-00001E830000}"/>
    <cellStyle name="20% - Accent1 4 2 3 2 2 4 6 2" xfId="33748" xr:uid="{00000000-0005-0000-0000-00001F830000}"/>
    <cellStyle name="20% - Accent1 4 2 3 2 2 4 6 2 2" xfId="33749" xr:uid="{00000000-0005-0000-0000-000020830000}"/>
    <cellStyle name="20% - Accent1 4 2 3 2 2 4 6 2 2 2" xfId="33750" xr:uid="{00000000-0005-0000-0000-000021830000}"/>
    <cellStyle name="20% - Accent1 4 2 3 2 2 4 6 2 3" xfId="33751" xr:uid="{00000000-0005-0000-0000-000022830000}"/>
    <cellStyle name="20% - Accent1 4 2 3 2 2 4 6 3" xfId="33752" xr:uid="{00000000-0005-0000-0000-000023830000}"/>
    <cellStyle name="20% - Accent1 4 2 3 2 2 4 6 3 2" xfId="33753" xr:uid="{00000000-0005-0000-0000-000024830000}"/>
    <cellStyle name="20% - Accent1 4 2 3 2 2 4 6 4" xfId="33754" xr:uid="{00000000-0005-0000-0000-000025830000}"/>
    <cellStyle name="20% - Accent1 4 2 3 2 2 4 7" xfId="33755" xr:uid="{00000000-0005-0000-0000-000026830000}"/>
    <cellStyle name="20% - Accent1 4 2 3 2 2 4 7 2" xfId="33756" xr:uid="{00000000-0005-0000-0000-000027830000}"/>
    <cellStyle name="20% - Accent1 4 2 3 2 2 4 7 2 2" xfId="33757" xr:uid="{00000000-0005-0000-0000-000028830000}"/>
    <cellStyle name="20% - Accent1 4 2 3 2 2 4 7 3" xfId="33758" xr:uid="{00000000-0005-0000-0000-000029830000}"/>
    <cellStyle name="20% - Accent1 4 2 3 2 2 4 8" xfId="33759" xr:uid="{00000000-0005-0000-0000-00002A830000}"/>
    <cellStyle name="20% - Accent1 4 2 3 2 2 4 8 2" xfId="33760" xr:uid="{00000000-0005-0000-0000-00002B830000}"/>
    <cellStyle name="20% - Accent1 4 2 3 2 2 4 8 2 2" xfId="33761" xr:uid="{00000000-0005-0000-0000-00002C830000}"/>
    <cellStyle name="20% - Accent1 4 2 3 2 2 4 8 3" xfId="33762" xr:uid="{00000000-0005-0000-0000-00002D830000}"/>
    <cellStyle name="20% - Accent1 4 2 3 2 2 4 9" xfId="33763" xr:uid="{00000000-0005-0000-0000-00002E830000}"/>
    <cellStyle name="20% - Accent1 4 2 3 2 2 4 9 2" xfId="33764" xr:uid="{00000000-0005-0000-0000-00002F830000}"/>
    <cellStyle name="20% - Accent1 4 2 3 2 2 5" xfId="33765" xr:uid="{00000000-0005-0000-0000-000030830000}"/>
    <cellStyle name="20% - Accent1 4 2 3 2 2 5 2" xfId="33766" xr:uid="{00000000-0005-0000-0000-000031830000}"/>
    <cellStyle name="20% - Accent1 4 2 3 2 2 5 2 2" xfId="33767" xr:uid="{00000000-0005-0000-0000-000032830000}"/>
    <cellStyle name="20% - Accent1 4 2 3 2 2 5 2 2 2" xfId="33768" xr:uid="{00000000-0005-0000-0000-000033830000}"/>
    <cellStyle name="20% - Accent1 4 2 3 2 2 5 2 2 2 2" xfId="33769" xr:uid="{00000000-0005-0000-0000-000034830000}"/>
    <cellStyle name="20% - Accent1 4 2 3 2 2 5 2 2 3" xfId="33770" xr:uid="{00000000-0005-0000-0000-000035830000}"/>
    <cellStyle name="20% - Accent1 4 2 3 2 2 5 2 3" xfId="33771" xr:uid="{00000000-0005-0000-0000-000036830000}"/>
    <cellStyle name="20% - Accent1 4 2 3 2 2 5 2 3 2" xfId="33772" xr:uid="{00000000-0005-0000-0000-000037830000}"/>
    <cellStyle name="20% - Accent1 4 2 3 2 2 5 2 4" xfId="33773" xr:uid="{00000000-0005-0000-0000-000038830000}"/>
    <cellStyle name="20% - Accent1 4 2 3 2 2 5 3" xfId="33774" xr:uid="{00000000-0005-0000-0000-000039830000}"/>
    <cellStyle name="20% - Accent1 4 2 3 2 2 5 3 2" xfId="33775" xr:uid="{00000000-0005-0000-0000-00003A830000}"/>
    <cellStyle name="20% - Accent1 4 2 3 2 2 5 3 2 2" xfId="33776" xr:uid="{00000000-0005-0000-0000-00003B830000}"/>
    <cellStyle name="20% - Accent1 4 2 3 2 2 5 3 2 2 2" xfId="33777" xr:uid="{00000000-0005-0000-0000-00003C830000}"/>
    <cellStyle name="20% - Accent1 4 2 3 2 2 5 3 2 3" xfId="33778" xr:uid="{00000000-0005-0000-0000-00003D830000}"/>
    <cellStyle name="20% - Accent1 4 2 3 2 2 5 3 3" xfId="33779" xr:uid="{00000000-0005-0000-0000-00003E830000}"/>
    <cellStyle name="20% - Accent1 4 2 3 2 2 5 3 3 2" xfId="33780" xr:uid="{00000000-0005-0000-0000-00003F830000}"/>
    <cellStyle name="20% - Accent1 4 2 3 2 2 5 3 4" xfId="33781" xr:uid="{00000000-0005-0000-0000-000040830000}"/>
    <cellStyle name="20% - Accent1 4 2 3 2 2 5 4" xfId="33782" xr:uid="{00000000-0005-0000-0000-000041830000}"/>
    <cellStyle name="20% - Accent1 4 2 3 2 2 5 4 2" xfId="33783" xr:uid="{00000000-0005-0000-0000-000042830000}"/>
    <cellStyle name="20% - Accent1 4 2 3 2 2 5 4 2 2" xfId="33784" xr:uid="{00000000-0005-0000-0000-000043830000}"/>
    <cellStyle name="20% - Accent1 4 2 3 2 2 5 4 2 2 2" xfId="33785" xr:uid="{00000000-0005-0000-0000-000044830000}"/>
    <cellStyle name="20% - Accent1 4 2 3 2 2 5 4 2 3" xfId="33786" xr:uid="{00000000-0005-0000-0000-000045830000}"/>
    <cellStyle name="20% - Accent1 4 2 3 2 2 5 4 3" xfId="33787" xr:uid="{00000000-0005-0000-0000-000046830000}"/>
    <cellStyle name="20% - Accent1 4 2 3 2 2 5 4 3 2" xfId="33788" xr:uid="{00000000-0005-0000-0000-000047830000}"/>
    <cellStyle name="20% - Accent1 4 2 3 2 2 5 4 4" xfId="33789" xr:uid="{00000000-0005-0000-0000-000048830000}"/>
    <cellStyle name="20% - Accent1 4 2 3 2 2 5 5" xfId="33790" xr:uid="{00000000-0005-0000-0000-000049830000}"/>
    <cellStyle name="20% - Accent1 4 2 3 2 2 5 5 2" xfId="33791" xr:uid="{00000000-0005-0000-0000-00004A830000}"/>
    <cellStyle name="20% - Accent1 4 2 3 2 2 5 5 2 2" xfId="33792" xr:uid="{00000000-0005-0000-0000-00004B830000}"/>
    <cellStyle name="20% - Accent1 4 2 3 2 2 5 5 3" xfId="33793" xr:uid="{00000000-0005-0000-0000-00004C830000}"/>
    <cellStyle name="20% - Accent1 4 2 3 2 2 5 6" xfId="33794" xr:uid="{00000000-0005-0000-0000-00004D830000}"/>
    <cellStyle name="20% - Accent1 4 2 3 2 2 5 6 2" xfId="33795" xr:uid="{00000000-0005-0000-0000-00004E830000}"/>
    <cellStyle name="20% - Accent1 4 2 3 2 2 5 6 2 2" xfId="33796" xr:uid="{00000000-0005-0000-0000-00004F830000}"/>
    <cellStyle name="20% - Accent1 4 2 3 2 2 5 6 3" xfId="33797" xr:uid="{00000000-0005-0000-0000-000050830000}"/>
    <cellStyle name="20% - Accent1 4 2 3 2 2 5 7" xfId="33798" xr:uid="{00000000-0005-0000-0000-000051830000}"/>
    <cellStyle name="20% - Accent1 4 2 3 2 2 5 7 2" xfId="33799" xr:uid="{00000000-0005-0000-0000-000052830000}"/>
    <cellStyle name="20% - Accent1 4 2 3 2 2 5 8" xfId="33800" xr:uid="{00000000-0005-0000-0000-000053830000}"/>
    <cellStyle name="20% - Accent1 4 2 3 2 2 5 8 2" xfId="33801" xr:uid="{00000000-0005-0000-0000-000054830000}"/>
    <cellStyle name="20% - Accent1 4 2 3 2 2 5 9" xfId="33802" xr:uid="{00000000-0005-0000-0000-000055830000}"/>
    <cellStyle name="20% - Accent1 4 2 3 2 2 6" xfId="33803" xr:uid="{00000000-0005-0000-0000-000056830000}"/>
    <cellStyle name="20% - Accent1 4 2 3 2 2 6 2" xfId="33804" xr:uid="{00000000-0005-0000-0000-000057830000}"/>
    <cellStyle name="20% - Accent1 4 2 3 2 2 6 2 2" xfId="33805" xr:uid="{00000000-0005-0000-0000-000058830000}"/>
    <cellStyle name="20% - Accent1 4 2 3 2 2 6 2 2 2" xfId="33806" xr:uid="{00000000-0005-0000-0000-000059830000}"/>
    <cellStyle name="20% - Accent1 4 2 3 2 2 6 2 2 2 2" xfId="33807" xr:uid="{00000000-0005-0000-0000-00005A830000}"/>
    <cellStyle name="20% - Accent1 4 2 3 2 2 6 2 2 3" xfId="33808" xr:uid="{00000000-0005-0000-0000-00005B830000}"/>
    <cellStyle name="20% - Accent1 4 2 3 2 2 6 2 3" xfId="33809" xr:uid="{00000000-0005-0000-0000-00005C830000}"/>
    <cellStyle name="20% - Accent1 4 2 3 2 2 6 2 3 2" xfId="33810" xr:uid="{00000000-0005-0000-0000-00005D830000}"/>
    <cellStyle name="20% - Accent1 4 2 3 2 2 6 2 4" xfId="33811" xr:uid="{00000000-0005-0000-0000-00005E830000}"/>
    <cellStyle name="20% - Accent1 4 2 3 2 2 6 3" xfId="33812" xr:uid="{00000000-0005-0000-0000-00005F830000}"/>
    <cellStyle name="20% - Accent1 4 2 3 2 2 6 3 2" xfId="33813" xr:uid="{00000000-0005-0000-0000-000060830000}"/>
    <cellStyle name="20% - Accent1 4 2 3 2 2 6 3 2 2" xfId="33814" xr:uid="{00000000-0005-0000-0000-000061830000}"/>
    <cellStyle name="20% - Accent1 4 2 3 2 2 6 3 2 2 2" xfId="33815" xr:uid="{00000000-0005-0000-0000-000062830000}"/>
    <cellStyle name="20% - Accent1 4 2 3 2 2 6 3 2 3" xfId="33816" xr:uid="{00000000-0005-0000-0000-000063830000}"/>
    <cellStyle name="20% - Accent1 4 2 3 2 2 6 3 3" xfId="33817" xr:uid="{00000000-0005-0000-0000-000064830000}"/>
    <cellStyle name="20% - Accent1 4 2 3 2 2 6 3 3 2" xfId="33818" xr:uid="{00000000-0005-0000-0000-000065830000}"/>
    <cellStyle name="20% - Accent1 4 2 3 2 2 6 3 4" xfId="33819" xr:uid="{00000000-0005-0000-0000-000066830000}"/>
    <cellStyle name="20% - Accent1 4 2 3 2 2 6 4" xfId="33820" xr:uid="{00000000-0005-0000-0000-000067830000}"/>
    <cellStyle name="20% - Accent1 4 2 3 2 2 6 4 2" xfId="33821" xr:uid="{00000000-0005-0000-0000-000068830000}"/>
    <cellStyle name="20% - Accent1 4 2 3 2 2 6 4 2 2" xfId="33822" xr:uid="{00000000-0005-0000-0000-000069830000}"/>
    <cellStyle name="20% - Accent1 4 2 3 2 2 6 4 2 2 2" xfId="33823" xr:uid="{00000000-0005-0000-0000-00006A830000}"/>
    <cellStyle name="20% - Accent1 4 2 3 2 2 6 4 2 3" xfId="33824" xr:uid="{00000000-0005-0000-0000-00006B830000}"/>
    <cellStyle name="20% - Accent1 4 2 3 2 2 6 4 3" xfId="33825" xr:uid="{00000000-0005-0000-0000-00006C830000}"/>
    <cellStyle name="20% - Accent1 4 2 3 2 2 6 4 3 2" xfId="33826" xr:uid="{00000000-0005-0000-0000-00006D830000}"/>
    <cellStyle name="20% - Accent1 4 2 3 2 2 6 4 4" xfId="33827" xr:uid="{00000000-0005-0000-0000-00006E830000}"/>
    <cellStyle name="20% - Accent1 4 2 3 2 2 6 5" xfId="33828" xr:uid="{00000000-0005-0000-0000-00006F830000}"/>
    <cellStyle name="20% - Accent1 4 2 3 2 2 6 5 2" xfId="33829" xr:uid="{00000000-0005-0000-0000-000070830000}"/>
    <cellStyle name="20% - Accent1 4 2 3 2 2 6 5 2 2" xfId="33830" xr:uid="{00000000-0005-0000-0000-000071830000}"/>
    <cellStyle name="20% - Accent1 4 2 3 2 2 6 5 3" xfId="33831" xr:uid="{00000000-0005-0000-0000-000072830000}"/>
    <cellStyle name="20% - Accent1 4 2 3 2 2 6 6" xfId="33832" xr:uid="{00000000-0005-0000-0000-000073830000}"/>
    <cellStyle name="20% - Accent1 4 2 3 2 2 6 6 2" xfId="33833" xr:uid="{00000000-0005-0000-0000-000074830000}"/>
    <cellStyle name="20% - Accent1 4 2 3 2 2 6 6 2 2" xfId="33834" xr:uid="{00000000-0005-0000-0000-000075830000}"/>
    <cellStyle name="20% - Accent1 4 2 3 2 2 6 6 3" xfId="33835" xr:uid="{00000000-0005-0000-0000-000076830000}"/>
    <cellStyle name="20% - Accent1 4 2 3 2 2 6 7" xfId="33836" xr:uid="{00000000-0005-0000-0000-000077830000}"/>
    <cellStyle name="20% - Accent1 4 2 3 2 2 6 7 2" xfId="33837" xr:uid="{00000000-0005-0000-0000-000078830000}"/>
    <cellStyle name="20% - Accent1 4 2 3 2 2 6 8" xfId="33838" xr:uid="{00000000-0005-0000-0000-000079830000}"/>
    <cellStyle name="20% - Accent1 4 2 3 2 2 6 8 2" xfId="33839" xr:uid="{00000000-0005-0000-0000-00007A830000}"/>
    <cellStyle name="20% - Accent1 4 2 3 2 2 6 9" xfId="33840" xr:uid="{00000000-0005-0000-0000-00007B830000}"/>
    <cellStyle name="20% - Accent1 4 2 3 2 2 7" xfId="33841" xr:uid="{00000000-0005-0000-0000-00007C830000}"/>
    <cellStyle name="20% - Accent1 4 2 3 2 2 7 2" xfId="33842" xr:uid="{00000000-0005-0000-0000-00007D830000}"/>
    <cellStyle name="20% - Accent1 4 2 3 2 2 7 2 2" xfId="33843" xr:uid="{00000000-0005-0000-0000-00007E830000}"/>
    <cellStyle name="20% - Accent1 4 2 3 2 2 7 2 2 2" xfId="33844" xr:uid="{00000000-0005-0000-0000-00007F830000}"/>
    <cellStyle name="20% - Accent1 4 2 3 2 2 7 2 3" xfId="33845" xr:uid="{00000000-0005-0000-0000-000080830000}"/>
    <cellStyle name="20% - Accent1 4 2 3 2 2 7 3" xfId="33846" xr:uid="{00000000-0005-0000-0000-000081830000}"/>
    <cellStyle name="20% - Accent1 4 2 3 2 2 7 3 2" xfId="33847" xr:uid="{00000000-0005-0000-0000-000082830000}"/>
    <cellStyle name="20% - Accent1 4 2 3 2 2 7 4" xfId="33848" xr:uid="{00000000-0005-0000-0000-000083830000}"/>
    <cellStyle name="20% - Accent1 4 2 3 2 2 8" xfId="33849" xr:uid="{00000000-0005-0000-0000-000084830000}"/>
    <cellStyle name="20% - Accent1 4 2 3 2 2 8 2" xfId="33850" xr:uid="{00000000-0005-0000-0000-000085830000}"/>
    <cellStyle name="20% - Accent1 4 2 3 2 2 8 2 2" xfId="33851" xr:uid="{00000000-0005-0000-0000-000086830000}"/>
    <cellStyle name="20% - Accent1 4 2 3 2 2 8 2 2 2" xfId="33852" xr:uid="{00000000-0005-0000-0000-000087830000}"/>
    <cellStyle name="20% - Accent1 4 2 3 2 2 8 2 3" xfId="33853" xr:uid="{00000000-0005-0000-0000-000088830000}"/>
    <cellStyle name="20% - Accent1 4 2 3 2 2 8 3" xfId="33854" xr:uid="{00000000-0005-0000-0000-000089830000}"/>
    <cellStyle name="20% - Accent1 4 2 3 2 2 8 3 2" xfId="33855" xr:uid="{00000000-0005-0000-0000-00008A830000}"/>
    <cellStyle name="20% - Accent1 4 2 3 2 2 8 4" xfId="33856" xr:uid="{00000000-0005-0000-0000-00008B830000}"/>
    <cellStyle name="20% - Accent1 4 2 3 2 2 9" xfId="33857" xr:uid="{00000000-0005-0000-0000-00008C830000}"/>
    <cellStyle name="20% - Accent1 4 2 3 2 2 9 2" xfId="33858" xr:uid="{00000000-0005-0000-0000-00008D830000}"/>
    <cellStyle name="20% - Accent1 4 2 3 2 2 9 2 2" xfId="33859" xr:uid="{00000000-0005-0000-0000-00008E830000}"/>
    <cellStyle name="20% - Accent1 4 2 3 2 2 9 2 2 2" xfId="33860" xr:uid="{00000000-0005-0000-0000-00008F830000}"/>
    <cellStyle name="20% - Accent1 4 2 3 2 2 9 2 3" xfId="33861" xr:uid="{00000000-0005-0000-0000-000090830000}"/>
    <cellStyle name="20% - Accent1 4 2 3 2 2 9 3" xfId="33862" xr:uid="{00000000-0005-0000-0000-000091830000}"/>
    <cellStyle name="20% - Accent1 4 2 3 2 2 9 3 2" xfId="33863" xr:uid="{00000000-0005-0000-0000-000092830000}"/>
    <cellStyle name="20% - Accent1 4 2 3 2 2 9 4" xfId="33864" xr:uid="{00000000-0005-0000-0000-000093830000}"/>
    <cellStyle name="20% - Accent1 4 2 3 2 3" xfId="33865" xr:uid="{00000000-0005-0000-0000-000094830000}"/>
    <cellStyle name="20% - Accent1 4 2 3 2 3 10" xfId="33866" xr:uid="{00000000-0005-0000-0000-000095830000}"/>
    <cellStyle name="20% - Accent1 4 2 3 2 3 10 2" xfId="33867" xr:uid="{00000000-0005-0000-0000-000096830000}"/>
    <cellStyle name="20% - Accent1 4 2 3 2 3 11" xfId="33868" xr:uid="{00000000-0005-0000-0000-000097830000}"/>
    <cellStyle name="20% - Accent1 4 2 3 2 3 2" xfId="33869" xr:uid="{00000000-0005-0000-0000-000098830000}"/>
    <cellStyle name="20% - Accent1 4 2 3 2 3 2 2" xfId="33870" xr:uid="{00000000-0005-0000-0000-000099830000}"/>
    <cellStyle name="20% - Accent1 4 2 3 2 3 2 2 2" xfId="33871" xr:uid="{00000000-0005-0000-0000-00009A830000}"/>
    <cellStyle name="20% - Accent1 4 2 3 2 3 2 2 2 2" xfId="33872" xr:uid="{00000000-0005-0000-0000-00009B830000}"/>
    <cellStyle name="20% - Accent1 4 2 3 2 3 2 2 2 2 2" xfId="33873" xr:uid="{00000000-0005-0000-0000-00009C830000}"/>
    <cellStyle name="20% - Accent1 4 2 3 2 3 2 2 2 3" xfId="33874" xr:uid="{00000000-0005-0000-0000-00009D830000}"/>
    <cellStyle name="20% - Accent1 4 2 3 2 3 2 2 3" xfId="33875" xr:uid="{00000000-0005-0000-0000-00009E830000}"/>
    <cellStyle name="20% - Accent1 4 2 3 2 3 2 2 3 2" xfId="33876" xr:uid="{00000000-0005-0000-0000-00009F830000}"/>
    <cellStyle name="20% - Accent1 4 2 3 2 3 2 2 4" xfId="33877" xr:uid="{00000000-0005-0000-0000-0000A0830000}"/>
    <cellStyle name="20% - Accent1 4 2 3 2 3 2 3" xfId="33878" xr:uid="{00000000-0005-0000-0000-0000A1830000}"/>
    <cellStyle name="20% - Accent1 4 2 3 2 3 2 3 2" xfId="33879" xr:uid="{00000000-0005-0000-0000-0000A2830000}"/>
    <cellStyle name="20% - Accent1 4 2 3 2 3 2 3 2 2" xfId="33880" xr:uid="{00000000-0005-0000-0000-0000A3830000}"/>
    <cellStyle name="20% - Accent1 4 2 3 2 3 2 3 2 2 2" xfId="33881" xr:uid="{00000000-0005-0000-0000-0000A4830000}"/>
    <cellStyle name="20% - Accent1 4 2 3 2 3 2 3 2 3" xfId="33882" xr:uid="{00000000-0005-0000-0000-0000A5830000}"/>
    <cellStyle name="20% - Accent1 4 2 3 2 3 2 3 3" xfId="33883" xr:uid="{00000000-0005-0000-0000-0000A6830000}"/>
    <cellStyle name="20% - Accent1 4 2 3 2 3 2 3 3 2" xfId="33884" xr:uid="{00000000-0005-0000-0000-0000A7830000}"/>
    <cellStyle name="20% - Accent1 4 2 3 2 3 2 3 4" xfId="33885" xr:uid="{00000000-0005-0000-0000-0000A8830000}"/>
    <cellStyle name="20% - Accent1 4 2 3 2 3 2 4" xfId="33886" xr:uid="{00000000-0005-0000-0000-0000A9830000}"/>
    <cellStyle name="20% - Accent1 4 2 3 2 3 2 4 2" xfId="33887" xr:uid="{00000000-0005-0000-0000-0000AA830000}"/>
    <cellStyle name="20% - Accent1 4 2 3 2 3 2 4 2 2" xfId="33888" xr:uid="{00000000-0005-0000-0000-0000AB830000}"/>
    <cellStyle name="20% - Accent1 4 2 3 2 3 2 4 2 2 2" xfId="33889" xr:uid="{00000000-0005-0000-0000-0000AC830000}"/>
    <cellStyle name="20% - Accent1 4 2 3 2 3 2 4 2 3" xfId="33890" xr:uid="{00000000-0005-0000-0000-0000AD830000}"/>
    <cellStyle name="20% - Accent1 4 2 3 2 3 2 4 3" xfId="33891" xr:uid="{00000000-0005-0000-0000-0000AE830000}"/>
    <cellStyle name="20% - Accent1 4 2 3 2 3 2 4 3 2" xfId="33892" xr:uid="{00000000-0005-0000-0000-0000AF830000}"/>
    <cellStyle name="20% - Accent1 4 2 3 2 3 2 4 4" xfId="33893" xr:uid="{00000000-0005-0000-0000-0000B0830000}"/>
    <cellStyle name="20% - Accent1 4 2 3 2 3 2 5" xfId="33894" xr:uid="{00000000-0005-0000-0000-0000B1830000}"/>
    <cellStyle name="20% - Accent1 4 2 3 2 3 2 5 2" xfId="33895" xr:uid="{00000000-0005-0000-0000-0000B2830000}"/>
    <cellStyle name="20% - Accent1 4 2 3 2 3 2 5 2 2" xfId="33896" xr:uid="{00000000-0005-0000-0000-0000B3830000}"/>
    <cellStyle name="20% - Accent1 4 2 3 2 3 2 5 3" xfId="33897" xr:uid="{00000000-0005-0000-0000-0000B4830000}"/>
    <cellStyle name="20% - Accent1 4 2 3 2 3 2 6" xfId="33898" xr:uid="{00000000-0005-0000-0000-0000B5830000}"/>
    <cellStyle name="20% - Accent1 4 2 3 2 3 2 6 2" xfId="33899" xr:uid="{00000000-0005-0000-0000-0000B6830000}"/>
    <cellStyle name="20% - Accent1 4 2 3 2 3 2 6 2 2" xfId="33900" xr:uid="{00000000-0005-0000-0000-0000B7830000}"/>
    <cellStyle name="20% - Accent1 4 2 3 2 3 2 6 3" xfId="33901" xr:uid="{00000000-0005-0000-0000-0000B8830000}"/>
    <cellStyle name="20% - Accent1 4 2 3 2 3 2 7" xfId="33902" xr:uid="{00000000-0005-0000-0000-0000B9830000}"/>
    <cellStyle name="20% - Accent1 4 2 3 2 3 2 7 2" xfId="33903" xr:uid="{00000000-0005-0000-0000-0000BA830000}"/>
    <cellStyle name="20% - Accent1 4 2 3 2 3 2 8" xfId="33904" xr:uid="{00000000-0005-0000-0000-0000BB830000}"/>
    <cellStyle name="20% - Accent1 4 2 3 2 3 2 8 2" xfId="33905" xr:uid="{00000000-0005-0000-0000-0000BC830000}"/>
    <cellStyle name="20% - Accent1 4 2 3 2 3 2 9" xfId="33906" xr:uid="{00000000-0005-0000-0000-0000BD830000}"/>
    <cellStyle name="20% - Accent1 4 2 3 2 3 3" xfId="33907" xr:uid="{00000000-0005-0000-0000-0000BE830000}"/>
    <cellStyle name="20% - Accent1 4 2 3 2 3 3 2" xfId="33908" xr:uid="{00000000-0005-0000-0000-0000BF830000}"/>
    <cellStyle name="20% - Accent1 4 2 3 2 3 3 2 2" xfId="33909" xr:uid="{00000000-0005-0000-0000-0000C0830000}"/>
    <cellStyle name="20% - Accent1 4 2 3 2 3 3 2 2 2" xfId="33910" xr:uid="{00000000-0005-0000-0000-0000C1830000}"/>
    <cellStyle name="20% - Accent1 4 2 3 2 3 3 2 2 2 2" xfId="33911" xr:uid="{00000000-0005-0000-0000-0000C2830000}"/>
    <cellStyle name="20% - Accent1 4 2 3 2 3 3 2 2 3" xfId="33912" xr:uid="{00000000-0005-0000-0000-0000C3830000}"/>
    <cellStyle name="20% - Accent1 4 2 3 2 3 3 2 3" xfId="33913" xr:uid="{00000000-0005-0000-0000-0000C4830000}"/>
    <cellStyle name="20% - Accent1 4 2 3 2 3 3 2 3 2" xfId="33914" xr:uid="{00000000-0005-0000-0000-0000C5830000}"/>
    <cellStyle name="20% - Accent1 4 2 3 2 3 3 2 4" xfId="33915" xr:uid="{00000000-0005-0000-0000-0000C6830000}"/>
    <cellStyle name="20% - Accent1 4 2 3 2 3 3 3" xfId="33916" xr:uid="{00000000-0005-0000-0000-0000C7830000}"/>
    <cellStyle name="20% - Accent1 4 2 3 2 3 3 3 2" xfId="33917" xr:uid="{00000000-0005-0000-0000-0000C8830000}"/>
    <cellStyle name="20% - Accent1 4 2 3 2 3 3 3 2 2" xfId="33918" xr:uid="{00000000-0005-0000-0000-0000C9830000}"/>
    <cellStyle name="20% - Accent1 4 2 3 2 3 3 3 2 2 2" xfId="33919" xr:uid="{00000000-0005-0000-0000-0000CA830000}"/>
    <cellStyle name="20% - Accent1 4 2 3 2 3 3 3 2 3" xfId="33920" xr:uid="{00000000-0005-0000-0000-0000CB830000}"/>
    <cellStyle name="20% - Accent1 4 2 3 2 3 3 3 3" xfId="33921" xr:uid="{00000000-0005-0000-0000-0000CC830000}"/>
    <cellStyle name="20% - Accent1 4 2 3 2 3 3 3 3 2" xfId="33922" xr:uid="{00000000-0005-0000-0000-0000CD830000}"/>
    <cellStyle name="20% - Accent1 4 2 3 2 3 3 3 4" xfId="33923" xr:uid="{00000000-0005-0000-0000-0000CE830000}"/>
    <cellStyle name="20% - Accent1 4 2 3 2 3 3 4" xfId="33924" xr:uid="{00000000-0005-0000-0000-0000CF830000}"/>
    <cellStyle name="20% - Accent1 4 2 3 2 3 3 4 2" xfId="33925" xr:uid="{00000000-0005-0000-0000-0000D0830000}"/>
    <cellStyle name="20% - Accent1 4 2 3 2 3 3 4 2 2" xfId="33926" xr:uid="{00000000-0005-0000-0000-0000D1830000}"/>
    <cellStyle name="20% - Accent1 4 2 3 2 3 3 4 2 2 2" xfId="33927" xr:uid="{00000000-0005-0000-0000-0000D2830000}"/>
    <cellStyle name="20% - Accent1 4 2 3 2 3 3 4 2 3" xfId="33928" xr:uid="{00000000-0005-0000-0000-0000D3830000}"/>
    <cellStyle name="20% - Accent1 4 2 3 2 3 3 4 3" xfId="33929" xr:uid="{00000000-0005-0000-0000-0000D4830000}"/>
    <cellStyle name="20% - Accent1 4 2 3 2 3 3 4 3 2" xfId="33930" xr:uid="{00000000-0005-0000-0000-0000D5830000}"/>
    <cellStyle name="20% - Accent1 4 2 3 2 3 3 4 4" xfId="33931" xr:uid="{00000000-0005-0000-0000-0000D6830000}"/>
    <cellStyle name="20% - Accent1 4 2 3 2 3 3 5" xfId="33932" xr:uid="{00000000-0005-0000-0000-0000D7830000}"/>
    <cellStyle name="20% - Accent1 4 2 3 2 3 3 5 2" xfId="33933" xr:uid="{00000000-0005-0000-0000-0000D8830000}"/>
    <cellStyle name="20% - Accent1 4 2 3 2 3 3 5 2 2" xfId="33934" xr:uid="{00000000-0005-0000-0000-0000D9830000}"/>
    <cellStyle name="20% - Accent1 4 2 3 2 3 3 5 3" xfId="33935" xr:uid="{00000000-0005-0000-0000-0000DA830000}"/>
    <cellStyle name="20% - Accent1 4 2 3 2 3 3 6" xfId="33936" xr:uid="{00000000-0005-0000-0000-0000DB830000}"/>
    <cellStyle name="20% - Accent1 4 2 3 2 3 3 6 2" xfId="33937" xr:uid="{00000000-0005-0000-0000-0000DC830000}"/>
    <cellStyle name="20% - Accent1 4 2 3 2 3 3 6 2 2" xfId="33938" xr:uid="{00000000-0005-0000-0000-0000DD830000}"/>
    <cellStyle name="20% - Accent1 4 2 3 2 3 3 6 3" xfId="33939" xr:uid="{00000000-0005-0000-0000-0000DE830000}"/>
    <cellStyle name="20% - Accent1 4 2 3 2 3 3 7" xfId="33940" xr:uid="{00000000-0005-0000-0000-0000DF830000}"/>
    <cellStyle name="20% - Accent1 4 2 3 2 3 3 7 2" xfId="33941" xr:uid="{00000000-0005-0000-0000-0000E0830000}"/>
    <cellStyle name="20% - Accent1 4 2 3 2 3 3 8" xfId="33942" xr:uid="{00000000-0005-0000-0000-0000E1830000}"/>
    <cellStyle name="20% - Accent1 4 2 3 2 3 3 8 2" xfId="33943" xr:uid="{00000000-0005-0000-0000-0000E2830000}"/>
    <cellStyle name="20% - Accent1 4 2 3 2 3 3 9" xfId="33944" xr:uid="{00000000-0005-0000-0000-0000E3830000}"/>
    <cellStyle name="20% - Accent1 4 2 3 2 3 4" xfId="33945" xr:uid="{00000000-0005-0000-0000-0000E4830000}"/>
    <cellStyle name="20% - Accent1 4 2 3 2 3 4 2" xfId="33946" xr:uid="{00000000-0005-0000-0000-0000E5830000}"/>
    <cellStyle name="20% - Accent1 4 2 3 2 3 4 2 2" xfId="33947" xr:uid="{00000000-0005-0000-0000-0000E6830000}"/>
    <cellStyle name="20% - Accent1 4 2 3 2 3 4 2 2 2" xfId="33948" xr:uid="{00000000-0005-0000-0000-0000E7830000}"/>
    <cellStyle name="20% - Accent1 4 2 3 2 3 4 2 3" xfId="33949" xr:uid="{00000000-0005-0000-0000-0000E8830000}"/>
    <cellStyle name="20% - Accent1 4 2 3 2 3 4 3" xfId="33950" xr:uid="{00000000-0005-0000-0000-0000E9830000}"/>
    <cellStyle name="20% - Accent1 4 2 3 2 3 4 3 2" xfId="33951" xr:uid="{00000000-0005-0000-0000-0000EA830000}"/>
    <cellStyle name="20% - Accent1 4 2 3 2 3 4 4" xfId="33952" xr:uid="{00000000-0005-0000-0000-0000EB830000}"/>
    <cellStyle name="20% - Accent1 4 2 3 2 3 5" xfId="33953" xr:uid="{00000000-0005-0000-0000-0000EC830000}"/>
    <cellStyle name="20% - Accent1 4 2 3 2 3 5 2" xfId="33954" xr:uid="{00000000-0005-0000-0000-0000ED830000}"/>
    <cellStyle name="20% - Accent1 4 2 3 2 3 5 2 2" xfId="33955" xr:uid="{00000000-0005-0000-0000-0000EE830000}"/>
    <cellStyle name="20% - Accent1 4 2 3 2 3 5 2 2 2" xfId="33956" xr:uid="{00000000-0005-0000-0000-0000EF830000}"/>
    <cellStyle name="20% - Accent1 4 2 3 2 3 5 2 3" xfId="33957" xr:uid="{00000000-0005-0000-0000-0000F0830000}"/>
    <cellStyle name="20% - Accent1 4 2 3 2 3 5 3" xfId="33958" xr:uid="{00000000-0005-0000-0000-0000F1830000}"/>
    <cellStyle name="20% - Accent1 4 2 3 2 3 5 3 2" xfId="33959" xr:uid="{00000000-0005-0000-0000-0000F2830000}"/>
    <cellStyle name="20% - Accent1 4 2 3 2 3 5 4" xfId="33960" xr:uid="{00000000-0005-0000-0000-0000F3830000}"/>
    <cellStyle name="20% - Accent1 4 2 3 2 3 6" xfId="33961" xr:uid="{00000000-0005-0000-0000-0000F4830000}"/>
    <cellStyle name="20% - Accent1 4 2 3 2 3 6 2" xfId="33962" xr:uid="{00000000-0005-0000-0000-0000F5830000}"/>
    <cellStyle name="20% - Accent1 4 2 3 2 3 6 2 2" xfId="33963" xr:uid="{00000000-0005-0000-0000-0000F6830000}"/>
    <cellStyle name="20% - Accent1 4 2 3 2 3 6 2 2 2" xfId="33964" xr:uid="{00000000-0005-0000-0000-0000F7830000}"/>
    <cellStyle name="20% - Accent1 4 2 3 2 3 6 2 3" xfId="33965" xr:uid="{00000000-0005-0000-0000-0000F8830000}"/>
    <cellStyle name="20% - Accent1 4 2 3 2 3 6 3" xfId="33966" xr:uid="{00000000-0005-0000-0000-0000F9830000}"/>
    <cellStyle name="20% - Accent1 4 2 3 2 3 6 3 2" xfId="33967" xr:uid="{00000000-0005-0000-0000-0000FA830000}"/>
    <cellStyle name="20% - Accent1 4 2 3 2 3 6 4" xfId="33968" xr:uid="{00000000-0005-0000-0000-0000FB830000}"/>
    <cellStyle name="20% - Accent1 4 2 3 2 3 7" xfId="33969" xr:uid="{00000000-0005-0000-0000-0000FC830000}"/>
    <cellStyle name="20% - Accent1 4 2 3 2 3 7 2" xfId="33970" xr:uid="{00000000-0005-0000-0000-0000FD830000}"/>
    <cellStyle name="20% - Accent1 4 2 3 2 3 7 2 2" xfId="33971" xr:uid="{00000000-0005-0000-0000-0000FE830000}"/>
    <cellStyle name="20% - Accent1 4 2 3 2 3 7 3" xfId="33972" xr:uid="{00000000-0005-0000-0000-0000FF830000}"/>
    <cellStyle name="20% - Accent1 4 2 3 2 3 8" xfId="33973" xr:uid="{00000000-0005-0000-0000-000000840000}"/>
    <cellStyle name="20% - Accent1 4 2 3 2 3 8 2" xfId="33974" xr:uid="{00000000-0005-0000-0000-000001840000}"/>
    <cellStyle name="20% - Accent1 4 2 3 2 3 8 2 2" xfId="33975" xr:uid="{00000000-0005-0000-0000-000002840000}"/>
    <cellStyle name="20% - Accent1 4 2 3 2 3 8 3" xfId="33976" xr:uid="{00000000-0005-0000-0000-000003840000}"/>
    <cellStyle name="20% - Accent1 4 2 3 2 3 9" xfId="33977" xr:uid="{00000000-0005-0000-0000-000004840000}"/>
    <cellStyle name="20% - Accent1 4 2 3 2 3 9 2" xfId="33978" xr:uid="{00000000-0005-0000-0000-000005840000}"/>
    <cellStyle name="20% - Accent1 4 2 3 2 4" xfId="33979" xr:uid="{00000000-0005-0000-0000-000006840000}"/>
    <cellStyle name="20% - Accent1 4 2 3 2 4 10" xfId="33980" xr:uid="{00000000-0005-0000-0000-000007840000}"/>
    <cellStyle name="20% - Accent1 4 2 3 2 4 10 2" xfId="33981" xr:uid="{00000000-0005-0000-0000-000008840000}"/>
    <cellStyle name="20% - Accent1 4 2 3 2 4 11" xfId="33982" xr:uid="{00000000-0005-0000-0000-000009840000}"/>
    <cellStyle name="20% - Accent1 4 2 3 2 4 2" xfId="33983" xr:uid="{00000000-0005-0000-0000-00000A840000}"/>
    <cellStyle name="20% - Accent1 4 2 3 2 4 2 2" xfId="33984" xr:uid="{00000000-0005-0000-0000-00000B840000}"/>
    <cellStyle name="20% - Accent1 4 2 3 2 4 2 2 2" xfId="33985" xr:uid="{00000000-0005-0000-0000-00000C840000}"/>
    <cellStyle name="20% - Accent1 4 2 3 2 4 2 2 2 2" xfId="33986" xr:uid="{00000000-0005-0000-0000-00000D840000}"/>
    <cellStyle name="20% - Accent1 4 2 3 2 4 2 2 2 2 2" xfId="33987" xr:uid="{00000000-0005-0000-0000-00000E840000}"/>
    <cellStyle name="20% - Accent1 4 2 3 2 4 2 2 2 3" xfId="33988" xr:uid="{00000000-0005-0000-0000-00000F840000}"/>
    <cellStyle name="20% - Accent1 4 2 3 2 4 2 2 3" xfId="33989" xr:uid="{00000000-0005-0000-0000-000010840000}"/>
    <cellStyle name="20% - Accent1 4 2 3 2 4 2 2 3 2" xfId="33990" xr:uid="{00000000-0005-0000-0000-000011840000}"/>
    <cellStyle name="20% - Accent1 4 2 3 2 4 2 2 4" xfId="33991" xr:uid="{00000000-0005-0000-0000-000012840000}"/>
    <cellStyle name="20% - Accent1 4 2 3 2 4 2 3" xfId="33992" xr:uid="{00000000-0005-0000-0000-000013840000}"/>
    <cellStyle name="20% - Accent1 4 2 3 2 4 2 3 2" xfId="33993" xr:uid="{00000000-0005-0000-0000-000014840000}"/>
    <cellStyle name="20% - Accent1 4 2 3 2 4 2 3 2 2" xfId="33994" xr:uid="{00000000-0005-0000-0000-000015840000}"/>
    <cellStyle name="20% - Accent1 4 2 3 2 4 2 3 2 2 2" xfId="33995" xr:uid="{00000000-0005-0000-0000-000016840000}"/>
    <cellStyle name="20% - Accent1 4 2 3 2 4 2 3 2 3" xfId="33996" xr:uid="{00000000-0005-0000-0000-000017840000}"/>
    <cellStyle name="20% - Accent1 4 2 3 2 4 2 3 3" xfId="33997" xr:uid="{00000000-0005-0000-0000-000018840000}"/>
    <cellStyle name="20% - Accent1 4 2 3 2 4 2 3 3 2" xfId="33998" xr:uid="{00000000-0005-0000-0000-000019840000}"/>
    <cellStyle name="20% - Accent1 4 2 3 2 4 2 3 4" xfId="33999" xr:uid="{00000000-0005-0000-0000-00001A840000}"/>
    <cellStyle name="20% - Accent1 4 2 3 2 4 2 4" xfId="34000" xr:uid="{00000000-0005-0000-0000-00001B840000}"/>
    <cellStyle name="20% - Accent1 4 2 3 2 4 2 4 2" xfId="34001" xr:uid="{00000000-0005-0000-0000-00001C840000}"/>
    <cellStyle name="20% - Accent1 4 2 3 2 4 2 4 2 2" xfId="34002" xr:uid="{00000000-0005-0000-0000-00001D840000}"/>
    <cellStyle name="20% - Accent1 4 2 3 2 4 2 4 2 2 2" xfId="34003" xr:uid="{00000000-0005-0000-0000-00001E840000}"/>
    <cellStyle name="20% - Accent1 4 2 3 2 4 2 4 2 3" xfId="34004" xr:uid="{00000000-0005-0000-0000-00001F840000}"/>
    <cellStyle name="20% - Accent1 4 2 3 2 4 2 4 3" xfId="34005" xr:uid="{00000000-0005-0000-0000-000020840000}"/>
    <cellStyle name="20% - Accent1 4 2 3 2 4 2 4 3 2" xfId="34006" xr:uid="{00000000-0005-0000-0000-000021840000}"/>
    <cellStyle name="20% - Accent1 4 2 3 2 4 2 4 4" xfId="34007" xr:uid="{00000000-0005-0000-0000-000022840000}"/>
    <cellStyle name="20% - Accent1 4 2 3 2 4 2 5" xfId="34008" xr:uid="{00000000-0005-0000-0000-000023840000}"/>
    <cellStyle name="20% - Accent1 4 2 3 2 4 2 5 2" xfId="34009" xr:uid="{00000000-0005-0000-0000-000024840000}"/>
    <cellStyle name="20% - Accent1 4 2 3 2 4 2 5 2 2" xfId="34010" xr:uid="{00000000-0005-0000-0000-000025840000}"/>
    <cellStyle name="20% - Accent1 4 2 3 2 4 2 5 3" xfId="34011" xr:uid="{00000000-0005-0000-0000-000026840000}"/>
    <cellStyle name="20% - Accent1 4 2 3 2 4 2 6" xfId="34012" xr:uid="{00000000-0005-0000-0000-000027840000}"/>
    <cellStyle name="20% - Accent1 4 2 3 2 4 2 6 2" xfId="34013" xr:uid="{00000000-0005-0000-0000-000028840000}"/>
    <cellStyle name="20% - Accent1 4 2 3 2 4 2 6 2 2" xfId="34014" xr:uid="{00000000-0005-0000-0000-000029840000}"/>
    <cellStyle name="20% - Accent1 4 2 3 2 4 2 6 3" xfId="34015" xr:uid="{00000000-0005-0000-0000-00002A840000}"/>
    <cellStyle name="20% - Accent1 4 2 3 2 4 2 7" xfId="34016" xr:uid="{00000000-0005-0000-0000-00002B840000}"/>
    <cellStyle name="20% - Accent1 4 2 3 2 4 2 7 2" xfId="34017" xr:uid="{00000000-0005-0000-0000-00002C840000}"/>
    <cellStyle name="20% - Accent1 4 2 3 2 4 2 8" xfId="34018" xr:uid="{00000000-0005-0000-0000-00002D840000}"/>
    <cellStyle name="20% - Accent1 4 2 3 2 4 2 8 2" xfId="34019" xr:uid="{00000000-0005-0000-0000-00002E840000}"/>
    <cellStyle name="20% - Accent1 4 2 3 2 4 2 9" xfId="34020" xr:uid="{00000000-0005-0000-0000-00002F840000}"/>
    <cellStyle name="20% - Accent1 4 2 3 2 4 3" xfId="34021" xr:uid="{00000000-0005-0000-0000-000030840000}"/>
    <cellStyle name="20% - Accent1 4 2 3 2 4 3 2" xfId="34022" xr:uid="{00000000-0005-0000-0000-000031840000}"/>
    <cellStyle name="20% - Accent1 4 2 3 2 4 3 2 2" xfId="34023" xr:uid="{00000000-0005-0000-0000-000032840000}"/>
    <cellStyle name="20% - Accent1 4 2 3 2 4 3 2 2 2" xfId="34024" xr:uid="{00000000-0005-0000-0000-000033840000}"/>
    <cellStyle name="20% - Accent1 4 2 3 2 4 3 2 2 2 2" xfId="34025" xr:uid="{00000000-0005-0000-0000-000034840000}"/>
    <cellStyle name="20% - Accent1 4 2 3 2 4 3 2 2 3" xfId="34026" xr:uid="{00000000-0005-0000-0000-000035840000}"/>
    <cellStyle name="20% - Accent1 4 2 3 2 4 3 2 3" xfId="34027" xr:uid="{00000000-0005-0000-0000-000036840000}"/>
    <cellStyle name="20% - Accent1 4 2 3 2 4 3 2 3 2" xfId="34028" xr:uid="{00000000-0005-0000-0000-000037840000}"/>
    <cellStyle name="20% - Accent1 4 2 3 2 4 3 2 4" xfId="34029" xr:uid="{00000000-0005-0000-0000-000038840000}"/>
    <cellStyle name="20% - Accent1 4 2 3 2 4 3 3" xfId="34030" xr:uid="{00000000-0005-0000-0000-000039840000}"/>
    <cellStyle name="20% - Accent1 4 2 3 2 4 3 3 2" xfId="34031" xr:uid="{00000000-0005-0000-0000-00003A840000}"/>
    <cellStyle name="20% - Accent1 4 2 3 2 4 3 3 2 2" xfId="34032" xr:uid="{00000000-0005-0000-0000-00003B840000}"/>
    <cellStyle name="20% - Accent1 4 2 3 2 4 3 3 2 2 2" xfId="34033" xr:uid="{00000000-0005-0000-0000-00003C840000}"/>
    <cellStyle name="20% - Accent1 4 2 3 2 4 3 3 2 3" xfId="34034" xr:uid="{00000000-0005-0000-0000-00003D840000}"/>
    <cellStyle name="20% - Accent1 4 2 3 2 4 3 3 3" xfId="34035" xr:uid="{00000000-0005-0000-0000-00003E840000}"/>
    <cellStyle name="20% - Accent1 4 2 3 2 4 3 3 3 2" xfId="34036" xr:uid="{00000000-0005-0000-0000-00003F840000}"/>
    <cellStyle name="20% - Accent1 4 2 3 2 4 3 3 4" xfId="34037" xr:uid="{00000000-0005-0000-0000-000040840000}"/>
    <cellStyle name="20% - Accent1 4 2 3 2 4 3 4" xfId="34038" xr:uid="{00000000-0005-0000-0000-000041840000}"/>
    <cellStyle name="20% - Accent1 4 2 3 2 4 3 4 2" xfId="34039" xr:uid="{00000000-0005-0000-0000-000042840000}"/>
    <cellStyle name="20% - Accent1 4 2 3 2 4 3 4 2 2" xfId="34040" xr:uid="{00000000-0005-0000-0000-000043840000}"/>
    <cellStyle name="20% - Accent1 4 2 3 2 4 3 4 2 2 2" xfId="34041" xr:uid="{00000000-0005-0000-0000-000044840000}"/>
    <cellStyle name="20% - Accent1 4 2 3 2 4 3 4 2 3" xfId="34042" xr:uid="{00000000-0005-0000-0000-000045840000}"/>
    <cellStyle name="20% - Accent1 4 2 3 2 4 3 4 3" xfId="34043" xr:uid="{00000000-0005-0000-0000-000046840000}"/>
    <cellStyle name="20% - Accent1 4 2 3 2 4 3 4 3 2" xfId="34044" xr:uid="{00000000-0005-0000-0000-000047840000}"/>
    <cellStyle name="20% - Accent1 4 2 3 2 4 3 4 4" xfId="34045" xr:uid="{00000000-0005-0000-0000-000048840000}"/>
    <cellStyle name="20% - Accent1 4 2 3 2 4 3 5" xfId="34046" xr:uid="{00000000-0005-0000-0000-000049840000}"/>
    <cellStyle name="20% - Accent1 4 2 3 2 4 3 5 2" xfId="34047" xr:uid="{00000000-0005-0000-0000-00004A840000}"/>
    <cellStyle name="20% - Accent1 4 2 3 2 4 3 5 2 2" xfId="34048" xr:uid="{00000000-0005-0000-0000-00004B840000}"/>
    <cellStyle name="20% - Accent1 4 2 3 2 4 3 5 3" xfId="34049" xr:uid="{00000000-0005-0000-0000-00004C840000}"/>
    <cellStyle name="20% - Accent1 4 2 3 2 4 3 6" xfId="34050" xr:uid="{00000000-0005-0000-0000-00004D840000}"/>
    <cellStyle name="20% - Accent1 4 2 3 2 4 3 6 2" xfId="34051" xr:uid="{00000000-0005-0000-0000-00004E840000}"/>
    <cellStyle name="20% - Accent1 4 2 3 2 4 3 6 2 2" xfId="34052" xr:uid="{00000000-0005-0000-0000-00004F840000}"/>
    <cellStyle name="20% - Accent1 4 2 3 2 4 3 6 3" xfId="34053" xr:uid="{00000000-0005-0000-0000-000050840000}"/>
    <cellStyle name="20% - Accent1 4 2 3 2 4 3 7" xfId="34054" xr:uid="{00000000-0005-0000-0000-000051840000}"/>
    <cellStyle name="20% - Accent1 4 2 3 2 4 3 7 2" xfId="34055" xr:uid="{00000000-0005-0000-0000-000052840000}"/>
    <cellStyle name="20% - Accent1 4 2 3 2 4 3 8" xfId="34056" xr:uid="{00000000-0005-0000-0000-000053840000}"/>
    <cellStyle name="20% - Accent1 4 2 3 2 4 3 8 2" xfId="34057" xr:uid="{00000000-0005-0000-0000-000054840000}"/>
    <cellStyle name="20% - Accent1 4 2 3 2 4 3 9" xfId="34058" xr:uid="{00000000-0005-0000-0000-000055840000}"/>
    <cellStyle name="20% - Accent1 4 2 3 2 4 4" xfId="34059" xr:uid="{00000000-0005-0000-0000-000056840000}"/>
    <cellStyle name="20% - Accent1 4 2 3 2 4 4 2" xfId="34060" xr:uid="{00000000-0005-0000-0000-000057840000}"/>
    <cellStyle name="20% - Accent1 4 2 3 2 4 4 2 2" xfId="34061" xr:uid="{00000000-0005-0000-0000-000058840000}"/>
    <cellStyle name="20% - Accent1 4 2 3 2 4 4 2 2 2" xfId="34062" xr:uid="{00000000-0005-0000-0000-000059840000}"/>
    <cellStyle name="20% - Accent1 4 2 3 2 4 4 2 3" xfId="34063" xr:uid="{00000000-0005-0000-0000-00005A840000}"/>
    <cellStyle name="20% - Accent1 4 2 3 2 4 4 3" xfId="34064" xr:uid="{00000000-0005-0000-0000-00005B840000}"/>
    <cellStyle name="20% - Accent1 4 2 3 2 4 4 3 2" xfId="34065" xr:uid="{00000000-0005-0000-0000-00005C840000}"/>
    <cellStyle name="20% - Accent1 4 2 3 2 4 4 4" xfId="34066" xr:uid="{00000000-0005-0000-0000-00005D840000}"/>
    <cellStyle name="20% - Accent1 4 2 3 2 4 5" xfId="34067" xr:uid="{00000000-0005-0000-0000-00005E840000}"/>
    <cellStyle name="20% - Accent1 4 2 3 2 4 5 2" xfId="34068" xr:uid="{00000000-0005-0000-0000-00005F840000}"/>
    <cellStyle name="20% - Accent1 4 2 3 2 4 5 2 2" xfId="34069" xr:uid="{00000000-0005-0000-0000-000060840000}"/>
    <cellStyle name="20% - Accent1 4 2 3 2 4 5 2 2 2" xfId="34070" xr:uid="{00000000-0005-0000-0000-000061840000}"/>
    <cellStyle name="20% - Accent1 4 2 3 2 4 5 2 3" xfId="34071" xr:uid="{00000000-0005-0000-0000-000062840000}"/>
    <cellStyle name="20% - Accent1 4 2 3 2 4 5 3" xfId="34072" xr:uid="{00000000-0005-0000-0000-000063840000}"/>
    <cellStyle name="20% - Accent1 4 2 3 2 4 5 3 2" xfId="34073" xr:uid="{00000000-0005-0000-0000-000064840000}"/>
    <cellStyle name="20% - Accent1 4 2 3 2 4 5 4" xfId="34074" xr:uid="{00000000-0005-0000-0000-000065840000}"/>
    <cellStyle name="20% - Accent1 4 2 3 2 4 6" xfId="34075" xr:uid="{00000000-0005-0000-0000-000066840000}"/>
    <cellStyle name="20% - Accent1 4 2 3 2 4 6 2" xfId="34076" xr:uid="{00000000-0005-0000-0000-000067840000}"/>
    <cellStyle name="20% - Accent1 4 2 3 2 4 6 2 2" xfId="34077" xr:uid="{00000000-0005-0000-0000-000068840000}"/>
    <cellStyle name="20% - Accent1 4 2 3 2 4 6 2 2 2" xfId="34078" xr:uid="{00000000-0005-0000-0000-000069840000}"/>
    <cellStyle name="20% - Accent1 4 2 3 2 4 6 2 3" xfId="34079" xr:uid="{00000000-0005-0000-0000-00006A840000}"/>
    <cellStyle name="20% - Accent1 4 2 3 2 4 6 3" xfId="34080" xr:uid="{00000000-0005-0000-0000-00006B840000}"/>
    <cellStyle name="20% - Accent1 4 2 3 2 4 6 3 2" xfId="34081" xr:uid="{00000000-0005-0000-0000-00006C840000}"/>
    <cellStyle name="20% - Accent1 4 2 3 2 4 6 4" xfId="34082" xr:uid="{00000000-0005-0000-0000-00006D840000}"/>
    <cellStyle name="20% - Accent1 4 2 3 2 4 7" xfId="34083" xr:uid="{00000000-0005-0000-0000-00006E840000}"/>
    <cellStyle name="20% - Accent1 4 2 3 2 4 7 2" xfId="34084" xr:uid="{00000000-0005-0000-0000-00006F840000}"/>
    <cellStyle name="20% - Accent1 4 2 3 2 4 7 2 2" xfId="34085" xr:uid="{00000000-0005-0000-0000-000070840000}"/>
    <cellStyle name="20% - Accent1 4 2 3 2 4 7 3" xfId="34086" xr:uid="{00000000-0005-0000-0000-000071840000}"/>
    <cellStyle name="20% - Accent1 4 2 3 2 4 8" xfId="34087" xr:uid="{00000000-0005-0000-0000-000072840000}"/>
    <cellStyle name="20% - Accent1 4 2 3 2 4 8 2" xfId="34088" xr:uid="{00000000-0005-0000-0000-000073840000}"/>
    <cellStyle name="20% - Accent1 4 2 3 2 4 8 2 2" xfId="34089" xr:uid="{00000000-0005-0000-0000-000074840000}"/>
    <cellStyle name="20% - Accent1 4 2 3 2 4 8 3" xfId="34090" xr:uid="{00000000-0005-0000-0000-000075840000}"/>
    <cellStyle name="20% - Accent1 4 2 3 2 4 9" xfId="34091" xr:uid="{00000000-0005-0000-0000-000076840000}"/>
    <cellStyle name="20% - Accent1 4 2 3 2 4 9 2" xfId="34092" xr:uid="{00000000-0005-0000-0000-000077840000}"/>
    <cellStyle name="20% - Accent1 4 2 3 2 5" xfId="34093" xr:uid="{00000000-0005-0000-0000-000078840000}"/>
    <cellStyle name="20% - Accent1 4 2 3 2 5 10" xfId="34094" xr:uid="{00000000-0005-0000-0000-000079840000}"/>
    <cellStyle name="20% - Accent1 4 2 3 2 5 10 2" xfId="34095" xr:uid="{00000000-0005-0000-0000-00007A840000}"/>
    <cellStyle name="20% - Accent1 4 2 3 2 5 11" xfId="34096" xr:uid="{00000000-0005-0000-0000-00007B840000}"/>
    <cellStyle name="20% - Accent1 4 2 3 2 5 2" xfId="34097" xr:uid="{00000000-0005-0000-0000-00007C840000}"/>
    <cellStyle name="20% - Accent1 4 2 3 2 5 2 2" xfId="34098" xr:uid="{00000000-0005-0000-0000-00007D840000}"/>
    <cellStyle name="20% - Accent1 4 2 3 2 5 2 2 2" xfId="34099" xr:uid="{00000000-0005-0000-0000-00007E840000}"/>
    <cellStyle name="20% - Accent1 4 2 3 2 5 2 2 2 2" xfId="34100" xr:uid="{00000000-0005-0000-0000-00007F840000}"/>
    <cellStyle name="20% - Accent1 4 2 3 2 5 2 2 2 2 2" xfId="34101" xr:uid="{00000000-0005-0000-0000-000080840000}"/>
    <cellStyle name="20% - Accent1 4 2 3 2 5 2 2 2 3" xfId="34102" xr:uid="{00000000-0005-0000-0000-000081840000}"/>
    <cellStyle name="20% - Accent1 4 2 3 2 5 2 2 3" xfId="34103" xr:uid="{00000000-0005-0000-0000-000082840000}"/>
    <cellStyle name="20% - Accent1 4 2 3 2 5 2 2 3 2" xfId="34104" xr:uid="{00000000-0005-0000-0000-000083840000}"/>
    <cellStyle name="20% - Accent1 4 2 3 2 5 2 2 4" xfId="34105" xr:uid="{00000000-0005-0000-0000-000084840000}"/>
    <cellStyle name="20% - Accent1 4 2 3 2 5 2 3" xfId="34106" xr:uid="{00000000-0005-0000-0000-000085840000}"/>
    <cellStyle name="20% - Accent1 4 2 3 2 5 2 3 2" xfId="34107" xr:uid="{00000000-0005-0000-0000-000086840000}"/>
    <cellStyle name="20% - Accent1 4 2 3 2 5 2 3 2 2" xfId="34108" xr:uid="{00000000-0005-0000-0000-000087840000}"/>
    <cellStyle name="20% - Accent1 4 2 3 2 5 2 3 2 2 2" xfId="34109" xr:uid="{00000000-0005-0000-0000-000088840000}"/>
    <cellStyle name="20% - Accent1 4 2 3 2 5 2 3 2 3" xfId="34110" xr:uid="{00000000-0005-0000-0000-000089840000}"/>
    <cellStyle name="20% - Accent1 4 2 3 2 5 2 3 3" xfId="34111" xr:uid="{00000000-0005-0000-0000-00008A840000}"/>
    <cellStyle name="20% - Accent1 4 2 3 2 5 2 3 3 2" xfId="34112" xr:uid="{00000000-0005-0000-0000-00008B840000}"/>
    <cellStyle name="20% - Accent1 4 2 3 2 5 2 3 4" xfId="34113" xr:uid="{00000000-0005-0000-0000-00008C840000}"/>
    <cellStyle name="20% - Accent1 4 2 3 2 5 2 4" xfId="34114" xr:uid="{00000000-0005-0000-0000-00008D840000}"/>
    <cellStyle name="20% - Accent1 4 2 3 2 5 2 4 2" xfId="34115" xr:uid="{00000000-0005-0000-0000-00008E840000}"/>
    <cellStyle name="20% - Accent1 4 2 3 2 5 2 4 2 2" xfId="34116" xr:uid="{00000000-0005-0000-0000-00008F840000}"/>
    <cellStyle name="20% - Accent1 4 2 3 2 5 2 4 2 2 2" xfId="34117" xr:uid="{00000000-0005-0000-0000-000090840000}"/>
    <cellStyle name="20% - Accent1 4 2 3 2 5 2 4 2 3" xfId="34118" xr:uid="{00000000-0005-0000-0000-000091840000}"/>
    <cellStyle name="20% - Accent1 4 2 3 2 5 2 4 3" xfId="34119" xr:uid="{00000000-0005-0000-0000-000092840000}"/>
    <cellStyle name="20% - Accent1 4 2 3 2 5 2 4 3 2" xfId="34120" xr:uid="{00000000-0005-0000-0000-000093840000}"/>
    <cellStyle name="20% - Accent1 4 2 3 2 5 2 4 4" xfId="34121" xr:uid="{00000000-0005-0000-0000-000094840000}"/>
    <cellStyle name="20% - Accent1 4 2 3 2 5 2 5" xfId="34122" xr:uid="{00000000-0005-0000-0000-000095840000}"/>
    <cellStyle name="20% - Accent1 4 2 3 2 5 2 5 2" xfId="34123" xr:uid="{00000000-0005-0000-0000-000096840000}"/>
    <cellStyle name="20% - Accent1 4 2 3 2 5 2 5 2 2" xfId="34124" xr:uid="{00000000-0005-0000-0000-000097840000}"/>
    <cellStyle name="20% - Accent1 4 2 3 2 5 2 5 3" xfId="34125" xr:uid="{00000000-0005-0000-0000-000098840000}"/>
    <cellStyle name="20% - Accent1 4 2 3 2 5 2 6" xfId="34126" xr:uid="{00000000-0005-0000-0000-000099840000}"/>
    <cellStyle name="20% - Accent1 4 2 3 2 5 2 6 2" xfId="34127" xr:uid="{00000000-0005-0000-0000-00009A840000}"/>
    <cellStyle name="20% - Accent1 4 2 3 2 5 2 6 2 2" xfId="34128" xr:uid="{00000000-0005-0000-0000-00009B840000}"/>
    <cellStyle name="20% - Accent1 4 2 3 2 5 2 6 3" xfId="34129" xr:uid="{00000000-0005-0000-0000-00009C840000}"/>
    <cellStyle name="20% - Accent1 4 2 3 2 5 2 7" xfId="34130" xr:uid="{00000000-0005-0000-0000-00009D840000}"/>
    <cellStyle name="20% - Accent1 4 2 3 2 5 2 7 2" xfId="34131" xr:uid="{00000000-0005-0000-0000-00009E840000}"/>
    <cellStyle name="20% - Accent1 4 2 3 2 5 2 8" xfId="34132" xr:uid="{00000000-0005-0000-0000-00009F840000}"/>
    <cellStyle name="20% - Accent1 4 2 3 2 5 2 8 2" xfId="34133" xr:uid="{00000000-0005-0000-0000-0000A0840000}"/>
    <cellStyle name="20% - Accent1 4 2 3 2 5 2 9" xfId="34134" xr:uid="{00000000-0005-0000-0000-0000A1840000}"/>
    <cellStyle name="20% - Accent1 4 2 3 2 5 3" xfId="34135" xr:uid="{00000000-0005-0000-0000-0000A2840000}"/>
    <cellStyle name="20% - Accent1 4 2 3 2 5 3 2" xfId="34136" xr:uid="{00000000-0005-0000-0000-0000A3840000}"/>
    <cellStyle name="20% - Accent1 4 2 3 2 5 3 2 2" xfId="34137" xr:uid="{00000000-0005-0000-0000-0000A4840000}"/>
    <cellStyle name="20% - Accent1 4 2 3 2 5 3 2 2 2" xfId="34138" xr:uid="{00000000-0005-0000-0000-0000A5840000}"/>
    <cellStyle name="20% - Accent1 4 2 3 2 5 3 2 2 2 2" xfId="34139" xr:uid="{00000000-0005-0000-0000-0000A6840000}"/>
    <cellStyle name="20% - Accent1 4 2 3 2 5 3 2 2 3" xfId="34140" xr:uid="{00000000-0005-0000-0000-0000A7840000}"/>
    <cellStyle name="20% - Accent1 4 2 3 2 5 3 2 3" xfId="34141" xr:uid="{00000000-0005-0000-0000-0000A8840000}"/>
    <cellStyle name="20% - Accent1 4 2 3 2 5 3 2 3 2" xfId="34142" xr:uid="{00000000-0005-0000-0000-0000A9840000}"/>
    <cellStyle name="20% - Accent1 4 2 3 2 5 3 2 4" xfId="34143" xr:uid="{00000000-0005-0000-0000-0000AA840000}"/>
    <cellStyle name="20% - Accent1 4 2 3 2 5 3 3" xfId="34144" xr:uid="{00000000-0005-0000-0000-0000AB840000}"/>
    <cellStyle name="20% - Accent1 4 2 3 2 5 3 3 2" xfId="34145" xr:uid="{00000000-0005-0000-0000-0000AC840000}"/>
    <cellStyle name="20% - Accent1 4 2 3 2 5 3 3 2 2" xfId="34146" xr:uid="{00000000-0005-0000-0000-0000AD840000}"/>
    <cellStyle name="20% - Accent1 4 2 3 2 5 3 3 2 2 2" xfId="34147" xr:uid="{00000000-0005-0000-0000-0000AE840000}"/>
    <cellStyle name="20% - Accent1 4 2 3 2 5 3 3 2 3" xfId="34148" xr:uid="{00000000-0005-0000-0000-0000AF840000}"/>
    <cellStyle name="20% - Accent1 4 2 3 2 5 3 3 3" xfId="34149" xr:uid="{00000000-0005-0000-0000-0000B0840000}"/>
    <cellStyle name="20% - Accent1 4 2 3 2 5 3 3 3 2" xfId="34150" xr:uid="{00000000-0005-0000-0000-0000B1840000}"/>
    <cellStyle name="20% - Accent1 4 2 3 2 5 3 3 4" xfId="34151" xr:uid="{00000000-0005-0000-0000-0000B2840000}"/>
    <cellStyle name="20% - Accent1 4 2 3 2 5 3 4" xfId="34152" xr:uid="{00000000-0005-0000-0000-0000B3840000}"/>
    <cellStyle name="20% - Accent1 4 2 3 2 5 3 4 2" xfId="34153" xr:uid="{00000000-0005-0000-0000-0000B4840000}"/>
    <cellStyle name="20% - Accent1 4 2 3 2 5 3 4 2 2" xfId="34154" xr:uid="{00000000-0005-0000-0000-0000B5840000}"/>
    <cellStyle name="20% - Accent1 4 2 3 2 5 3 4 2 2 2" xfId="34155" xr:uid="{00000000-0005-0000-0000-0000B6840000}"/>
    <cellStyle name="20% - Accent1 4 2 3 2 5 3 4 2 3" xfId="34156" xr:uid="{00000000-0005-0000-0000-0000B7840000}"/>
    <cellStyle name="20% - Accent1 4 2 3 2 5 3 4 3" xfId="34157" xr:uid="{00000000-0005-0000-0000-0000B8840000}"/>
    <cellStyle name="20% - Accent1 4 2 3 2 5 3 4 3 2" xfId="34158" xr:uid="{00000000-0005-0000-0000-0000B9840000}"/>
    <cellStyle name="20% - Accent1 4 2 3 2 5 3 4 4" xfId="34159" xr:uid="{00000000-0005-0000-0000-0000BA840000}"/>
    <cellStyle name="20% - Accent1 4 2 3 2 5 3 5" xfId="34160" xr:uid="{00000000-0005-0000-0000-0000BB840000}"/>
    <cellStyle name="20% - Accent1 4 2 3 2 5 3 5 2" xfId="34161" xr:uid="{00000000-0005-0000-0000-0000BC840000}"/>
    <cellStyle name="20% - Accent1 4 2 3 2 5 3 5 2 2" xfId="34162" xr:uid="{00000000-0005-0000-0000-0000BD840000}"/>
    <cellStyle name="20% - Accent1 4 2 3 2 5 3 5 3" xfId="34163" xr:uid="{00000000-0005-0000-0000-0000BE840000}"/>
    <cellStyle name="20% - Accent1 4 2 3 2 5 3 6" xfId="34164" xr:uid="{00000000-0005-0000-0000-0000BF840000}"/>
    <cellStyle name="20% - Accent1 4 2 3 2 5 3 6 2" xfId="34165" xr:uid="{00000000-0005-0000-0000-0000C0840000}"/>
    <cellStyle name="20% - Accent1 4 2 3 2 5 3 6 2 2" xfId="34166" xr:uid="{00000000-0005-0000-0000-0000C1840000}"/>
    <cellStyle name="20% - Accent1 4 2 3 2 5 3 6 3" xfId="34167" xr:uid="{00000000-0005-0000-0000-0000C2840000}"/>
    <cellStyle name="20% - Accent1 4 2 3 2 5 3 7" xfId="34168" xr:uid="{00000000-0005-0000-0000-0000C3840000}"/>
    <cellStyle name="20% - Accent1 4 2 3 2 5 3 7 2" xfId="34169" xr:uid="{00000000-0005-0000-0000-0000C4840000}"/>
    <cellStyle name="20% - Accent1 4 2 3 2 5 3 8" xfId="34170" xr:uid="{00000000-0005-0000-0000-0000C5840000}"/>
    <cellStyle name="20% - Accent1 4 2 3 2 5 3 8 2" xfId="34171" xr:uid="{00000000-0005-0000-0000-0000C6840000}"/>
    <cellStyle name="20% - Accent1 4 2 3 2 5 3 9" xfId="34172" xr:uid="{00000000-0005-0000-0000-0000C7840000}"/>
    <cellStyle name="20% - Accent1 4 2 3 2 5 4" xfId="34173" xr:uid="{00000000-0005-0000-0000-0000C8840000}"/>
    <cellStyle name="20% - Accent1 4 2 3 2 5 4 2" xfId="34174" xr:uid="{00000000-0005-0000-0000-0000C9840000}"/>
    <cellStyle name="20% - Accent1 4 2 3 2 5 4 2 2" xfId="34175" xr:uid="{00000000-0005-0000-0000-0000CA840000}"/>
    <cellStyle name="20% - Accent1 4 2 3 2 5 4 2 2 2" xfId="34176" xr:uid="{00000000-0005-0000-0000-0000CB840000}"/>
    <cellStyle name="20% - Accent1 4 2 3 2 5 4 2 3" xfId="34177" xr:uid="{00000000-0005-0000-0000-0000CC840000}"/>
    <cellStyle name="20% - Accent1 4 2 3 2 5 4 3" xfId="34178" xr:uid="{00000000-0005-0000-0000-0000CD840000}"/>
    <cellStyle name="20% - Accent1 4 2 3 2 5 4 3 2" xfId="34179" xr:uid="{00000000-0005-0000-0000-0000CE840000}"/>
    <cellStyle name="20% - Accent1 4 2 3 2 5 4 4" xfId="34180" xr:uid="{00000000-0005-0000-0000-0000CF840000}"/>
    <cellStyle name="20% - Accent1 4 2 3 2 5 5" xfId="34181" xr:uid="{00000000-0005-0000-0000-0000D0840000}"/>
    <cellStyle name="20% - Accent1 4 2 3 2 5 5 2" xfId="34182" xr:uid="{00000000-0005-0000-0000-0000D1840000}"/>
    <cellStyle name="20% - Accent1 4 2 3 2 5 5 2 2" xfId="34183" xr:uid="{00000000-0005-0000-0000-0000D2840000}"/>
    <cellStyle name="20% - Accent1 4 2 3 2 5 5 2 2 2" xfId="34184" xr:uid="{00000000-0005-0000-0000-0000D3840000}"/>
    <cellStyle name="20% - Accent1 4 2 3 2 5 5 2 3" xfId="34185" xr:uid="{00000000-0005-0000-0000-0000D4840000}"/>
    <cellStyle name="20% - Accent1 4 2 3 2 5 5 3" xfId="34186" xr:uid="{00000000-0005-0000-0000-0000D5840000}"/>
    <cellStyle name="20% - Accent1 4 2 3 2 5 5 3 2" xfId="34187" xr:uid="{00000000-0005-0000-0000-0000D6840000}"/>
    <cellStyle name="20% - Accent1 4 2 3 2 5 5 4" xfId="34188" xr:uid="{00000000-0005-0000-0000-0000D7840000}"/>
    <cellStyle name="20% - Accent1 4 2 3 2 5 6" xfId="34189" xr:uid="{00000000-0005-0000-0000-0000D8840000}"/>
    <cellStyle name="20% - Accent1 4 2 3 2 5 6 2" xfId="34190" xr:uid="{00000000-0005-0000-0000-0000D9840000}"/>
    <cellStyle name="20% - Accent1 4 2 3 2 5 6 2 2" xfId="34191" xr:uid="{00000000-0005-0000-0000-0000DA840000}"/>
    <cellStyle name="20% - Accent1 4 2 3 2 5 6 2 2 2" xfId="34192" xr:uid="{00000000-0005-0000-0000-0000DB840000}"/>
    <cellStyle name="20% - Accent1 4 2 3 2 5 6 2 3" xfId="34193" xr:uid="{00000000-0005-0000-0000-0000DC840000}"/>
    <cellStyle name="20% - Accent1 4 2 3 2 5 6 3" xfId="34194" xr:uid="{00000000-0005-0000-0000-0000DD840000}"/>
    <cellStyle name="20% - Accent1 4 2 3 2 5 6 3 2" xfId="34195" xr:uid="{00000000-0005-0000-0000-0000DE840000}"/>
    <cellStyle name="20% - Accent1 4 2 3 2 5 6 4" xfId="34196" xr:uid="{00000000-0005-0000-0000-0000DF840000}"/>
    <cellStyle name="20% - Accent1 4 2 3 2 5 7" xfId="34197" xr:uid="{00000000-0005-0000-0000-0000E0840000}"/>
    <cellStyle name="20% - Accent1 4 2 3 2 5 7 2" xfId="34198" xr:uid="{00000000-0005-0000-0000-0000E1840000}"/>
    <cellStyle name="20% - Accent1 4 2 3 2 5 7 2 2" xfId="34199" xr:uid="{00000000-0005-0000-0000-0000E2840000}"/>
    <cellStyle name="20% - Accent1 4 2 3 2 5 7 3" xfId="34200" xr:uid="{00000000-0005-0000-0000-0000E3840000}"/>
    <cellStyle name="20% - Accent1 4 2 3 2 5 8" xfId="34201" xr:uid="{00000000-0005-0000-0000-0000E4840000}"/>
    <cellStyle name="20% - Accent1 4 2 3 2 5 8 2" xfId="34202" xr:uid="{00000000-0005-0000-0000-0000E5840000}"/>
    <cellStyle name="20% - Accent1 4 2 3 2 5 8 2 2" xfId="34203" xr:uid="{00000000-0005-0000-0000-0000E6840000}"/>
    <cellStyle name="20% - Accent1 4 2 3 2 5 8 3" xfId="34204" xr:uid="{00000000-0005-0000-0000-0000E7840000}"/>
    <cellStyle name="20% - Accent1 4 2 3 2 5 9" xfId="34205" xr:uid="{00000000-0005-0000-0000-0000E8840000}"/>
    <cellStyle name="20% - Accent1 4 2 3 2 5 9 2" xfId="34206" xr:uid="{00000000-0005-0000-0000-0000E9840000}"/>
    <cellStyle name="20% - Accent1 4 2 3 2 6" xfId="34207" xr:uid="{00000000-0005-0000-0000-0000EA840000}"/>
    <cellStyle name="20% - Accent1 4 2 3 2 6 2" xfId="34208" xr:uid="{00000000-0005-0000-0000-0000EB840000}"/>
    <cellStyle name="20% - Accent1 4 2 3 2 6 2 2" xfId="34209" xr:uid="{00000000-0005-0000-0000-0000EC840000}"/>
    <cellStyle name="20% - Accent1 4 2 3 2 6 2 2 2" xfId="34210" xr:uid="{00000000-0005-0000-0000-0000ED840000}"/>
    <cellStyle name="20% - Accent1 4 2 3 2 6 2 2 2 2" xfId="34211" xr:uid="{00000000-0005-0000-0000-0000EE840000}"/>
    <cellStyle name="20% - Accent1 4 2 3 2 6 2 2 3" xfId="34212" xr:uid="{00000000-0005-0000-0000-0000EF840000}"/>
    <cellStyle name="20% - Accent1 4 2 3 2 6 2 3" xfId="34213" xr:uid="{00000000-0005-0000-0000-0000F0840000}"/>
    <cellStyle name="20% - Accent1 4 2 3 2 6 2 3 2" xfId="34214" xr:uid="{00000000-0005-0000-0000-0000F1840000}"/>
    <cellStyle name="20% - Accent1 4 2 3 2 6 2 4" xfId="34215" xr:uid="{00000000-0005-0000-0000-0000F2840000}"/>
    <cellStyle name="20% - Accent1 4 2 3 2 6 3" xfId="34216" xr:uid="{00000000-0005-0000-0000-0000F3840000}"/>
    <cellStyle name="20% - Accent1 4 2 3 2 6 3 2" xfId="34217" xr:uid="{00000000-0005-0000-0000-0000F4840000}"/>
    <cellStyle name="20% - Accent1 4 2 3 2 6 3 2 2" xfId="34218" xr:uid="{00000000-0005-0000-0000-0000F5840000}"/>
    <cellStyle name="20% - Accent1 4 2 3 2 6 3 2 2 2" xfId="34219" xr:uid="{00000000-0005-0000-0000-0000F6840000}"/>
    <cellStyle name="20% - Accent1 4 2 3 2 6 3 2 3" xfId="34220" xr:uid="{00000000-0005-0000-0000-0000F7840000}"/>
    <cellStyle name="20% - Accent1 4 2 3 2 6 3 3" xfId="34221" xr:uid="{00000000-0005-0000-0000-0000F8840000}"/>
    <cellStyle name="20% - Accent1 4 2 3 2 6 3 3 2" xfId="34222" xr:uid="{00000000-0005-0000-0000-0000F9840000}"/>
    <cellStyle name="20% - Accent1 4 2 3 2 6 3 4" xfId="34223" xr:uid="{00000000-0005-0000-0000-0000FA840000}"/>
    <cellStyle name="20% - Accent1 4 2 3 2 6 4" xfId="34224" xr:uid="{00000000-0005-0000-0000-0000FB840000}"/>
    <cellStyle name="20% - Accent1 4 2 3 2 6 4 2" xfId="34225" xr:uid="{00000000-0005-0000-0000-0000FC840000}"/>
    <cellStyle name="20% - Accent1 4 2 3 2 6 4 2 2" xfId="34226" xr:uid="{00000000-0005-0000-0000-0000FD840000}"/>
    <cellStyle name="20% - Accent1 4 2 3 2 6 4 2 2 2" xfId="34227" xr:uid="{00000000-0005-0000-0000-0000FE840000}"/>
    <cellStyle name="20% - Accent1 4 2 3 2 6 4 2 3" xfId="34228" xr:uid="{00000000-0005-0000-0000-0000FF840000}"/>
    <cellStyle name="20% - Accent1 4 2 3 2 6 4 3" xfId="34229" xr:uid="{00000000-0005-0000-0000-000000850000}"/>
    <cellStyle name="20% - Accent1 4 2 3 2 6 4 3 2" xfId="34230" xr:uid="{00000000-0005-0000-0000-000001850000}"/>
    <cellStyle name="20% - Accent1 4 2 3 2 6 4 4" xfId="34231" xr:uid="{00000000-0005-0000-0000-000002850000}"/>
    <cellStyle name="20% - Accent1 4 2 3 2 6 5" xfId="34232" xr:uid="{00000000-0005-0000-0000-000003850000}"/>
    <cellStyle name="20% - Accent1 4 2 3 2 6 5 2" xfId="34233" xr:uid="{00000000-0005-0000-0000-000004850000}"/>
    <cellStyle name="20% - Accent1 4 2 3 2 6 5 2 2" xfId="34234" xr:uid="{00000000-0005-0000-0000-000005850000}"/>
    <cellStyle name="20% - Accent1 4 2 3 2 6 5 3" xfId="34235" xr:uid="{00000000-0005-0000-0000-000006850000}"/>
    <cellStyle name="20% - Accent1 4 2 3 2 6 6" xfId="34236" xr:uid="{00000000-0005-0000-0000-000007850000}"/>
    <cellStyle name="20% - Accent1 4 2 3 2 6 6 2" xfId="34237" xr:uid="{00000000-0005-0000-0000-000008850000}"/>
    <cellStyle name="20% - Accent1 4 2 3 2 6 6 2 2" xfId="34238" xr:uid="{00000000-0005-0000-0000-000009850000}"/>
    <cellStyle name="20% - Accent1 4 2 3 2 6 6 3" xfId="34239" xr:uid="{00000000-0005-0000-0000-00000A850000}"/>
    <cellStyle name="20% - Accent1 4 2 3 2 6 7" xfId="34240" xr:uid="{00000000-0005-0000-0000-00000B850000}"/>
    <cellStyle name="20% - Accent1 4 2 3 2 6 7 2" xfId="34241" xr:uid="{00000000-0005-0000-0000-00000C850000}"/>
    <cellStyle name="20% - Accent1 4 2 3 2 6 8" xfId="34242" xr:uid="{00000000-0005-0000-0000-00000D850000}"/>
    <cellStyle name="20% - Accent1 4 2 3 2 6 8 2" xfId="34243" xr:uid="{00000000-0005-0000-0000-00000E850000}"/>
    <cellStyle name="20% - Accent1 4 2 3 2 6 9" xfId="34244" xr:uid="{00000000-0005-0000-0000-00000F850000}"/>
    <cellStyle name="20% - Accent1 4 2 3 2 7" xfId="34245" xr:uid="{00000000-0005-0000-0000-000010850000}"/>
    <cellStyle name="20% - Accent1 4 2 3 2 7 2" xfId="34246" xr:uid="{00000000-0005-0000-0000-000011850000}"/>
    <cellStyle name="20% - Accent1 4 2 3 2 7 2 2" xfId="34247" xr:uid="{00000000-0005-0000-0000-000012850000}"/>
    <cellStyle name="20% - Accent1 4 2 3 2 7 2 2 2" xfId="34248" xr:uid="{00000000-0005-0000-0000-000013850000}"/>
    <cellStyle name="20% - Accent1 4 2 3 2 7 2 2 2 2" xfId="34249" xr:uid="{00000000-0005-0000-0000-000014850000}"/>
    <cellStyle name="20% - Accent1 4 2 3 2 7 2 2 3" xfId="34250" xr:uid="{00000000-0005-0000-0000-000015850000}"/>
    <cellStyle name="20% - Accent1 4 2 3 2 7 2 3" xfId="34251" xr:uid="{00000000-0005-0000-0000-000016850000}"/>
    <cellStyle name="20% - Accent1 4 2 3 2 7 2 3 2" xfId="34252" xr:uid="{00000000-0005-0000-0000-000017850000}"/>
    <cellStyle name="20% - Accent1 4 2 3 2 7 2 4" xfId="34253" xr:uid="{00000000-0005-0000-0000-000018850000}"/>
    <cellStyle name="20% - Accent1 4 2 3 2 7 3" xfId="34254" xr:uid="{00000000-0005-0000-0000-000019850000}"/>
    <cellStyle name="20% - Accent1 4 2 3 2 7 3 2" xfId="34255" xr:uid="{00000000-0005-0000-0000-00001A850000}"/>
    <cellStyle name="20% - Accent1 4 2 3 2 7 3 2 2" xfId="34256" xr:uid="{00000000-0005-0000-0000-00001B850000}"/>
    <cellStyle name="20% - Accent1 4 2 3 2 7 3 2 2 2" xfId="34257" xr:uid="{00000000-0005-0000-0000-00001C850000}"/>
    <cellStyle name="20% - Accent1 4 2 3 2 7 3 2 3" xfId="34258" xr:uid="{00000000-0005-0000-0000-00001D850000}"/>
    <cellStyle name="20% - Accent1 4 2 3 2 7 3 3" xfId="34259" xr:uid="{00000000-0005-0000-0000-00001E850000}"/>
    <cellStyle name="20% - Accent1 4 2 3 2 7 3 3 2" xfId="34260" xr:uid="{00000000-0005-0000-0000-00001F850000}"/>
    <cellStyle name="20% - Accent1 4 2 3 2 7 3 4" xfId="34261" xr:uid="{00000000-0005-0000-0000-000020850000}"/>
    <cellStyle name="20% - Accent1 4 2 3 2 7 4" xfId="34262" xr:uid="{00000000-0005-0000-0000-000021850000}"/>
    <cellStyle name="20% - Accent1 4 2 3 2 7 4 2" xfId="34263" xr:uid="{00000000-0005-0000-0000-000022850000}"/>
    <cellStyle name="20% - Accent1 4 2 3 2 7 4 2 2" xfId="34264" xr:uid="{00000000-0005-0000-0000-000023850000}"/>
    <cellStyle name="20% - Accent1 4 2 3 2 7 4 2 2 2" xfId="34265" xr:uid="{00000000-0005-0000-0000-000024850000}"/>
    <cellStyle name="20% - Accent1 4 2 3 2 7 4 2 3" xfId="34266" xr:uid="{00000000-0005-0000-0000-000025850000}"/>
    <cellStyle name="20% - Accent1 4 2 3 2 7 4 3" xfId="34267" xr:uid="{00000000-0005-0000-0000-000026850000}"/>
    <cellStyle name="20% - Accent1 4 2 3 2 7 4 3 2" xfId="34268" xr:uid="{00000000-0005-0000-0000-000027850000}"/>
    <cellStyle name="20% - Accent1 4 2 3 2 7 4 4" xfId="34269" xr:uid="{00000000-0005-0000-0000-000028850000}"/>
    <cellStyle name="20% - Accent1 4 2 3 2 7 5" xfId="34270" xr:uid="{00000000-0005-0000-0000-000029850000}"/>
    <cellStyle name="20% - Accent1 4 2 3 2 7 5 2" xfId="34271" xr:uid="{00000000-0005-0000-0000-00002A850000}"/>
    <cellStyle name="20% - Accent1 4 2 3 2 7 5 2 2" xfId="34272" xr:uid="{00000000-0005-0000-0000-00002B850000}"/>
    <cellStyle name="20% - Accent1 4 2 3 2 7 5 3" xfId="34273" xr:uid="{00000000-0005-0000-0000-00002C850000}"/>
    <cellStyle name="20% - Accent1 4 2 3 2 7 6" xfId="34274" xr:uid="{00000000-0005-0000-0000-00002D850000}"/>
    <cellStyle name="20% - Accent1 4 2 3 2 7 6 2" xfId="34275" xr:uid="{00000000-0005-0000-0000-00002E850000}"/>
    <cellStyle name="20% - Accent1 4 2 3 2 7 6 2 2" xfId="34276" xr:uid="{00000000-0005-0000-0000-00002F850000}"/>
    <cellStyle name="20% - Accent1 4 2 3 2 7 6 3" xfId="34277" xr:uid="{00000000-0005-0000-0000-000030850000}"/>
    <cellStyle name="20% - Accent1 4 2 3 2 7 7" xfId="34278" xr:uid="{00000000-0005-0000-0000-000031850000}"/>
    <cellStyle name="20% - Accent1 4 2 3 2 7 7 2" xfId="34279" xr:uid="{00000000-0005-0000-0000-000032850000}"/>
    <cellStyle name="20% - Accent1 4 2 3 2 7 8" xfId="34280" xr:uid="{00000000-0005-0000-0000-000033850000}"/>
    <cellStyle name="20% - Accent1 4 2 3 2 7 8 2" xfId="34281" xr:uid="{00000000-0005-0000-0000-000034850000}"/>
    <cellStyle name="20% - Accent1 4 2 3 2 7 9" xfId="34282" xr:uid="{00000000-0005-0000-0000-000035850000}"/>
    <cellStyle name="20% - Accent1 4 2 3 2 8" xfId="34283" xr:uid="{00000000-0005-0000-0000-000036850000}"/>
    <cellStyle name="20% - Accent1 4 2 3 2 8 2" xfId="34284" xr:uid="{00000000-0005-0000-0000-000037850000}"/>
    <cellStyle name="20% - Accent1 4 2 3 2 8 2 2" xfId="34285" xr:uid="{00000000-0005-0000-0000-000038850000}"/>
    <cellStyle name="20% - Accent1 4 2 3 2 8 2 2 2" xfId="34286" xr:uid="{00000000-0005-0000-0000-000039850000}"/>
    <cellStyle name="20% - Accent1 4 2 3 2 8 2 3" xfId="34287" xr:uid="{00000000-0005-0000-0000-00003A850000}"/>
    <cellStyle name="20% - Accent1 4 2 3 2 8 3" xfId="34288" xr:uid="{00000000-0005-0000-0000-00003B850000}"/>
    <cellStyle name="20% - Accent1 4 2 3 2 8 3 2" xfId="34289" xr:uid="{00000000-0005-0000-0000-00003C850000}"/>
    <cellStyle name="20% - Accent1 4 2 3 2 8 4" xfId="34290" xr:uid="{00000000-0005-0000-0000-00003D850000}"/>
    <cellStyle name="20% - Accent1 4 2 3 2 9" xfId="34291" xr:uid="{00000000-0005-0000-0000-00003E850000}"/>
    <cellStyle name="20% - Accent1 4 2 3 2 9 2" xfId="34292" xr:uid="{00000000-0005-0000-0000-00003F850000}"/>
    <cellStyle name="20% - Accent1 4 2 3 2 9 2 2" xfId="34293" xr:uid="{00000000-0005-0000-0000-000040850000}"/>
    <cellStyle name="20% - Accent1 4 2 3 2 9 2 2 2" xfId="34294" xr:uid="{00000000-0005-0000-0000-000041850000}"/>
    <cellStyle name="20% - Accent1 4 2 3 2 9 2 3" xfId="34295" xr:uid="{00000000-0005-0000-0000-000042850000}"/>
    <cellStyle name="20% - Accent1 4 2 3 2 9 3" xfId="34296" xr:uid="{00000000-0005-0000-0000-000043850000}"/>
    <cellStyle name="20% - Accent1 4 2 3 2 9 3 2" xfId="34297" xr:uid="{00000000-0005-0000-0000-000044850000}"/>
    <cellStyle name="20% - Accent1 4 2 3 2 9 4" xfId="34298" xr:uid="{00000000-0005-0000-0000-000045850000}"/>
    <cellStyle name="20% - Accent1 4 2 3 3" xfId="34299" xr:uid="{00000000-0005-0000-0000-000046850000}"/>
    <cellStyle name="20% - Accent1 4 2 3 3 10" xfId="34300" xr:uid="{00000000-0005-0000-0000-000047850000}"/>
    <cellStyle name="20% - Accent1 4 2 3 3 10 2" xfId="34301" xr:uid="{00000000-0005-0000-0000-000048850000}"/>
    <cellStyle name="20% - Accent1 4 2 3 3 10 2 2" xfId="34302" xr:uid="{00000000-0005-0000-0000-000049850000}"/>
    <cellStyle name="20% - Accent1 4 2 3 3 10 3" xfId="34303" xr:uid="{00000000-0005-0000-0000-00004A850000}"/>
    <cellStyle name="20% - Accent1 4 2 3 3 11" xfId="34304" xr:uid="{00000000-0005-0000-0000-00004B850000}"/>
    <cellStyle name="20% - Accent1 4 2 3 3 11 2" xfId="34305" xr:uid="{00000000-0005-0000-0000-00004C850000}"/>
    <cellStyle name="20% - Accent1 4 2 3 3 11 2 2" xfId="34306" xr:uid="{00000000-0005-0000-0000-00004D850000}"/>
    <cellStyle name="20% - Accent1 4 2 3 3 11 3" xfId="34307" xr:uid="{00000000-0005-0000-0000-00004E850000}"/>
    <cellStyle name="20% - Accent1 4 2 3 3 12" xfId="34308" xr:uid="{00000000-0005-0000-0000-00004F850000}"/>
    <cellStyle name="20% - Accent1 4 2 3 3 12 2" xfId="34309" xr:uid="{00000000-0005-0000-0000-000050850000}"/>
    <cellStyle name="20% - Accent1 4 2 3 3 13" xfId="34310" xr:uid="{00000000-0005-0000-0000-000051850000}"/>
    <cellStyle name="20% - Accent1 4 2 3 3 13 2" xfId="34311" xr:uid="{00000000-0005-0000-0000-000052850000}"/>
    <cellStyle name="20% - Accent1 4 2 3 3 14" xfId="34312" xr:uid="{00000000-0005-0000-0000-000053850000}"/>
    <cellStyle name="20% - Accent1 4 2 3 3 2" xfId="34313" xr:uid="{00000000-0005-0000-0000-000054850000}"/>
    <cellStyle name="20% - Accent1 4 2 3 3 2 10" xfId="34314" xr:uid="{00000000-0005-0000-0000-000055850000}"/>
    <cellStyle name="20% - Accent1 4 2 3 3 2 10 2" xfId="34315" xr:uid="{00000000-0005-0000-0000-000056850000}"/>
    <cellStyle name="20% - Accent1 4 2 3 3 2 11" xfId="34316" xr:uid="{00000000-0005-0000-0000-000057850000}"/>
    <cellStyle name="20% - Accent1 4 2 3 3 2 2" xfId="34317" xr:uid="{00000000-0005-0000-0000-000058850000}"/>
    <cellStyle name="20% - Accent1 4 2 3 3 2 2 2" xfId="34318" xr:uid="{00000000-0005-0000-0000-000059850000}"/>
    <cellStyle name="20% - Accent1 4 2 3 3 2 2 2 2" xfId="34319" xr:uid="{00000000-0005-0000-0000-00005A850000}"/>
    <cellStyle name="20% - Accent1 4 2 3 3 2 2 2 2 2" xfId="34320" xr:uid="{00000000-0005-0000-0000-00005B850000}"/>
    <cellStyle name="20% - Accent1 4 2 3 3 2 2 2 2 2 2" xfId="34321" xr:uid="{00000000-0005-0000-0000-00005C850000}"/>
    <cellStyle name="20% - Accent1 4 2 3 3 2 2 2 2 3" xfId="34322" xr:uid="{00000000-0005-0000-0000-00005D850000}"/>
    <cellStyle name="20% - Accent1 4 2 3 3 2 2 2 3" xfId="34323" xr:uid="{00000000-0005-0000-0000-00005E850000}"/>
    <cellStyle name="20% - Accent1 4 2 3 3 2 2 2 3 2" xfId="34324" xr:uid="{00000000-0005-0000-0000-00005F850000}"/>
    <cellStyle name="20% - Accent1 4 2 3 3 2 2 2 4" xfId="34325" xr:uid="{00000000-0005-0000-0000-000060850000}"/>
    <cellStyle name="20% - Accent1 4 2 3 3 2 2 3" xfId="34326" xr:uid="{00000000-0005-0000-0000-000061850000}"/>
    <cellStyle name="20% - Accent1 4 2 3 3 2 2 3 2" xfId="34327" xr:uid="{00000000-0005-0000-0000-000062850000}"/>
    <cellStyle name="20% - Accent1 4 2 3 3 2 2 3 2 2" xfId="34328" xr:uid="{00000000-0005-0000-0000-000063850000}"/>
    <cellStyle name="20% - Accent1 4 2 3 3 2 2 3 2 2 2" xfId="34329" xr:uid="{00000000-0005-0000-0000-000064850000}"/>
    <cellStyle name="20% - Accent1 4 2 3 3 2 2 3 2 3" xfId="34330" xr:uid="{00000000-0005-0000-0000-000065850000}"/>
    <cellStyle name="20% - Accent1 4 2 3 3 2 2 3 3" xfId="34331" xr:uid="{00000000-0005-0000-0000-000066850000}"/>
    <cellStyle name="20% - Accent1 4 2 3 3 2 2 3 3 2" xfId="34332" xr:uid="{00000000-0005-0000-0000-000067850000}"/>
    <cellStyle name="20% - Accent1 4 2 3 3 2 2 3 4" xfId="34333" xr:uid="{00000000-0005-0000-0000-000068850000}"/>
    <cellStyle name="20% - Accent1 4 2 3 3 2 2 4" xfId="34334" xr:uid="{00000000-0005-0000-0000-000069850000}"/>
    <cellStyle name="20% - Accent1 4 2 3 3 2 2 4 2" xfId="34335" xr:uid="{00000000-0005-0000-0000-00006A850000}"/>
    <cellStyle name="20% - Accent1 4 2 3 3 2 2 4 2 2" xfId="34336" xr:uid="{00000000-0005-0000-0000-00006B850000}"/>
    <cellStyle name="20% - Accent1 4 2 3 3 2 2 4 2 2 2" xfId="34337" xr:uid="{00000000-0005-0000-0000-00006C850000}"/>
    <cellStyle name="20% - Accent1 4 2 3 3 2 2 4 2 3" xfId="34338" xr:uid="{00000000-0005-0000-0000-00006D850000}"/>
    <cellStyle name="20% - Accent1 4 2 3 3 2 2 4 3" xfId="34339" xr:uid="{00000000-0005-0000-0000-00006E850000}"/>
    <cellStyle name="20% - Accent1 4 2 3 3 2 2 4 3 2" xfId="34340" xr:uid="{00000000-0005-0000-0000-00006F850000}"/>
    <cellStyle name="20% - Accent1 4 2 3 3 2 2 4 4" xfId="34341" xr:uid="{00000000-0005-0000-0000-000070850000}"/>
    <cellStyle name="20% - Accent1 4 2 3 3 2 2 5" xfId="34342" xr:uid="{00000000-0005-0000-0000-000071850000}"/>
    <cellStyle name="20% - Accent1 4 2 3 3 2 2 5 2" xfId="34343" xr:uid="{00000000-0005-0000-0000-000072850000}"/>
    <cellStyle name="20% - Accent1 4 2 3 3 2 2 5 2 2" xfId="34344" xr:uid="{00000000-0005-0000-0000-000073850000}"/>
    <cellStyle name="20% - Accent1 4 2 3 3 2 2 5 3" xfId="34345" xr:uid="{00000000-0005-0000-0000-000074850000}"/>
    <cellStyle name="20% - Accent1 4 2 3 3 2 2 6" xfId="34346" xr:uid="{00000000-0005-0000-0000-000075850000}"/>
    <cellStyle name="20% - Accent1 4 2 3 3 2 2 6 2" xfId="34347" xr:uid="{00000000-0005-0000-0000-000076850000}"/>
    <cellStyle name="20% - Accent1 4 2 3 3 2 2 6 2 2" xfId="34348" xr:uid="{00000000-0005-0000-0000-000077850000}"/>
    <cellStyle name="20% - Accent1 4 2 3 3 2 2 6 3" xfId="34349" xr:uid="{00000000-0005-0000-0000-000078850000}"/>
    <cellStyle name="20% - Accent1 4 2 3 3 2 2 7" xfId="34350" xr:uid="{00000000-0005-0000-0000-000079850000}"/>
    <cellStyle name="20% - Accent1 4 2 3 3 2 2 7 2" xfId="34351" xr:uid="{00000000-0005-0000-0000-00007A850000}"/>
    <cellStyle name="20% - Accent1 4 2 3 3 2 2 8" xfId="34352" xr:uid="{00000000-0005-0000-0000-00007B850000}"/>
    <cellStyle name="20% - Accent1 4 2 3 3 2 2 8 2" xfId="34353" xr:uid="{00000000-0005-0000-0000-00007C850000}"/>
    <cellStyle name="20% - Accent1 4 2 3 3 2 2 9" xfId="34354" xr:uid="{00000000-0005-0000-0000-00007D850000}"/>
    <cellStyle name="20% - Accent1 4 2 3 3 2 3" xfId="34355" xr:uid="{00000000-0005-0000-0000-00007E850000}"/>
    <cellStyle name="20% - Accent1 4 2 3 3 2 3 2" xfId="34356" xr:uid="{00000000-0005-0000-0000-00007F850000}"/>
    <cellStyle name="20% - Accent1 4 2 3 3 2 3 2 2" xfId="34357" xr:uid="{00000000-0005-0000-0000-000080850000}"/>
    <cellStyle name="20% - Accent1 4 2 3 3 2 3 2 2 2" xfId="34358" xr:uid="{00000000-0005-0000-0000-000081850000}"/>
    <cellStyle name="20% - Accent1 4 2 3 3 2 3 2 2 2 2" xfId="34359" xr:uid="{00000000-0005-0000-0000-000082850000}"/>
    <cellStyle name="20% - Accent1 4 2 3 3 2 3 2 2 3" xfId="34360" xr:uid="{00000000-0005-0000-0000-000083850000}"/>
    <cellStyle name="20% - Accent1 4 2 3 3 2 3 2 3" xfId="34361" xr:uid="{00000000-0005-0000-0000-000084850000}"/>
    <cellStyle name="20% - Accent1 4 2 3 3 2 3 2 3 2" xfId="34362" xr:uid="{00000000-0005-0000-0000-000085850000}"/>
    <cellStyle name="20% - Accent1 4 2 3 3 2 3 2 4" xfId="34363" xr:uid="{00000000-0005-0000-0000-000086850000}"/>
    <cellStyle name="20% - Accent1 4 2 3 3 2 3 3" xfId="34364" xr:uid="{00000000-0005-0000-0000-000087850000}"/>
    <cellStyle name="20% - Accent1 4 2 3 3 2 3 3 2" xfId="34365" xr:uid="{00000000-0005-0000-0000-000088850000}"/>
    <cellStyle name="20% - Accent1 4 2 3 3 2 3 3 2 2" xfId="34366" xr:uid="{00000000-0005-0000-0000-000089850000}"/>
    <cellStyle name="20% - Accent1 4 2 3 3 2 3 3 2 2 2" xfId="34367" xr:uid="{00000000-0005-0000-0000-00008A850000}"/>
    <cellStyle name="20% - Accent1 4 2 3 3 2 3 3 2 3" xfId="34368" xr:uid="{00000000-0005-0000-0000-00008B850000}"/>
    <cellStyle name="20% - Accent1 4 2 3 3 2 3 3 3" xfId="34369" xr:uid="{00000000-0005-0000-0000-00008C850000}"/>
    <cellStyle name="20% - Accent1 4 2 3 3 2 3 3 3 2" xfId="34370" xr:uid="{00000000-0005-0000-0000-00008D850000}"/>
    <cellStyle name="20% - Accent1 4 2 3 3 2 3 3 4" xfId="34371" xr:uid="{00000000-0005-0000-0000-00008E850000}"/>
    <cellStyle name="20% - Accent1 4 2 3 3 2 3 4" xfId="34372" xr:uid="{00000000-0005-0000-0000-00008F850000}"/>
    <cellStyle name="20% - Accent1 4 2 3 3 2 3 4 2" xfId="34373" xr:uid="{00000000-0005-0000-0000-000090850000}"/>
    <cellStyle name="20% - Accent1 4 2 3 3 2 3 4 2 2" xfId="34374" xr:uid="{00000000-0005-0000-0000-000091850000}"/>
    <cellStyle name="20% - Accent1 4 2 3 3 2 3 4 2 2 2" xfId="34375" xr:uid="{00000000-0005-0000-0000-000092850000}"/>
    <cellStyle name="20% - Accent1 4 2 3 3 2 3 4 2 3" xfId="34376" xr:uid="{00000000-0005-0000-0000-000093850000}"/>
    <cellStyle name="20% - Accent1 4 2 3 3 2 3 4 3" xfId="34377" xr:uid="{00000000-0005-0000-0000-000094850000}"/>
    <cellStyle name="20% - Accent1 4 2 3 3 2 3 4 3 2" xfId="34378" xr:uid="{00000000-0005-0000-0000-000095850000}"/>
    <cellStyle name="20% - Accent1 4 2 3 3 2 3 4 4" xfId="34379" xr:uid="{00000000-0005-0000-0000-000096850000}"/>
    <cellStyle name="20% - Accent1 4 2 3 3 2 3 5" xfId="34380" xr:uid="{00000000-0005-0000-0000-000097850000}"/>
    <cellStyle name="20% - Accent1 4 2 3 3 2 3 5 2" xfId="34381" xr:uid="{00000000-0005-0000-0000-000098850000}"/>
    <cellStyle name="20% - Accent1 4 2 3 3 2 3 5 2 2" xfId="34382" xr:uid="{00000000-0005-0000-0000-000099850000}"/>
    <cellStyle name="20% - Accent1 4 2 3 3 2 3 5 3" xfId="34383" xr:uid="{00000000-0005-0000-0000-00009A850000}"/>
    <cellStyle name="20% - Accent1 4 2 3 3 2 3 6" xfId="34384" xr:uid="{00000000-0005-0000-0000-00009B850000}"/>
    <cellStyle name="20% - Accent1 4 2 3 3 2 3 6 2" xfId="34385" xr:uid="{00000000-0005-0000-0000-00009C850000}"/>
    <cellStyle name="20% - Accent1 4 2 3 3 2 3 6 2 2" xfId="34386" xr:uid="{00000000-0005-0000-0000-00009D850000}"/>
    <cellStyle name="20% - Accent1 4 2 3 3 2 3 6 3" xfId="34387" xr:uid="{00000000-0005-0000-0000-00009E850000}"/>
    <cellStyle name="20% - Accent1 4 2 3 3 2 3 7" xfId="34388" xr:uid="{00000000-0005-0000-0000-00009F850000}"/>
    <cellStyle name="20% - Accent1 4 2 3 3 2 3 7 2" xfId="34389" xr:uid="{00000000-0005-0000-0000-0000A0850000}"/>
    <cellStyle name="20% - Accent1 4 2 3 3 2 3 8" xfId="34390" xr:uid="{00000000-0005-0000-0000-0000A1850000}"/>
    <cellStyle name="20% - Accent1 4 2 3 3 2 3 8 2" xfId="34391" xr:uid="{00000000-0005-0000-0000-0000A2850000}"/>
    <cellStyle name="20% - Accent1 4 2 3 3 2 3 9" xfId="34392" xr:uid="{00000000-0005-0000-0000-0000A3850000}"/>
    <cellStyle name="20% - Accent1 4 2 3 3 2 4" xfId="34393" xr:uid="{00000000-0005-0000-0000-0000A4850000}"/>
    <cellStyle name="20% - Accent1 4 2 3 3 2 4 2" xfId="34394" xr:uid="{00000000-0005-0000-0000-0000A5850000}"/>
    <cellStyle name="20% - Accent1 4 2 3 3 2 4 2 2" xfId="34395" xr:uid="{00000000-0005-0000-0000-0000A6850000}"/>
    <cellStyle name="20% - Accent1 4 2 3 3 2 4 2 2 2" xfId="34396" xr:uid="{00000000-0005-0000-0000-0000A7850000}"/>
    <cellStyle name="20% - Accent1 4 2 3 3 2 4 2 3" xfId="34397" xr:uid="{00000000-0005-0000-0000-0000A8850000}"/>
    <cellStyle name="20% - Accent1 4 2 3 3 2 4 3" xfId="34398" xr:uid="{00000000-0005-0000-0000-0000A9850000}"/>
    <cellStyle name="20% - Accent1 4 2 3 3 2 4 3 2" xfId="34399" xr:uid="{00000000-0005-0000-0000-0000AA850000}"/>
    <cellStyle name="20% - Accent1 4 2 3 3 2 4 4" xfId="34400" xr:uid="{00000000-0005-0000-0000-0000AB850000}"/>
    <cellStyle name="20% - Accent1 4 2 3 3 2 5" xfId="34401" xr:uid="{00000000-0005-0000-0000-0000AC850000}"/>
    <cellStyle name="20% - Accent1 4 2 3 3 2 5 2" xfId="34402" xr:uid="{00000000-0005-0000-0000-0000AD850000}"/>
    <cellStyle name="20% - Accent1 4 2 3 3 2 5 2 2" xfId="34403" xr:uid="{00000000-0005-0000-0000-0000AE850000}"/>
    <cellStyle name="20% - Accent1 4 2 3 3 2 5 2 2 2" xfId="34404" xr:uid="{00000000-0005-0000-0000-0000AF850000}"/>
    <cellStyle name="20% - Accent1 4 2 3 3 2 5 2 3" xfId="34405" xr:uid="{00000000-0005-0000-0000-0000B0850000}"/>
    <cellStyle name="20% - Accent1 4 2 3 3 2 5 3" xfId="34406" xr:uid="{00000000-0005-0000-0000-0000B1850000}"/>
    <cellStyle name="20% - Accent1 4 2 3 3 2 5 3 2" xfId="34407" xr:uid="{00000000-0005-0000-0000-0000B2850000}"/>
    <cellStyle name="20% - Accent1 4 2 3 3 2 5 4" xfId="34408" xr:uid="{00000000-0005-0000-0000-0000B3850000}"/>
    <cellStyle name="20% - Accent1 4 2 3 3 2 6" xfId="34409" xr:uid="{00000000-0005-0000-0000-0000B4850000}"/>
    <cellStyle name="20% - Accent1 4 2 3 3 2 6 2" xfId="34410" xr:uid="{00000000-0005-0000-0000-0000B5850000}"/>
    <cellStyle name="20% - Accent1 4 2 3 3 2 6 2 2" xfId="34411" xr:uid="{00000000-0005-0000-0000-0000B6850000}"/>
    <cellStyle name="20% - Accent1 4 2 3 3 2 6 2 2 2" xfId="34412" xr:uid="{00000000-0005-0000-0000-0000B7850000}"/>
    <cellStyle name="20% - Accent1 4 2 3 3 2 6 2 3" xfId="34413" xr:uid="{00000000-0005-0000-0000-0000B8850000}"/>
    <cellStyle name="20% - Accent1 4 2 3 3 2 6 3" xfId="34414" xr:uid="{00000000-0005-0000-0000-0000B9850000}"/>
    <cellStyle name="20% - Accent1 4 2 3 3 2 6 3 2" xfId="34415" xr:uid="{00000000-0005-0000-0000-0000BA850000}"/>
    <cellStyle name="20% - Accent1 4 2 3 3 2 6 4" xfId="34416" xr:uid="{00000000-0005-0000-0000-0000BB850000}"/>
    <cellStyle name="20% - Accent1 4 2 3 3 2 7" xfId="34417" xr:uid="{00000000-0005-0000-0000-0000BC850000}"/>
    <cellStyle name="20% - Accent1 4 2 3 3 2 7 2" xfId="34418" xr:uid="{00000000-0005-0000-0000-0000BD850000}"/>
    <cellStyle name="20% - Accent1 4 2 3 3 2 7 2 2" xfId="34419" xr:uid="{00000000-0005-0000-0000-0000BE850000}"/>
    <cellStyle name="20% - Accent1 4 2 3 3 2 7 3" xfId="34420" xr:uid="{00000000-0005-0000-0000-0000BF850000}"/>
    <cellStyle name="20% - Accent1 4 2 3 3 2 8" xfId="34421" xr:uid="{00000000-0005-0000-0000-0000C0850000}"/>
    <cellStyle name="20% - Accent1 4 2 3 3 2 8 2" xfId="34422" xr:uid="{00000000-0005-0000-0000-0000C1850000}"/>
    <cellStyle name="20% - Accent1 4 2 3 3 2 8 2 2" xfId="34423" xr:uid="{00000000-0005-0000-0000-0000C2850000}"/>
    <cellStyle name="20% - Accent1 4 2 3 3 2 8 3" xfId="34424" xr:uid="{00000000-0005-0000-0000-0000C3850000}"/>
    <cellStyle name="20% - Accent1 4 2 3 3 2 9" xfId="34425" xr:uid="{00000000-0005-0000-0000-0000C4850000}"/>
    <cellStyle name="20% - Accent1 4 2 3 3 2 9 2" xfId="34426" xr:uid="{00000000-0005-0000-0000-0000C5850000}"/>
    <cellStyle name="20% - Accent1 4 2 3 3 3" xfId="34427" xr:uid="{00000000-0005-0000-0000-0000C6850000}"/>
    <cellStyle name="20% - Accent1 4 2 3 3 3 10" xfId="34428" xr:uid="{00000000-0005-0000-0000-0000C7850000}"/>
    <cellStyle name="20% - Accent1 4 2 3 3 3 10 2" xfId="34429" xr:uid="{00000000-0005-0000-0000-0000C8850000}"/>
    <cellStyle name="20% - Accent1 4 2 3 3 3 11" xfId="34430" xr:uid="{00000000-0005-0000-0000-0000C9850000}"/>
    <cellStyle name="20% - Accent1 4 2 3 3 3 2" xfId="34431" xr:uid="{00000000-0005-0000-0000-0000CA850000}"/>
    <cellStyle name="20% - Accent1 4 2 3 3 3 2 2" xfId="34432" xr:uid="{00000000-0005-0000-0000-0000CB850000}"/>
    <cellStyle name="20% - Accent1 4 2 3 3 3 2 2 2" xfId="34433" xr:uid="{00000000-0005-0000-0000-0000CC850000}"/>
    <cellStyle name="20% - Accent1 4 2 3 3 3 2 2 2 2" xfId="34434" xr:uid="{00000000-0005-0000-0000-0000CD850000}"/>
    <cellStyle name="20% - Accent1 4 2 3 3 3 2 2 2 2 2" xfId="34435" xr:uid="{00000000-0005-0000-0000-0000CE850000}"/>
    <cellStyle name="20% - Accent1 4 2 3 3 3 2 2 2 3" xfId="34436" xr:uid="{00000000-0005-0000-0000-0000CF850000}"/>
    <cellStyle name="20% - Accent1 4 2 3 3 3 2 2 3" xfId="34437" xr:uid="{00000000-0005-0000-0000-0000D0850000}"/>
    <cellStyle name="20% - Accent1 4 2 3 3 3 2 2 3 2" xfId="34438" xr:uid="{00000000-0005-0000-0000-0000D1850000}"/>
    <cellStyle name="20% - Accent1 4 2 3 3 3 2 2 4" xfId="34439" xr:uid="{00000000-0005-0000-0000-0000D2850000}"/>
    <cellStyle name="20% - Accent1 4 2 3 3 3 2 3" xfId="34440" xr:uid="{00000000-0005-0000-0000-0000D3850000}"/>
    <cellStyle name="20% - Accent1 4 2 3 3 3 2 3 2" xfId="34441" xr:uid="{00000000-0005-0000-0000-0000D4850000}"/>
    <cellStyle name="20% - Accent1 4 2 3 3 3 2 3 2 2" xfId="34442" xr:uid="{00000000-0005-0000-0000-0000D5850000}"/>
    <cellStyle name="20% - Accent1 4 2 3 3 3 2 3 2 2 2" xfId="34443" xr:uid="{00000000-0005-0000-0000-0000D6850000}"/>
    <cellStyle name="20% - Accent1 4 2 3 3 3 2 3 2 3" xfId="34444" xr:uid="{00000000-0005-0000-0000-0000D7850000}"/>
    <cellStyle name="20% - Accent1 4 2 3 3 3 2 3 3" xfId="34445" xr:uid="{00000000-0005-0000-0000-0000D8850000}"/>
    <cellStyle name="20% - Accent1 4 2 3 3 3 2 3 3 2" xfId="34446" xr:uid="{00000000-0005-0000-0000-0000D9850000}"/>
    <cellStyle name="20% - Accent1 4 2 3 3 3 2 3 4" xfId="34447" xr:uid="{00000000-0005-0000-0000-0000DA850000}"/>
    <cellStyle name="20% - Accent1 4 2 3 3 3 2 4" xfId="34448" xr:uid="{00000000-0005-0000-0000-0000DB850000}"/>
    <cellStyle name="20% - Accent1 4 2 3 3 3 2 4 2" xfId="34449" xr:uid="{00000000-0005-0000-0000-0000DC850000}"/>
    <cellStyle name="20% - Accent1 4 2 3 3 3 2 4 2 2" xfId="34450" xr:uid="{00000000-0005-0000-0000-0000DD850000}"/>
    <cellStyle name="20% - Accent1 4 2 3 3 3 2 4 2 2 2" xfId="34451" xr:uid="{00000000-0005-0000-0000-0000DE850000}"/>
    <cellStyle name="20% - Accent1 4 2 3 3 3 2 4 2 3" xfId="34452" xr:uid="{00000000-0005-0000-0000-0000DF850000}"/>
    <cellStyle name="20% - Accent1 4 2 3 3 3 2 4 3" xfId="34453" xr:uid="{00000000-0005-0000-0000-0000E0850000}"/>
    <cellStyle name="20% - Accent1 4 2 3 3 3 2 4 3 2" xfId="34454" xr:uid="{00000000-0005-0000-0000-0000E1850000}"/>
    <cellStyle name="20% - Accent1 4 2 3 3 3 2 4 4" xfId="34455" xr:uid="{00000000-0005-0000-0000-0000E2850000}"/>
    <cellStyle name="20% - Accent1 4 2 3 3 3 2 5" xfId="34456" xr:uid="{00000000-0005-0000-0000-0000E3850000}"/>
    <cellStyle name="20% - Accent1 4 2 3 3 3 2 5 2" xfId="34457" xr:uid="{00000000-0005-0000-0000-0000E4850000}"/>
    <cellStyle name="20% - Accent1 4 2 3 3 3 2 5 2 2" xfId="34458" xr:uid="{00000000-0005-0000-0000-0000E5850000}"/>
    <cellStyle name="20% - Accent1 4 2 3 3 3 2 5 3" xfId="34459" xr:uid="{00000000-0005-0000-0000-0000E6850000}"/>
    <cellStyle name="20% - Accent1 4 2 3 3 3 2 6" xfId="34460" xr:uid="{00000000-0005-0000-0000-0000E7850000}"/>
    <cellStyle name="20% - Accent1 4 2 3 3 3 2 6 2" xfId="34461" xr:uid="{00000000-0005-0000-0000-0000E8850000}"/>
    <cellStyle name="20% - Accent1 4 2 3 3 3 2 6 2 2" xfId="34462" xr:uid="{00000000-0005-0000-0000-0000E9850000}"/>
    <cellStyle name="20% - Accent1 4 2 3 3 3 2 6 3" xfId="34463" xr:uid="{00000000-0005-0000-0000-0000EA850000}"/>
    <cellStyle name="20% - Accent1 4 2 3 3 3 2 7" xfId="34464" xr:uid="{00000000-0005-0000-0000-0000EB850000}"/>
    <cellStyle name="20% - Accent1 4 2 3 3 3 2 7 2" xfId="34465" xr:uid="{00000000-0005-0000-0000-0000EC850000}"/>
    <cellStyle name="20% - Accent1 4 2 3 3 3 2 8" xfId="34466" xr:uid="{00000000-0005-0000-0000-0000ED850000}"/>
    <cellStyle name="20% - Accent1 4 2 3 3 3 2 8 2" xfId="34467" xr:uid="{00000000-0005-0000-0000-0000EE850000}"/>
    <cellStyle name="20% - Accent1 4 2 3 3 3 2 9" xfId="34468" xr:uid="{00000000-0005-0000-0000-0000EF850000}"/>
    <cellStyle name="20% - Accent1 4 2 3 3 3 3" xfId="34469" xr:uid="{00000000-0005-0000-0000-0000F0850000}"/>
    <cellStyle name="20% - Accent1 4 2 3 3 3 3 2" xfId="34470" xr:uid="{00000000-0005-0000-0000-0000F1850000}"/>
    <cellStyle name="20% - Accent1 4 2 3 3 3 3 2 2" xfId="34471" xr:uid="{00000000-0005-0000-0000-0000F2850000}"/>
    <cellStyle name="20% - Accent1 4 2 3 3 3 3 2 2 2" xfId="34472" xr:uid="{00000000-0005-0000-0000-0000F3850000}"/>
    <cellStyle name="20% - Accent1 4 2 3 3 3 3 2 2 2 2" xfId="34473" xr:uid="{00000000-0005-0000-0000-0000F4850000}"/>
    <cellStyle name="20% - Accent1 4 2 3 3 3 3 2 2 3" xfId="34474" xr:uid="{00000000-0005-0000-0000-0000F5850000}"/>
    <cellStyle name="20% - Accent1 4 2 3 3 3 3 2 3" xfId="34475" xr:uid="{00000000-0005-0000-0000-0000F6850000}"/>
    <cellStyle name="20% - Accent1 4 2 3 3 3 3 2 3 2" xfId="34476" xr:uid="{00000000-0005-0000-0000-0000F7850000}"/>
    <cellStyle name="20% - Accent1 4 2 3 3 3 3 2 4" xfId="34477" xr:uid="{00000000-0005-0000-0000-0000F8850000}"/>
    <cellStyle name="20% - Accent1 4 2 3 3 3 3 3" xfId="34478" xr:uid="{00000000-0005-0000-0000-0000F9850000}"/>
    <cellStyle name="20% - Accent1 4 2 3 3 3 3 3 2" xfId="34479" xr:uid="{00000000-0005-0000-0000-0000FA850000}"/>
    <cellStyle name="20% - Accent1 4 2 3 3 3 3 3 2 2" xfId="34480" xr:uid="{00000000-0005-0000-0000-0000FB850000}"/>
    <cellStyle name="20% - Accent1 4 2 3 3 3 3 3 2 2 2" xfId="34481" xr:uid="{00000000-0005-0000-0000-0000FC850000}"/>
    <cellStyle name="20% - Accent1 4 2 3 3 3 3 3 2 3" xfId="34482" xr:uid="{00000000-0005-0000-0000-0000FD850000}"/>
    <cellStyle name="20% - Accent1 4 2 3 3 3 3 3 3" xfId="34483" xr:uid="{00000000-0005-0000-0000-0000FE850000}"/>
    <cellStyle name="20% - Accent1 4 2 3 3 3 3 3 3 2" xfId="34484" xr:uid="{00000000-0005-0000-0000-0000FF850000}"/>
    <cellStyle name="20% - Accent1 4 2 3 3 3 3 3 4" xfId="34485" xr:uid="{00000000-0005-0000-0000-000000860000}"/>
    <cellStyle name="20% - Accent1 4 2 3 3 3 3 4" xfId="34486" xr:uid="{00000000-0005-0000-0000-000001860000}"/>
    <cellStyle name="20% - Accent1 4 2 3 3 3 3 4 2" xfId="34487" xr:uid="{00000000-0005-0000-0000-000002860000}"/>
    <cellStyle name="20% - Accent1 4 2 3 3 3 3 4 2 2" xfId="34488" xr:uid="{00000000-0005-0000-0000-000003860000}"/>
    <cellStyle name="20% - Accent1 4 2 3 3 3 3 4 2 2 2" xfId="34489" xr:uid="{00000000-0005-0000-0000-000004860000}"/>
    <cellStyle name="20% - Accent1 4 2 3 3 3 3 4 2 3" xfId="34490" xr:uid="{00000000-0005-0000-0000-000005860000}"/>
    <cellStyle name="20% - Accent1 4 2 3 3 3 3 4 3" xfId="34491" xr:uid="{00000000-0005-0000-0000-000006860000}"/>
    <cellStyle name="20% - Accent1 4 2 3 3 3 3 4 3 2" xfId="34492" xr:uid="{00000000-0005-0000-0000-000007860000}"/>
    <cellStyle name="20% - Accent1 4 2 3 3 3 3 4 4" xfId="34493" xr:uid="{00000000-0005-0000-0000-000008860000}"/>
    <cellStyle name="20% - Accent1 4 2 3 3 3 3 5" xfId="34494" xr:uid="{00000000-0005-0000-0000-000009860000}"/>
    <cellStyle name="20% - Accent1 4 2 3 3 3 3 5 2" xfId="34495" xr:uid="{00000000-0005-0000-0000-00000A860000}"/>
    <cellStyle name="20% - Accent1 4 2 3 3 3 3 5 2 2" xfId="34496" xr:uid="{00000000-0005-0000-0000-00000B860000}"/>
    <cellStyle name="20% - Accent1 4 2 3 3 3 3 5 3" xfId="34497" xr:uid="{00000000-0005-0000-0000-00000C860000}"/>
    <cellStyle name="20% - Accent1 4 2 3 3 3 3 6" xfId="34498" xr:uid="{00000000-0005-0000-0000-00000D860000}"/>
    <cellStyle name="20% - Accent1 4 2 3 3 3 3 6 2" xfId="34499" xr:uid="{00000000-0005-0000-0000-00000E860000}"/>
    <cellStyle name="20% - Accent1 4 2 3 3 3 3 6 2 2" xfId="34500" xr:uid="{00000000-0005-0000-0000-00000F860000}"/>
    <cellStyle name="20% - Accent1 4 2 3 3 3 3 6 3" xfId="34501" xr:uid="{00000000-0005-0000-0000-000010860000}"/>
    <cellStyle name="20% - Accent1 4 2 3 3 3 3 7" xfId="34502" xr:uid="{00000000-0005-0000-0000-000011860000}"/>
    <cellStyle name="20% - Accent1 4 2 3 3 3 3 7 2" xfId="34503" xr:uid="{00000000-0005-0000-0000-000012860000}"/>
    <cellStyle name="20% - Accent1 4 2 3 3 3 3 8" xfId="34504" xr:uid="{00000000-0005-0000-0000-000013860000}"/>
    <cellStyle name="20% - Accent1 4 2 3 3 3 3 8 2" xfId="34505" xr:uid="{00000000-0005-0000-0000-000014860000}"/>
    <cellStyle name="20% - Accent1 4 2 3 3 3 3 9" xfId="34506" xr:uid="{00000000-0005-0000-0000-000015860000}"/>
    <cellStyle name="20% - Accent1 4 2 3 3 3 4" xfId="34507" xr:uid="{00000000-0005-0000-0000-000016860000}"/>
    <cellStyle name="20% - Accent1 4 2 3 3 3 4 2" xfId="34508" xr:uid="{00000000-0005-0000-0000-000017860000}"/>
    <cellStyle name="20% - Accent1 4 2 3 3 3 4 2 2" xfId="34509" xr:uid="{00000000-0005-0000-0000-000018860000}"/>
    <cellStyle name="20% - Accent1 4 2 3 3 3 4 2 2 2" xfId="34510" xr:uid="{00000000-0005-0000-0000-000019860000}"/>
    <cellStyle name="20% - Accent1 4 2 3 3 3 4 2 3" xfId="34511" xr:uid="{00000000-0005-0000-0000-00001A860000}"/>
    <cellStyle name="20% - Accent1 4 2 3 3 3 4 3" xfId="34512" xr:uid="{00000000-0005-0000-0000-00001B860000}"/>
    <cellStyle name="20% - Accent1 4 2 3 3 3 4 3 2" xfId="34513" xr:uid="{00000000-0005-0000-0000-00001C860000}"/>
    <cellStyle name="20% - Accent1 4 2 3 3 3 4 4" xfId="34514" xr:uid="{00000000-0005-0000-0000-00001D860000}"/>
    <cellStyle name="20% - Accent1 4 2 3 3 3 5" xfId="34515" xr:uid="{00000000-0005-0000-0000-00001E860000}"/>
    <cellStyle name="20% - Accent1 4 2 3 3 3 5 2" xfId="34516" xr:uid="{00000000-0005-0000-0000-00001F860000}"/>
    <cellStyle name="20% - Accent1 4 2 3 3 3 5 2 2" xfId="34517" xr:uid="{00000000-0005-0000-0000-000020860000}"/>
    <cellStyle name="20% - Accent1 4 2 3 3 3 5 2 2 2" xfId="34518" xr:uid="{00000000-0005-0000-0000-000021860000}"/>
    <cellStyle name="20% - Accent1 4 2 3 3 3 5 2 3" xfId="34519" xr:uid="{00000000-0005-0000-0000-000022860000}"/>
    <cellStyle name="20% - Accent1 4 2 3 3 3 5 3" xfId="34520" xr:uid="{00000000-0005-0000-0000-000023860000}"/>
    <cellStyle name="20% - Accent1 4 2 3 3 3 5 3 2" xfId="34521" xr:uid="{00000000-0005-0000-0000-000024860000}"/>
    <cellStyle name="20% - Accent1 4 2 3 3 3 5 4" xfId="34522" xr:uid="{00000000-0005-0000-0000-000025860000}"/>
    <cellStyle name="20% - Accent1 4 2 3 3 3 6" xfId="34523" xr:uid="{00000000-0005-0000-0000-000026860000}"/>
    <cellStyle name="20% - Accent1 4 2 3 3 3 6 2" xfId="34524" xr:uid="{00000000-0005-0000-0000-000027860000}"/>
    <cellStyle name="20% - Accent1 4 2 3 3 3 6 2 2" xfId="34525" xr:uid="{00000000-0005-0000-0000-000028860000}"/>
    <cellStyle name="20% - Accent1 4 2 3 3 3 6 2 2 2" xfId="34526" xr:uid="{00000000-0005-0000-0000-000029860000}"/>
    <cellStyle name="20% - Accent1 4 2 3 3 3 6 2 3" xfId="34527" xr:uid="{00000000-0005-0000-0000-00002A860000}"/>
    <cellStyle name="20% - Accent1 4 2 3 3 3 6 3" xfId="34528" xr:uid="{00000000-0005-0000-0000-00002B860000}"/>
    <cellStyle name="20% - Accent1 4 2 3 3 3 6 3 2" xfId="34529" xr:uid="{00000000-0005-0000-0000-00002C860000}"/>
    <cellStyle name="20% - Accent1 4 2 3 3 3 6 4" xfId="34530" xr:uid="{00000000-0005-0000-0000-00002D860000}"/>
    <cellStyle name="20% - Accent1 4 2 3 3 3 7" xfId="34531" xr:uid="{00000000-0005-0000-0000-00002E860000}"/>
    <cellStyle name="20% - Accent1 4 2 3 3 3 7 2" xfId="34532" xr:uid="{00000000-0005-0000-0000-00002F860000}"/>
    <cellStyle name="20% - Accent1 4 2 3 3 3 7 2 2" xfId="34533" xr:uid="{00000000-0005-0000-0000-000030860000}"/>
    <cellStyle name="20% - Accent1 4 2 3 3 3 7 3" xfId="34534" xr:uid="{00000000-0005-0000-0000-000031860000}"/>
    <cellStyle name="20% - Accent1 4 2 3 3 3 8" xfId="34535" xr:uid="{00000000-0005-0000-0000-000032860000}"/>
    <cellStyle name="20% - Accent1 4 2 3 3 3 8 2" xfId="34536" xr:uid="{00000000-0005-0000-0000-000033860000}"/>
    <cellStyle name="20% - Accent1 4 2 3 3 3 8 2 2" xfId="34537" xr:uid="{00000000-0005-0000-0000-000034860000}"/>
    <cellStyle name="20% - Accent1 4 2 3 3 3 8 3" xfId="34538" xr:uid="{00000000-0005-0000-0000-000035860000}"/>
    <cellStyle name="20% - Accent1 4 2 3 3 3 9" xfId="34539" xr:uid="{00000000-0005-0000-0000-000036860000}"/>
    <cellStyle name="20% - Accent1 4 2 3 3 3 9 2" xfId="34540" xr:uid="{00000000-0005-0000-0000-000037860000}"/>
    <cellStyle name="20% - Accent1 4 2 3 3 4" xfId="34541" xr:uid="{00000000-0005-0000-0000-000038860000}"/>
    <cellStyle name="20% - Accent1 4 2 3 3 4 10" xfId="34542" xr:uid="{00000000-0005-0000-0000-000039860000}"/>
    <cellStyle name="20% - Accent1 4 2 3 3 4 10 2" xfId="34543" xr:uid="{00000000-0005-0000-0000-00003A860000}"/>
    <cellStyle name="20% - Accent1 4 2 3 3 4 11" xfId="34544" xr:uid="{00000000-0005-0000-0000-00003B860000}"/>
    <cellStyle name="20% - Accent1 4 2 3 3 4 2" xfId="34545" xr:uid="{00000000-0005-0000-0000-00003C860000}"/>
    <cellStyle name="20% - Accent1 4 2 3 3 4 2 2" xfId="34546" xr:uid="{00000000-0005-0000-0000-00003D860000}"/>
    <cellStyle name="20% - Accent1 4 2 3 3 4 2 2 2" xfId="34547" xr:uid="{00000000-0005-0000-0000-00003E860000}"/>
    <cellStyle name="20% - Accent1 4 2 3 3 4 2 2 2 2" xfId="34548" xr:uid="{00000000-0005-0000-0000-00003F860000}"/>
    <cellStyle name="20% - Accent1 4 2 3 3 4 2 2 2 2 2" xfId="34549" xr:uid="{00000000-0005-0000-0000-000040860000}"/>
    <cellStyle name="20% - Accent1 4 2 3 3 4 2 2 2 3" xfId="34550" xr:uid="{00000000-0005-0000-0000-000041860000}"/>
    <cellStyle name="20% - Accent1 4 2 3 3 4 2 2 3" xfId="34551" xr:uid="{00000000-0005-0000-0000-000042860000}"/>
    <cellStyle name="20% - Accent1 4 2 3 3 4 2 2 3 2" xfId="34552" xr:uid="{00000000-0005-0000-0000-000043860000}"/>
    <cellStyle name="20% - Accent1 4 2 3 3 4 2 2 4" xfId="34553" xr:uid="{00000000-0005-0000-0000-000044860000}"/>
    <cellStyle name="20% - Accent1 4 2 3 3 4 2 3" xfId="34554" xr:uid="{00000000-0005-0000-0000-000045860000}"/>
    <cellStyle name="20% - Accent1 4 2 3 3 4 2 3 2" xfId="34555" xr:uid="{00000000-0005-0000-0000-000046860000}"/>
    <cellStyle name="20% - Accent1 4 2 3 3 4 2 3 2 2" xfId="34556" xr:uid="{00000000-0005-0000-0000-000047860000}"/>
    <cellStyle name="20% - Accent1 4 2 3 3 4 2 3 2 2 2" xfId="34557" xr:uid="{00000000-0005-0000-0000-000048860000}"/>
    <cellStyle name="20% - Accent1 4 2 3 3 4 2 3 2 3" xfId="34558" xr:uid="{00000000-0005-0000-0000-000049860000}"/>
    <cellStyle name="20% - Accent1 4 2 3 3 4 2 3 3" xfId="34559" xr:uid="{00000000-0005-0000-0000-00004A860000}"/>
    <cellStyle name="20% - Accent1 4 2 3 3 4 2 3 3 2" xfId="34560" xr:uid="{00000000-0005-0000-0000-00004B860000}"/>
    <cellStyle name="20% - Accent1 4 2 3 3 4 2 3 4" xfId="34561" xr:uid="{00000000-0005-0000-0000-00004C860000}"/>
    <cellStyle name="20% - Accent1 4 2 3 3 4 2 4" xfId="34562" xr:uid="{00000000-0005-0000-0000-00004D860000}"/>
    <cellStyle name="20% - Accent1 4 2 3 3 4 2 4 2" xfId="34563" xr:uid="{00000000-0005-0000-0000-00004E860000}"/>
    <cellStyle name="20% - Accent1 4 2 3 3 4 2 4 2 2" xfId="34564" xr:uid="{00000000-0005-0000-0000-00004F860000}"/>
    <cellStyle name="20% - Accent1 4 2 3 3 4 2 4 2 2 2" xfId="34565" xr:uid="{00000000-0005-0000-0000-000050860000}"/>
    <cellStyle name="20% - Accent1 4 2 3 3 4 2 4 2 3" xfId="34566" xr:uid="{00000000-0005-0000-0000-000051860000}"/>
    <cellStyle name="20% - Accent1 4 2 3 3 4 2 4 3" xfId="34567" xr:uid="{00000000-0005-0000-0000-000052860000}"/>
    <cellStyle name="20% - Accent1 4 2 3 3 4 2 4 3 2" xfId="34568" xr:uid="{00000000-0005-0000-0000-000053860000}"/>
    <cellStyle name="20% - Accent1 4 2 3 3 4 2 4 4" xfId="34569" xr:uid="{00000000-0005-0000-0000-000054860000}"/>
    <cellStyle name="20% - Accent1 4 2 3 3 4 2 5" xfId="34570" xr:uid="{00000000-0005-0000-0000-000055860000}"/>
    <cellStyle name="20% - Accent1 4 2 3 3 4 2 5 2" xfId="34571" xr:uid="{00000000-0005-0000-0000-000056860000}"/>
    <cellStyle name="20% - Accent1 4 2 3 3 4 2 5 2 2" xfId="34572" xr:uid="{00000000-0005-0000-0000-000057860000}"/>
    <cellStyle name="20% - Accent1 4 2 3 3 4 2 5 3" xfId="34573" xr:uid="{00000000-0005-0000-0000-000058860000}"/>
    <cellStyle name="20% - Accent1 4 2 3 3 4 2 6" xfId="34574" xr:uid="{00000000-0005-0000-0000-000059860000}"/>
    <cellStyle name="20% - Accent1 4 2 3 3 4 2 6 2" xfId="34575" xr:uid="{00000000-0005-0000-0000-00005A860000}"/>
    <cellStyle name="20% - Accent1 4 2 3 3 4 2 6 2 2" xfId="34576" xr:uid="{00000000-0005-0000-0000-00005B860000}"/>
    <cellStyle name="20% - Accent1 4 2 3 3 4 2 6 3" xfId="34577" xr:uid="{00000000-0005-0000-0000-00005C860000}"/>
    <cellStyle name="20% - Accent1 4 2 3 3 4 2 7" xfId="34578" xr:uid="{00000000-0005-0000-0000-00005D860000}"/>
    <cellStyle name="20% - Accent1 4 2 3 3 4 2 7 2" xfId="34579" xr:uid="{00000000-0005-0000-0000-00005E860000}"/>
    <cellStyle name="20% - Accent1 4 2 3 3 4 2 8" xfId="34580" xr:uid="{00000000-0005-0000-0000-00005F860000}"/>
    <cellStyle name="20% - Accent1 4 2 3 3 4 2 8 2" xfId="34581" xr:uid="{00000000-0005-0000-0000-000060860000}"/>
    <cellStyle name="20% - Accent1 4 2 3 3 4 2 9" xfId="34582" xr:uid="{00000000-0005-0000-0000-000061860000}"/>
    <cellStyle name="20% - Accent1 4 2 3 3 4 3" xfId="34583" xr:uid="{00000000-0005-0000-0000-000062860000}"/>
    <cellStyle name="20% - Accent1 4 2 3 3 4 3 2" xfId="34584" xr:uid="{00000000-0005-0000-0000-000063860000}"/>
    <cellStyle name="20% - Accent1 4 2 3 3 4 3 2 2" xfId="34585" xr:uid="{00000000-0005-0000-0000-000064860000}"/>
    <cellStyle name="20% - Accent1 4 2 3 3 4 3 2 2 2" xfId="34586" xr:uid="{00000000-0005-0000-0000-000065860000}"/>
    <cellStyle name="20% - Accent1 4 2 3 3 4 3 2 2 2 2" xfId="34587" xr:uid="{00000000-0005-0000-0000-000066860000}"/>
    <cellStyle name="20% - Accent1 4 2 3 3 4 3 2 2 3" xfId="34588" xr:uid="{00000000-0005-0000-0000-000067860000}"/>
    <cellStyle name="20% - Accent1 4 2 3 3 4 3 2 3" xfId="34589" xr:uid="{00000000-0005-0000-0000-000068860000}"/>
    <cellStyle name="20% - Accent1 4 2 3 3 4 3 2 3 2" xfId="34590" xr:uid="{00000000-0005-0000-0000-000069860000}"/>
    <cellStyle name="20% - Accent1 4 2 3 3 4 3 2 4" xfId="34591" xr:uid="{00000000-0005-0000-0000-00006A860000}"/>
    <cellStyle name="20% - Accent1 4 2 3 3 4 3 3" xfId="34592" xr:uid="{00000000-0005-0000-0000-00006B860000}"/>
    <cellStyle name="20% - Accent1 4 2 3 3 4 3 3 2" xfId="34593" xr:uid="{00000000-0005-0000-0000-00006C860000}"/>
    <cellStyle name="20% - Accent1 4 2 3 3 4 3 3 2 2" xfId="34594" xr:uid="{00000000-0005-0000-0000-00006D860000}"/>
    <cellStyle name="20% - Accent1 4 2 3 3 4 3 3 2 2 2" xfId="34595" xr:uid="{00000000-0005-0000-0000-00006E860000}"/>
    <cellStyle name="20% - Accent1 4 2 3 3 4 3 3 2 3" xfId="34596" xr:uid="{00000000-0005-0000-0000-00006F860000}"/>
    <cellStyle name="20% - Accent1 4 2 3 3 4 3 3 3" xfId="34597" xr:uid="{00000000-0005-0000-0000-000070860000}"/>
    <cellStyle name="20% - Accent1 4 2 3 3 4 3 3 3 2" xfId="34598" xr:uid="{00000000-0005-0000-0000-000071860000}"/>
    <cellStyle name="20% - Accent1 4 2 3 3 4 3 3 4" xfId="34599" xr:uid="{00000000-0005-0000-0000-000072860000}"/>
    <cellStyle name="20% - Accent1 4 2 3 3 4 3 4" xfId="34600" xr:uid="{00000000-0005-0000-0000-000073860000}"/>
    <cellStyle name="20% - Accent1 4 2 3 3 4 3 4 2" xfId="34601" xr:uid="{00000000-0005-0000-0000-000074860000}"/>
    <cellStyle name="20% - Accent1 4 2 3 3 4 3 4 2 2" xfId="34602" xr:uid="{00000000-0005-0000-0000-000075860000}"/>
    <cellStyle name="20% - Accent1 4 2 3 3 4 3 4 2 2 2" xfId="34603" xr:uid="{00000000-0005-0000-0000-000076860000}"/>
    <cellStyle name="20% - Accent1 4 2 3 3 4 3 4 2 3" xfId="34604" xr:uid="{00000000-0005-0000-0000-000077860000}"/>
    <cellStyle name="20% - Accent1 4 2 3 3 4 3 4 3" xfId="34605" xr:uid="{00000000-0005-0000-0000-000078860000}"/>
    <cellStyle name="20% - Accent1 4 2 3 3 4 3 4 3 2" xfId="34606" xr:uid="{00000000-0005-0000-0000-000079860000}"/>
    <cellStyle name="20% - Accent1 4 2 3 3 4 3 4 4" xfId="34607" xr:uid="{00000000-0005-0000-0000-00007A860000}"/>
    <cellStyle name="20% - Accent1 4 2 3 3 4 3 5" xfId="34608" xr:uid="{00000000-0005-0000-0000-00007B860000}"/>
    <cellStyle name="20% - Accent1 4 2 3 3 4 3 5 2" xfId="34609" xr:uid="{00000000-0005-0000-0000-00007C860000}"/>
    <cellStyle name="20% - Accent1 4 2 3 3 4 3 5 2 2" xfId="34610" xr:uid="{00000000-0005-0000-0000-00007D860000}"/>
    <cellStyle name="20% - Accent1 4 2 3 3 4 3 5 3" xfId="34611" xr:uid="{00000000-0005-0000-0000-00007E860000}"/>
    <cellStyle name="20% - Accent1 4 2 3 3 4 3 6" xfId="34612" xr:uid="{00000000-0005-0000-0000-00007F860000}"/>
    <cellStyle name="20% - Accent1 4 2 3 3 4 3 6 2" xfId="34613" xr:uid="{00000000-0005-0000-0000-000080860000}"/>
    <cellStyle name="20% - Accent1 4 2 3 3 4 3 6 2 2" xfId="34614" xr:uid="{00000000-0005-0000-0000-000081860000}"/>
    <cellStyle name="20% - Accent1 4 2 3 3 4 3 6 3" xfId="34615" xr:uid="{00000000-0005-0000-0000-000082860000}"/>
    <cellStyle name="20% - Accent1 4 2 3 3 4 3 7" xfId="34616" xr:uid="{00000000-0005-0000-0000-000083860000}"/>
    <cellStyle name="20% - Accent1 4 2 3 3 4 3 7 2" xfId="34617" xr:uid="{00000000-0005-0000-0000-000084860000}"/>
    <cellStyle name="20% - Accent1 4 2 3 3 4 3 8" xfId="34618" xr:uid="{00000000-0005-0000-0000-000085860000}"/>
    <cellStyle name="20% - Accent1 4 2 3 3 4 3 8 2" xfId="34619" xr:uid="{00000000-0005-0000-0000-000086860000}"/>
    <cellStyle name="20% - Accent1 4 2 3 3 4 3 9" xfId="34620" xr:uid="{00000000-0005-0000-0000-000087860000}"/>
    <cellStyle name="20% - Accent1 4 2 3 3 4 4" xfId="34621" xr:uid="{00000000-0005-0000-0000-000088860000}"/>
    <cellStyle name="20% - Accent1 4 2 3 3 4 4 2" xfId="34622" xr:uid="{00000000-0005-0000-0000-000089860000}"/>
    <cellStyle name="20% - Accent1 4 2 3 3 4 4 2 2" xfId="34623" xr:uid="{00000000-0005-0000-0000-00008A860000}"/>
    <cellStyle name="20% - Accent1 4 2 3 3 4 4 2 2 2" xfId="34624" xr:uid="{00000000-0005-0000-0000-00008B860000}"/>
    <cellStyle name="20% - Accent1 4 2 3 3 4 4 2 3" xfId="34625" xr:uid="{00000000-0005-0000-0000-00008C860000}"/>
    <cellStyle name="20% - Accent1 4 2 3 3 4 4 3" xfId="34626" xr:uid="{00000000-0005-0000-0000-00008D860000}"/>
    <cellStyle name="20% - Accent1 4 2 3 3 4 4 3 2" xfId="34627" xr:uid="{00000000-0005-0000-0000-00008E860000}"/>
    <cellStyle name="20% - Accent1 4 2 3 3 4 4 4" xfId="34628" xr:uid="{00000000-0005-0000-0000-00008F860000}"/>
    <cellStyle name="20% - Accent1 4 2 3 3 4 5" xfId="34629" xr:uid="{00000000-0005-0000-0000-000090860000}"/>
    <cellStyle name="20% - Accent1 4 2 3 3 4 5 2" xfId="34630" xr:uid="{00000000-0005-0000-0000-000091860000}"/>
    <cellStyle name="20% - Accent1 4 2 3 3 4 5 2 2" xfId="34631" xr:uid="{00000000-0005-0000-0000-000092860000}"/>
    <cellStyle name="20% - Accent1 4 2 3 3 4 5 2 2 2" xfId="34632" xr:uid="{00000000-0005-0000-0000-000093860000}"/>
    <cellStyle name="20% - Accent1 4 2 3 3 4 5 2 3" xfId="34633" xr:uid="{00000000-0005-0000-0000-000094860000}"/>
    <cellStyle name="20% - Accent1 4 2 3 3 4 5 3" xfId="34634" xr:uid="{00000000-0005-0000-0000-000095860000}"/>
    <cellStyle name="20% - Accent1 4 2 3 3 4 5 3 2" xfId="34635" xr:uid="{00000000-0005-0000-0000-000096860000}"/>
    <cellStyle name="20% - Accent1 4 2 3 3 4 5 4" xfId="34636" xr:uid="{00000000-0005-0000-0000-000097860000}"/>
    <cellStyle name="20% - Accent1 4 2 3 3 4 6" xfId="34637" xr:uid="{00000000-0005-0000-0000-000098860000}"/>
    <cellStyle name="20% - Accent1 4 2 3 3 4 6 2" xfId="34638" xr:uid="{00000000-0005-0000-0000-000099860000}"/>
    <cellStyle name="20% - Accent1 4 2 3 3 4 6 2 2" xfId="34639" xr:uid="{00000000-0005-0000-0000-00009A860000}"/>
    <cellStyle name="20% - Accent1 4 2 3 3 4 6 2 2 2" xfId="34640" xr:uid="{00000000-0005-0000-0000-00009B860000}"/>
    <cellStyle name="20% - Accent1 4 2 3 3 4 6 2 3" xfId="34641" xr:uid="{00000000-0005-0000-0000-00009C860000}"/>
    <cellStyle name="20% - Accent1 4 2 3 3 4 6 3" xfId="34642" xr:uid="{00000000-0005-0000-0000-00009D860000}"/>
    <cellStyle name="20% - Accent1 4 2 3 3 4 6 3 2" xfId="34643" xr:uid="{00000000-0005-0000-0000-00009E860000}"/>
    <cellStyle name="20% - Accent1 4 2 3 3 4 6 4" xfId="34644" xr:uid="{00000000-0005-0000-0000-00009F860000}"/>
    <cellStyle name="20% - Accent1 4 2 3 3 4 7" xfId="34645" xr:uid="{00000000-0005-0000-0000-0000A0860000}"/>
    <cellStyle name="20% - Accent1 4 2 3 3 4 7 2" xfId="34646" xr:uid="{00000000-0005-0000-0000-0000A1860000}"/>
    <cellStyle name="20% - Accent1 4 2 3 3 4 7 2 2" xfId="34647" xr:uid="{00000000-0005-0000-0000-0000A2860000}"/>
    <cellStyle name="20% - Accent1 4 2 3 3 4 7 3" xfId="34648" xr:uid="{00000000-0005-0000-0000-0000A3860000}"/>
    <cellStyle name="20% - Accent1 4 2 3 3 4 8" xfId="34649" xr:uid="{00000000-0005-0000-0000-0000A4860000}"/>
    <cellStyle name="20% - Accent1 4 2 3 3 4 8 2" xfId="34650" xr:uid="{00000000-0005-0000-0000-0000A5860000}"/>
    <cellStyle name="20% - Accent1 4 2 3 3 4 8 2 2" xfId="34651" xr:uid="{00000000-0005-0000-0000-0000A6860000}"/>
    <cellStyle name="20% - Accent1 4 2 3 3 4 8 3" xfId="34652" xr:uid="{00000000-0005-0000-0000-0000A7860000}"/>
    <cellStyle name="20% - Accent1 4 2 3 3 4 9" xfId="34653" xr:uid="{00000000-0005-0000-0000-0000A8860000}"/>
    <cellStyle name="20% - Accent1 4 2 3 3 4 9 2" xfId="34654" xr:uid="{00000000-0005-0000-0000-0000A9860000}"/>
    <cellStyle name="20% - Accent1 4 2 3 3 5" xfId="34655" xr:uid="{00000000-0005-0000-0000-0000AA860000}"/>
    <cellStyle name="20% - Accent1 4 2 3 3 5 2" xfId="34656" xr:uid="{00000000-0005-0000-0000-0000AB860000}"/>
    <cellStyle name="20% - Accent1 4 2 3 3 5 2 2" xfId="34657" xr:uid="{00000000-0005-0000-0000-0000AC860000}"/>
    <cellStyle name="20% - Accent1 4 2 3 3 5 2 2 2" xfId="34658" xr:uid="{00000000-0005-0000-0000-0000AD860000}"/>
    <cellStyle name="20% - Accent1 4 2 3 3 5 2 2 2 2" xfId="34659" xr:uid="{00000000-0005-0000-0000-0000AE860000}"/>
    <cellStyle name="20% - Accent1 4 2 3 3 5 2 2 3" xfId="34660" xr:uid="{00000000-0005-0000-0000-0000AF860000}"/>
    <cellStyle name="20% - Accent1 4 2 3 3 5 2 3" xfId="34661" xr:uid="{00000000-0005-0000-0000-0000B0860000}"/>
    <cellStyle name="20% - Accent1 4 2 3 3 5 2 3 2" xfId="34662" xr:uid="{00000000-0005-0000-0000-0000B1860000}"/>
    <cellStyle name="20% - Accent1 4 2 3 3 5 2 4" xfId="34663" xr:uid="{00000000-0005-0000-0000-0000B2860000}"/>
    <cellStyle name="20% - Accent1 4 2 3 3 5 3" xfId="34664" xr:uid="{00000000-0005-0000-0000-0000B3860000}"/>
    <cellStyle name="20% - Accent1 4 2 3 3 5 3 2" xfId="34665" xr:uid="{00000000-0005-0000-0000-0000B4860000}"/>
    <cellStyle name="20% - Accent1 4 2 3 3 5 3 2 2" xfId="34666" xr:uid="{00000000-0005-0000-0000-0000B5860000}"/>
    <cellStyle name="20% - Accent1 4 2 3 3 5 3 2 2 2" xfId="34667" xr:uid="{00000000-0005-0000-0000-0000B6860000}"/>
    <cellStyle name="20% - Accent1 4 2 3 3 5 3 2 3" xfId="34668" xr:uid="{00000000-0005-0000-0000-0000B7860000}"/>
    <cellStyle name="20% - Accent1 4 2 3 3 5 3 3" xfId="34669" xr:uid="{00000000-0005-0000-0000-0000B8860000}"/>
    <cellStyle name="20% - Accent1 4 2 3 3 5 3 3 2" xfId="34670" xr:uid="{00000000-0005-0000-0000-0000B9860000}"/>
    <cellStyle name="20% - Accent1 4 2 3 3 5 3 4" xfId="34671" xr:uid="{00000000-0005-0000-0000-0000BA860000}"/>
    <cellStyle name="20% - Accent1 4 2 3 3 5 4" xfId="34672" xr:uid="{00000000-0005-0000-0000-0000BB860000}"/>
    <cellStyle name="20% - Accent1 4 2 3 3 5 4 2" xfId="34673" xr:uid="{00000000-0005-0000-0000-0000BC860000}"/>
    <cellStyle name="20% - Accent1 4 2 3 3 5 4 2 2" xfId="34674" xr:uid="{00000000-0005-0000-0000-0000BD860000}"/>
    <cellStyle name="20% - Accent1 4 2 3 3 5 4 2 2 2" xfId="34675" xr:uid="{00000000-0005-0000-0000-0000BE860000}"/>
    <cellStyle name="20% - Accent1 4 2 3 3 5 4 2 3" xfId="34676" xr:uid="{00000000-0005-0000-0000-0000BF860000}"/>
    <cellStyle name="20% - Accent1 4 2 3 3 5 4 3" xfId="34677" xr:uid="{00000000-0005-0000-0000-0000C0860000}"/>
    <cellStyle name="20% - Accent1 4 2 3 3 5 4 3 2" xfId="34678" xr:uid="{00000000-0005-0000-0000-0000C1860000}"/>
    <cellStyle name="20% - Accent1 4 2 3 3 5 4 4" xfId="34679" xr:uid="{00000000-0005-0000-0000-0000C2860000}"/>
    <cellStyle name="20% - Accent1 4 2 3 3 5 5" xfId="34680" xr:uid="{00000000-0005-0000-0000-0000C3860000}"/>
    <cellStyle name="20% - Accent1 4 2 3 3 5 5 2" xfId="34681" xr:uid="{00000000-0005-0000-0000-0000C4860000}"/>
    <cellStyle name="20% - Accent1 4 2 3 3 5 5 2 2" xfId="34682" xr:uid="{00000000-0005-0000-0000-0000C5860000}"/>
    <cellStyle name="20% - Accent1 4 2 3 3 5 5 3" xfId="34683" xr:uid="{00000000-0005-0000-0000-0000C6860000}"/>
    <cellStyle name="20% - Accent1 4 2 3 3 5 6" xfId="34684" xr:uid="{00000000-0005-0000-0000-0000C7860000}"/>
    <cellStyle name="20% - Accent1 4 2 3 3 5 6 2" xfId="34685" xr:uid="{00000000-0005-0000-0000-0000C8860000}"/>
    <cellStyle name="20% - Accent1 4 2 3 3 5 6 2 2" xfId="34686" xr:uid="{00000000-0005-0000-0000-0000C9860000}"/>
    <cellStyle name="20% - Accent1 4 2 3 3 5 6 3" xfId="34687" xr:uid="{00000000-0005-0000-0000-0000CA860000}"/>
    <cellStyle name="20% - Accent1 4 2 3 3 5 7" xfId="34688" xr:uid="{00000000-0005-0000-0000-0000CB860000}"/>
    <cellStyle name="20% - Accent1 4 2 3 3 5 7 2" xfId="34689" xr:uid="{00000000-0005-0000-0000-0000CC860000}"/>
    <cellStyle name="20% - Accent1 4 2 3 3 5 8" xfId="34690" xr:uid="{00000000-0005-0000-0000-0000CD860000}"/>
    <cellStyle name="20% - Accent1 4 2 3 3 5 8 2" xfId="34691" xr:uid="{00000000-0005-0000-0000-0000CE860000}"/>
    <cellStyle name="20% - Accent1 4 2 3 3 5 9" xfId="34692" xr:uid="{00000000-0005-0000-0000-0000CF860000}"/>
    <cellStyle name="20% - Accent1 4 2 3 3 6" xfId="34693" xr:uid="{00000000-0005-0000-0000-0000D0860000}"/>
    <cellStyle name="20% - Accent1 4 2 3 3 6 2" xfId="34694" xr:uid="{00000000-0005-0000-0000-0000D1860000}"/>
    <cellStyle name="20% - Accent1 4 2 3 3 6 2 2" xfId="34695" xr:uid="{00000000-0005-0000-0000-0000D2860000}"/>
    <cellStyle name="20% - Accent1 4 2 3 3 6 2 2 2" xfId="34696" xr:uid="{00000000-0005-0000-0000-0000D3860000}"/>
    <cellStyle name="20% - Accent1 4 2 3 3 6 2 2 2 2" xfId="34697" xr:uid="{00000000-0005-0000-0000-0000D4860000}"/>
    <cellStyle name="20% - Accent1 4 2 3 3 6 2 2 3" xfId="34698" xr:uid="{00000000-0005-0000-0000-0000D5860000}"/>
    <cellStyle name="20% - Accent1 4 2 3 3 6 2 3" xfId="34699" xr:uid="{00000000-0005-0000-0000-0000D6860000}"/>
    <cellStyle name="20% - Accent1 4 2 3 3 6 2 3 2" xfId="34700" xr:uid="{00000000-0005-0000-0000-0000D7860000}"/>
    <cellStyle name="20% - Accent1 4 2 3 3 6 2 4" xfId="34701" xr:uid="{00000000-0005-0000-0000-0000D8860000}"/>
    <cellStyle name="20% - Accent1 4 2 3 3 6 3" xfId="34702" xr:uid="{00000000-0005-0000-0000-0000D9860000}"/>
    <cellStyle name="20% - Accent1 4 2 3 3 6 3 2" xfId="34703" xr:uid="{00000000-0005-0000-0000-0000DA860000}"/>
    <cellStyle name="20% - Accent1 4 2 3 3 6 3 2 2" xfId="34704" xr:uid="{00000000-0005-0000-0000-0000DB860000}"/>
    <cellStyle name="20% - Accent1 4 2 3 3 6 3 2 2 2" xfId="34705" xr:uid="{00000000-0005-0000-0000-0000DC860000}"/>
    <cellStyle name="20% - Accent1 4 2 3 3 6 3 2 3" xfId="34706" xr:uid="{00000000-0005-0000-0000-0000DD860000}"/>
    <cellStyle name="20% - Accent1 4 2 3 3 6 3 3" xfId="34707" xr:uid="{00000000-0005-0000-0000-0000DE860000}"/>
    <cellStyle name="20% - Accent1 4 2 3 3 6 3 3 2" xfId="34708" xr:uid="{00000000-0005-0000-0000-0000DF860000}"/>
    <cellStyle name="20% - Accent1 4 2 3 3 6 3 4" xfId="34709" xr:uid="{00000000-0005-0000-0000-0000E0860000}"/>
    <cellStyle name="20% - Accent1 4 2 3 3 6 4" xfId="34710" xr:uid="{00000000-0005-0000-0000-0000E1860000}"/>
    <cellStyle name="20% - Accent1 4 2 3 3 6 4 2" xfId="34711" xr:uid="{00000000-0005-0000-0000-0000E2860000}"/>
    <cellStyle name="20% - Accent1 4 2 3 3 6 4 2 2" xfId="34712" xr:uid="{00000000-0005-0000-0000-0000E3860000}"/>
    <cellStyle name="20% - Accent1 4 2 3 3 6 4 2 2 2" xfId="34713" xr:uid="{00000000-0005-0000-0000-0000E4860000}"/>
    <cellStyle name="20% - Accent1 4 2 3 3 6 4 2 3" xfId="34714" xr:uid="{00000000-0005-0000-0000-0000E5860000}"/>
    <cellStyle name="20% - Accent1 4 2 3 3 6 4 3" xfId="34715" xr:uid="{00000000-0005-0000-0000-0000E6860000}"/>
    <cellStyle name="20% - Accent1 4 2 3 3 6 4 3 2" xfId="34716" xr:uid="{00000000-0005-0000-0000-0000E7860000}"/>
    <cellStyle name="20% - Accent1 4 2 3 3 6 4 4" xfId="34717" xr:uid="{00000000-0005-0000-0000-0000E8860000}"/>
    <cellStyle name="20% - Accent1 4 2 3 3 6 5" xfId="34718" xr:uid="{00000000-0005-0000-0000-0000E9860000}"/>
    <cellStyle name="20% - Accent1 4 2 3 3 6 5 2" xfId="34719" xr:uid="{00000000-0005-0000-0000-0000EA860000}"/>
    <cellStyle name="20% - Accent1 4 2 3 3 6 5 2 2" xfId="34720" xr:uid="{00000000-0005-0000-0000-0000EB860000}"/>
    <cellStyle name="20% - Accent1 4 2 3 3 6 5 3" xfId="34721" xr:uid="{00000000-0005-0000-0000-0000EC860000}"/>
    <cellStyle name="20% - Accent1 4 2 3 3 6 6" xfId="34722" xr:uid="{00000000-0005-0000-0000-0000ED860000}"/>
    <cellStyle name="20% - Accent1 4 2 3 3 6 6 2" xfId="34723" xr:uid="{00000000-0005-0000-0000-0000EE860000}"/>
    <cellStyle name="20% - Accent1 4 2 3 3 6 6 2 2" xfId="34724" xr:uid="{00000000-0005-0000-0000-0000EF860000}"/>
    <cellStyle name="20% - Accent1 4 2 3 3 6 6 3" xfId="34725" xr:uid="{00000000-0005-0000-0000-0000F0860000}"/>
    <cellStyle name="20% - Accent1 4 2 3 3 6 7" xfId="34726" xr:uid="{00000000-0005-0000-0000-0000F1860000}"/>
    <cellStyle name="20% - Accent1 4 2 3 3 6 7 2" xfId="34727" xr:uid="{00000000-0005-0000-0000-0000F2860000}"/>
    <cellStyle name="20% - Accent1 4 2 3 3 6 8" xfId="34728" xr:uid="{00000000-0005-0000-0000-0000F3860000}"/>
    <cellStyle name="20% - Accent1 4 2 3 3 6 8 2" xfId="34729" xr:uid="{00000000-0005-0000-0000-0000F4860000}"/>
    <cellStyle name="20% - Accent1 4 2 3 3 6 9" xfId="34730" xr:uid="{00000000-0005-0000-0000-0000F5860000}"/>
    <cellStyle name="20% - Accent1 4 2 3 3 7" xfId="34731" xr:uid="{00000000-0005-0000-0000-0000F6860000}"/>
    <cellStyle name="20% - Accent1 4 2 3 3 7 2" xfId="34732" xr:uid="{00000000-0005-0000-0000-0000F7860000}"/>
    <cellStyle name="20% - Accent1 4 2 3 3 7 2 2" xfId="34733" xr:uid="{00000000-0005-0000-0000-0000F8860000}"/>
    <cellStyle name="20% - Accent1 4 2 3 3 7 2 2 2" xfId="34734" xr:uid="{00000000-0005-0000-0000-0000F9860000}"/>
    <cellStyle name="20% - Accent1 4 2 3 3 7 2 3" xfId="34735" xr:uid="{00000000-0005-0000-0000-0000FA860000}"/>
    <cellStyle name="20% - Accent1 4 2 3 3 7 3" xfId="34736" xr:uid="{00000000-0005-0000-0000-0000FB860000}"/>
    <cellStyle name="20% - Accent1 4 2 3 3 7 3 2" xfId="34737" xr:uid="{00000000-0005-0000-0000-0000FC860000}"/>
    <cellStyle name="20% - Accent1 4 2 3 3 7 4" xfId="34738" xr:uid="{00000000-0005-0000-0000-0000FD860000}"/>
    <cellStyle name="20% - Accent1 4 2 3 3 8" xfId="34739" xr:uid="{00000000-0005-0000-0000-0000FE860000}"/>
    <cellStyle name="20% - Accent1 4 2 3 3 8 2" xfId="34740" xr:uid="{00000000-0005-0000-0000-0000FF860000}"/>
    <cellStyle name="20% - Accent1 4 2 3 3 8 2 2" xfId="34741" xr:uid="{00000000-0005-0000-0000-000000870000}"/>
    <cellStyle name="20% - Accent1 4 2 3 3 8 2 2 2" xfId="34742" xr:uid="{00000000-0005-0000-0000-000001870000}"/>
    <cellStyle name="20% - Accent1 4 2 3 3 8 2 3" xfId="34743" xr:uid="{00000000-0005-0000-0000-000002870000}"/>
    <cellStyle name="20% - Accent1 4 2 3 3 8 3" xfId="34744" xr:uid="{00000000-0005-0000-0000-000003870000}"/>
    <cellStyle name="20% - Accent1 4 2 3 3 8 3 2" xfId="34745" xr:uid="{00000000-0005-0000-0000-000004870000}"/>
    <cellStyle name="20% - Accent1 4 2 3 3 8 4" xfId="34746" xr:uid="{00000000-0005-0000-0000-000005870000}"/>
    <cellStyle name="20% - Accent1 4 2 3 3 9" xfId="34747" xr:uid="{00000000-0005-0000-0000-000006870000}"/>
    <cellStyle name="20% - Accent1 4 2 3 3 9 2" xfId="34748" xr:uid="{00000000-0005-0000-0000-000007870000}"/>
    <cellStyle name="20% - Accent1 4 2 3 3 9 2 2" xfId="34749" xr:uid="{00000000-0005-0000-0000-000008870000}"/>
    <cellStyle name="20% - Accent1 4 2 3 3 9 2 2 2" xfId="34750" xr:uid="{00000000-0005-0000-0000-000009870000}"/>
    <cellStyle name="20% - Accent1 4 2 3 3 9 2 3" xfId="34751" xr:uid="{00000000-0005-0000-0000-00000A870000}"/>
    <cellStyle name="20% - Accent1 4 2 3 3 9 3" xfId="34752" xr:uid="{00000000-0005-0000-0000-00000B870000}"/>
    <cellStyle name="20% - Accent1 4 2 3 3 9 3 2" xfId="34753" xr:uid="{00000000-0005-0000-0000-00000C870000}"/>
    <cellStyle name="20% - Accent1 4 2 3 3 9 4" xfId="34754" xr:uid="{00000000-0005-0000-0000-00000D870000}"/>
    <cellStyle name="20% - Accent1 4 2 3 4" xfId="34755" xr:uid="{00000000-0005-0000-0000-00000E870000}"/>
    <cellStyle name="20% - Accent1 4 2 3 4 10" xfId="34756" xr:uid="{00000000-0005-0000-0000-00000F870000}"/>
    <cellStyle name="20% - Accent1 4 2 3 4 10 2" xfId="34757" xr:uid="{00000000-0005-0000-0000-000010870000}"/>
    <cellStyle name="20% - Accent1 4 2 3 4 11" xfId="34758" xr:uid="{00000000-0005-0000-0000-000011870000}"/>
    <cellStyle name="20% - Accent1 4 2 3 4 2" xfId="34759" xr:uid="{00000000-0005-0000-0000-000012870000}"/>
    <cellStyle name="20% - Accent1 4 2 3 4 2 2" xfId="34760" xr:uid="{00000000-0005-0000-0000-000013870000}"/>
    <cellStyle name="20% - Accent1 4 2 3 4 2 2 2" xfId="34761" xr:uid="{00000000-0005-0000-0000-000014870000}"/>
    <cellStyle name="20% - Accent1 4 2 3 4 2 2 2 2" xfId="34762" xr:uid="{00000000-0005-0000-0000-000015870000}"/>
    <cellStyle name="20% - Accent1 4 2 3 4 2 2 2 2 2" xfId="34763" xr:uid="{00000000-0005-0000-0000-000016870000}"/>
    <cellStyle name="20% - Accent1 4 2 3 4 2 2 2 3" xfId="34764" xr:uid="{00000000-0005-0000-0000-000017870000}"/>
    <cellStyle name="20% - Accent1 4 2 3 4 2 2 3" xfId="34765" xr:uid="{00000000-0005-0000-0000-000018870000}"/>
    <cellStyle name="20% - Accent1 4 2 3 4 2 2 3 2" xfId="34766" xr:uid="{00000000-0005-0000-0000-000019870000}"/>
    <cellStyle name="20% - Accent1 4 2 3 4 2 2 4" xfId="34767" xr:uid="{00000000-0005-0000-0000-00001A870000}"/>
    <cellStyle name="20% - Accent1 4 2 3 4 2 3" xfId="34768" xr:uid="{00000000-0005-0000-0000-00001B870000}"/>
    <cellStyle name="20% - Accent1 4 2 3 4 2 3 2" xfId="34769" xr:uid="{00000000-0005-0000-0000-00001C870000}"/>
    <cellStyle name="20% - Accent1 4 2 3 4 2 3 2 2" xfId="34770" xr:uid="{00000000-0005-0000-0000-00001D870000}"/>
    <cellStyle name="20% - Accent1 4 2 3 4 2 3 2 2 2" xfId="34771" xr:uid="{00000000-0005-0000-0000-00001E870000}"/>
    <cellStyle name="20% - Accent1 4 2 3 4 2 3 2 3" xfId="34772" xr:uid="{00000000-0005-0000-0000-00001F870000}"/>
    <cellStyle name="20% - Accent1 4 2 3 4 2 3 3" xfId="34773" xr:uid="{00000000-0005-0000-0000-000020870000}"/>
    <cellStyle name="20% - Accent1 4 2 3 4 2 3 3 2" xfId="34774" xr:uid="{00000000-0005-0000-0000-000021870000}"/>
    <cellStyle name="20% - Accent1 4 2 3 4 2 3 4" xfId="34775" xr:uid="{00000000-0005-0000-0000-000022870000}"/>
    <cellStyle name="20% - Accent1 4 2 3 4 2 4" xfId="34776" xr:uid="{00000000-0005-0000-0000-000023870000}"/>
    <cellStyle name="20% - Accent1 4 2 3 4 2 4 2" xfId="34777" xr:uid="{00000000-0005-0000-0000-000024870000}"/>
    <cellStyle name="20% - Accent1 4 2 3 4 2 4 2 2" xfId="34778" xr:uid="{00000000-0005-0000-0000-000025870000}"/>
    <cellStyle name="20% - Accent1 4 2 3 4 2 4 2 2 2" xfId="34779" xr:uid="{00000000-0005-0000-0000-000026870000}"/>
    <cellStyle name="20% - Accent1 4 2 3 4 2 4 2 3" xfId="34780" xr:uid="{00000000-0005-0000-0000-000027870000}"/>
    <cellStyle name="20% - Accent1 4 2 3 4 2 4 3" xfId="34781" xr:uid="{00000000-0005-0000-0000-000028870000}"/>
    <cellStyle name="20% - Accent1 4 2 3 4 2 4 3 2" xfId="34782" xr:uid="{00000000-0005-0000-0000-000029870000}"/>
    <cellStyle name="20% - Accent1 4 2 3 4 2 4 4" xfId="34783" xr:uid="{00000000-0005-0000-0000-00002A870000}"/>
    <cellStyle name="20% - Accent1 4 2 3 4 2 5" xfId="34784" xr:uid="{00000000-0005-0000-0000-00002B870000}"/>
    <cellStyle name="20% - Accent1 4 2 3 4 2 5 2" xfId="34785" xr:uid="{00000000-0005-0000-0000-00002C870000}"/>
    <cellStyle name="20% - Accent1 4 2 3 4 2 5 2 2" xfId="34786" xr:uid="{00000000-0005-0000-0000-00002D870000}"/>
    <cellStyle name="20% - Accent1 4 2 3 4 2 5 3" xfId="34787" xr:uid="{00000000-0005-0000-0000-00002E870000}"/>
    <cellStyle name="20% - Accent1 4 2 3 4 2 6" xfId="34788" xr:uid="{00000000-0005-0000-0000-00002F870000}"/>
    <cellStyle name="20% - Accent1 4 2 3 4 2 6 2" xfId="34789" xr:uid="{00000000-0005-0000-0000-000030870000}"/>
    <cellStyle name="20% - Accent1 4 2 3 4 2 6 2 2" xfId="34790" xr:uid="{00000000-0005-0000-0000-000031870000}"/>
    <cellStyle name="20% - Accent1 4 2 3 4 2 6 3" xfId="34791" xr:uid="{00000000-0005-0000-0000-000032870000}"/>
    <cellStyle name="20% - Accent1 4 2 3 4 2 7" xfId="34792" xr:uid="{00000000-0005-0000-0000-000033870000}"/>
    <cellStyle name="20% - Accent1 4 2 3 4 2 7 2" xfId="34793" xr:uid="{00000000-0005-0000-0000-000034870000}"/>
    <cellStyle name="20% - Accent1 4 2 3 4 2 8" xfId="34794" xr:uid="{00000000-0005-0000-0000-000035870000}"/>
    <cellStyle name="20% - Accent1 4 2 3 4 2 8 2" xfId="34795" xr:uid="{00000000-0005-0000-0000-000036870000}"/>
    <cellStyle name="20% - Accent1 4 2 3 4 2 9" xfId="34796" xr:uid="{00000000-0005-0000-0000-000037870000}"/>
    <cellStyle name="20% - Accent1 4 2 3 4 3" xfId="34797" xr:uid="{00000000-0005-0000-0000-000038870000}"/>
    <cellStyle name="20% - Accent1 4 2 3 4 3 2" xfId="34798" xr:uid="{00000000-0005-0000-0000-000039870000}"/>
    <cellStyle name="20% - Accent1 4 2 3 4 3 2 2" xfId="34799" xr:uid="{00000000-0005-0000-0000-00003A870000}"/>
    <cellStyle name="20% - Accent1 4 2 3 4 3 2 2 2" xfId="34800" xr:uid="{00000000-0005-0000-0000-00003B870000}"/>
    <cellStyle name="20% - Accent1 4 2 3 4 3 2 2 2 2" xfId="34801" xr:uid="{00000000-0005-0000-0000-00003C870000}"/>
    <cellStyle name="20% - Accent1 4 2 3 4 3 2 2 3" xfId="34802" xr:uid="{00000000-0005-0000-0000-00003D870000}"/>
    <cellStyle name="20% - Accent1 4 2 3 4 3 2 3" xfId="34803" xr:uid="{00000000-0005-0000-0000-00003E870000}"/>
    <cellStyle name="20% - Accent1 4 2 3 4 3 2 3 2" xfId="34804" xr:uid="{00000000-0005-0000-0000-00003F870000}"/>
    <cellStyle name="20% - Accent1 4 2 3 4 3 2 4" xfId="34805" xr:uid="{00000000-0005-0000-0000-000040870000}"/>
    <cellStyle name="20% - Accent1 4 2 3 4 3 3" xfId="34806" xr:uid="{00000000-0005-0000-0000-000041870000}"/>
    <cellStyle name="20% - Accent1 4 2 3 4 3 3 2" xfId="34807" xr:uid="{00000000-0005-0000-0000-000042870000}"/>
    <cellStyle name="20% - Accent1 4 2 3 4 3 3 2 2" xfId="34808" xr:uid="{00000000-0005-0000-0000-000043870000}"/>
    <cellStyle name="20% - Accent1 4 2 3 4 3 3 2 2 2" xfId="34809" xr:uid="{00000000-0005-0000-0000-000044870000}"/>
    <cellStyle name="20% - Accent1 4 2 3 4 3 3 2 3" xfId="34810" xr:uid="{00000000-0005-0000-0000-000045870000}"/>
    <cellStyle name="20% - Accent1 4 2 3 4 3 3 3" xfId="34811" xr:uid="{00000000-0005-0000-0000-000046870000}"/>
    <cellStyle name="20% - Accent1 4 2 3 4 3 3 3 2" xfId="34812" xr:uid="{00000000-0005-0000-0000-000047870000}"/>
    <cellStyle name="20% - Accent1 4 2 3 4 3 3 4" xfId="34813" xr:uid="{00000000-0005-0000-0000-000048870000}"/>
    <cellStyle name="20% - Accent1 4 2 3 4 3 4" xfId="34814" xr:uid="{00000000-0005-0000-0000-000049870000}"/>
    <cellStyle name="20% - Accent1 4 2 3 4 3 4 2" xfId="34815" xr:uid="{00000000-0005-0000-0000-00004A870000}"/>
    <cellStyle name="20% - Accent1 4 2 3 4 3 4 2 2" xfId="34816" xr:uid="{00000000-0005-0000-0000-00004B870000}"/>
    <cellStyle name="20% - Accent1 4 2 3 4 3 4 2 2 2" xfId="34817" xr:uid="{00000000-0005-0000-0000-00004C870000}"/>
    <cellStyle name="20% - Accent1 4 2 3 4 3 4 2 3" xfId="34818" xr:uid="{00000000-0005-0000-0000-00004D870000}"/>
    <cellStyle name="20% - Accent1 4 2 3 4 3 4 3" xfId="34819" xr:uid="{00000000-0005-0000-0000-00004E870000}"/>
    <cellStyle name="20% - Accent1 4 2 3 4 3 4 3 2" xfId="34820" xr:uid="{00000000-0005-0000-0000-00004F870000}"/>
    <cellStyle name="20% - Accent1 4 2 3 4 3 4 4" xfId="34821" xr:uid="{00000000-0005-0000-0000-000050870000}"/>
    <cellStyle name="20% - Accent1 4 2 3 4 3 5" xfId="34822" xr:uid="{00000000-0005-0000-0000-000051870000}"/>
    <cellStyle name="20% - Accent1 4 2 3 4 3 5 2" xfId="34823" xr:uid="{00000000-0005-0000-0000-000052870000}"/>
    <cellStyle name="20% - Accent1 4 2 3 4 3 5 2 2" xfId="34824" xr:uid="{00000000-0005-0000-0000-000053870000}"/>
    <cellStyle name="20% - Accent1 4 2 3 4 3 5 3" xfId="34825" xr:uid="{00000000-0005-0000-0000-000054870000}"/>
    <cellStyle name="20% - Accent1 4 2 3 4 3 6" xfId="34826" xr:uid="{00000000-0005-0000-0000-000055870000}"/>
    <cellStyle name="20% - Accent1 4 2 3 4 3 6 2" xfId="34827" xr:uid="{00000000-0005-0000-0000-000056870000}"/>
    <cellStyle name="20% - Accent1 4 2 3 4 3 6 2 2" xfId="34828" xr:uid="{00000000-0005-0000-0000-000057870000}"/>
    <cellStyle name="20% - Accent1 4 2 3 4 3 6 3" xfId="34829" xr:uid="{00000000-0005-0000-0000-000058870000}"/>
    <cellStyle name="20% - Accent1 4 2 3 4 3 7" xfId="34830" xr:uid="{00000000-0005-0000-0000-000059870000}"/>
    <cellStyle name="20% - Accent1 4 2 3 4 3 7 2" xfId="34831" xr:uid="{00000000-0005-0000-0000-00005A870000}"/>
    <cellStyle name="20% - Accent1 4 2 3 4 3 8" xfId="34832" xr:uid="{00000000-0005-0000-0000-00005B870000}"/>
    <cellStyle name="20% - Accent1 4 2 3 4 3 8 2" xfId="34833" xr:uid="{00000000-0005-0000-0000-00005C870000}"/>
    <cellStyle name="20% - Accent1 4 2 3 4 3 9" xfId="34834" xr:uid="{00000000-0005-0000-0000-00005D870000}"/>
    <cellStyle name="20% - Accent1 4 2 3 4 4" xfId="34835" xr:uid="{00000000-0005-0000-0000-00005E870000}"/>
    <cellStyle name="20% - Accent1 4 2 3 4 4 2" xfId="34836" xr:uid="{00000000-0005-0000-0000-00005F870000}"/>
    <cellStyle name="20% - Accent1 4 2 3 4 4 2 2" xfId="34837" xr:uid="{00000000-0005-0000-0000-000060870000}"/>
    <cellStyle name="20% - Accent1 4 2 3 4 4 2 2 2" xfId="34838" xr:uid="{00000000-0005-0000-0000-000061870000}"/>
    <cellStyle name="20% - Accent1 4 2 3 4 4 2 3" xfId="34839" xr:uid="{00000000-0005-0000-0000-000062870000}"/>
    <cellStyle name="20% - Accent1 4 2 3 4 4 3" xfId="34840" xr:uid="{00000000-0005-0000-0000-000063870000}"/>
    <cellStyle name="20% - Accent1 4 2 3 4 4 3 2" xfId="34841" xr:uid="{00000000-0005-0000-0000-000064870000}"/>
    <cellStyle name="20% - Accent1 4 2 3 4 4 4" xfId="34842" xr:uid="{00000000-0005-0000-0000-000065870000}"/>
    <cellStyle name="20% - Accent1 4 2 3 4 5" xfId="34843" xr:uid="{00000000-0005-0000-0000-000066870000}"/>
    <cellStyle name="20% - Accent1 4 2 3 4 5 2" xfId="34844" xr:uid="{00000000-0005-0000-0000-000067870000}"/>
    <cellStyle name="20% - Accent1 4 2 3 4 5 2 2" xfId="34845" xr:uid="{00000000-0005-0000-0000-000068870000}"/>
    <cellStyle name="20% - Accent1 4 2 3 4 5 2 2 2" xfId="34846" xr:uid="{00000000-0005-0000-0000-000069870000}"/>
    <cellStyle name="20% - Accent1 4 2 3 4 5 2 3" xfId="34847" xr:uid="{00000000-0005-0000-0000-00006A870000}"/>
    <cellStyle name="20% - Accent1 4 2 3 4 5 3" xfId="34848" xr:uid="{00000000-0005-0000-0000-00006B870000}"/>
    <cellStyle name="20% - Accent1 4 2 3 4 5 3 2" xfId="34849" xr:uid="{00000000-0005-0000-0000-00006C870000}"/>
    <cellStyle name="20% - Accent1 4 2 3 4 5 4" xfId="34850" xr:uid="{00000000-0005-0000-0000-00006D870000}"/>
    <cellStyle name="20% - Accent1 4 2 3 4 6" xfId="34851" xr:uid="{00000000-0005-0000-0000-00006E870000}"/>
    <cellStyle name="20% - Accent1 4 2 3 4 6 2" xfId="34852" xr:uid="{00000000-0005-0000-0000-00006F870000}"/>
    <cellStyle name="20% - Accent1 4 2 3 4 6 2 2" xfId="34853" xr:uid="{00000000-0005-0000-0000-000070870000}"/>
    <cellStyle name="20% - Accent1 4 2 3 4 6 2 2 2" xfId="34854" xr:uid="{00000000-0005-0000-0000-000071870000}"/>
    <cellStyle name="20% - Accent1 4 2 3 4 6 2 3" xfId="34855" xr:uid="{00000000-0005-0000-0000-000072870000}"/>
    <cellStyle name="20% - Accent1 4 2 3 4 6 3" xfId="34856" xr:uid="{00000000-0005-0000-0000-000073870000}"/>
    <cellStyle name="20% - Accent1 4 2 3 4 6 3 2" xfId="34857" xr:uid="{00000000-0005-0000-0000-000074870000}"/>
    <cellStyle name="20% - Accent1 4 2 3 4 6 4" xfId="34858" xr:uid="{00000000-0005-0000-0000-000075870000}"/>
    <cellStyle name="20% - Accent1 4 2 3 4 7" xfId="34859" xr:uid="{00000000-0005-0000-0000-000076870000}"/>
    <cellStyle name="20% - Accent1 4 2 3 4 7 2" xfId="34860" xr:uid="{00000000-0005-0000-0000-000077870000}"/>
    <cellStyle name="20% - Accent1 4 2 3 4 7 2 2" xfId="34861" xr:uid="{00000000-0005-0000-0000-000078870000}"/>
    <cellStyle name="20% - Accent1 4 2 3 4 7 3" xfId="34862" xr:uid="{00000000-0005-0000-0000-000079870000}"/>
    <cellStyle name="20% - Accent1 4 2 3 4 8" xfId="34863" xr:uid="{00000000-0005-0000-0000-00007A870000}"/>
    <cellStyle name="20% - Accent1 4 2 3 4 8 2" xfId="34864" xr:uid="{00000000-0005-0000-0000-00007B870000}"/>
    <cellStyle name="20% - Accent1 4 2 3 4 8 2 2" xfId="34865" xr:uid="{00000000-0005-0000-0000-00007C870000}"/>
    <cellStyle name="20% - Accent1 4 2 3 4 8 3" xfId="34866" xr:uid="{00000000-0005-0000-0000-00007D870000}"/>
    <cellStyle name="20% - Accent1 4 2 3 4 9" xfId="34867" xr:uid="{00000000-0005-0000-0000-00007E870000}"/>
    <cellStyle name="20% - Accent1 4 2 3 4 9 2" xfId="34868" xr:uid="{00000000-0005-0000-0000-00007F870000}"/>
    <cellStyle name="20% - Accent1 4 2 3 5" xfId="34869" xr:uid="{00000000-0005-0000-0000-000080870000}"/>
    <cellStyle name="20% - Accent1 4 2 3 5 10" xfId="34870" xr:uid="{00000000-0005-0000-0000-000081870000}"/>
    <cellStyle name="20% - Accent1 4 2 3 5 10 2" xfId="34871" xr:uid="{00000000-0005-0000-0000-000082870000}"/>
    <cellStyle name="20% - Accent1 4 2 3 5 11" xfId="34872" xr:uid="{00000000-0005-0000-0000-000083870000}"/>
    <cellStyle name="20% - Accent1 4 2 3 5 2" xfId="34873" xr:uid="{00000000-0005-0000-0000-000084870000}"/>
    <cellStyle name="20% - Accent1 4 2 3 5 2 2" xfId="34874" xr:uid="{00000000-0005-0000-0000-000085870000}"/>
    <cellStyle name="20% - Accent1 4 2 3 5 2 2 2" xfId="34875" xr:uid="{00000000-0005-0000-0000-000086870000}"/>
    <cellStyle name="20% - Accent1 4 2 3 5 2 2 2 2" xfId="34876" xr:uid="{00000000-0005-0000-0000-000087870000}"/>
    <cellStyle name="20% - Accent1 4 2 3 5 2 2 2 2 2" xfId="34877" xr:uid="{00000000-0005-0000-0000-000088870000}"/>
    <cellStyle name="20% - Accent1 4 2 3 5 2 2 2 3" xfId="34878" xr:uid="{00000000-0005-0000-0000-000089870000}"/>
    <cellStyle name="20% - Accent1 4 2 3 5 2 2 3" xfId="34879" xr:uid="{00000000-0005-0000-0000-00008A870000}"/>
    <cellStyle name="20% - Accent1 4 2 3 5 2 2 3 2" xfId="34880" xr:uid="{00000000-0005-0000-0000-00008B870000}"/>
    <cellStyle name="20% - Accent1 4 2 3 5 2 2 4" xfId="34881" xr:uid="{00000000-0005-0000-0000-00008C870000}"/>
    <cellStyle name="20% - Accent1 4 2 3 5 2 3" xfId="34882" xr:uid="{00000000-0005-0000-0000-00008D870000}"/>
    <cellStyle name="20% - Accent1 4 2 3 5 2 3 2" xfId="34883" xr:uid="{00000000-0005-0000-0000-00008E870000}"/>
    <cellStyle name="20% - Accent1 4 2 3 5 2 3 2 2" xfId="34884" xr:uid="{00000000-0005-0000-0000-00008F870000}"/>
    <cellStyle name="20% - Accent1 4 2 3 5 2 3 2 2 2" xfId="34885" xr:uid="{00000000-0005-0000-0000-000090870000}"/>
    <cellStyle name="20% - Accent1 4 2 3 5 2 3 2 3" xfId="34886" xr:uid="{00000000-0005-0000-0000-000091870000}"/>
    <cellStyle name="20% - Accent1 4 2 3 5 2 3 3" xfId="34887" xr:uid="{00000000-0005-0000-0000-000092870000}"/>
    <cellStyle name="20% - Accent1 4 2 3 5 2 3 3 2" xfId="34888" xr:uid="{00000000-0005-0000-0000-000093870000}"/>
    <cellStyle name="20% - Accent1 4 2 3 5 2 3 4" xfId="34889" xr:uid="{00000000-0005-0000-0000-000094870000}"/>
    <cellStyle name="20% - Accent1 4 2 3 5 2 4" xfId="34890" xr:uid="{00000000-0005-0000-0000-000095870000}"/>
    <cellStyle name="20% - Accent1 4 2 3 5 2 4 2" xfId="34891" xr:uid="{00000000-0005-0000-0000-000096870000}"/>
    <cellStyle name="20% - Accent1 4 2 3 5 2 4 2 2" xfId="34892" xr:uid="{00000000-0005-0000-0000-000097870000}"/>
    <cellStyle name="20% - Accent1 4 2 3 5 2 4 2 2 2" xfId="34893" xr:uid="{00000000-0005-0000-0000-000098870000}"/>
    <cellStyle name="20% - Accent1 4 2 3 5 2 4 2 3" xfId="34894" xr:uid="{00000000-0005-0000-0000-000099870000}"/>
    <cellStyle name="20% - Accent1 4 2 3 5 2 4 3" xfId="34895" xr:uid="{00000000-0005-0000-0000-00009A870000}"/>
    <cellStyle name="20% - Accent1 4 2 3 5 2 4 3 2" xfId="34896" xr:uid="{00000000-0005-0000-0000-00009B870000}"/>
    <cellStyle name="20% - Accent1 4 2 3 5 2 4 4" xfId="34897" xr:uid="{00000000-0005-0000-0000-00009C870000}"/>
    <cellStyle name="20% - Accent1 4 2 3 5 2 5" xfId="34898" xr:uid="{00000000-0005-0000-0000-00009D870000}"/>
    <cellStyle name="20% - Accent1 4 2 3 5 2 5 2" xfId="34899" xr:uid="{00000000-0005-0000-0000-00009E870000}"/>
    <cellStyle name="20% - Accent1 4 2 3 5 2 5 2 2" xfId="34900" xr:uid="{00000000-0005-0000-0000-00009F870000}"/>
    <cellStyle name="20% - Accent1 4 2 3 5 2 5 3" xfId="34901" xr:uid="{00000000-0005-0000-0000-0000A0870000}"/>
    <cellStyle name="20% - Accent1 4 2 3 5 2 6" xfId="34902" xr:uid="{00000000-0005-0000-0000-0000A1870000}"/>
    <cellStyle name="20% - Accent1 4 2 3 5 2 6 2" xfId="34903" xr:uid="{00000000-0005-0000-0000-0000A2870000}"/>
    <cellStyle name="20% - Accent1 4 2 3 5 2 6 2 2" xfId="34904" xr:uid="{00000000-0005-0000-0000-0000A3870000}"/>
    <cellStyle name="20% - Accent1 4 2 3 5 2 6 3" xfId="34905" xr:uid="{00000000-0005-0000-0000-0000A4870000}"/>
    <cellStyle name="20% - Accent1 4 2 3 5 2 7" xfId="34906" xr:uid="{00000000-0005-0000-0000-0000A5870000}"/>
    <cellStyle name="20% - Accent1 4 2 3 5 2 7 2" xfId="34907" xr:uid="{00000000-0005-0000-0000-0000A6870000}"/>
    <cellStyle name="20% - Accent1 4 2 3 5 2 8" xfId="34908" xr:uid="{00000000-0005-0000-0000-0000A7870000}"/>
    <cellStyle name="20% - Accent1 4 2 3 5 2 8 2" xfId="34909" xr:uid="{00000000-0005-0000-0000-0000A8870000}"/>
    <cellStyle name="20% - Accent1 4 2 3 5 2 9" xfId="34910" xr:uid="{00000000-0005-0000-0000-0000A9870000}"/>
    <cellStyle name="20% - Accent1 4 2 3 5 3" xfId="34911" xr:uid="{00000000-0005-0000-0000-0000AA870000}"/>
    <cellStyle name="20% - Accent1 4 2 3 5 3 2" xfId="34912" xr:uid="{00000000-0005-0000-0000-0000AB870000}"/>
    <cellStyle name="20% - Accent1 4 2 3 5 3 2 2" xfId="34913" xr:uid="{00000000-0005-0000-0000-0000AC870000}"/>
    <cellStyle name="20% - Accent1 4 2 3 5 3 2 2 2" xfId="34914" xr:uid="{00000000-0005-0000-0000-0000AD870000}"/>
    <cellStyle name="20% - Accent1 4 2 3 5 3 2 2 2 2" xfId="34915" xr:uid="{00000000-0005-0000-0000-0000AE870000}"/>
    <cellStyle name="20% - Accent1 4 2 3 5 3 2 2 3" xfId="34916" xr:uid="{00000000-0005-0000-0000-0000AF870000}"/>
    <cellStyle name="20% - Accent1 4 2 3 5 3 2 3" xfId="34917" xr:uid="{00000000-0005-0000-0000-0000B0870000}"/>
    <cellStyle name="20% - Accent1 4 2 3 5 3 2 3 2" xfId="34918" xr:uid="{00000000-0005-0000-0000-0000B1870000}"/>
    <cellStyle name="20% - Accent1 4 2 3 5 3 2 4" xfId="34919" xr:uid="{00000000-0005-0000-0000-0000B2870000}"/>
    <cellStyle name="20% - Accent1 4 2 3 5 3 3" xfId="34920" xr:uid="{00000000-0005-0000-0000-0000B3870000}"/>
    <cellStyle name="20% - Accent1 4 2 3 5 3 3 2" xfId="34921" xr:uid="{00000000-0005-0000-0000-0000B4870000}"/>
    <cellStyle name="20% - Accent1 4 2 3 5 3 3 2 2" xfId="34922" xr:uid="{00000000-0005-0000-0000-0000B5870000}"/>
    <cellStyle name="20% - Accent1 4 2 3 5 3 3 2 2 2" xfId="34923" xr:uid="{00000000-0005-0000-0000-0000B6870000}"/>
    <cellStyle name="20% - Accent1 4 2 3 5 3 3 2 3" xfId="34924" xr:uid="{00000000-0005-0000-0000-0000B7870000}"/>
    <cellStyle name="20% - Accent1 4 2 3 5 3 3 3" xfId="34925" xr:uid="{00000000-0005-0000-0000-0000B8870000}"/>
    <cellStyle name="20% - Accent1 4 2 3 5 3 3 3 2" xfId="34926" xr:uid="{00000000-0005-0000-0000-0000B9870000}"/>
    <cellStyle name="20% - Accent1 4 2 3 5 3 3 4" xfId="34927" xr:uid="{00000000-0005-0000-0000-0000BA870000}"/>
    <cellStyle name="20% - Accent1 4 2 3 5 3 4" xfId="34928" xr:uid="{00000000-0005-0000-0000-0000BB870000}"/>
    <cellStyle name="20% - Accent1 4 2 3 5 3 4 2" xfId="34929" xr:uid="{00000000-0005-0000-0000-0000BC870000}"/>
    <cellStyle name="20% - Accent1 4 2 3 5 3 4 2 2" xfId="34930" xr:uid="{00000000-0005-0000-0000-0000BD870000}"/>
    <cellStyle name="20% - Accent1 4 2 3 5 3 4 2 2 2" xfId="34931" xr:uid="{00000000-0005-0000-0000-0000BE870000}"/>
    <cellStyle name="20% - Accent1 4 2 3 5 3 4 2 3" xfId="34932" xr:uid="{00000000-0005-0000-0000-0000BF870000}"/>
    <cellStyle name="20% - Accent1 4 2 3 5 3 4 3" xfId="34933" xr:uid="{00000000-0005-0000-0000-0000C0870000}"/>
    <cellStyle name="20% - Accent1 4 2 3 5 3 4 3 2" xfId="34934" xr:uid="{00000000-0005-0000-0000-0000C1870000}"/>
    <cellStyle name="20% - Accent1 4 2 3 5 3 4 4" xfId="34935" xr:uid="{00000000-0005-0000-0000-0000C2870000}"/>
    <cellStyle name="20% - Accent1 4 2 3 5 3 5" xfId="34936" xr:uid="{00000000-0005-0000-0000-0000C3870000}"/>
    <cellStyle name="20% - Accent1 4 2 3 5 3 5 2" xfId="34937" xr:uid="{00000000-0005-0000-0000-0000C4870000}"/>
    <cellStyle name="20% - Accent1 4 2 3 5 3 5 2 2" xfId="34938" xr:uid="{00000000-0005-0000-0000-0000C5870000}"/>
    <cellStyle name="20% - Accent1 4 2 3 5 3 5 3" xfId="34939" xr:uid="{00000000-0005-0000-0000-0000C6870000}"/>
    <cellStyle name="20% - Accent1 4 2 3 5 3 6" xfId="34940" xr:uid="{00000000-0005-0000-0000-0000C7870000}"/>
    <cellStyle name="20% - Accent1 4 2 3 5 3 6 2" xfId="34941" xr:uid="{00000000-0005-0000-0000-0000C8870000}"/>
    <cellStyle name="20% - Accent1 4 2 3 5 3 6 2 2" xfId="34942" xr:uid="{00000000-0005-0000-0000-0000C9870000}"/>
    <cellStyle name="20% - Accent1 4 2 3 5 3 6 3" xfId="34943" xr:uid="{00000000-0005-0000-0000-0000CA870000}"/>
    <cellStyle name="20% - Accent1 4 2 3 5 3 7" xfId="34944" xr:uid="{00000000-0005-0000-0000-0000CB870000}"/>
    <cellStyle name="20% - Accent1 4 2 3 5 3 7 2" xfId="34945" xr:uid="{00000000-0005-0000-0000-0000CC870000}"/>
    <cellStyle name="20% - Accent1 4 2 3 5 3 8" xfId="34946" xr:uid="{00000000-0005-0000-0000-0000CD870000}"/>
    <cellStyle name="20% - Accent1 4 2 3 5 3 8 2" xfId="34947" xr:uid="{00000000-0005-0000-0000-0000CE870000}"/>
    <cellStyle name="20% - Accent1 4 2 3 5 3 9" xfId="34948" xr:uid="{00000000-0005-0000-0000-0000CF870000}"/>
    <cellStyle name="20% - Accent1 4 2 3 5 4" xfId="34949" xr:uid="{00000000-0005-0000-0000-0000D0870000}"/>
    <cellStyle name="20% - Accent1 4 2 3 5 4 2" xfId="34950" xr:uid="{00000000-0005-0000-0000-0000D1870000}"/>
    <cellStyle name="20% - Accent1 4 2 3 5 4 2 2" xfId="34951" xr:uid="{00000000-0005-0000-0000-0000D2870000}"/>
    <cellStyle name="20% - Accent1 4 2 3 5 4 2 2 2" xfId="34952" xr:uid="{00000000-0005-0000-0000-0000D3870000}"/>
    <cellStyle name="20% - Accent1 4 2 3 5 4 2 3" xfId="34953" xr:uid="{00000000-0005-0000-0000-0000D4870000}"/>
    <cellStyle name="20% - Accent1 4 2 3 5 4 3" xfId="34954" xr:uid="{00000000-0005-0000-0000-0000D5870000}"/>
    <cellStyle name="20% - Accent1 4 2 3 5 4 3 2" xfId="34955" xr:uid="{00000000-0005-0000-0000-0000D6870000}"/>
    <cellStyle name="20% - Accent1 4 2 3 5 4 4" xfId="34956" xr:uid="{00000000-0005-0000-0000-0000D7870000}"/>
    <cellStyle name="20% - Accent1 4 2 3 5 5" xfId="34957" xr:uid="{00000000-0005-0000-0000-0000D8870000}"/>
    <cellStyle name="20% - Accent1 4 2 3 5 5 2" xfId="34958" xr:uid="{00000000-0005-0000-0000-0000D9870000}"/>
    <cellStyle name="20% - Accent1 4 2 3 5 5 2 2" xfId="34959" xr:uid="{00000000-0005-0000-0000-0000DA870000}"/>
    <cellStyle name="20% - Accent1 4 2 3 5 5 2 2 2" xfId="34960" xr:uid="{00000000-0005-0000-0000-0000DB870000}"/>
    <cellStyle name="20% - Accent1 4 2 3 5 5 2 3" xfId="34961" xr:uid="{00000000-0005-0000-0000-0000DC870000}"/>
    <cellStyle name="20% - Accent1 4 2 3 5 5 3" xfId="34962" xr:uid="{00000000-0005-0000-0000-0000DD870000}"/>
    <cellStyle name="20% - Accent1 4 2 3 5 5 3 2" xfId="34963" xr:uid="{00000000-0005-0000-0000-0000DE870000}"/>
    <cellStyle name="20% - Accent1 4 2 3 5 5 4" xfId="34964" xr:uid="{00000000-0005-0000-0000-0000DF870000}"/>
    <cellStyle name="20% - Accent1 4 2 3 5 6" xfId="34965" xr:uid="{00000000-0005-0000-0000-0000E0870000}"/>
    <cellStyle name="20% - Accent1 4 2 3 5 6 2" xfId="34966" xr:uid="{00000000-0005-0000-0000-0000E1870000}"/>
    <cellStyle name="20% - Accent1 4 2 3 5 6 2 2" xfId="34967" xr:uid="{00000000-0005-0000-0000-0000E2870000}"/>
    <cellStyle name="20% - Accent1 4 2 3 5 6 2 2 2" xfId="34968" xr:uid="{00000000-0005-0000-0000-0000E3870000}"/>
    <cellStyle name="20% - Accent1 4 2 3 5 6 2 3" xfId="34969" xr:uid="{00000000-0005-0000-0000-0000E4870000}"/>
    <cellStyle name="20% - Accent1 4 2 3 5 6 3" xfId="34970" xr:uid="{00000000-0005-0000-0000-0000E5870000}"/>
    <cellStyle name="20% - Accent1 4 2 3 5 6 3 2" xfId="34971" xr:uid="{00000000-0005-0000-0000-0000E6870000}"/>
    <cellStyle name="20% - Accent1 4 2 3 5 6 4" xfId="34972" xr:uid="{00000000-0005-0000-0000-0000E7870000}"/>
    <cellStyle name="20% - Accent1 4 2 3 5 7" xfId="34973" xr:uid="{00000000-0005-0000-0000-0000E8870000}"/>
    <cellStyle name="20% - Accent1 4 2 3 5 7 2" xfId="34974" xr:uid="{00000000-0005-0000-0000-0000E9870000}"/>
    <cellStyle name="20% - Accent1 4 2 3 5 7 2 2" xfId="34975" xr:uid="{00000000-0005-0000-0000-0000EA870000}"/>
    <cellStyle name="20% - Accent1 4 2 3 5 7 3" xfId="34976" xr:uid="{00000000-0005-0000-0000-0000EB870000}"/>
    <cellStyle name="20% - Accent1 4 2 3 5 8" xfId="34977" xr:uid="{00000000-0005-0000-0000-0000EC870000}"/>
    <cellStyle name="20% - Accent1 4 2 3 5 8 2" xfId="34978" xr:uid="{00000000-0005-0000-0000-0000ED870000}"/>
    <cellStyle name="20% - Accent1 4 2 3 5 8 2 2" xfId="34979" xr:uid="{00000000-0005-0000-0000-0000EE870000}"/>
    <cellStyle name="20% - Accent1 4 2 3 5 8 3" xfId="34980" xr:uid="{00000000-0005-0000-0000-0000EF870000}"/>
    <cellStyle name="20% - Accent1 4 2 3 5 9" xfId="34981" xr:uid="{00000000-0005-0000-0000-0000F0870000}"/>
    <cellStyle name="20% - Accent1 4 2 3 5 9 2" xfId="34982" xr:uid="{00000000-0005-0000-0000-0000F1870000}"/>
    <cellStyle name="20% - Accent1 4 2 3 6" xfId="34983" xr:uid="{00000000-0005-0000-0000-0000F2870000}"/>
    <cellStyle name="20% - Accent1 4 2 3 6 10" xfId="34984" xr:uid="{00000000-0005-0000-0000-0000F3870000}"/>
    <cellStyle name="20% - Accent1 4 2 3 6 10 2" xfId="34985" xr:uid="{00000000-0005-0000-0000-0000F4870000}"/>
    <cellStyle name="20% - Accent1 4 2 3 6 11" xfId="34986" xr:uid="{00000000-0005-0000-0000-0000F5870000}"/>
    <cellStyle name="20% - Accent1 4 2 3 6 2" xfId="34987" xr:uid="{00000000-0005-0000-0000-0000F6870000}"/>
    <cellStyle name="20% - Accent1 4 2 3 6 2 2" xfId="34988" xr:uid="{00000000-0005-0000-0000-0000F7870000}"/>
    <cellStyle name="20% - Accent1 4 2 3 6 2 2 2" xfId="34989" xr:uid="{00000000-0005-0000-0000-0000F8870000}"/>
    <cellStyle name="20% - Accent1 4 2 3 6 2 2 2 2" xfId="34990" xr:uid="{00000000-0005-0000-0000-0000F9870000}"/>
    <cellStyle name="20% - Accent1 4 2 3 6 2 2 2 2 2" xfId="34991" xr:uid="{00000000-0005-0000-0000-0000FA870000}"/>
    <cellStyle name="20% - Accent1 4 2 3 6 2 2 2 3" xfId="34992" xr:uid="{00000000-0005-0000-0000-0000FB870000}"/>
    <cellStyle name="20% - Accent1 4 2 3 6 2 2 3" xfId="34993" xr:uid="{00000000-0005-0000-0000-0000FC870000}"/>
    <cellStyle name="20% - Accent1 4 2 3 6 2 2 3 2" xfId="34994" xr:uid="{00000000-0005-0000-0000-0000FD870000}"/>
    <cellStyle name="20% - Accent1 4 2 3 6 2 2 4" xfId="34995" xr:uid="{00000000-0005-0000-0000-0000FE870000}"/>
    <cellStyle name="20% - Accent1 4 2 3 6 2 3" xfId="34996" xr:uid="{00000000-0005-0000-0000-0000FF870000}"/>
    <cellStyle name="20% - Accent1 4 2 3 6 2 3 2" xfId="34997" xr:uid="{00000000-0005-0000-0000-000000880000}"/>
    <cellStyle name="20% - Accent1 4 2 3 6 2 3 2 2" xfId="34998" xr:uid="{00000000-0005-0000-0000-000001880000}"/>
    <cellStyle name="20% - Accent1 4 2 3 6 2 3 2 2 2" xfId="34999" xr:uid="{00000000-0005-0000-0000-000002880000}"/>
    <cellStyle name="20% - Accent1 4 2 3 6 2 3 2 3" xfId="35000" xr:uid="{00000000-0005-0000-0000-000003880000}"/>
    <cellStyle name="20% - Accent1 4 2 3 6 2 3 3" xfId="35001" xr:uid="{00000000-0005-0000-0000-000004880000}"/>
    <cellStyle name="20% - Accent1 4 2 3 6 2 3 3 2" xfId="35002" xr:uid="{00000000-0005-0000-0000-000005880000}"/>
    <cellStyle name="20% - Accent1 4 2 3 6 2 3 4" xfId="35003" xr:uid="{00000000-0005-0000-0000-000006880000}"/>
    <cellStyle name="20% - Accent1 4 2 3 6 2 4" xfId="35004" xr:uid="{00000000-0005-0000-0000-000007880000}"/>
    <cellStyle name="20% - Accent1 4 2 3 6 2 4 2" xfId="35005" xr:uid="{00000000-0005-0000-0000-000008880000}"/>
    <cellStyle name="20% - Accent1 4 2 3 6 2 4 2 2" xfId="35006" xr:uid="{00000000-0005-0000-0000-000009880000}"/>
    <cellStyle name="20% - Accent1 4 2 3 6 2 4 2 2 2" xfId="35007" xr:uid="{00000000-0005-0000-0000-00000A880000}"/>
    <cellStyle name="20% - Accent1 4 2 3 6 2 4 2 3" xfId="35008" xr:uid="{00000000-0005-0000-0000-00000B880000}"/>
    <cellStyle name="20% - Accent1 4 2 3 6 2 4 3" xfId="35009" xr:uid="{00000000-0005-0000-0000-00000C880000}"/>
    <cellStyle name="20% - Accent1 4 2 3 6 2 4 3 2" xfId="35010" xr:uid="{00000000-0005-0000-0000-00000D880000}"/>
    <cellStyle name="20% - Accent1 4 2 3 6 2 4 4" xfId="35011" xr:uid="{00000000-0005-0000-0000-00000E880000}"/>
    <cellStyle name="20% - Accent1 4 2 3 6 2 5" xfId="35012" xr:uid="{00000000-0005-0000-0000-00000F880000}"/>
    <cellStyle name="20% - Accent1 4 2 3 6 2 5 2" xfId="35013" xr:uid="{00000000-0005-0000-0000-000010880000}"/>
    <cellStyle name="20% - Accent1 4 2 3 6 2 5 2 2" xfId="35014" xr:uid="{00000000-0005-0000-0000-000011880000}"/>
    <cellStyle name="20% - Accent1 4 2 3 6 2 5 3" xfId="35015" xr:uid="{00000000-0005-0000-0000-000012880000}"/>
    <cellStyle name="20% - Accent1 4 2 3 6 2 6" xfId="35016" xr:uid="{00000000-0005-0000-0000-000013880000}"/>
    <cellStyle name="20% - Accent1 4 2 3 6 2 6 2" xfId="35017" xr:uid="{00000000-0005-0000-0000-000014880000}"/>
    <cellStyle name="20% - Accent1 4 2 3 6 2 6 2 2" xfId="35018" xr:uid="{00000000-0005-0000-0000-000015880000}"/>
    <cellStyle name="20% - Accent1 4 2 3 6 2 6 3" xfId="35019" xr:uid="{00000000-0005-0000-0000-000016880000}"/>
    <cellStyle name="20% - Accent1 4 2 3 6 2 7" xfId="35020" xr:uid="{00000000-0005-0000-0000-000017880000}"/>
    <cellStyle name="20% - Accent1 4 2 3 6 2 7 2" xfId="35021" xr:uid="{00000000-0005-0000-0000-000018880000}"/>
    <cellStyle name="20% - Accent1 4 2 3 6 2 8" xfId="35022" xr:uid="{00000000-0005-0000-0000-000019880000}"/>
    <cellStyle name="20% - Accent1 4 2 3 6 2 8 2" xfId="35023" xr:uid="{00000000-0005-0000-0000-00001A880000}"/>
    <cellStyle name="20% - Accent1 4 2 3 6 2 9" xfId="35024" xr:uid="{00000000-0005-0000-0000-00001B880000}"/>
    <cellStyle name="20% - Accent1 4 2 3 6 3" xfId="35025" xr:uid="{00000000-0005-0000-0000-00001C880000}"/>
    <cellStyle name="20% - Accent1 4 2 3 6 3 2" xfId="35026" xr:uid="{00000000-0005-0000-0000-00001D880000}"/>
    <cellStyle name="20% - Accent1 4 2 3 6 3 2 2" xfId="35027" xr:uid="{00000000-0005-0000-0000-00001E880000}"/>
    <cellStyle name="20% - Accent1 4 2 3 6 3 2 2 2" xfId="35028" xr:uid="{00000000-0005-0000-0000-00001F880000}"/>
    <cellStyle name="20% - Accent1 4 2 3 6 3 2 2 2 2" xfId="35029" xr:uid="{00000000-0005-0000-0000-000020880000}"/>
    <cellStyle name="20% - Accent1 4 2 3 6 3 2 2 3" xfId="35030" xr:uid="{00000000-0005-0000-0000-000021880000}"/>
    <cellStyle name="20% - Accent1 4 2 3 6 3 2 3" xfId="35031" xr:uid="{00000000-0005-0000-0000-000022880000}"/>
    <cellStyle name="20% - Accent1 4 2 3 6 3 2 3 2" xfId="35032" xr:uid="{00000000-0005-0000-0000-000023880000}"/>
    <cellStyle name="20% - Accent1 4 2 3 6 3 2 4" xfId="35033" xr:uid="{00000000-0005-0000-0000-000024880000}"/>
    <cellStyle name="20% - Accent1 4 2 3 6 3 3" xfId="35034" xr:uid="{00000000-0005-0000-0000-000025880000}"/>
    <cellStyle name="20% - Accent1 4 2 3 6 3 3 2" xfId="35035" xr:uid="{00000000-0005-0000-0000-000026880000}"/>
    <cellStyle name="20% - Accent1 4 2 3 6 3 3 2 2" xfId="35036" xr:uid="{00000000-0005-0000-0000-000027880000}"/>
    <cellStyle name="20% - Accent1 4 2 3 6 3 3 2 2 2" xfId="35037" xr:uid="{00000000-0005-0000-0000-000028880000}"/>
    <cellStyle name="20% - Accent1 4 2 3 6 3 3 2 3" xfId="35038" xr:uid="{00000000-0005-0000-0000-000029880000}"/>
    <cellStyle name="20% - Accent1 4 2 3 6 3 3 3" xfId="35039" xr:uid="{00000000-0005-0000-0000-00002A880000}"/>
    <cellStyle name="20% - Accent1 4 2 3 6 3 3 3 2" xfId="35040" xr:uid="{00000000-0005-0000-0000-00002B880000}"/>
    <cellStyle name="20% - Accent1 4 2 3 6 3 3 4" xfId="35041" xr:uid="{00000000-0005-0000-0000-00002C880000}"/>
    <cellStyle name="20% - Accent1 4 2 3 6 3 4" xfId="35042" xr:uid="{00000000-0005-0000-0000-00002D880000}"/>
    <cellStyle name="20% - Accent1 4 2 3 6 3 4 2" xfId="35043" xr:uid="{00000000-0005-0000-0000-00002E880000}"/>
    <cellStyle name="20% - Accent1 4 2 3 6 3 4 2 2" xfId="35044" xr:uid="{00000000-0005-0000-0000-00002F880000}"/>
    <cellStyle name="20% - Accent1 4 2 3 6 3 4 2 2 2" xfId="35045" xr:uid="{00000000-0005-0000-0000-000030880000}"/>
    <cellStyle name="20% - Accent1 4 2 3 6 3 4 2 3" xfId="35046" xr:uid="{00000000-0005-0000-0000-000031880000}"/>
    <cellStyle name="20% - Accent1 4 2 3 6 3 4 3" xfId="35047" xr:uid="{00000000-0005-0000-0000-000032880000}"/>
    <cellStyle name="20% - Accent1 4 2 3 6 3 4 3 2" xfId="35048" xr:uid="{00000000-0005-0000-0000-000033880000}"/>
    <cellStyle name="20% - Accent1 4 2 3 6 3 4 4" xfId="35049" xr:uid="{00000000-0005-0000-0000-000034880000}"/>
    <cellStyle name="20% - Accent1 4 2 3 6 3 5" xfId="35050" xr:uid="{00000000-0005-0000-0000-000035880000}"/>
    <cellStyle name="20% - Accent1 4 2 3 6 3 5 2" xfId="35051" xr:uid="{00000000-0005-0000-0000-000036880000}"/>
    <cellStyle name="20% - Accent1 4 2 3 6 3 5 2 2" xfId="35052" xr:uid="{00000000-0005-0000-0000-000037880000}"/>
    <cellStyle name="20% - Accent1 4 2 3 6 3 5 3" xfId="35053" xr:uid="{00000000-0005-0000-0000-000038880000}"/>
    <cellStyle name="20% - Accent1 4 2 3 6 3 6" xfId="35054" xr:uid="{00000000-0005-0000-0000-000039880000}"/>
    <cellStyle name="20% - Accent1 4 2 3 6 3 6 2" xfId="35055" xr:uid="{00000000-0005-0000-0000-00003A880000}"/>
    <cellStyle name="20% - Accent1 4 2 3 6 3 6 2 2" xfId="35056" xr:uid="{00000000-0005-0000-0000-00003B880000}"/>
    <cellStyle name="20% - Accent1 4 2 3 6 3 6 3" xfId="35057" xr:uid="{00000000-0005-0000-0000-00003C880000}"/>
    <cellStyle name="20% - Accent1 4 2 3 6 3 7" xfId="35058" xr:uid="{00000000-0005-0000-0000-00003D880000}"/>
    <cellStyle name="20% - Accent1 4 2 3 6 3 7 2" xfId="35059" xr:uid="{00000000-0005-0000-0000-00003E880000}"/>
    <cellStyle name="20% - Accent1 4 2 3 6 3 8" xfId="35060" xr:uid="{00000000-0005-0000-0000-00003F880000}"/>
    <cellStyle name="20% - Accent1 4 2 3 6 3 8 2" xfId="35061" xr:uid="{00000000-0005-0000-0000-000040880000}"/>
    <cellStyle name="20% - Accent1 4 2 3 6 3 9" xfId="35062" xr:uid="{00000000-0005-0000-0000-000041880000}"/>
    <cellStyle name="20% - Accent1 4 2 3 6 4" xfId="35063" xr:uid="{00000000-0005-0000-0000-000042880000}"/>
    <cellStyle name="20% - Accent1 4 2 3 6 4 2" xfId="35064" xr:uid="{00000000-0005-0000-0000-000043880000}"/>
    <cellStyle name="20% - Accent1 4 2 3 6 4 2 2" xfId="35065" xr:uid="{00000000-0005-0000-0000-000044880000}"/>
    <cellStyle name="20% - Accent1 4 2 3 6 4 2 2 2" xfId="35066" xr:uid="{00000000-0005-0000-0000-000045880000}"/>
    <cellStyle name="20% - Accent1 4 2 3 6 4 2 3" xfId="35067" xr:uid="{00000000-0005-0000-0000-000046880000}"/>
    <cellStyle name="20% - Accent1 4 2 3 6 4 3" xfId="35068" xr:uid="{00000000-0005-0000-0000-000047880000}"/>
    <cellStyle name="20% - Accent1 4 2 3 6 4 3 2" xfId="35069" xr:uid="{00000000-0005-0000-0000-000048880000}"/>
    <cellStyle name="20% - Accent1 4 2 3 6 4 4" xfId="35070" xr:uid="{00000000-0005-0000-0000-000049880000}"/>
    <cellStyle name="20% - Accent1 4 2 3 6 5" xfId="35071" xr:uid="{00000000-0005-0000-0000-00004A880000}"/>
    <cellStyle name="20% - Accent1 4 2 3 6 5 2" xfId="35072" xr:uid="{00000000-0005-0000-0000-00004B880000}"/>
    <cellStyle name="20% - Accent1 4 2 3 6 5 2 2" xfId="35073" xr:uid="{00000000-0005-0000-0000-00004C880000}"/>
    <cellStyle name="20% - Accent1 4 2 3 6 5 2 2 2" xfId="35074" xr:uid="{00000000-0005-0000-0000-00004D880000}"/>
    <cellStyle name="20% - Accent1 4 2 3 6 5 2 3" xfId="35075" xr:uid="{00000000-0005-0000-0000-00004E880000}"/>
    <cellStyle name="20% - Accent1 4 2 3 6 5 3" xfId="35076" xr:uid="{00000000-0005-0000-0000-00004F880000}"/>
    <cellStyle name="20% - Accent1 4 2 3 6 5 3 2" xfId="35077" xr:uid="{00000000-0005-0000-0000-000050880000}"/>
    <cellStyle name="20% - Accent1 4 2 3 6 5 4" xfId="35078" xr:uid="{00000000-0005-0000-0000-000051880000}"/>
    <cellStyle name="20% - Accent1 4 2 3 6 6" xfId="35079" xr:uid="{00000000-0005-0000-0000-000052880000}"/>
    <cellStyle name="20% - Accent1 4 2 3 6 6 2" xfId="35080" xr:uid="{00000000-0005-0000-0000-000053880000}"/>
    <cellStyle name="20% - Accent1 4 2 3 6 6 2 2" xfId="35081" xr:uid="{00000000-0005-0000-0000-000054880000}"/>
    <cellStyle name="20% - Accent1 4 2 3 6 6 2 2 2" xfId="35082" xr:uid="{00000000-0005-0000-0000-000055880000}"/>
    <cellStyle name="20% - Accent1 4 2 3 6 6 2 3" xfId="35083" xr:uid="{00000000-0005-0000-0000-000056880000}"/>
    <cellStyle name="20% - Accent1 4 2 3 6 6 3" xfId="35084" xr:uid="{00000000-0005-0000-0000-000057880000}"/>
    <cellStyle name="20% - Accent1 4 2 3 6 6 3 2" xfId="35085" xr:uid="{00000000-0005-0000-0000-000058880000}"/>
    <cellStyle name="20% - Accent1 4 2 3 6 6 4" xfId="35086" xr:uid="{00000000-0005-0000-0000-000059880000}"/>
    <cellStyle name="20% - Accent1 4 2 3 6 7" xfId="35087" xr:uid="{00000000-0005-0000-0000-00005A880000}"/>
    <cellStyle name="20% - Accent1 4 2 3 6 7 2" xfId="35088" xr:uid="{00000000-0005-0000-0000-00005B880000}"/>
    <cellStyle name="20% - Accent1 4 2 3 6 7 2 2" xfId="35089" xr:uid="{00000000-0005-0000-0000-00005C880000}"/>
    <cellStyle name="20% - Accent1 4 2 3 6 7 3" xfId="35090" xr:uid="{00000000-0005-0000-0000-00005D880000}"/>
    <cellStyle name="20% - Accent1 4 2 3 6 8" xfId="35091" xr:uid="{00000000-0005-0000-0000-00005E880000}"/>
    <cellStyle name="20% - Accent1 4 2 3 6 8 2" xfId="35092" xr:uid="{00000000-0005-0000-0000-00005F880000}"/>
    <cellStyle name="20% - Accent1 4 2 3 6 8 2 2" xfId="35093" xr:uid="{00000000-0005-0000-0000-000060880000}"/>
    <cellStyle name="20% - Accent1 4 2 3 6 8 3" xfId="35094" xr:uid="{00000000-0005-0000-0000-000061880000}"/>
    <cellStyle name="20% - Accent1 4 2 3 6 9" xfId="35095" xr:uid="{00000000-0005-0000-0000-000062880000}"/>
    <cellStyle name="20% - Accent1 4 2 3 6 9 2" xfId="35096" xr:uid="{00000000-0005-0000-0000-000063880000}"/>
    <cellStyle name="20% - Accent1 4 2 3 7" xfId="35097" xr:uid="{00000000-0005-0000-0000-000064880000}"/>
    <cellStyle name="20% - Accent1 4 2 3 7 2" xfId="35098" xr:uid="{00000000-0005-0000-0000-000065880000}"/>
    <cellStyle name="20% - Accent1 4 2 3 7 2 2" xfId="35099" xr:uid="{00000000-0005-0000-0000-000066880000}"/>
    <cellStyle name="20% - Accent1 4 2 3 7 2 2 2" xfId="35100" xr:uid="{00000000-0005-0000-0000-000067880000}"/>
    <cellStyle name="20% - Accent1 4 2 3 7 2 2 2 2" xfId="35101" xr:uid="{00000000-0005-0000-0000-000068880000}"/>
    <cellStyle name="20% - Accent1 4 2 3 7 2 2 3" xfId="35102" xr:uid="{00000000-0005-0000-0000-000069880000}"/>
    <cellStyle name="20% - Accent1 4 2 3 7 2 3" xfId="35103" xr:uid="{00000000-0005-0000-0000-00006A880000}"/>
    <cellStyle name="20% - Accent1 4 2 3 7 2 3 2" xfId="35104" xr:uid="{00000000-0005-0000-0000-00006B880000}"/>
    <cellStyle name="20% - Accent1 4 2 3 7 2 4" xfId="35105" xr:uid="{00000000-0005-0000-0000-00006C880000}"/>
    <cellStyle name="20% - Accent1 4 2 3 7 3" xfId="35106" xr:uid="{00000000-0005-0000-0000-00006D880000}"/>
    <cellStyle name="20% - Accent1 4 2 3 7 3 2" xfId="35107" xr:uid="{00000000-0005-0000-0000-00006E880000}"/>
    <cellStyle name="20% - Accent1 4 2 3 7 3 2 2" xfId="35108" xr:uid="{00000000-0005-0000-0000-00006F880000}"/>
    <cellStyle name="20% - Accent1 4 2 3 7 3 2 2 2" xfId="35109" xr:uid="{00000000-0005-0000-0000-000070880000}"/>
    <cellStyle name="20% - Accent1 4 2 3 7 3 2 3" xfId="35110" xr:uid="{00000000-0005-0000-0000-000071880000}"/>
    <cellStyle name="20% - Accent1 4 2 3 7 3 3" xfId="35111" xr:uid="{00000000-0005-0000-0000-000072880000}"/>
    <cellStyle name="20% - Accent1 4 2 3 7 3 3 2" xfId="35112" xr:uid="{00000000-0005-0000-0000-000073880000}"/>
    <cellStyle name="20% - Accent1 4 2 3 7 3 4" xfId="35113" xr:uid="{00000000-0005-0000-0000-000074880000}"/>
    <cellStyle name="20% - Accent1 4 2 3 7 4" xfId="35114" xr:uid="{00000000-0005-0000-0000-000075880000}"/>
    <cellStyle name="20% - Accent1 4 2 3 7 4 2" xfId="35115" xr:uid="{00000000-0005-0000-0000-000076880000}"/>
    <cellStyle name="20% - Accent1 4 2 3 7 4 2 2" xfId="35116" xr:uid="{00000000-0005-0000-0000-000077880000}"/>
    <cellStyle name="20% - Accent1 4 2 3 7 4 2 2 2" xfId="35117" xr:uid="{00000000-0005-0000-0000-000078880000}"/>
    <cellStyle name="20% - Accent1 4 2 3 7 4 2 3" xfId="35118" xr:uid="{00000000-0005-0000-0000-000079880000}"/>
    <cellStyle name="20% - Accent1 4 2 3 7 4 3" xfId="35119" xr:uid="{00000000-0005-0000-0000-00007A880000}"/>
    <cellStyle name="20% - Accent1 4 2 3 7 4 3 2" xfId="35120" xr:uid="{00000000-0005-0000-0000-00007B880000}"/>
    <cellStyle name="20% - Accent1 4 2 3 7 4 4" xfId="35121" xr:uid="{00000000-0005-0000-0000-00007C880000}"/>
    <cellStyle name="20% - Accent1 4 2 3 7 5" xfId="35122" xr:uid="{00000000-0005-0000-0000-00007D880000}"/>
    <cellStyle name="20% - Accent1 4 2 3 7 5 2" xfId="35123" xr:uid="{00000000-0005-0000-0000-00007E880000}"/>
    <cellStyle name="20% - Accent1 4 2 3 7 5 2 2" xfId="35124" xr:uid="{00000000-0005-0000-0000-00007F880000}"/>
    <cellStyle name="20% - Accent1 4 2 3 7 5 3" xfId="35125" xr:uid="{00000000-0005-0000-0000-000080880000}"/>
    <cellStyle name="20% - Accent1 4 2 3 7 6" xfId="35126" xr:uid="{00000000-0005-0000-0000-000081880000}"/>
    <cellStyle name="20% - Accent1 4 2 3 7 6 2" xfId="35127" xr:uid="{00000000-0005-0000-0000-000082880000}"/>
    <cellStyle name="20% - Accent1 4 2 3 7 6 2 2" xfId="35128" xr:uid="{00000000-0005-0000-0000-000083880000}"/>
    <cellStyle name="20% - Accent1 4 2 3 7 6 3" xfId="35129" xr:uid="{00000000-0005-0000-0000-000084880000}"/>
    <cellStyle name="20% - Accent1 4 2 3 7 7" xfId="35130" xr:uid="{00000000-0005-0000-0000-000085880000}"/>
    <cellStyle name="20% - Accent1 4 2 3 7 7 2" xfId="35131" xr:uid="{00000000-0005-0000-0000-000086880000}"/>
    <cellStyle name="20% - Accent1 4 2 3 7 8" xfId="35132" xr:uid="{00000000-0005-0000-0000-000087880000}"/>
    <cellStyle name="20% - Accent1 4 2 3 7 8 2" xfId="35133" xr:uid="{00000000-0005-0000-0000-000088880000}"/>
    <cellStyle name="20% - Accent1 4 2 3 7 9" xfId="35134" xr:uid="{00000000-0005-0000-0000-000089880000}"/>
    <cellStyle name="20% - Accent1 4 2 3 8" xfId="35135" xr:uid="{00000000-0005-0000-0000-00008A880000}"/>
    <cellStyle name="20% - Accent1 4 2 3 8 2" xfId="35136" xr:uid="{00000000-0005-0000-0000-00008B880000}"/>
    <cellStyle name="20% - Accent1 4 2 3 8 2 2" xfId="35137" xr:uid="{00000000-0005-0000-0000-00008C880000}"/>
    <cellStyle name="20% - Accent1 4 2 3 8 2 2 2" xfId="35138" xr:uid="{00000000-0005-0000-0000-00008D880000}"/>
    <cellStyle name="20% - Accent1 4 2 3 8 2 2 2 2" xfId="35139" xr:uid="{00000000-0005-0000-0000-00008E880000}"/>
    <cellStyle name="20% - Accent1 4 2 3 8 2 2 3" xfId="35140" xr:uid="{00000000-0005-0000-0000-00008F880000}"/>
    <cellStyle name="20% - Accent1 4 2 3 8 2 3" xfId="35141" xr:uid="{00000000-0005-0000-0000-000090880000}"/>
    <cellStyle name="20% - Accent1 4 2 3 8 2 3 2" xfId="35142" xr:uid="{00000000-0005-0000-0000-000091880000}"/>
    <cellStyle name="20% - Accent1 4 2 3 8 2 4" xfId="35143" xr:uid="{00000000-0005-0000-0000-000092880000}"/>
    <cellStyle name="20% - Accent1 4 2 3 8 3" xfId="35144" xr:uid="{00000000-0005-0000-0000-000093880000}"/>
    <cellStyle name="20% - Accent1 4 2 3 8 3 2" xfId="35145" xr:uid="{00000000-0005-0000-0000-000094880000}"/>
    <cellStyle name="20% - Accent1 4 2 3 8 3 2 2" xfId="35146" xr:uid="{00000000-0005-0000-0000-000095880000}"/>
    <cellStyle name="20% - Accent1 4 2 3 8 3 2 2 2" xfId="35147" xr:uid="{00000000-0005-0000-0000-000096880000}"/>
    <cellStyle name="20% - Accent1 4 2 3 8 3 2 3" xfId="35148" xr:uid="{00000000-0005-0000-0000-000097880000}"/>
    <cellStyle name="20% - Accent1 4 2 3 8 3 3" xfId="35149" xr:uid="{00000000-0005-0000-0000-000098880000}"/>
    <cellStyle name="20% - Accent1 4 2 3 8 3 3 2" xfId="35150" xr:uid="{00000000-0005-0000-0000-000099880000}"/>
    <cellStyle name="20% - Accent1 4 2 3 8 3 4" xfId="35151" xr:uid="{00000000-0005-0000-0000-00009A880000}"/>
    <cellStyle name="20% - Accent1 4 2 3 8 4" xfId="35152" xr:uid="{00000000-0005-0000-0000-00009B880000}"/>
    <cellStyle name="20% - Accent1 4 2 3 8 4 2" xfId="35153" xr:uid="{00000000-0005-0000-0000-00009C880000}"/>
    <cellStyle name="20% - Accent1 4 2 3 8 4 2 2" xfId="35154" xr:uid="{00000000-0005-0000-0000-00009D880000}"/>
    <cellStyle name="20% - Accent1 4 2 3 8 4 2 2 2" xfId="35155" xr:uid="{00000000-0005-0000-0000-00009E880000}"/>
    <cellStyle name="20% - Accent1 4 2 3 8 4 2 3" xfId="35156" xr:uid="{00000000-0005-0000-0000-00009F880000}"/>
    <cellStyle name="20% - Accent1 4 2 3 8 4 3" xfId="35157" xr:uid="{00000000-0005-0000-0000-0000A0880000}"/>
    <cellStyle name="20% - Accent1 4 2 3 8 4 3 2" xfId="35158" xr:uid="{00000000-0005-0000-0000-0000A1880000}"/>
    <cellStyle name="20% - Accent1 4 2 3 8 4 4" xfId="35159" xr:uid="{00000000-0005-0000-0000-0000A2880000}"/>
    <cellStyle name="20% - Accent1 4 2 3 8 5" xfId="35160" xr:uid="{00000000-0005-0000-0000-0000A3880000}"/>
    <cellStyle name="20% - Accent1 4 2 3 8 5 2" xfId="35161" xr:uid="{00000000-0005-0000-0000-0000A4880000}"/>
    <cellStyle name="20% - Accent1 4 2 3 8 5 2 2" xfId="35162" xr:uid="{00000000-0005-0000-0000-0000A5880000}"/>
    <cellStyle name="20% - Accent1 4 2 3 8 5 3" xfId="35163" xr:uid="{00000000-0005-0000-0000-0000A6880000}"/>
    <cellStyle name="20% - Accent1 4 2 3 8 6" xfId="35164" xr:uid="{00000000-0005-0000-0000-0000A7880000}"/>
    <cellStyle name="20% - Accent1 4 2 3 8 6 2" xfId="35165" xr:uid="{00000000-0005-0000-0000-0000A8880000}"/>
    <cellStyle name="20% - Accent1 4 2 3 8 6 2 2" xfId="35166" xr:uid="{00000000-0005-0000-0000-0000A9880000}"/>
    <cellStyle name="20% - Accent1 4 2 3 8 6 3" xfId="35167" xr:uid="{00000000-0005-0000-0000-0000AA880000}"/>
    <cellStyle name="20% - Accent1 4 2 3 8 7" xfId="35168" xr:uid="{00000000-0005-0000-0000-0000AB880000}"/>
    <cellStyle name="20% - Accent1 4 2 3 8 7 2" xfId="35169" xr:uid="{00000000-0005-0000-0000-0000AC880000}"/>
    <cellStyle name="20% - Accent1 4 2 3 8 8" xfId="35170" xr:uid="{00000000-0005-0000-0000-0000AD880000}"/>
    <cellStyle name="20% - Accent1 4 2 3 8 8 2" xfId="35171" xr:uid="{00000000-0005-0000-0000-0000AE880000}"/>
    <cellStyle name="20% - Accent1 4 2 3 8 9" xfId="35172" xr:uid="{00000000-0005-0000-0000-0000AF880000}"/>
    <cellStyle name="20% - Accent1 4 2 3 9" xfId="35173" xr:uid="{00000000-0005-0000-0000-0000B0880000}"/>
    <cellStyle name="20% - Accent1 4 2 3 9 2" xfId="35174" xr:uid="{00000000-0005-0000-0000-0000B1880000}"/>
    <cellStyle name="20% - Accent1 4 2 3 9 2 2" xfId="35175" xr:uid="{00000000-0005-0000-0000-0000B2880000}"/>
    <cellStyle name="20% - Accent1 4 2 3 9 2 2 2" xfId="35176" xr:uid="{00000000-0005-0000-0000-0000B3880000}"/>
    <cellStyle name="20% - Accent1 4 2 3 9 2 3" xfId="35177" xr:uid="{00000000-0005-0000-0000-0000B4880000}"/>
    <cellStyle name="20% - Accent1 4 2 3 9 3" xfId="35178" xr:uid="{00000000-0005-0000-0000-0000B5880000}"/>
    <cellStyle name="20% - Accent1 4 2 3 9 3 2" xfId="35179" xr:uid="{00000000-0005-0000-0000-0000B6880000}"/>
    <cellStyle name="20% - Accent1 4 2 3 9 4" xfId="35180" xr:uid="{00000000-0005-0000-0000-0000B7880000}"/>
    <cellStyle name="20% - Accent1 4 2 4" xfId="35181" xr:uid="{00000000-0005-0000-0000-0000B8880000}"/>
    <cellStyle name="20% - Accent1 4 2 4 10" xfId="35182" xr:uid="{00000000-0005-0000-0000-0000B9880000}"/>
    <cellStyle name="20% - Accent1 4 2 4 10 2" xfId="35183" xr:uid="{00000000-0005-0000-0000-0000BA880000}"/>
    <cellStyle name="20% - Accent1 4 2 4 10 2 2" xfId="35184" xr:uid="{00000000-0005-0000-0000-0000BB880000}"/>
    <cellStyle name="20% - Accent1 4 2 4 10 2 2 2" xfId="35185" xr:uid="{00000000-0005-0000-0000-0000BC880000}"/>
    <cellStyle name="20% - Accent1 4 2 4 10 2 3" xfId="35186" xr:uid="{00000000-0005-0000-0000-0000BD880000}"/>
    <cellStyle name="20% - Accent1 4 2 4 10 3" xfId="35187" xr:uid="{00000000-0005-0000-0000-0000BE880000}"/>
    <cellStyle name="20% - Accent1 4 2 4 10 3 2" xfId="35188" xr:uid="{00000000-0005-0000-0000-0000BF880000}"/>
    <cellStyle name="20% - Accent1 4 2 4 10 4" xfId="35189" xr:uid="{00000000-0005-0000-0000-0000C0880000}"/>
    <cellStyle name="20% - Accent1 4 2 4 11" xfId="35190" xr:uid="{00000000-0005-0000-0000-0000C1880000}"/>
    <cellStyle name="20% - Accent1 4 2 4 11 2" xfId="35191" xr:uid="{00000000-0005-0000-0000-0000C2880000}"/>
    <cellStyle name="20% - Accent1 4 2 4 11 2 2" xfId="35192" xr:uid="{00000000-0005-0000-0000-0000C3880000}"/>
    <cellStyle name="20% - Accent1 4 2 4 11 2 2 2" xfId="35193" xr:uid="{00000000-0005-0000-0000-0000C4880000}"/>
    <cellStyle name="20% - Accent1 4 2 4 11 2 3" xfId="35194" xr:uid="{00000000-0005-0000-0000-0000C5880000}"/>
    <cellStyle name="20% - Accent1 4 2 4 11 3" xfId="35195" xr:uid="{00000000-0005-0000-0000-0000C6880000}"/>
    <cellStyle name="20% - Accent1 4 2 4 11 3 2" xfId="35196" xr:uid="{00000000-0005-0000-0000-0000C7880000}"/>
    <cellStyle name="20% - Accent1 4 2 4 11 4" xfId="35197" xr:uid="{00000000-0005-0000-0000-0000C8880000}"/>
    <cellStyle name="20% - Accent1 4 2 4 12" xfId="35198" xr:uid="{00000000-0005-0000-0000-0000C9880000}"/>
    <cellStyle name="20% - Accent1 4 2 4 12 2" xfId="35199" xr:uid="{00000000-0005-0000-0000-0000CA880000}"/>
    <cellStyle name="20% - Accent1 4 2 4 12 2 2" xfId="35200" xr:uid="{00000000-0005-0000-0000-0000CB880000}"/>
    <cellStyle name="20% - Accent1 4 2 4 12 3" xfId="35201" xr:uid="{00000000-0005-0000-0000-0000CC880000}"/>
    <cellStyle name="20% - Accent1 4 2 4 13" xfId="35202" xr:uid="{00000000-0005-0000-0000-0000CD880000}"/>
    <cellStyle name="20% - Accent1 4 2 4 13 2" xfId="35203" xr:uid="{00000000-0005-0000-0000-0000CE880000}"/>
    <cellStyle name="20% - Accent1 4 2 4 13 2 2" xfId="35204" xr:uid="{00000000-0005-0000-0000-0000CF880000}"/>
    <cellStyle name="20% - Accent1 4 2 4 13 3" xfId="35205" xr:uid="{00000000-0005-0000-0000-0000D0880000}"/>
    <cellStyle name="20% - Accent1 4 2 4 14" xfId="35206" xr:uid="{00000000-0005-0000-0000-0000D1880000}"/>
    <cellStyle name="20% - Accent1 4 2 4 14 2" xfId="35207" xr:uid="{00000000-0005-0000-0000-0000D2880000}"/>
    <cellStyle name="20% - Accent1 4 2 4 15" xfId="35208" xr:uid="{00000000-0005-0000-0000-0000D3880000}"/>
    <cellStyle name="20% - Accent1 4 2 4 15 2" xfId="35209" xr:uid="{00000000-0005-0000-0000-0000D4880000}"/>
    <cellStyle name="20% - Accent1 4 2 4 16" xfId="35210" xr:uid="{00000000-0005-0000-0000-0000D5880000}"/>
    <cellStyle name="20% - Accent1 4 2 4 2" xfId="35211" xr:uid="{00000000-0005-0000-0000-0000D6880000}"/>
    <cellStyle name="20% - Accent1 4 2 4 2 10" xfId="35212" xr:uid="{00000000-0005-0000-0000-0000D7880000}"/>
    <cellStyle name="20% - Accent1 4 2 4 2 10 2" xfId="35213" xr:uid="{00000000-0005-0000-0000-0000D8880000}"/>
    <cellStyle name="20% - Accent1 4 2 4 2 10 2 2" xfId="35214" xr:uid="{00000000-0005-0000-0000-0000D9880000}"/>
    <cellStyle name="20% - Accent1 4 2 4 2 10 2 2 2" xfId="35215" xr:uid="{00000000-0005-0000-0000-0000DA880000}"/>
    <cellStyle name="20% - Accent1 4 2 4 2 10 2 3" xfId="35216" xr:uid="{00000000-0005-0000-0000-0000DB880000}"/>
    <cellStyle name="20% - Accent1 4 2 4 2 10 3" xfId="35217" xr:uid="{00000000-0005-0000-0000-0000DC880000}"/>
    <cellStyle name="20% - Accent1 4 2 4 2 10 3 2" xfId="35218" xr:uid="{00000000-0005-0000-0000-0000DD880000}"/>
    <cellStyle name="20% - Accent1 4 2 4 2 10 4" xfId="35219" xr:uid="{00000000-0005-0000-0000-0000DE880000}"/>
    <cellStyle name="20% - Accent1 4 2 4 2 11" xfId="35220" xr:uid="{00000000-0005-0000-0000-0000DF880000}"/>
    <cellStyle name="20% - Accent1 4 2 4 2 11 2" xfId="35221" xr:uid="{00000000-0005-0000-0000-0000E0880000}"/>
    <cellStyle name="20% - Accent1 4 2 4 2 11 2 2" xfId="35222" xr:uid="{00000000-0005-0000-0000-0000E1880000}"/>
    <cellStyle name="20% - Accent1 4 2 4 2 11 3" xfId="35223" xr:uid="{00000000-0005-0000-0000-0000E2880000}"/>
    <cellStyle name="20% - Accent1 4 2 4 2 12" xfId="35224" xr:uid="{00000000-0005-0000-0000-0000E3880000}"/>
    <cellStyle name="20% - Accent1 4 2 4 2 12 2" xfId="35225" xr:uid="{00000000-0005-0000-0000-0000E4880000}"/>
    <cellStyle name="20% - Accent1 4 2 4 2 12 2 2" xfId="35226" xr:uid="{00000000-0005-0000-0000-0000E5880000}"/>
    <cellStyle name="20% - Accent1 4 2 4 2 12 3" xfId="35227" xr:uid="{00000000-0005-0000-0000-0000E6880000}"/>
    <cellStyle name="20% - Accent1 4 2 4 2 13" xfId="35228" xr:uid="{00000000-0005-0000-0000-0000E7880000}"/>
    <cellStyle name="20% - Accent1 4 2 4 2 13 2" xfId="35229" xr:uid="{00000000-0005-0000-0000-0000E8880000}"/>
    <cellStyle name="20% - Accent1 4 2 4 2 14" xfId="35230" xr:uid="{00000000-0005-0000-0000-0000E9880000}"/>
    <cellStyle name="20% - Accent1 4 2 4 2 14 2" xfId="35231" xr:uid="{00000000-0005-0000-0000-0000EA880000}"/>
    <cellStyle name="20% - Accent1 4 2 4 2 15" xfId="35232" xr:uid="{00000000-0005-0000-0000-0000EB880000}"/>
    <cellStyle name="20% - Accent1 4 2 4 2 2" xfId="35233" xr:uid="{00000000-0005-0000-0000-0000EC880000}"/>
    <cellStyle name="20% - Accent1 4 2 4 2 2 10" xfId="35234" xr:uid="{00000000-0005-0000-0000-0000ED880000}"/>
    <cellStyle name="20% - Accent1 4 2 4 2 2 10 2" xfId="35235" xr:uid="{00000000-0005-0000-0000-0000EE880000}"/>
    <cellStyle name="20% - Accent1 4 2 4 2 2 10 2 2" xfId="35236" xr:uid="{00000000-0005-0000-0000-0000EF880000}"/>
    <cellStyle name="20% - Accent1 4 2 4 2 2 10 3" xfId="35237" xr:uid="{00000000-0005-0000-0000-0000F0880000}"/>
    <cellStyle name="20% - Accent1 4 2 4 2 2 11" xfId="35238" xr:uid="{00000000-0005-0000-0000-0000F1880000}"/>
    <cellStyle name="20% - Accent1 4 2 4 2 2 11 2" xfId="35239" xr:uid="{00000000-0005-0000-0000-0000F2880000}"/>
    <cellStyle name="20% - Accent1 4 2 4 2 2 11 2 2" xfId="35240" xr:uid="{00000000-0005-0000-0000-0000F3880000}"/>
    <cellStyle name="20% - Accent1 4 2 4 2 2 11 3" xfId="35241" xr:uid="{00000000-0005-0000-0000-0000F4880000}"/>
    <cellStyle name="20% - Accent1 4 2 4 2 2 12" xfId="35242" xr:uid="{00000000-0005-0000-0000-0000F5880000}"/>
    <cellStyle name="20% - Accent1 4 2 4 2 2 12 2" xfId="35243" xr:uid="{00000000-0005-0000-0000-0000F6880000}"/>
    <cellStyle name="20% - Accent1 4 2 4 2 2 13" xfId="35244" xr:uid="{00000000-0005-0000-0000-0000F7880000}"/>
    <cellStyle name="20% - Accent1 4 2 4 2 2 13 2" xfId="35245" xr:uid="{00000000-0005-0000-0000-0000F8880000}"/>
    <cellStyle name="20% - Accent1 4 2 4 2 2 14" xfId="35246" xr:uid="{00000000-0005-0000-0000-0000F9880000}"/>
    <cellStyle name="20% - Accent1 4 2 4 2 2 2" xfId="35247" xr:uid="{00000000-0005-0000-0000-0000FA880000}"/>
    <cellStyle name="20% - Accent1 4 2 4 2 2 2 10" xfId="35248" xr:uid="{00000000-0005-0000-0000-0000FB880000}"/>
    <cellStyle name="20% - Accent1 4 2 4 2 2 2 10 2" xfId="35249" xr:uid="{00000000-0005-0000-0000-0000FC880000}"/>
    <cellStyle name="20% - Accent1 4 2 4 2 2 2 11" xfId="35250" xr:uid="{00000000-0005-0000-0000-0000FD880000}"/>
    <cellStyle name="20% - Accent1 4 2 4 2 2 2 2" xfId="35251" xr:uid="{00000000-0005-0000-0000-0000FE880000}"/>
    <cellStyle name="20% - Accent1 4 2 4 2 2 2 2 2" xfId="35252" xr:uid="{00000000-0005-0000-0000-0000FF880000}"/>
    <cellStyle name="20% - Accent1 4 2 4 2 2 2 2 2 2" xfId="35253" xr:uid="{00000000-0005-0000-0000-000000890000}"/>
    <cellStyle name="20% - Accent1 4 2 4 2 2 2 2 2 2 2" xfId="35254" xr:uid="{00000000-0005-0000-0000-000001890000}"/>
    <cellStyle name="20% - Accent1 4 2 4 2 2 2 2 2 2 2 2" xfId="35255" xr:uid="{00000000-0005-0000-0000-000002890000}"/>
    <cellStyle name="20% - Accent1 4 2 4 2 2 2 2 2 2 3" xfId="35256" xr:uid="{00000000-0005-0000-0000-000003890000}"/>
    <cellStyle name="20% - Accent1 4 2 4 2 2 2 2 2 3" xfId="35257" xr:uid="{00000000-0005-0000-0000-000004890000}"/>
    <cellStyle name="20% - Accent1 4 2 4 2 2 2 2 2 3 2" xfId="35258" xr:uid="{00000000-0005-0000-0000-000005890000}"/>
    <cellStyle name="20% - Accent1 4 2 4 2 2 2 2 2 4" xfId="35259" xr:uid="{00000000-0005-0000-0000-000006890000}"/>
    <cellStyle name="20% - Accent1 4 2 4 2 2 2 2 3" xfId="35260" xr:uid="{00000000-0005-0000-0000-000007890000}"/>
    <cellStyle name="20% - Accent1 4 2 4 2 2 2 2 3 2" xfId="35261" xr:uid="{00000000-0005-0000-0000-000008890000}"/>
    <cellStyle name="20% - Accent1 4 2 4 2 2 2 2 3 2 2" xfId="35262" xr:uid="{00000000-0005-0000-0000-000009890000}"/>
    <cellStyle name="20% - Accent1 4 2 4 2 2 2 2 3 2 2 2" xfId="35263" xr:uid="{00000000-0005-0000-0000-00000A890000}"/>
    <cellStyle name="20% - Accent1 4 2 4 2 2 2 2 3 2 3" xfId="35264" xr:uid="{00000000-0005-0000-0000-00000B890000}"/>
    <cellStyle name="20% - Accent1 4 2 4 2 2 2 2 3 3" xfId="35265" xr:uid="{00000000-0005-0000-0000-00000C890000}"/>
    <cellStyle name="20% - Accent1 4 2 4 2 2 2 2 3 3 2" xfId="35266" xr:uid="{00000000-0005-0000-0000-00000D890000}"/>
    <cellStyle name="20% - Accent1 4 2 4 2 2 2 2 3 4" xfId="35267" xr:uid="{00000000-0005-0000-0000-00000E890000}"/>
    <cellStyle name="20% - Accent1 4 2 4 2 2 2 2 4" xfId="35268" xr:uid="{00000000-0005-0000-0000-00000F890000}"/>
    <cellStyle name="20% - Accent1 4 2 4 2 2 2 2 4 2" xfId="35269" xr:uid="{00000000-0005-0000-0000-000010890000}"/>
    <cellStyle name="20% - Accent1 4 2 4 2 2 2 2 4 2 2" xfId="35270" xr:uid="{00000000-0005-0000-0000-000011890000}"/>
    <cellStyle name="20% - Accent1 4 2 4 2 2 2 2 4 2 2 2" xfId="35271" xr:uid="{00000000-0005-0000-0000-000012890000}"/>
    <cellStyle name="20% - Accent1 4 2 4 2 2 2 2 4 2 3" xfId="35272" xr:uid="{00000000-0005-0000-0000-000013890000}"/>
    <cellStyle name="20% - Accent1 4 2 4 2 2 2 2 4 3" xfId="35273" xr:uid="{00000000-0005-0000-0000-000014890000}"/>
    <cellStyle name="20% - Accent1 4 2 4 2 2 2 2 4 3 2" xfId="35274" xr:uid="{00000000-0005-0000-0000-000015890000}"/>
    <cellStyle name="20% - Accent1 4 2 4 2 2 2 2 4 4" xfId="35275" xr:uid="{00000000-0005-0000-0000-000016890000}"/>
    <cellStyle name="20% - Accent1 4 2 4 2 2 2 2 5" xfId="35276" xr:uid="{00000000-0005-0000-0000-000017890000}"/>
    <cellStyle name="20% - Accent1 4 2 4 2 2 2 2 5 2" xfId="35277" xr:uid="{00000000-0005-0000-0000-000018890000}"/>
    <cellStyle name="20% - Accent1 4 2 4 2 2 2 2 5 2 2" xfId="35278" xr:uid="{00000000-0005-0000-0000-000019890000}"/>
    <cellStyle name="20% - Accent1 4 2 4 2 2 2 2 5 3" xfId="35279" xr:uid="{00000000-0005-0000-0000-00001A890000}"/>
    <cellStyle name="20% - Accent1 4 2 4 2 2 2 2 6" xfId="35280" xr:uid="{00000000-0005-0000-0000-00001B890000}"/>
    <cellStyle name="20% - Accent1 4 2 4 2 2 2 2 6 2" xfId="35281" xr:uid="{00000000-0005-0000-0000-00001C890000}"/>
    <cellStyle name="20% - Accent1 4 2 4 2 2 2 2 6 2 2" xfId="35282" xr:uid="{00000000-0005-0000-0000-00001D890000}"/>
    <cellStyle name="20% - Accent1 4 2 4 2 2 2 2 6 3" xfId="35283" xr:uid="{00000000-0005-0000-0000-00001E890000}"/>
    <cellStyle name="20% - Accent1 4 2 4 2 2 2 2 7" xfId="35284" xr:uid="{00000000-0005-0000-0000-00001F890000}"/>
    <cellStyle name="20% - Accent1 4 2 4 2 2 2 2 7 2" xfId="35285" xr:uid="{00000000-0005-0000-0000-000020890000}"/>
    <cellStyle name="20% - Accent1 4 2 4 2 2 2 2 8" xfId="35286" xr:uid="{00000000-0005-0000-0000-000021890000}"/>
    <cellStyle name="20% - Accent1 4 2 4 2 2 2 2 8 2" xfId="35287" xr:uid="{00000000-0005-0000-0000-000022890000}"/>
    <cellStyle name="20% - Accent1 4 2 4 2 2 2 2 9" xfId="35288" xr:uid="{00000000-0005-0000-0000-000023890000}"/>
    <cellStyle name="20% - Accent1 4 2 4 2 2 2 3" xfId="35289" xr:uid="{00000000-0005-0000-0000-000024890000}"/>
    <cellStyle name="20% - Accent1 4 2 4 2 2 2 3 2" xfId="35290" xr:uid="{00000000-0005-0000-0000-000025890000}"/>
    <cellStyle name="20% - Accent1 4 2 4 2 2 2 3 2 2" xfId="35291" xr:uid="{00000000-0005-0000-0000-000026890000}"/>
    <cellStyle name="20% - Accent1 4 2 4 2 2 2 3 2 2 2" xfId="35292" xr:uid="{00000000-0005-0000-0000-000027890000}"/>
    <cellStyle name="20% - Accent1 4 2 4 2 2 2 3 2 2 2 2" xfId="35293" xr:uid="{00000000-0005-0000-0000-000028890000}"/>
    <cellStyle name="20% - Accent1 4 2 4 2 2 2 3 2 2 3" xfId="35294" xr:uid="{00000000-0005-0000-0000-000029890000}"/>
    <cellStyle name="20% - Accent1 4 2 4 2 2 2 3 2 3" xfId="35295" xr:uid="{00000000-0005-0000-0000-00002A890000}"/>
    <cellStyle name="20% - Accent1 4 2 4 2 2 2 3 2 3 2" xfId="35296" xr:uid="{00000000-0005-0000-0000-00002B890000}"/>
    <cellStyle name="20% - Accent1 4 2 4 2 2 2 3 2 4" xfId="35297" xr:uid="{00000000-0005-0000-0000-00002C890000}"/>
    <cellStyle name="20% - Accent1 4 2 4 2 2 2 3 3" xfId="35298" xr:uid="{00000000-0005-0000-0000-00002D890000}"/>
    <cellStyle name="20% - Accent1 4 2 4 2 2 2 3 3 2" xfId="35299" xr:uid="{00000000-0005-0000-0000-00002E890000}"/>
    <cellStyle name="20% - Accent1 4 2 4 2 2 2 3 3 2 2" xfId="35300" xr:uid="{00000000-0005-0000-0000-00002F890000}"/>
    <cellStyle name="20% - Accent1 4 2 4 2 2 2 3 3 2 2 2" xfId="35301" xr:uid="{00000000-0005-0000-0000-000030890000}"/>
    <cellStyle name="20% - Accent1 4 2 4 2 2 2 3 3 2 3" xfId="35302" xr:uid="{00000000-0005-0000-0000-000031890000}"/>
    <cellStyle name="20% - Accent1 4 2 4 2 2 2 3 3 3" xfId="35303" xr:uid="{00000000-0005-0000-0000-000032890000}"/>
    <cellStyle name="20% - Accent1 4 2 4 2 2 2 3 3 3 2" xfId="35304" xr:uid="{00000000-0005-0000-0000-000033890000}"/>
    <cellStyle name="20% - Accent1 4 2 4 2 2 2 3 3 4" xfId="35305" xr:uid="{00000000-0005-0000-0000-000034890000}"/>
    <cellStyle name="20% - Accent1 4 2 4 2 2 2 3 4" xfId="35306" xr:uid="{00000000-0005-0000-0000-000035890000}"/>
    <cellStyle name="20% - Accent1 4 2 4 2 2 2 3 4 2" xfId="35307" xr:uid="{00000000-0005-0000-0000-000036890000}"/>
    <cellStyle name="20% - Accent1 4 2 4 2 2 2 3 4 2 2" xfId="35308" xr:uid="{00000000-0005-0000-0000-000037890000}"/>
    <cellStyle name="20% - Accent1 4 2 4 2 2 2 3 4 2 2 2" xfId="35309" xr:uid="{00000000-0005-0000-0000-000038890000}"/>
    <cellStyle name="20% - Accent1 4 2 4 2 2 2 3 4 2 3" xfId="35310" xr:uid="{00000000-0005-0000-0000-000039890000}"/>
    <cellStyle name="20% - Accent1 4 2 4 2 2 2 3 4 3" xfId="35311" xr:uid="{00000000-0005-0000-0000-00003A890000}"/>
    <cellStyle name="20% - Accent1 4 2 4 2 2 2 3 4 3 2" xfId="35312" xr:uid="{00000000-0005-0000-0000-00003B890000}"/>
    <cellStyle name="20% - Accent1 4 2 4 2 2 2 3 4 4" xfId="35313" xr:uid="{00000000-0005-0000-0000-00003C890000}"/>
    <cellStyle name="20% - Accent1 4 2 4 2 2 2 3 5" xfId="35314" xr:uid="{00000000-0005-0000-0000-00003D890000}"/>
    <cellStyle name="20% - Accent1 4 2 4 2 2 2 3 5 2" xfId="35315" xr:uid="{00000000-0005-0000-0000-00003E890000}"/>
    <cellStyle name="20% - Accent1 4 2 4 2 2 2 3 5 2 2" xfId="35316" xr:uid="{00000000-0005-0000-0000-00003F890000}"/>
    <cellStyle name="20% - Accent1 4 2 4 2 2 2 3 5 3" xfId="35317" xr:uid="{00000000-0005-0000-0000-000040890000}"/>
    <cellStyle name="20% - Accent1 4 2 4 2 2 2 3 6" xfId="35318" xr:uid="{00000000-0005-0000-0000-000041890000}"/>
    <cellStyle name="20% - Accent1 4 2 4 2 2 2 3 6 2" xfId="35319" xr:uid="{00000000-0005-0000-0000-000042890000}"/>
    <cellStyle name="20% - Accent1 4 2 4 2 2 2 3 6 2 2" xfId="35320" xr:uid="{00000000-0005-0000-0000-000043890000}"/>
    <cellStyle name="20% - Accent1 4 2 4 2 2 2 3 6 3" xfId="35321" xr:uid="{00000000-0005-0000-0000-000044890000}"/>
    <cellStyle name="20% - Accent1 4 2 4 2 2 2 3 7" xfId="35322" xr:uid="{00000000-0005-0000-0000-000045890000}"/>
    <cellStyle name="20% - Accent1 4 2 4 2 2 2 3 7 2" xfId="35323" xr:uid="{00000000-0005-0000-0000-000046890000}"/>
    <cellStyle name="20% - Accent1 4 2 4 2 2 2 3 8" xfId="35324" xr:uid="{00000000-0005-0000-0000-000047890000}"/>
    <cellStyle name="20% - Accent1 4 2 4 2 2 2 3 8 2" xfId="35325" xr:uid="{00000000-0005-0000-0000-000048890000}"/>
    <cellStyle name="20% - Accent1 4 2 4 2 2 2 3 9" xfId="35326" xr:uid="{00000000-0005-0000-0000-000049890000}"/>
    <cellStyle name="20% - Accent1 4 2 4 2 2 2 4" xfId="35327" xr:uid="{00000000-0005-0000-0000-00004A890000}"/>
    <cellStyle name="20% - Accent1 4 2 4 2 2 2 4 2" xfId="35328" xr:uid="{00000000-0005-0000-0000-00004B890000}"/>
    <cellStyle name="20% - Accent1 4 2 4 2 2 2 4 2 2" xfId="35329" xr:uid="{00000000-0005-0000-0000-00004C890000}"/>
    <cellStyle name="20% - Accent1 4 2 4 2 2 2 4 2 2 2" xfId="35330" xr:uid="{00000000-0005-0000-0000-00004D890000}"/>
    <cellStyle name="20% - Accent1 4 2 4 2 2 2 4 2 3" xfId="35331" xr:uid="{00000000-0005-0000-0000-00004E890000}"/>
    <cellStyle name="20% - Accent1 4 2 4 2 2 2 4 3" xfId="35332" xr:uid="{00000000-0005-0000-0000-00004F890000}"/>
    <cellStyle name="20% - Accent1 4 2 4 2 2 2 4 3 2" xfId="35333" xr:uid="{00000000-0005-0000-0000-000050890000}"/>
    <cellStyle name="20% - Accent1 4 2 4 2 2 2 4 4" xfId="35334" xr:uid="{00000000-0005-0000-0000-000051890000}"/>
    <cellStyle name="20% - Accent1 4 2 4 2 2 2 5" xfId="35335" xr:uid="{00000000-0005-0000-0000-000052890000}"/>
    <cellStyle name="20% - Accent1 4 2 4 2 2 2 5 2" xfId="35336" xr:uid="{00000000-0005-0000-0000-000053890000}"/>
    <cellStyle name="20% - Accent1 4 2 4 2 2 2 5 2 2" xfId="35337" xr:uid="{00000000-0005-0000-0000-000054890000}"/>
    <cellStyle name="20% - Accent1 4 2 4 2 2 2 5 2 2 2" xfId="35338" xr:uid="{00000000-0005-0000-0000-000055890000}"/>
    <cellStyle name="20% - Accent1 4 2 4 2 2 2 5 2 3" xfId="35339" xr:uid="{00000000-0005-0000-0000-000056890000}"/>
    <cellStyle name="20% - Accent1 4 2 4 2 2 2 5 3" xfId="35340" xr:uid="{00000000-0005-0000-0000-000057890000}"/>
    <cellStyle name="20% - Accent1 4 2 4 2 2 2 5 3 2" xfId="35341" xr:uid="{00000000-0005-0000-0000-000058890000}"/>
    <cellStyle name="20% - Accent1 4 2 4 2 2 2 5 4" xfId="35342" xr:uid="{00000000-0005-0000-0000-000059890000}"/>
    <cellStyle name="20% - Accent1 4 2 4 2 2 2 6" xfId="35343" xr:uid="{00000000-0005-0000-0000-00005A890000}"/>
    <cellStyle name="20% - Accent1 4 2 4 2 2 2 6 2" xfId="35344" xr:uid="{00000000-0005-0000-0000-00005B890000}"/>
    <cellStyle name="20% - Accent1 4 2 4 2 2 2 6 2 2" xfId="35345" xr:uid="{00000000-0005-0000-0000-00005C890000}"/>
    <cellStyle name="20% - Accent1 4 2 4 2 2 2 6 2 2 2" xfId="35346" xr:uid="{00000000-0005-0000-0000-00005D890000}"/>
    <cellStyle name="20% - Accent1 4 2 4 2 2 2 6 2 3" xfId="35347" xr:uid="{00000000-0005-0000-0000-00005E890000}"/>
    <cellStyle name="20% - Accent1 4 2 4 2 2 2 6 3" xfId="35348" xr:uid="{00000000-0005-0000-0000-00005F890000}"/>
    <cellStyle name="20% - Accent1 4 2 4 2 2 2 6 3 2" xfId="35349" xr:uid="{00000000-0005-0000-0000-000060890000}"/>
    <cellStyle name="20% - Accent1 4 2 4 2 2 2 6 4" xfId="35350" xr:uid="{00000000-0005-0000-0000-000061890000}"/>
    <cellStyle name="20% - Accent1 4 2 4 2 2 2 7" xfId="35351" xr:uid="{00000000-0005-0000-0000-000062890000}"/>
    <cellStyle name="20% - Accent1 4 2 4 2 2 2 7 2" xfId="35352" xr:uid="{00000000-0005-0000-0000-000063890000}"/>
    <cellStyle name="20% - Accent1 4 2 4 2 2 2 7 2 2" xfId="35353" xr:uid="{00000000-0005-0000-0000-000064890000}"/>
    <cellStyle name="20% - Accent1 4 2 4 2 2 2 7 3" xfId="35354" xr:uid="{00000000-0005-0000-0000-000065890000}"/>
    <cellStyle name="20% - Accent1 4 2 4 2 2 2 8" xfId="35355" xr:uid="{00000000-0005-0000-0000-000066890000}"/>
    <cellStyle name="20% - Accent1 4 2 4 2 2 2 8 2" xfId="35356" xr:uid="{00000000-0005-0000-0000-000067890000}"/>
    <cellStyle name="20% - Accent1 4 2 4 2 2 2 8 2 2" xfId="35357" xr:uid="{00000000-0005-0000-0000-000068890000}"/>
    <cellStyle name="20% - Accent1 4 2 4 2 2 2 8 3" xfId="35358" xr:uid="{00000000-0005-0000-0000-000069890000}"/>
    <cellStyle name="20% - Accent1 4 2 4 2 2 2 9" xfId="35359" xr:uid="{00000000-0005-0000-0000-00006A890000}"/>
    <cellStyle name="20% - Accent1 4 2 4 2 2 2 9 2" xfId="35360" xr:uid="{00000000-0005-0000-0000-00006B890000}"/>
    <cellStyle name="20% - Accent1 4 2 4 2 2 3" xfId="35361" xr:uid="{00000000-0005-0000-0000-00006C890000}"/>
    <cellStyle name="20% - Accent1 4 2 4 2 2 3 10" xfId="35362" xr:uid="{00000000-0005-0000-0000-00006D890000}"/>
    <cellStyle name="20% - Accent1 4 2 4 2 2 3 10 2" xfId="35363" xr:uid="{00000000-0005-0000-0000-00006E890000}"/>
    <cellStyle name="20% - Accent1 4 2 4 2 2 3 11" xfId="35364" xr:uid="{00000000-0005-0000-0000-00006F890000}"/>
    <cellStyle name="20% - Accent1 4 2 4 2 2 3 2" xfId="35365" xr:uid="{00000000-0005-0000-0000-000070890000}"/>
    <cellStyle name="20% - Accent1 4 2 4 2 2 3 2 2" xfId="35366" xr:uid="{00000000-0005-0000-0000-000071890000}"/>
    <cellStyle name="20% - Accent1 4 2 4 2 2 3 2 2 2" xfId="35367" xr:uid="{00000000-0005-0000-0000-000072890000}"/>
    <cellStyle name="20% - Accent1 4 2 4 2 2 3 2 2 2 2" xfId="35368" xr:uid="{00000000-0005-0000-0000-000073890000}"/>
    <cellStyle name="20% - Accent1 4 2 4 2 2 3 2 2 2 2 2" xfId="35369" xr:uid="{00000000-0005-0000-0000-000074890000}"/>
    <cellStyle name="20% - Accent1 4 2 4 2 2 3 2 2 2 3" xfId="35370" xr:uid="{00000000-0005-0000-0000-000075890000}"/>
    <cellStyle name="20% - Accent1 4 2 4 2 2 3 2 2 3" xfId="35371" xr:uid="{00000000-0005-0000-0000-000076890000}"/>
    <cellStyle name="20% - Accent1 4 2 4 2 2 3 2 2 3 2" xfId="35372" xr:uid="{00000000-0005-0000-0000-000077890000}"/>
    <cellStyle name="20% - Accent1 4 2 4 2 2 3 2 2 4" xfId="35373" xr:uid="{00000000-0005-0000-0000-000078890000}"/>
    <cellStyle name="20% - Accent1 4 2 4 2 2 3 2 3" xfId="35374" xr:uid="{00000000-0005-0000-0000-000079890000}"/>
    <cellStyle name="20% - Accent1 4 2 4 2 2 3 2 3 2" xfId="35375" xr:uid="{00000000-0005-0000-0000-00007A890000}"/>
    <cellStyle name="20% - Accent1 4 2 4 2 2 3 2 3 2 2" xfId="35376" xr:uid="{00000000-0005-0000-0000-00007B890000}"/>
    <cellStyle name="20% - Accent1 4 2 4 2 2 3 2 3 2 2 2" xfId="35377" xr:uid="{00000000-0005-0000-0000-00007C890000}"/>
    <cellStyle name="20% - Accent1 4 2 4 2 2 3 2 3 2 3" xfId="35378" xr:uid="{00000000-0005-0000-0000-00007D890000}"/>
    <cellStyle name="20% - Accent1 4 2 4 2 2 3 2 3 3" xfId="35379" xr:uid="{00000000-0005-0000-0000-00007E890000}"/>
    <cellStyle name="20% - Accent1 4 2 4 2 2 3 2 3 3 2" xfId="35380" xr:uid="{00000000-0005-0000-0000-00007F890000}"/>
    <cellStyle name="20% - Accent1 4 2 4 2 2 3 2 3 4" xfId="35381" xr:uid="{00000000-0005-0000-0000-000080890000}"/>
    <cellStyle name="20% - Accent1 4 2 4 2 2 3 2 4" xfId="35382" xr:uid="{00000000-0005-0000-0000-000081890000}"/>
    <cellStyle name="20% - Accent1 4 2 4 2 2 3 2 4 2" xfId="35383" xr:uid="{00000000-0005-0000-0000-000082890000}"/>
    <cellStyle name="20% - Accent1 4 2 4 2 2 3 2 4 2 2" xfId="35384" xr:uid="{00000000-0005-0000-0000-000083890000}"/>
    <cellStyle name="20% - Accent1 4 2 4 2 2 3 2 4 2 2 2" xfId="35385" xr:uid="{00000000-0005-0000-0000-000084890000}"/>
    <cellStyle name="20% - Accent1 4 2 4 2 2 3 2 4 2 3" xfId="35386" xr:uid="{00000000-0005-0000-0000-000085890000}"/>
    <cellStyle name="20% - Accent1 4 2 4 2 2 3 2 4 3" xfId="35387" xr:uid="{00000000-0005-0000-0000-000086890000}"/>
    <cellStyle name="20% - Accent1 4 2 4 2 2 3 2 4 3 2" xfId="35388" xr:uid="{00000000-0005-0000-0000-000087890000}"/>
    <cellStyle name="20% - Accent1 4 2 4 2 2 3 2 4 4" xfId="35389" xr:uid="{00000000-0005-0000-0000-000088890000}"/>
    <cellStyle name="20% - Accent1 4 2 4 2 2 3 2 5" xfId="35390" xr:uid="{00000000-0005-0000-0000-000089890000}"/>
    <cellStyle name="20% - Accent1 4 2 4 2 2 3 2 5 2" xfId="35391" xr:uid="{00000000-0005-0000-0000-00008A890000}"/>
    <cellStyle name="20% - Accent1 4 2 4 2 2 3 2 5 2 2" xfId="35392" xr:uid="{00000000-0005-0000-0000-00008B890000}"/>
    <cellStyle name="20% - Accent1 4 2 4 2 2 3 2 5 3" xfId="35393" xr:uid="{00000000-0005-0000-0000-00008C890000}"/>
    <cellStyle name="20% - Accent1 4 2 4 2 2 3 2 6" xfId="35394" xr:uid="{00000000-0005-0000-0000-00008D890000}"/>
    <cellStyle name="20% - Accent1 4 2 4 2 2 3 2 6 2" xfId="35395" xr:uid="{00000000-0005-0000-0000-00008E890000}"/>
    <cellStyle name="20% - Accent1 4 2 4 2 2 3 2 6 2 2" xfId="35396" xr:uid="{00000000-0005-0000-0000-00008F890000}"/>
    <cellStyle name="20% - Accent1 4 2 4 2 2 3 2 6 3" xfId="35397" xr:uid="{00000000-0005-0000-0000-000090890000}"/>
    <cellStyle name="20% - Accent1 4 2 4 2 2 3 2 7" xfId="35398" xr:uid="{00000000-0005-0000-0000-000091890000}"/>
    <cellStyle name="20% - Accent1 4 2 4 2 2 3 2 7 2" xfId="35399" xr:uid="{00000000-0005-0000-0000-000092890000}"/>
    <cellStyle name="20% - Accent1 4 2 4 2 2 3 2 8" xfId="35400" xr:uid="{00000000-0005-0000-0000-000093890000}"/>
    <cellStyle name="20% - Accent1 4 2 4 2 2 3 2 8 2" xfId="35401" xr:uid="{00000000-0005-0000-0000-000094890000}"/>
    <cellStyle name="20% - Accent1 4 2 4 2 2 3 2 9" xfId="35402" xr:uid="{00000000-0005-0000-0000-000095890000}"/>
    <cellStyle name="20% - Accent1 4 2 4 2 2 3 3" xfId="35403" xr:uid="{00000000-0005-0000-0000-000096890000}"/>
    <cellStyle name="20% - Accent1 4 2 4 2 2 3 3 2" xfId="35404" xr:uid="{00000000-0005-0000-0000-000097890000}"/>
    <cellStyle name="20% - Accent1 4 2 4 2 2 3 3 2 2" xfId="35405" xr:uid="{00000000-0005-0000-0000-000098890000}"/>
    <cellStyle name="20% - Accent1 4 2 4 2 2 3 3 2 2 2" xfId="35406" xr:uid="{00000000-0005-0000-0000-000099890000}"/>
    <cellStyle name="20% - Accent1 4 2 4 2 2 3 3 2 2 2 2" xfId="35407" xr:uid="{00000000-0005-0000-0000-00009A890000}"/>
    <cellStyle name="20% - Accent1 4 2 4 2 2 3 3 2 2 3" xfId="35408" xr:uid="{00000000-0005-0000-0000-00009B890000}"/>
    <cellStyle name="20% - Accent1 4 2 4 2 2 3 3 2 3" xfId="35409" xr:uid="{00000000-0005-0000-0000-00009C890000}"/>
    <cellStyle name="20% - Accent1 4 2 4 2 2 3 3 2 3 2" xfId="35410" xr:uid="{00000000-0005-0000-0000-00009D890000}"/>
    <cellStyle name="20% - Accent1 4 2 4 2 2 3 3 2 4" xfId="35411" xr:uid="{00000000-0005-0000-0000-00009E890000}"/>
    <cellStyle name="20% - Accent1 4 2 4 2 2 3 3 3" xfId="35412" xr:uid="{00000000-0005-0000-0000-00009F890000}"/>
    <cellStyle name="20% - Accent1 4 2 4 2 2 3 3 3 2" xfId="35413" xr:uid="{00000000-0005-0000-0000-0000A0890000}"/>
    <cellStyle name="20% - Accent1 4 2 4 2 2 3 3 3 2 2" xfId="35414" xr:uid="{00000000-0005-0000-0000-0000A1890000}"/>
    <cellStyle name="20% - Accent1 4 2 4 2 2 3 3 3 2 2 2" xfId="35415" xr:uid="{00000000-0005-0000-0000-0000A2890000}"/>
    <cellStyle name="20% - Accent1 4 2 4 2 2 3 3 3 2 3" xfId="35416" xr:uid="{00000000-0005-0000-0000-0000A3890000}"/>
    <cellStyle name="20% - Accent1 4 2 4 2 2 3 3 3 3" xfId="35417" xr:uid="{00000000-0005-0000-0000-0000A4890000}"/>
    <cellStyle name="20% - Accent1 4 2 4 2 2 3 3 3 3 2" xfId="35418" xr:uid="{00000000-0005-0000-0000-0000A5890000}"/>
    <cellStyle name="20% - Accent1 4 2 4 2 2 3 3 3 4" xfId="35419" xr:uid="{00000000-0005-0000-0000-0000A6890000}"/>
    <cellStyle name="20% - Accent1 4 2 4 2 2 3 3 4" xfId="35420" xr:uid="{00000000-0005-0000-0000-0000A7890000}"/>
    <cellStyle name="20% - Accent1 4 2 4 2 2 3 3 4 2" xfId="35421" xr:uid="{00000000-0005-0000-0000-0000A8890000}"/>
    <cellStyle name="20% - Accent1 4 2 4 2 2 3 3 4 2 2" xfId="35422" xr:uid="{00000000-0005-0000-0000-0000A9890000}"/>
    <cellStyle name="20% - Accent1 4 2 4 2 2 3 3 4 2 2 2" xfId="35423" xr:uid="{00000000-0005-0000-0000-0000AA890000}"/>
    <cellStyle name="20% - Accent1 4 2 4 2 2 3 3 4 2 3" xfId="35424" xr:uid="{00000000-0005-0000-0000-0000AB890000}"/>
    <cellStyle name="20% - Accent1 4 2 4 2 2 3 3 4 3" xfId="35425" xr:uid="{00000000-0005-0000-0000-0000AC890000}"/>
    <cellStyle name="20% - Accent1 4 2 4 2 2 3 3 4 3 2" xfId="35426" xr:uid="{00000000-0005-0000-0000-0000AD890000}"/>
    <cellStyle name="20% - Accent1 4 2 4 2 2 3 3 4 4" xfId="35427" xr:uid="{00000000-0005-0000-0000-0000AE890000}"/>
    <cellStyle name="20% - Accent1 4 2 4 2 2 3 3 5" xfId="35428" xr:uid="{00000000-0005-0000-0000-0000AF890000}"/>
    <cellStyle name="20% - Accent1 4 2 4 2 2 3 3 5 2" xfId="35429" xr:uid="{00000000-0005-0000-0000-0000B0890000}"/>
    <cellStyle name="20% - Accent1 4 2 4 2 2 3 3 5 2 2" xfId="35430" xr:uid="{00000000-0005-0000-0000-0000B1890000}"/>
    <cellStyle name="20% - Accent1 4 2 4 2 2 3 3 5 3" xfId="35431" xr:uid="{00000000-0005-0000-0000-0000B2890000}"/>
    <cellStyle name="20% - Accent1 4 2 4 2 2 3 3 6" xfId="35432" xr:uid="{00000000-0005-0000-0000-0000B3890000}"/>
    <cellStyle name="20% - Accent1 4 2 4 2 2 3 3 6 2" xfId="35433" xr:uid="{00000000-0005-0000-0000-0000B4890000}"/>
    <cellStyle name="20% - Accent1 4 2 4 2 2 3 3 6 2 2" xfId="35434" xr:uid="{00000000-0005-0000-0000-0000B5890000}"/>
    <cellStyle name="20% - Accent1 4 2 4 2 2 3 3 6 3" xfId="35435" xr:uid="{00000000-0005-0000-0000-0000B6890000}"/>
    <cellStyle name="20% - Accent1 4 2 4 2 2 3 3 7" xfId="35436" xr:uid="{00000000-0005-0000-0000-0000B7890000}"/>
    <cellStyle name="20% - Accent1 4 2 4 2 2 3 3 7 2" xfId="35437" xr:uid="{00000000-0005-0000-0000-0000B8890000}"/>
    <cellStyle name="20% - Accent1 4 2 4 2 2 3 3 8" xfId="35438" xr:uid="{00000000-0005-0000-0000-0000B9890000}"/>
    <cellStyle name="20% - Accent1 4 2 4 2 2 3 3 8 2" xfId="35439" xr:uid="{00000000-0005-0000-0000-0000BA890000}"/>
    <cellStyle name="20% - Accent1 4 2 4 2 2 3 3 9" xfId="35440" xr:uid="{00000000-0005-0000-0000-0000BB890000}"/>
    <cellStyle name="20% - Accent1 4 2 4 2 2 3 4" xfId="35441" xr:uid="{00000000-0005-0000-0000-0000BC890000}"/>
    <cellStyle name="20% - Accent1 4 2 4 2 2 3 4 2" xfId="35442" xr:uid="{00000000-0005-0000-0000-0000BD890000}"/>
    <cellStyle name="20% - Accent1 4 2 4 2 2 3 4 2 2" xfId="35443" xr:uid="{00000000-0005-0000-0000-0000BE890000}"/>
    <cellStyle name="20% - Accent1 4 2 4 2 2 3 4 2 2 2" xfId="35444" xr:uid="{00000000-0005-0000-0000-0000BF890000}"/>
    <cellStyle name="20% - Accent1 4 2 4 2 2 3 4 2 3" xfId="35445" xr:uid="{00000000-0005-0000-0000-0000C0890000}"/>
    <cellStyle name="20% - Accent1 4 2 4 2 2 3 4 3" xfId="35446" xr:uid="{00000000-0005-0000-0000-0000C1890000}"/>
    <cellStyle name="20% - Accent1 4 2 4 2 2 3 4 3 2" xfId="35447" xr:uid="{00000000-0005-0000-0000-0000C2890000}"/>
    <cellStyle name="20% - Accent1 4 2 4 2 2 3 4 4" xfId="35448" xr:uid="{00000000-0005-0000-0000-0000C3890000}"/>
    <cellStyle name="20% - Accent1 4 2 4 2 2 3 5" xfId="35449" xr:uid="{00000000-0005-0000-0000-0000C4890000}"/>
    <cellStyle name="20% - Accent1 4 2 4 2 2 3 5 2" xfId="35450" xr:uid="{00000000-0005-0000-0000-0000C5890000}"/>
    <cellStyle name="20% - Accent1 4 2 4 2 2 3 5 2 2" xfId="35451" xr:uid="{00000000-0005-0000-0000-0000C6890000}"/>
    <cellStyle name="20% - Accent1 4 2 4 2 2 3 5 2 2 2" xfId="35452" xr:uid="{00000000-0005-0000-0000-0000C7890000}"/>
    <cellStyle name="20% - Accent1 4 2 4 2 2 3 5 2 3" xfId="35453" xr:uid="{00000000-0005-0000-0000-0000C8890000}"/>
    <cellStyle name="20% - Accent1 4 2 4 2 2 3 5 3" xfId="35454" xr:uid="{00000000-0005-0000-0000-0000C9890000}"/>
    <cellStyle name="20% - Accent1 4 2 4 2 2 3 5 3 2" xfId="35455" xr:uid="{00000000-0005-0000-0000-0000CA890000}"/>
    <cellStyle name="20% - Accent1 4 2 4 2 2 3 5 4" xfId="35456" xr:uid="{00000000-0005-0000-0000-0000CB890000}"/>
    <cellStyle name="20% - Accent1 4 2 4 2 2 3 6" xfId="35457" xr:uid="{00000000-0005-0000-0000-0000CC890000}"/>
    <cellStyle name="20% - Accent1 4 2 4 2 2 3 6 2" xfId="35458" xr:uid="{00000000-0005-0000-0000-0000CD890000}"/>
    <cellStyle name="20% - Accent1 4 2 4 2 2 3 6 2 2" xfId="35459" xr:uid="{00000000-0005-0000-0000-0000CE890000}"/>
    <cellStyle name="20% - Accent1 4 2 4 2 2 3 6 2 2 2" xfId="35460" xr:uid="{00000000-0005-0000-0000-0000CF890000}"/>
    <cellStyle name="20% - Accent1 4 2 4 2 2 3 6 2 3" xfId="35461" xr:uid="{00000000-0005-0000-0000-0000D0890000}"/>
    <cellStyle name="20% - Accent1 4 2 4 2 2 3 6 3" xfId="35462" xr:uid="{00000000-0005-0000-0000-0000D1890000}"/>
    <cellStyle name="20% - Accent1 4 2 4 2 2 3 6 3 2" xfId="35463" xr:uid="{00000000-0005-0000-0000-0000D2890000}"/>
    <cellStyle name="20% - Accent1 4 2 4 2 2 3 6 4" xfId="35464" xr:uid="{00000000-0005-0000-0000-0000D3890000}"/>
    <cellStyle name="20% - Accent1 4 2 4 2 2 3 7" xfId="35465" xr:uid="{00000000-0005-0000-0000-0000D4890000}"/>
    <cellStyle name="20% - Accent1 4 2 4 2 2 3 7 2" xfId="35466" xr:uid="{00000000-0005-0000-0000-0000D5890000}"/>
    <cellStyle name="20% - Accent1 4 2 4 2 2 3 7 2 2" xfId="35467" xr:uid="{00000000-0005-0000-0000-0000D6890000}"/>
    <cellStyle name="20% - Accent1 4 2 4 2 2 3 7 3" xfId="35468" xr:uid="{00000000-0005-0000-0000-0000D7890000}"/>
    <cellStyle name="20% - Accent1 4 2 4 2 2 3 8" xfId="35469" xr:uid="{00000000-0005-0000-0000-0000D8890000}"/>
    <cellStyle name="20% - Accent1 4 2 4 2 2 3 8 2" xfId="35470" xr:uid="{00000000-0005-0000-0000-0000D9890000}"/>
    <cellStyle name="20% - Accent1 4 2 4 2 2 3 8 2 2" xfId="35471" xr:uid="{00000000-0005-0000-0000-0000DA890000}"/>
    <cellStyle name="20% - Accent1 4 2 4 2 2 3 8 3" xfId="35472" xr:uid="{00000000-0005-0000-0000-0000DB890000}"/>
    <cellStyle name="20% - Accent1 4 2 4 2 2 3 9" xfId="35473" xr:uid="{00000000-0005-0000-0000-0000DC890000}"/>
    <cellStyle name="20% - Accent1 4 2 4 2 2 3 9 2" xfId="35474" xr:uid="{00000000-0005-0000-0000-0000DD890000}"/>
    <cellStyle name="20% - Accent1 4 2 4 2 2 4" xfId="35475" xr:uid="{00000000-0005-0000-0000-0000DE890000}"/>
    <cellStyle name="20% - Accent1 4 2 4 2 2 4 10" xfId="35476" xr:uid="{00000000-0005-0000-0000-0000DF890000}"/>
    <cellStyle name="20% - Accent1 4 2 4 2 2 4 10 2" xfId="35477" xr:uid="{00000000-0005-0000-0000-0000E0890000}"/>
    <cellStyle name="20% - Accent1 4 2 4 2 2 4 11" xfId="35478" xr:uid="{00000000-0005-0000-0000-0000E1890000}"/>
    <cellStyle name="20% - Accent1 4 2 4 2 2 4 2" xfId="35479" xr:uid="{00000000-0005-0000-0000-0000E2890000}"/>
    <cellStyle name="20% - Accent1 4 2 4 2 2 4 2 2" xfId="35480" xr:uid="{00000000-0005-0000-0000-0000E3890000}"/>
    <cellStyle name="20% - Accent1 4 2 4 2 2 4 2 2 2" xfId="35481" xr:uid="{00000000-0005-0000-0000-0000E4890000}"/>
    <cellStyle name="20% - Accent1 4 2 4 2 2 4 2 2 2 2" xfId="35482" xr:uid="{00000000-0005-0000-0000-0000E5890000}"/>
    <cellStyle name="20% - Accent1 4 2 4 2 2 4 2 2 2 2 2" xfId="35483" xr:uid="{00000000-0005-0000-0000-0000E6890000}"/>
    <cellStyle name="20% - Accent1 4 2 4 2 2 4 2 2 2 3" xfId="35484" xr:uid="{00000000-0005-0000-0000-0000E7890000}"/>
    <cellStyle name="20% - Accent1 4 2 4 2 2 4 2 2 3" xfId="35485" xr:uid="{00000000-0005-0000-0000-0000E8890000}"/>
    <cellStyle name="20% - Accent1 4 2 4 2 2 4 2 2 3 2" xfId="35486" xr:uid="{00000000-0005-0000-0000-0000E9890000}"/>
    <cellStyle name="20% - Accent1 4 2 4 2 2 4 2 2 4" xfId="35487" xr:uid="{00000000-0005-0000-0000-0000EA890000}"/>
    <cellStyle name="20% - Accent1 4 2 4 2 2 4 2 3" xfId="35488" xr:uid="{00000000-0005-0000-0000-0000EB890000}"/>
    <cellStyle name="20% - Accent1 4 2 4 2 2 4 2 3 2" xfId="35489" xr:uid="{00000000-0005-0000-0000-0000EC890000}"/>
    <cellStyle name="20% - Accent1 4 2 4 2 2 4 2 3 2 2" xfId="35490" xr:uid="{00000000-0005-0000-0000-0000ED890000}"/>
    <cellStyle name="20% - Accent1 4 2 4 2 2 4 2 3 2 2 2" xfId="35491" xr:uid="{00000000-0005-0000-0000-0000EE890000}"/>
    <cellStyle name="20% - Accent1 4 2 4 2 2 4 2 3 2 3" xfId="35492" xr:uid="{00000000-0005-0000-0000-0000EF890000}"/>
    <cellStyle name="20% - Accent1 4 2 4 2 2 4 2 3 3" xfId="35493" xr:uid="{00000000-0005-0000-0000-0000F0890000}"/>
    <cellStyle name="20% - Accent1 4 2 4 2 2 4 2 3 3 2" xfId="35494" xr:uid="{00000000-0005-0000-0000-0000F1890000}"/>
    <cellStyle name="20% - Accent1 4 2 4 2 2 4 2 3 4" xfId="35495" xr:uid="{00000000-0005-0000-0000-0000F2890000}"/>
    <cellStyle name="20% - Accent1 4 2 4 2 2 4 2 4" xfId="35496" xr:uid="{00000000-0005-0000-0000-0000F3890000}"/>
    <cellStyle name="20% - Accent1 4 2 4 2 2 4 2 4 2" xfId="35497" xr:uid="{00000000-0005-0000-0000-0000F4890000}"/>
    <cellStyle name="20% - Accent1 4 2 4 2 2 4 2 4 2 2" xfId="35498" xr:uid="{00000000-0005-0000-0000-0000F5890000}"/>
    <cellStyle name="20% - Accent1 4 2 4 2 2 4 2 4 2 2 2" xfId="35499" xr:uid="{00000000-0005-0000-0000-0000F6890000}"/>
    <cellStyle name="20% - Accent1 4 2 4 2 2 4 2 4 2 3" xfId="35500" xr:uid="{00000000-0005-0000-0000-0000F7890000}"/>
    <cellStyle name="20% - Accent1 4 2 4 2 2 4 2 4 3" xfId="35501" xr:uid="{00000000-0005-0000-0000-0000F8890000}"/>
    <cellStyle name="20% - Accent1 4 2 4 2 2 4 2 4 3 2" xfId="35502" xr:uid="{00000000-0005-0000-0000-0000F9890000}"/>
    <cellStyle name="20% - Accent1 4 2 4 2 2 4 2 4 4" xfId="35503" xr:uid="{00000000-0005-0000-0000-0000FA890000}"/>
    <cellStyle name="20% - Accent1 4 2 4 2 2 4 2 5" xfId="35504" xr:uid="{00000000-0005-0000-0000-0000FB890000}"/>
    <cellStyle name="20% - Accent1 4 2 4 2 2 4 2 5 2" xfId="35505" xr:uid="{00000000-0005-0000-0000-0000FC890000}"/>
    <cellStyle name="20% - Accent1 4 2 4 2 2 4 2 5 2 2" xfId="35506" xr:uid="{00000000-0005-0000-0000-0000FD890000}"/>
    <cellStyle name="20% - Accent1 4 2 4 2 2 4 2 5 3" xfId="35507" xr:uid="{00000000-0005-0000-0000-0000FE890000}"/>
    <cellStyle name="20% - Accent1 4 2 4 2 2 4 2 6" xfId="35508" xr:uid="{00000000-0005-0000-0000-0000FF890000}"/>
    <cellStyle name="20% - Accent1 4 2 4 2 2 4 2 6 2" xfId="35509" xr:uid="{00000000-0005-0000-0000-0000008A0000}"/>
    <cellStyle name="20% - Accent1 4 2 4 2 2 4 2 6 2 2" xfId="35510" xr:uid="{00000000-0005-0000-0000-0000018A0000}"/>
    <cellStyle name="20% - Accent1 4 2 4 2 2 4 2 6 3" xfId="35511" xr:uid="{00000000-0005-0000-0000-0000028A0000}"/>
    <cellStyle name="20% - Accent1 4 2 4 2 2 4 2 7" xfId="35512" xr:uid="{00000000-0005-0000-0000-0000038A0000}"/>
    <cellStyle name="20% - Accent1 4 2 4 2 2 4 2 7 2" xfId="35513" xr:uid="{00000000-0005-0000-0000-0000048A0000}"/>
    <cellStyle name="20% - Accent1 4 2 4 2 2 4 2 8" xfId="35514" xr:uid="{00000000-0005-0000-0000-0000058A0000}"/>
    <cellStyle name="20% - Accent1 4 2 4 2 2 4 2 8 2" xfId="35515" xr:uid="{00000000-0005-0000-0000-0000068A0000}"/>
    <cellStyle name="20% - Accent1 4 2 4 2 2 4 2 9" xfId="35516" xr:uid="{00000000-0005-0000-0000-0000078A0000}"/>
    <cellStyle name="20% - Accent1 4 2 4 2 2 4 3" xfId="35517" xr:uid="{00000000-0005-0000-0000-0000088A0000}"/>
    <cellStyle name="20% - Accent1 4 2 4 2 2 4 3 2" xfId="35518" xr:uid="{00000000-0005-0000-0000-0000098A0000}"/>
    <cellStyle name="20% - Accent1 4 2 4 2 2 4 3 2 2" xfId="35519" xr:uid="{00000000-0005-0000-0000-00000A8A0000}"/>
    <cellStyle name="20% - Accent1 4 2 4 2 2 4 3 2 2 2" xfId="35520" xr:uid="{00000000-0005-0000-0000-00000B8A0000}"/>
    <cellStyle name="20% - Accent1 4 2 4 2 2 4 3 2 2 2 2" xfId="35521" xr:uid="{00000000-0005-0000-0000-00000C8A0000}"/>
    <cellStyle name="20% - Accent1 4 2 4 2 2 4 3 2 2 3" xfId="35522" xr:uid="{00000000-0005-0000-0000-00000D8A0000}"/>
    <cellStyle name="20% - Accent1 4 2 4 2 2 4 3 2 3" xfId="35523" xr:uid="{00000000-0005-0000-0000-00000E8A0000}"/>
    <cellStyle name="20% - Accent1 4 2 4 2 2 4 3 2 3 2" xfId="35524" xr:uid="{00000000-0005-0000-0000-00000F8A0000}"/>
    <cellStyle name="20% - Accent1 4 2 4 2 2 4 3 2 4" xfId="35525" xr:uid="{00000000-0005-0000-0000-0000108A0000}"/>
    <cellStyle name="20% - Accent1 4 2 4 2 2 4 3 3" xfId="35526" xr:uid="{00000000-0005-0000-0000-0000118A0000}"/>
    <cellStyle name="20% - Accent1 4 2 4 2 2 4 3 3 2" xfId="35527" xr:uid="{00000000-0005-0000-0000-0000128A0000}"/>
    <cellStyle name="20% - Accent1 4 2 4 2 2 4 3 3 2 2" xfId="35528" xr:uid="{00000000-0005-0000-0000-0000138A0000}"/>
    <cellStyle name="20% - Accent1 4 2 4 2 2 4 3 3 2 2 2" xfId="35529" xr:uid="{00000000-0005-0000-0000-0000148A0000}"/>
    <cellStyle name="20% - Accent1 4 2 4 2 2 4 3 3 2 3" xfId="35530" xr:uid="{00000000-0005-0000-0000-0000158A0000}"/>
    <cellStyle name="20% - Accent1 4 2 4 2 2 4 3 3 3" xfId="35531" xr:uid="{00000000-0005-0000-0000-0000168A0000}"/>
    <cellStyle name="20% - Accent1 4 2 4 2 2 4 3 3 3 2" xfId="35532" xr:uid="{00000000-0005-0000-0000-0000178A0000}"/>
    <cellStyle name="20% - Accent1 4 2 4 2 2 4 3 3 4" xfId="35533" xr:uid="{00000000-0005-0000-0000-0000188A0000}"/>
    <cellStyle name="20% - Accent1 4 2 4 2 2 4 3 4" xfId="35534" xr:uid="{00000000-0005-0000-0000-0000198A0000}"/>
    <cellStyle name="20% - Accent1 4 2 4 2 2 4 3 4 2" xfId="35535" xr:uid="{00000000-0005-0000-0000-00001A8A0000}"/>
    <cellStyle name="20% - Accent1 4 2 4 2 2 4 3 4 2 2" xfId="35536" xr:uid="{00000000-0005-0000-0000-00001B8A0000}"/>
    <cellStyle name="20% - Accent1 4 2 4 2 2 4 3 4 2 2 2" xfId="35537" xr:uid="{00000000-0005-0000-0000-00001C8A0000}"/>
    <cellStyle name="20% - Accent1 4 2 4 2 2 4 3 4 2 3" xfId="35538" xr:uid="{00000000-0005-0000-0000-00001D8A0000}"/>
    <cellStyle name="20% - Accent1 4 2 4 2 2 4 3 4 3" xfId="35539" xr:uid="{00000000-0005-0000-0000-00001E8A0000}"/>
    <cellStyle name="20% - Accent1 4 2 4 2 2 4 3 4 3 2" xfId="35540" xr:uid="{00000000-0005-0000-0000-00001F8A0000}"/>
    <cellStyle name="20% - Accent1 4 2 4 2 2 4 3 4 4" xfId="35541" xr:uid="{00000000-0005-0000-0000-0000208A0000}"/>
    <cellStyle name="20% - Accent1 4 2 4 2 2 4 3 5" xfId="35542" xr:uid="{00000000-0005-0000-0000-0000218A0000}"/>
    <cellStyle name="20% - Accent1 4 2 4 2 2 4 3 5 2" xfId="35543" xr:uid="{00000000-0005-0000-0000-0000228A0000}"/>
    <cellStyle name="20% - Accent1 4 2 4 2 2 4 3 5 2 2" xfId="35544" xr:uid="{00000000-0005-0000-0000-0000238A0000}"/>
    <cellStyle name="20% - Accent1 4 2 4 2 2 4 3 5 3" xfId="35545" xr:uid="{00000000-0005-0000-0000-0000248A0000}"/>
    <cellStyle name="20% - Accent1 4 2 4 2 2 4 3 6" xfId="35546" xr:uid="{00000000-0005-0000-0000-0000258A0000}"/>
    <cellStyle name="20% - Accent1 4 2 4 2 2 4 3 6 2" xfId="35547" xr:uid="{00000000-0005-0000-0000-0000268A0000}"/>
    <cellStyle name="20% - Accent1 4 2 4 2 2 4 3 6 2 2" xfId="35548" xr:uid="{00000000-0005-0000-0000-0000278A0000}"/>
    <cellStyle name="20% - Accent1 4 2 4 2 2 4 3 6 3" xfId="35549" xr:uid="{00000000-0005-0000-0000-0000288A0000}"/>
    <cellStyle name="20% - Accent1 4 2 4 2 2 4 3 7" xfId="35550" xr:uid="{00000000-0005-0000-0000-0000298A0000}"/>
    <cellStyle name="20% - Accent1 4 2 4 2 2 4 3 7 2" xfId="35551" xr:uid="{00000000-0005-0000-0000-00002A8A0000}"/>
    <cellStyle name="20% - Accent1 4 2 4 2 2 4 3 8" xfId="35552" xr:uid="{00000000-0005-0000-0000-00002B8A0000}"/>
    <cellStyle name="20% - Accent1 4 2 4 2 2 4 3 8 2" xfId="35553" xr:uid="{00000000-0005-0000-0000-00002C8A0000}"/>
    <cellStyle name="20% - Accent1 4 2 4 2 2 4 3 9" xfId="35554" xr:uid="{00000000-0005-0000-0000-00002D8A0000}"/>
    <cellStyle name="20% - Accent1 4 2 4 2 2 4 4" xfId="35555" xr:uid="{00000000-0005-0000-0000-00002E8A0000}"/>
    <cellStyle name="20% - Accent1 4 2 4 2 2 4 4 2" xfId="35556" xr:uid="{00000000-0005-0000-0000-00002F8A0000}"/>
    <cellStyle name="20% - Accent1 4 2 4 2 2 4 4 2 2" xfId="35557" xr:uid="{00000000-0005-0000-0000-0000308A0000}"/>
    <cellStyle name="20% - Accent1 4 2 4 2 2 4 4 2 2 2" xfId="35558" xr:uid="{00000000-0005-0000-0000-0000318A0000}"/>
    <cellStyle name="20% - Accent1 4 2 4 2 2 4 4 2 3" xfId="35559" xr:uid="{00000000-0005-0000-0000-0000328A0000}"/>
    <cellStyle name="20% - Accent1 4 2 4 2 2 4 4 3" xfId="35560" xr:uid="{00000000-0005-0000-0000-0000338A0000}"/>
    <cellStyle name="20% - Accent1 4 2 4 2 2 4 4 3 2" xfId="35561" xr:uid="{00000000-0005-0000-0000-0000348A0000}"/>
    <cellStyle name="20% - Accent1 4 2 4 2 2 4 4 4" xfId="35562" xr:uid="{00000000-0005-0000-0000-0000358A0000}"/>
    <cellStyle name="20% - Accent1 4 2 4 2 2 4 5" xfId="35563" xr:uid="{00000000-0005-0000-0000-0000368A0000}"/>
    <cellStyle name="20% - Accent1 4 2 4 2 2 4 5 2" xfId="35564" xr:uid="{00000000-0005-0000-0000-0000378A0000}"/>
    <cellStyle name="20% - Accent1 4 2 4 2 2 4 5 2 2" xfId="35565" xr:uid="{00000000-0005-0000-0000-0000388A0000}"/>
    <cellStyle name="20% - Accent1 4 2 4 2 2 4 5 2 2 2" xfId="35566" xr:uid="{00000000-0005-0000-0000-0000398A0000}"/>
    <cellStyle name="20% - Accent1 4 2 4 2 2 4 5 2 3" xfId="35567" xr:uid="{00000000-0005-0000-0000-00003A8A0000}"/>
    <cellStyle name="20% - Accent1 4 2 4 2 2 4 5 3" xfId="35568" xr:uid="{00000000-0005-0000-0000-00003B8A0000}"/>
    <cellStyle name="20% - Accent1 4 2 4 2 2 4 5 3 2" xfId="35569" xr:uid="{00000000-0005-0000-0000-00003C8A0000}"/>
    <cellStyle name="20% - Accent1 4 2 4 2 2 4 5 4" xfId="35570" xr:uid="{00000000-0005-0000-0000-00003D8A0000}"/>
    <cellStyle name="20% - Accent1 4 2 4 2 2 4 6" xfId="35571" xr:uid="{00000000-0005-0000-0000-00003E8A0000}"/>
    <cellStyle name="20% - Accent1 4 2 4 2 2 4 6 2" xfId="35572" xr:uid="{00000000-0005-0000-0000-00003F8A0000}"/>
    <cellStyle name="20% - Accent1 4 2 4 2 2 4 6 2 2" xfId="35573" xr:uid="{00000000-0005-0000-0000-0000408A0000}"/>
    <cellStyle name="20% - Accent1 4 2 4 2 2 4 6 2 2 2" xfId="35574" xr:uid="{00000000-0005-0000-0000-0000418A0000}"/>
    <cellStyle name="20% - Accent1 4 2 4 2 2 4 6 2 3" xfId="35575" xr:uid="{00000000-0005-0000-0000-0000428A0000}"/>
    <cellStyle name="20% - Accent1 4 2 4 2 2 4 6 3" xfId="35576" xr:uid="{00000000-0005-0000-0000-0000438A0000}"/>
    <cellStyle name="20% - Accent1 4 2 4 2 2 4 6 3 2" xfId="35577" xr:uid="{00000000-0005-0000-0000-0000448A0000}"/>
    <cellStyle name="20% - Accent1 4 2 4 2 2 4 6 4" xfId="35578" xr:uid="{00000000-0005-0000-0000-0000458A0000}"/>
    <cellStyle name="20% - Accent1 4 2 4 2 2 4 7" xfId="35579" xr:uid="{00000000-0005-0000-0000-0000468A0000}"/>
    <cellStyle name="20% - Accent1 4 2 4 2 2 4 7 2" xfId="35580" xr:uid="{00000000-0005-0000-0000-0000478A0000}"/>
    <cellStyle name="20% - Accent1 4 2 4 2 2 4 7 2 2" xfId="35581" xr:uid="{00000000-0005-0000-0000-0000488A0000}"/>
    <cellStyle name="20% - Accent1 4 2 4 2 2 4 7 3" xfId="35582" xr:uid="{00000000-0005-0000-0000-0000498A0000}"/>
    <cellStyle name="20% - Accent1 4 2 4 2 2 4 8" xfId="35583" xr:uid="{00000000-0005-0000-0000-00004A8A0000}"/>
    <cellStyle name="20% - Accent1 4 2 4 2 2 4 8 2" xfId="35584" xr:uid="{00000000-0005-0000-0000-00004B8A0000}"/>
    <cellStyle name="20% - Accent1 4 2 4 2 2 4 8 2 2" xfId="35585" xr:uid="{00000000-0005-0000-0000-00004C8A0000}"/>
    <cellStyle name="20% - Accent1 4 2 4 2 2 4 8 3" xfId="35586" xr:uid="{00000000-0005-0000-0000-00004D8A0000}"/>
    <cellStyle name="20% - Accent1 4 2 4 2 2 4 9" xfId="35587" xr:uid="{00000000-0005-0000-0000-00004E8A0000}"/>
    <cellStyle name="20% - Accent1 4 2 4 2 2 4 9 2" xfId="35588" xr:uid="{00000000-0005-0000-0000-00004F8A0000}"/>
    <cellStyle name="20% - Accent1 4 2 4 2 2 5" xfId="35589" xr:uid="{00000000-0005-0000-0000-0000508A0000}"/>
    <cellStyle name="20% - Accent1 4 2 4 2 2 5 2" xfId="35590" xr:uid="{00000000-0005-0000-0000-0000518A0000}"/>
    <cellStyle name="20% - Accent1 4 2 4 2 2 5 2 2" xfId="35591" xr:uid="{00000000-0005-0000-0000-0000528A0000}"/>
    <cellStyle name="20% - Accent1 4 2 4 2 2 5 2 2 2" xfId="35592" xr:uid="{00000000-0005-0000-0000-0000538A0000}"/>
    <cellStyle name="20% - Accent1 4 2 4 2 2 5 2 2 2 2" xfId="35593" xr:uid="{00000000-0005-0000-0000-0000548A0000}"/>
    <cellStyle name="20% - Accent1 4 2 4 2 2 5 2 2 3" xfId="35594" xr:uid="{00000000-0005-0000-0000-0000558A0000}"/>
    <cellStyle name="20% - Accent1 4 2 4 2 2 5 2 3" xfId="35595" xr:uid="{00000000-0005-0000-0000-0000568A0000}"/>
    <cellStyle name="20% - Accent1 4 2 4 2 2 5 2 3 2" xfId="35596" xr:uid="{00000000-0005-0000-0000-0000578A0000}"/>
    <cellStyle name="20% - Accent1 4 2 4 2 2 5 2 4" xfId="35597" xr:uid="{00000000-0005-0000-0000-0000588A0000}"/>
    <cellStyle name="20% - Accent1 4 2 4 2 2 5 3" xfId="35598" xr:uid="{00000000-0005-0000-0000-0000598A0000}"/>
    <cellStyle name="20% - Accent1 4 2 4 2 2 5 3 2" xfId="35599" xr:uid="{00000000-0005-0000-0000-00005A8A0000}"/>
    <cellStyle name="20% - Accent1 4 2 4 2 2 5 3 2 2" xfId="35600" xr:uid="{00000000-0005-0000-0000-00005B8A0000}"/>
    <cellStyle name="20% - Accent1 4 2 4 2 2 5 3 2 2 2" xfId="35601" xr:uid="{00000000-0005-0000-0000-00005C8A0000}"/>
    <cellStyle name="20% - Accent1 4 2 4 2 2 5 3 2 3" xfId="35602" xr:uid="{00000000-0005-0000-0000-00005D8A0000}"/>
    <cellStyle name="20% - Accent1 4 2 4 2 2 5 3 3" xfId="35603" xr:uid="{00000000-0005-0000-0000-00005E8A0000}"/>
    <cellStyle name="20% - Accent1 4 2 4 2 2 5 3 3 2" xfId="35604" xr:uid="{00000000-0005-0000-0000-00005F8A0000}"/>
    <cellStyle name="20% - Accent1 4 2 4 2 2 5 3 4" xfId="35605" xr:uid="{00000000-0005-0000-0000-0000608A0000}"/>
    <cellStyle name="20% - Accent1 4 2 4 2 2 5 4" xfId="35606" xr:uid="{00000000-0005-0000-0000-0000618A0000}"/>
    <cellStyle name="20% - Accent1 4 2 4 2 2 5 4 2" xfId="35607" xr:uid="{00000000-0005-0000-0000-0000628A0000}"/>
    <cellStyle name="20% - Accent1 4 2 4 2 2 5 4 2 2" xfId="35608" xr:uid="{00000000-0005-0000-0000-0000638A0000}"/>
    <cellStyle name="20% - Accent1 4 2 4 2 2 5 4 2 2 2" xfId="35609" xr:uid="{00000000-0005-0000-0000-0000648A0000}"/>
    <cellStyle name="20% - Accent1 4 2 4 2 2 5 4 2 3" xfId="35610" xr:uid="{00000000-0005-0000-0000-0000658A0000}"/>
    <cellStyle name="20% - Accent1 4 2 4 2 2 5 4 3" xfId="35611" xr:uid="{00000000-0005-0000-0000-0000668A0000}"/>
    <cellStyle name="20% - Accent1 4 2 4 2 2 5 4 3 2" xfId="35612" xr:uid="{00000000-0005-0000-0000-0000678A0000}"/>
    <cellStyle name="20% - Accent1 4 2 4 2 2 5 4 4" xfId="35613" xr:uid="{00000000-0005-0000-0000-0000688A0000}"/>
    <cellStyle name="20% - Accent1 4 2 4 2 2 5 5" xfId="35614" xr:uid="{00000000-0005-0000-0000-0000698A0000}"/>
    <cellStyle name="20% - Accent1 4 2 4 2 2 5 5 2" xfId="35615" xr:uid="{00000000-0005-0000-0000-00006A8A0000}"/>
    <cellStyle name="20% - Accent1 4 2 4 2 2 5 5 2 2" xfId="35616" xr:uid="{00000000-0005-0000-0000-00006B8A0000}"/>
    <cellStyle name="20% - Accent1 4 2 4 2 2 5 5 3" xfId="35617" xr:uid="{00000000-0005-0000-0000-00006C8A0000}"/>
    <cellStyle name="20% - Accent1 4 2 4 2 2 5 6" xfId="35618" xr:uid="{00000000-0005-0000-0000-00006D8A0000}"/>
    <cellStyle name="20% - Accent1 4 2 4 2 2 5 6 2" xfId="35619" xr:uid="{00000000-0005-0000-0000-00006E8A0000}"/>
    <cellStyle name="20% - Accent1 4 2 4 2 2 5 6 2 2" xfId="35620" xr:uid="{00000000-0005-0000-0000-00006F8A0000}"/>
    <cellStyle name="20% - Accent1 4 2 4 2 2 5 6 3" xfId="35621" xr:uid="{00000000-0005-0000-0000-0000708A0000}"/>
    <cellStyle name="20% - Accent1 4 2 4 2 2 5 7" xfId="35622" xr:uid="{00000000-0005-0000-0000-0000718A0000}"/>
    <cellStyle name="20% - Accent1 4 2 4 2 2 5 7 2" xfId="35623" xr:uid="{00000000-0005-0000-0000-0000728A0000}"/>
    <cellStyle name="20% - Accent1 4 2 4 2 2 5 8" xfId="35624" xr:uid="{00000000-0005-0000-0000-0000738A0000}"/>
    <cellStyle name="20% - Accent1 4 2 4 2 2 5 8 2" xfId="35625" xr:uid="{00000000-0005-0000-0000-0000748A0000}"/>
    <cellStyle name="20% - Accent1 4 2 4 2 2 5 9" xfId="35626" xr:uid="{00000000-0005-0000-0000-0000758A0000}"/>
    <cellStyle name="20% - Accent1 4 2 4 2 2 6" xfId="35627" xr:uid="{00000000-0005-0000-0000-0000768A0000}"/>
    <cellStyle name="20% - Accent1 4 2 4 2 2 6 2" xfId="35628" xr:uid="{00000000-0005-0000-0000-0000778A0000}"/>
    <cellStyle name="20% - Accent1 4 2 4 2 2 6 2 2" xfId="35629" xr:uid="{00000000-0005-0000-0000-0000788A0000}"/>
    <cellStyle name="20% - Accent1 4 2 4 2 2 6 2 2 2" xfId="35630" xr:uid="{00000000-0005-0000-0000-0000798A0000}"/>
    <cellStyle name="20% - Accent1 4 2 4 2 2 6 2 2 2 2" xfId="35631" xr:uid="{00000000-0005-0000-0000-00007A8A0000}"/>
    <cellStyle name="20% - Accent1 4 2 4 2 2 6 2 2 3" xfId="35632" xr:uid="{00000000-0005-0000-0000-00007B8A0000}"/>
    <cellStyle name="20% - Accent1 4 2 4 2 2 6 2 3" xfId="35633" xr:uid="{00000000-0005-0000-0000-00007C8A0000}"/>
    <cellStyle name="20% - Accent1 4 2 4 2 2 6 2 3 2" xfId="35634" xr:uid="{00000000-0005-0000-0000-00007D8A0000}"/>
    <cellStyle name="20% - Accent1 4 2 4 2 2 6 2 4" xfId="35635" xr:uid="{00000000-0005-0000-0000-00007E8A0000}"/>
    <cellStyle name="20% - Accent1 4 2 4 2 2 6 3" xfId="35636" xr:uid="{00000000-0005-0000-0000-00007F8A0000}"/>
    <cellStyle name="20% - Accent1 4 2 4 2 2 6 3 2" xfId="35637" xr:uid="{00000000-0005-0000-0000-0000808A0000}"/>
    <cellStyle name="20% - Accent1 4 2 4 2 2 6 3 2 2" xfId="35638" xr:uid="{00000000-0005-0000-0000-0000818A0000}"/>
    <cellStyle name="20% - Accent1 4 2 4 2 2 6 3 2 2 2" xfId="35639" xr:uid="{00000000-0005-0000-0000-0000828A0000}"/>
    <cellStyle name="20% - Accent1 4 2 4 2 2 6 3 2 3" xfId="35640" xr:uid="{00000000-0005-0000-0000-0000838A0000}"/>
    <cellStyle name="20% - Accent1 4 2 4 2 2 6 3 3" xfId="35641" xr:uid="{00000000-0005-0000-0000-0000848A0000}"/>
    <cellStyle name="20% - Accent1 4 2 4 2 2 6 3 3 2" xfId="35642" xr:uid="{00000000-0005-0000-0000-0000858A0000}"/>
    <cellStyle name="20% - Accent1 4 2 4 2 2 6 3 4" xfId="35643" xr:uid="{00000000-0005-0000-0000-0000868A0000}"/>
    <cellStyle name="20% - Accent1 4 2 4 2 2 6 4" xfId="35644" xr:uid="{00000000-0005-0000-0000-0000878A0000}"/>
    <cellStyle name="20% - Accent1 4 2 4 2 2 6 4 2" xfId="35645" xr:uid="{00000000-0005-0000-0000-0000888A0000}"/>
    <cellStyle name="20% - Accent1 4 2 4 2 2 6 4 2 2" xfId="35646" xr:uid="{00000000-0005-0000-0000-0000898A0000}"/>
    <cellStyle name="20% - Accent1 4 2 4 2 2 6 4 2 2 2" xfId="35647" xr:uid="{00000000-0005-0000-0000-00008A8A0000}"/>
    <cellStyle name="20% - Accent1 4 2 4 2 2 6 4 2 3" xfId="35648" xr:uid="{00000000-0005-0000-0000-00008B8A0000}"/>
    <cellStyle name="20% - Accent1 4 2 4 2 2 6 4 3" xfId="35649" xr:uid="{00000000-0005-0000-0000-00008C8A0000}"/>
    <cellStyle name="20% - Accent1 4 2 4 2 2 6 4 3 2" xfId="35650" xr:uid="{00000000-0005-0000-0000-00008D8A0000}"/>
    <cellStyle name="20% - Accent1 4 2 4 2 2 6 4 4" xfId="35651" xr:uid="{00000000-0005-0000-0000-00008E8A0000}"/>
    <cellStyle name="20% - Accent1 4 2 4 2 2 6 5" xfId="35652" xr:uid="{00000000-0005-0000-0000-00008F8A0000}"/>
    <cellStyle name="20% - Accent1 4 2 4 2 2 6 5 2" xfId="35653" xr:uid="{00000000-0005-0000-0000-0000908A0000}"/>
    <cellStyle name="20% - Accent1 4 2 4 2 2 6 5 2 2" xfId="35654" xr:uid="{00000000-0005-0000-0000-0000918A0000}"/>
    <cellStyle name="20% - Accent1 4 2 4 2 2 6 5 3" xfId="35655" xr:uid="{00000000-0005-0000-0000-0000928A0000}"/>
    <cellStyle name="20% - Accent1 4 2 4 2 2 6 6" xfId="35656" xr:uid="{00000000-0005-0000-0000-0000938A0000}"/>
    <cellStyle name="20% - Accent1 4 2 4 2 2 6 6 2" xfId="35657" xr:uid="{00000000-0005-0000-0000-0000948A0000}"/>
    <cellStyle name="20% - Accent1 4 2 4 2 2 6 6 2 2" xfId="35658" xr:uid="{00000000-0005-0000-0000-0000958A0000}"/>
    <cellStyle name="20% - Accent1 4 2 4 2 2 6 6 3" xfId="35659" xr:uid="{00000000-0005-0000-0000-0000968A0000}"/>
    <cellStyle name="20% - Accent1 4 2 4 2 2 6 7" xfId="35660" xr:uid="{00000000-0005-0000-0000-0000978A0000}"/>
    <cellStyle name="20% - Accent1 4 2 4 2 2 6 7 2" xfId="35661" xr:uid="{00000000-0005-0000-0000-0000988A0000}"/>
    <cellStyle name="20% - Accent1 4 2 4 2 2 6 8" xfId="35662" xr:uid="{00000000-0005-0000-0000-0000998A0000}"/>
    <cellStyle name="20% - Accent1 4 2 4 2 2 6 8 2" xfId="35663" xr:uid="{00000000-0005-0000-0000-00009A8A0000}"/>
    <cellStyle name="20% - Accent1 4 2 4 2 2 6 9" xfId="35664" xr:uid="{00000000-0005-0000-0000-00009B8A0000}"/>
    <cellStyle name="20% - Accent1 4 2 4 2 2 7" xfId="35665" xr:uid="{00000000-0005-0000-0000-00009C8A0000}"/>
    <cellStyle name="20% - Accent1 4 2 4 2 2 7 2" xfId="35666" xr:uid="{00000000-0005-0000-0000-00009D8A0000}"/>
    <cellStyle name="20% - Accent1 4 2 4 2 2 7 2 2" xfId="35667" xr:uid="{00000000-0005-0000-0000-00009E8A0000}"/>
    <cellStyle name="20% - Accent1 4 2 4 2 2 7 2 2 2" xfId="35668" xr:uid="{00000000-0005-0000-0000-00009F8A0000}"/>
    <cellStyle name="20% - Accent1 4 2 4 2 2 7 2 3" xfId="35669" xr:uid="{00000000-0005-0000-0000-0000A08A0000}"/>
    <cellStyle name="20% - Accent1 4 2 4 2 2 7 3" xfId="35670" xr:uid="{00000000-0005-0000-0000-0000A18A0000}"/>
    <cellStyle name="20% - Accent1 4 2 4 2 2 7 3 2" xfId="35671" xr:uid="{00000000-0005-0000-0000-0000A28A0000}"/>
    <cellStyle name="20% - Accent1 4 2 4 2 2 7 4" xfId="35672" xr:uid="{00000000-0005-0000-0000-0000A38A0000}"/>
    <cellStyle name="20% - Accent1 4 2 4 2 2 8" xfId="35673" xr:uid="{00000000-0005-0000-0000-0000A48A0000}"/>
    <cellStyle name="20% - Accent1 4 2 4 2 2 8 2" xfId="35674" xr:uid="{00000000-0005-0000-0000-0000A58A0000}"/>
    <cellStyle name="20% - Accent1 4 2 4 2 2 8 2 2" xfId="35675" xr:uid="{00000000-0005-0000-0000-0000A68A0000}"/>
    <cellStyle name="20% - Accent1 4 2 4 2 2 8 2 2 2" xfId="35676" xr:uid="{00000000-0005-0000-0000-0000A78A0000}"/>
    <cellStyle name="20% - Accent1 4 2 4 2 2 8 2 3" xfId="35677" xr:uid="{00000000-0005-0000-0000-0000A88A0000}"/>
    <cellStyle name="20% - Accent1 4 2 4 2 2 8 3" xfId="35678" xr:uid="{00000000-0005-0000-0000-0000A98A0000}"/>
    <cellStyle name="20% - Accent1 4 2 4 2 2 8 3 2" xfId="35679" xr:uid="{00000000-0005-0000-0000-0000AA8A0000}"/>
    <cellStyle name="20% - Accent1 4 2 4 2 2 8 4" xfId="35680" xr:uid="{00000000-0005-0000-0000-0000AB8A0000}"/>
    <cellStyle name="20% - Accent1 4 2 4 2 2 9" xfId="35681" xr:uid="{00000000-0005-0000-0000-0000AC8A0000}"/>
    <cellStyle name="20% - Accent1 4 2 4 2 2 9 2" xfId="35682" xr:uid="{00000000-0005-0000-0000-0000AD8A0000}"/>
    <cellStyle name="20% - Accent1 4 2 4 2 2 9 2 2" xfId="35683" xr:uid="{00000000-0005-0000-0000-0000AE8A0000}"/>
    <cellStyle name="20% - Accent1 4 2 4 2 2 9 2 2 2" xfId="35684" xr:uid="{00000000-0005-0000-0000-0000AF8A0000}"/>
    <cellStyle name="20% - Accent1 4 2 4 2 2 9 2 3" xfId="35685" xr:uid="{00000000-0005-0000-0000-0000B08A0000}"/>
    <cellStyle name="20% - Accent1 4 2 4 2 2 9 3" xfId="35686" xr:uid="{00000000-0005-0000-0000-0000B18A0000}"/>
    <cellStyle name="20% - Accent1 4 2 4 2 2 9 3 2" xfId="35687" xr:uid="{00000000-0005-0000-0000-0000B28A0000}"/>
    <cellStyle name="20% - Accent1 4 2 4 2 2 9 4" xfId="35688" xr:uid="{00000000-0005-0000-0000-0000B38A0000}"/>
    <cellStyle name="20% - Accent1 4 2 4 2 3" xfId="35689" xr:uid="{00000000-0005-0000-0000-0000B48A0000}"/>
    <cellStyle name="20% - Accent1 4 2 4 2 3 10" xfId="35690" xr:uid="{00000000-0005-0000-0000-0000B58A0000}"/>
    <cellStyle name="20% - Accent1 4 2 4 2 3 10 2" xfId="35691" xr:uid="{00000000-0005-0000-0000-0000B68A0000}"/>
    <cellStyle name="20% - Accent1 4 2 4 2 3 11" xfId="35692" xr:uid="{00000000-0005-0000-0000-0000B78A0000}"/>
    <cellStyle name="20% - Accent1 4 2 4 2 3 2" xfId="35693" xr:uid="{00000000-0005-0000-0000-0000B88A0000}"/>
    <cellStyle name="20% - Accent1 4 2 4 2 3 2 2" xfId="35694" xr:uid="{00000000-0005-0000-0000-0000B98A0000}"/>
    <cellStyle name="20% - Accent1 4 2 4 2 3 2 2 2" xfId="35695" xr:uid="{00000000-0005-0000-0000-0000BA8A0000}"/>
    <cellStyle name="20% - Accent1 4 2 4 2 3 2 2 2 2" xfId="35696" xr:uid="{00000000-0005-0000-0000-0000BB8A0000}"/>
    <cellStyle name="20% - Accent1 4 2 4 2 3 2 2 2 2 2" xfId="35697" xr:uid="{00000000-0005-0000-0000-0000BC8A0000}"/>
    <cellStyle name="20% - Accent1 4 2 4 2 3 2 2 2 3" xfId="35698" xr:uid="{00000000-0005-0000-0000-0000BD8A0000}"/>
    <cellStyle name="20% - Accent1 4 2 4 2 3 2 2 3" xfId="35699" xr:uid="{00000000-0005-0000-0000-0000BE8A0000}"/>
    <cellStyle name="20% - Accent1 4 2 4 2 3 2 2 3 2" xfId="35700" xr:uid="{00000000-0005-0000-0000-0000BF8A0000}"/>
    <cellStyle name="20% - Accent1 4 2 4 2 3 2 2 4" xfId="35701" xr:uid="{00000000-0005-0000-0000-0000C08A0000}"/>
    <cellStyle name="20% - Accent1 4 2 4 2 3 2 3" xfId="35702" xr:uid="{00000000-0005-0000-0000-0000C18A0000}"/>
    <cellStyle name="20% - Accent1 4 2 4 2 3 2 3 2" xfId="35703" xr:uid="{00000000-0005-0000-0000-0000C28A0000}"/>
    <cellStyle name="20% - Accent1 4 2 4 2 3 2 3 2 2" xfId="35704" xr:uid="{00000000-0005-0000-0000-0000C38A0000}"/>
    <cellStyle name="20% - Accent1 4 2 4 2 3 2 3 2 2 2" xfId="35705" xr:uid="{00000000-0005-0000-0000-0000C48A0000}"/>
    <cellStyle name="20% - Accent1 4 2 4 2 3 2 3 2 3" xfId="35706" xr:uid="{00000000-0005-0000-0000-0000C58A0000}"/>
    <cellStyle name="20% - Accent1 4 2 4 2 3 2 3 3" xfId="35707" xr:uid="{00000000-0005-0000-0000-0000C68A0000}"/>
    <cellStyle name="20% - Accent1 4 2 4 2 3 2 3 3 2" xfId="35708" xr:uid="{00000000-0005-0000-0000-0000C78A0000}"/>
    <cellStyle name="20% - Accent1 4 2 4 2 3 2 3 4" xfId="35709" xr:uid="{00000000-0005-0000-0000-0000C88A0000}"/>
    <cellStyle name="20% - Accent1 4 2 4 2 3 2 4" xfId="35710" xr:uid="{00000000-0005-0000-0000-0000C98A0000}"/>
    <cellStyle name="20% - Accent1 4 2 4 2 3 2 4 2" xfId="35711" xr:uid="{00000000-0005-0000-0000-0000CA8A0000}"/>
    <cellStyle name="20% - Accent1 4 2 4 2 3 2 4 2 2" xfId="35712" xr:uid="{00000000-0005-0000-0000-0000CB8A0000}"/>
    <cellStyle name="20% - Accent1 4 2 4 2 3 2 4 2 2 2" xfId="35713" xr:uid="{00000000-0005-0000-0000-0000CC8A0000}"/>
    <cellStyle name="20% - Accent1 4 2 4 2 3 2 4 2 3" xfId="35714" xr:uid="{00000000-0005-0000-0000-0000CD8A0000}"/>
    <cellStyle name="20% - Accent1 4 2 4 2 3 2 4 3" xfId="35715" xr:uid="{00000000-0005-0000-0000-0000CE8A0000}"/>
    <cellStyle name="20% - Accent1 4 2 4 2 3 2 4 3 2" xfId="35716" xr:uid="{00000000-0005-0000-0000-0000CF8A0000}"/>
    <cellStyle name="20% - Accent1 4 2 4 2 3 2 4 4" xfId="35717" xr:uid="{00000000-0005-0000-0000-0000D08A0000}"/>
    <cellStyle name="20% - Accent1 4 2 4 2 3 2 5" xfId="35718" xr:uid="{00000000-0005-0000-0000-0000D18A0000}"/>
    <cellStyle name="20% - Accent1 4 2 4 2 3 2 5 2" xfId="35719" xr:uid="{00000000-0005-0000-0000-0000D28A0000}"/>
    <cellStyle name="20% - Accent1 4 2 4 2 3 2 5 2 2" xfId="35720" xr:uid="{00000000-0005-0000-0000-0000D38A0000}"/>
    <cellStyle name="20% - Accent1 4 2 4 2 3 2 5 3" xfId="35721" xr:uid="{00000000-0005-0000-0000-0000D48A0000}"/>
    <cellStyle name="20% - Accent1 4 2 4 2 3 2 6" xfId="35722" xr:uid="{00000000-0005-0000-0000-0000D58A0000}"/>
    <cellStyle name="20% - Accent1 4 2 4 2 3 2 6 2" xfId="35723" xr:uid="{00000000-0005-0000-0000-0000D68A0000}"/>
    <cellStyle name="20% - Accent1 4 2 4 2 3 2 6 2 2" xfId="35724" xr:uid="{00000000-0005-0000-0000-0000D78A0000}"/>
    <cellStyle name="20% - Accent1 4 2 4 2 3 2 6 3" xfId="35725" xr:uid="{00000000-0005-0000-0000-0000D88A0000}"/>
    <cellStyle name="20% - Accent1 4 2 4 2 3 2 7" xfId="35726" xr:uid="{00000000-0005-0000-0000-0000D98A0000}"/>
    <cellStyle name="20% - Accent1 4 2 4 2 3 2 7 2" xfId="35727" xr:uid="{00000000-0005-0000-0000-0000DA8A0000}"/>
    <cellStyle name="20% - Accent1 4 2 4 2 3 2 8" xfId="35728" xr:uid="{00000000-0005-0000-0000-0000DB8A0000}"/>
    <cellStyle name="20% - Accent1 4 2 4 2 3 2 8 2" xfId="35729" xr:uid="{00000000-0005-0000-0000-0000DC8A0000}"/>
    <cellStyle name="20% - Accent1 4 2 4 2 3 2 9" xfId="35730" xr:uid="{00000000-0005-0000-0000-0000DD8A0000}"/>
    <cellStyle name="20% - Accent1 4 2 4 2 3 3" xfId="35731" xr:uid="{00000000-0005-0000-0000-0000DE8A0000}"/>
    <cellStyle name="20% - Accent1 4 2 4 2 3 3 2" xfId="35732" xr:uid="{00000000-0005-0000-0000-0000DF8A0000}"/>
    <cellStyle name="20% - Accent1 4 2 4 2 3 3 2 2" xfId="35733" xr:uid="{00000000-0005-0000-0000-0000E08A0000}"/>
    <cellStyle name="20% - Accent1 4 2 4 2 3 3 2 2 2" xfId="35734" xr:uid="{00000000-0005-0000-0000-0000E18A0000}"/>
    <cellStyle name="20% - Accent1 4 2 4 2 3 3 2 2 2 2" xfId="35735" xr:uid="{00000000-0005-0000-0000-0000E28A0000}"/>
    <cellStyle name="20% - Accent1 4 2 4 2 3 3 2 2 3" xfId="35736" xr:uid="{00000000-0005-0000-0000-0000E38A0000}"/>
    <cellStyle name="20% - Accent1 4 2 4 2 3 3 2 3" xfId="35737" xr:uid="{00000000-0005-0000-0000-0000E48A0000}"/>
    <cellStyle name="20% - Accent1 4 2 4 2 3 3 2 3 2" xfId="35738" xr:uid="{00000000-0005-0000-0000-0000E58A0000}"/>
    <cellStyle name="20% - Accent1 4 2 4 2 3 3 2 4" xfId="35739" xr:uid="{00000000-0005-0000-0000-0000E68A0000}"/>
    <cellStyle name="20% - Accent1 4 2 4 2 3 3 3" xfId="35740" xr:uid="{00000000-0005-0000-0000-0000E78A0000}"/>
    <cellStyle name="20% - Accent1 4 2 4 2 3 3 3 2" xfId="35741" xr:uid="{00000000-0005-0000-0000-0000E88A0000}"/>
    <cellStyle name="20% - Accent1 4 2 4 2 3 3 3 2 2" xfId="35742" xr:uid="{00000000-0005-0000-0000-0000E98A0000}"/>
    <cellStyle name="20% - Accent1 4 2 4 2 3 3 3 2 2 2" xfId="35743" xr:uid="{00000000-0005-0000-0000-0000EA8A0000}"/>
    <cellStyle name="20% - Accent1 4 2 4 2 3 3 3 2 3" xfId="35744" xr:uid="{00000000-0005-0000-0000-0000EB8A0000}"/>
    <cellStyle name="20% - Accent1 4 2 4 2 3 3 3 3" xfId="35745" xr:uid="{00000000-0005-0000-0000-0000EC8A0000}"/>
    <cellStyle name="20% - Accent1 4 2 4 2 3 3 3 3 2" xfId="35746" xr:uid="{00000000-0005-0000-0000-0000ED8A0000}"/>
    <cellStyle name="20% - Accent1 4 2 4 2 3 3 3 4" xfId="35747" xr:uid="{00000000-0005-0000-0000-0000EE8A0000}"/>
    <cellStyle name="20% - Accent1 4 2 4 2 3 3 4" xfId="35748" xr:uid="{00000000-0005-0000-0000-0000EF8A0000}"/>
    <cellStyle name="20% - Accent1 4 2 4 2 3 3 4 2" xfId="35749" xr:uid="{00000000-0005-0000-0000-0000F08A0000}"/>
    <cellStyle name="20% - Accent1 4 2 4 2 3 3 4 2 2" xfId="35750" xr:uid="{00000000-0005-0000-0000-0000F18A0000}"/>
    <cellStyle name="20% - Accent1 4 2 4 2 3 3 4 2 2 2" xfId="35751" xr:uid="{00000000-0005-0000-0000-0000F28A0000}"/>
    <cellStyle name="20% - Accent1 4 2 4 2 3 3 4 2 3" xfId="35752" xr:uid="{00000000-0005-0000-0000-0000F38A0000}"/>
    <cellStyle name="20% - Accent1 4 2 4 2 3 3 4 3" xfId="35753" xr:uid="{00000000-0005-0000-0000-0000F48A0000}"/>
    <cellStyle name="20% - Accent1 4 2 4 2 3 3 4 3 2" xfId="35754" xr:uid="{00000000-0005-0000-0000-0000F58A0000}"/>
    <cellStyle name="20% - Accent1 4 2 4 2 3 3 4 4" xfId="35755" xr:uid="{00000000-0005-0000-0000-0000F68A0000}"/>
    <cellStyle name="20% - Accent1 4 2 4 2 3 3 5" xfId="35756" xr:uid="{00000000-0005-0000-0000-0000F78A0000}"/>
    <cellStyle name="20% - Accent1 4 2 4 2 3 3 5 2" xfId="35757" xr:uid="{00000000-0005-0000-0000-0000F88A0000}"/>
    <cellStyle name="20% - Accent1 4 2 4 2 3 3 5 2 2" xfId="35758" xr:uid="{00000000-0005-0000-0000-0000F98A0000}"/>
    <cellStyle name="20% - Accent1 4 2 4 2 3 3 5 3" xfId="35759" xr:uid="{00000000-0005-0000-0000-0000FA8A0000}"/>
    <cellStyle name="20% - Accent1 4 2 4 2 3 3 6" xfId="35760" xr:uid="{00000000-0005-0000-0000-0000FB8A0000}"/>
    <cellStyle name="20% - Accent1 4 2 4 2 3 3 6 2" xfId="35761" xr:uid="{00000000-0005-0000-0000-0000FC8A0000}"/>
    <cellStyle name="20% - Accent1 4 2 4 2 3 3 6 2 2" xfId="35762" xr:uid="{00000000-0005-0000-0000-0000FD8A0000}"/>
    <cellStyle name="20% - Accent1 4 2 4 2 3 3 6 3" xfId="35763" xr:uid="{00000000-0005-0000-0000-0000FE8A0000}"/>
    <cellStyle name="20% - Accent1 4 2 4 2 3 3 7" xfId="35764" xr:uid="{00000000-0005-0000-0000-0000FF8A0000}"/>
    <cellStyle name="20% - Accent1 4 2 4 2 3 3 7 2" xfId="35765" xr:uid="{00000000-0005-0000-0000-0000008B0000}"/>
    <cellStyle name="20% - Accent1 4 2 4 2 3 3 8" xfId="35766" xr:uid="{00000000-0005-0000-0000-0000018B0000}"/>
    <cellStyle name="20% - Accent1 4 2 4 2 3 3 8 2" xfId="35767" xr:uid="{00000000-0005-0000-0000-0000028B0000}"/>
    <cellStyle name="20% - Accent1 4 2 4 2 3 3 9" xfId="35768" xr:uid="{00000000-0005-0000-0000-0000038B0000}"/>
    <cellStyle name="20% - Accent1 4 2 4 2 3 4" xfId="35769" xr:uid="{00000000-0005-0000-0000-0000048B0000}"/>
    <cellStyle name="20% - Accent1 4 2 4 2 3 4 2" xfId="35770" xr:uid="{00000000-0005-0000-0000-0000058B0000}"/>
    <cellStyle name="20% - Accent1 4 2 4 2 3 4 2 2" xfId="35771" xr:uid="{00000000-0005-0000-0000-0000068B0000}"/>
    <cellStyle name="20% - Accent1 4 2 4 2 3 4 2 2 2" xfId="35772" xr:uid="{00000000-0005-0000-0000-0000078B0000}"/>
    <cellStyle name="20% - Accent1 4 2 4 2 3 4 2 3" xfId="35773" xr:uid="{00000000-0005-0000-0000-0000088B0000}"/>
    <cellStyle name="20% - Accent1 4 2 4 2 3 4 3" xfId="35774" xr:uid="{00000000-0005-0000-0000-0000098B0000}"/>
    <cellStyle name="20% - Accent1 4 2 4 2 3 4 3 2" xfId="35775" xr:uid="{00000000-0005-0000-0000-00000A8B0000}"/>
    <cellStyle name="20% - Accent1 4 2 4 2 3 4 4" xfId="35776" xr:uid="{00000000-0005-0000-0000-00000B8B0000}"/>
    <cellStyle name="20% - Accent1 4 2 4 2 3 5" xfId="35777" xr:uid="{00000000-0005-0000-0000-00000C8B0000}"/>
    <cellStyle name="20% - Accent1 4 2 4 2 3 5 2" xfId="35778" xr:uid="{00000000-0005-0000-0000-00000D8B0000}"/>
    <cellStyle name="20% - Accent1 4 2 4 2 3 5 2 2" xfId="35779" xr:uid="{00000000-0005-0000-0000-00000E8B0000}"/>
    <cellStyle name="20% - Accent1 4 2 4 2 3 5 2 2 2" xfId="35780" xr:uid="{00000000-0005-0000-0000-00000F8B0000}"/>
    <cellStyle name="20% - Accent1 4 2 4 2 3 5 2 3" xfId="35781" xr:uid="{00000000-0005-0000-0000-0000108B0000}"/>
    <cellStyle name="20% - Accent1 4 2 4 2 3 5 3" xfId="35782" xr:uid="{00000000-0005-0000-0000-0000118B0000}"/>
    <cellStyle name="20% - Accent1 4 2 4 2 3 5 3 2" xfId="35783" xr:uid="{00000000-0005-0000-0000-0000128B0000}"/>
    <cellStyle name="20% - Accent1 4 2 4 2 3 5 4" xfId="35784" xr:uid="{00000000-0005-0000-0000-0000138B0000}"/>
    <cellStyle name="20% - Accent1 4 2 4 2 3 6" xfId="35785" xr:uid="{00000000-0005-0000-0000-0000148B0000}"/>
    <cellStyle name="20% - Accent1 4 2 4 2 3 6 2" xfId="35786" xr:uid="{00000000-0005-0000-0000-0000158B0000}"/>
    <cellStyle name="20% - Accent1 4 2 4 2 3 6 2 2" xfId="35787" xr:uid="{00000000-0005-0000-0000-0000168B0000}"/>
    <cellStyle name="20% - Accent1 4 2 4 2 3 6 2 2 2" xfId="35788" xr:uid="{00000000-0005-0000-0000-0000178B0000}"/>
    <cellStyle name="20% - Accent1 4 2 4 2 3 6 2 3" xfId="35789" xr:uid="{00000000-0005-0000-0000-0000188B0000}"/>
    <cellStyle name="20% - Accent1 4 2 4 2 3 6 3" xfId="35790" xr:uid="{00000000-0005-0000-0000-0000198B0000}"/>
    <cellStyle name="20% - Accent1 4 2 4 2 3 6 3 2" xfId="35791" xr:uid="{00000000-0005-0000-0000-00001A8B0000}"/>
    <cellStyle name="20% - Accent1 4 2 4 2 3 6 4" xfId="35792" xr:uid="{00000000-0005-0000-0000-00001B8B0000}"/>
    <cellStyle name="20% - Accent1 4 2 4 2 3 7" xfId="35793" xr:uid="{00000000-0005-0000-0000-00001C8B0000}"/>
    <cellStyle name="20% - Accent1 4 2 4 2 3 7 2" xfId="35794" xr:uid="{00000000-0005-0000-0000-00001D8B0000}"/>
    <cellStyle name="20% - Accent1 4 2 4 2 3 7 2 2" xfId="35795" xr:uid="{00000000-0005-0000-0000-00001E8B0000}"/>
    <cellStyle name="20% - Accent1 4 2 4 2 3 7 3" xfId="35796" xr:uid="{00000000-0005-0000-0000-00001F8B0000}"/>
    <cellStyle name="20% - Accent1 4 2 4 2 3 8" xfId="35797" xr:uid="{00000000-0005-0000-0000-0000208B0000}"/>
    <cellStyle name="20% - Accent1 4 2 4 2 3 8 2" xfId="35798" xr:uid="{00000000-0005-0000-0000-0000218B0000}"/>
    <cellStyle name="20% - Accent1 4 2 4 2 3 8 2 2" xfId="35799" xr:uid="{00000000-0005-0000-0000-0000228B0000}"/>
    <cellStyle name="20% - Accent1 4 2 4 2 3 8 3" xfId="35800" xr:uid="{00000000-0005-0000-0000-0000238B0000}"/>
    <cellStyle name="20% - Accent1 4 2 4 2 3 9" xfId="35801" xr:uid="{00000000-0005-0000-0000-0000248B0000}"/>
    <cellStyle name="20% - Accent1 4 2 4 2 3 9 2" xfId="35802" xr:uid="{00000000-0005-0000-0000-0000258B0000}"/>
    <cellStyle name="20% - Accent1 4 2 4 2 4" xfId="35803" xr:uid="{00000000-0005-0000-0000-0000268B0000}"/>
    <cellStyle name="20% - Accent1 4 2 4 2 4 10" xfId="35804" xr:uid="{00000000-0005-0000-0000-0000278B0000}"/>
    <cellStyle name="20% - Accent1 4 2 4 2 4 10 2" xfId="35805" xr:uid="{00000000-0005-0000-0000-0000288B0000}"/>
    <cellStyle name="20% - Accent1 4 2 4 2 4 11" xfId="35806" xr:uid="{00000000-0005-0000-0000-0000298B0000}"/>
    <cellStyle name="20% - Accent1 4 2 4 2 4 2" xfId="35807" xr:uid="{00000000-0005-0000-0000-00002A8B0000}"/>
    <cellStyle name="20% - Accent1 4 2 4 2 4 2 2" xfId="35808" xr:uid="{00000000-0005-0000-0000-00002B8B0000}"/>
    <cellStyle name="20% - Accent1 4 2 4 2 4 2 2 2" xfId="35809" xr:uid="{00000000-0005-0000-0000-00002C8B0000}"/>
    <cellStyle name="20% - Accent1 4 2 4 2 4 2 2 2 2" xfId="35810" xr:uid="{00000000-0005-0000-0000-00002D8B0000}"/>
    <cellStyle name="20% - Accent1 4 2 4 2 4 2 2 2 2 2" xfId="35811" xr:uid="{00000000-0005-0000-0000-00002E8B0000}"/>
    <cellStyle name="20% - Accent1 4 2 4 2 4 2 2 2 3" xfId="35812" xr:uid="{00000000-0005-0000-0000-00002F8B0000}"/>
    <cellStyle name="20% - Accent1 4 2 4 2 4 2 2 3" xfId="35813" xr:uid="{00000000-0005-0000-0000-0000308B0000}"/>
    <cellStyle name="20% - Accent1 4 2 4 2 4 2 2 3 2" xfId="35814" xr:uid="{00000000-0005-0000-0000-0000318B0000}"/>
    <cellStyle name="20% - Accent1 4 2 4 2 4 2 2 4" xfId="35815" xr:uid="{00000000-0005-0000-0000-0000328B0000}"/>
    <cellStyle name="20% - Accent1 4 2 4 2 4 2 3" xfId="35816" xr:uid="{00000000-0005-0000-0000-0000338B0000}"/>
    <cellStyle name="20% - Accent1 4 2 4 2 4 2 3 2" xfId="35817" xr:uid="{00000000-0005-0000-0000-0000348B0000}"/>
    <cellStyle name="20% - Accent1 4 2 4 2 4 2 3 2 2" xfId="35818" xr:uid="{00000000-0005-0000-0000-0000358B0000}"/>
    <cellStyle name="20% - Accent1 4 2 4 2 4 2 3 2 2 2" xfId="35819" xr:uid="{00000000-0005-0000-0000-0000368B0000}"/>
    <cellStyle name="20% - Accent1 4 2 4 2 4 2 3 2 3" xfId="35820" xr:uid="{00000000-0005-0000-0000-0000378B0000}"/>
    <cellStyle name="20% - Accent1 4 2 4 2 4 2 3 3" xfId="35821" xr:uid="{00000000-0005-0000-0000-0000388B0000}"/>
    <cellStyle name="20% - Accent1 4 2 4 2 4 2 3 3 2" xfId="35822" xr:uid="{00000000-0005-0000-0000-0000398B0000}"/>
    <cellStyle name="20% - Accent1 4 2 4 2 4 2 3 4" xfId="35823" xr:uid="{00000000-0005-0000-0000-00003A8B0000}"/>
    <cellStyle name="20% - Accent1 4 2 4 2 4 2 4" xfId="35824" xr:uid="{00000000-0005-0000-0000-00003B8B0000}"/>
    <cellStyle name="20% - Accent1 4 2 4 2 4 2 4 2" xfId="35825" xr:uid="{00000000-0005-0000-0000-00003C8B0000}"/>
    <cellStyle name="20% - Accent1 4 2 4 2 4 2 4 2 2" xfId="35826" xr:uid="{00000000-0005-0000-0000-00003D8B0000}"/>
    <cellStyle name="20% - Accent1 4 2 4 2 4 2 4 2 2 2" xfId="35827" xr:uid="{00000000-0005-0000-0000-00003E8B0000}"/>
    <cellStyle name="20% - Accent1 4 2 4 2 4 2 4 2 3" xfId="35828" xr:uid="{00000000-0005-0000-0000-00003F8B0000}"/>
    <cellStyle name="20% - Accent1 4 2 4 2 4 2 4 3" xfId="35829" xr:uid="{00000000-0005-0000-0000-0000408B0000}"/>
    <cellStyle name="20% - Accent1 4 2 4 2 4 2 4 3 2" xfId="35830" xr:uid="{00000000-0005-0000-0000-0000418B0000}"/>
    <cellStyle name="20% - Accent1 4 2 4 2 4 2 4 4" xfId="35831" xr:uid="{00000000-0005-0000-0000-0000428B0000}"/>
    <cellStyle name="20% - Accent1 4 2 4 2 4 2 5" xfId="35832" xr:uid="{00000000-0005-0000-0000-0000438B0000}"/>
    <cellStyle name="20% - Accent1 4 2 4 2 4 2 5 2" xfId="35833" xr:uid="{00000000-0005-0000-0000-0000448B0000}"/>
    <cellStyle name="20% - Accent1 4 2 4 2 4 2 5 2 2" xfId="35834" xr:uid="{00000000-0005-0000-0000-0000458B0000}"/>
    <cellStyle name="20% - Accent1 4 2 4 2 4 2 5 3" xfId="35835" xr:uid="{00000000-0005-0000-0000-0000468B0000}"/>
    <cellStyle name="20% - Accent1 4 2 4 2 4 2 6" xfId="35836" xr:uid="{00000000-0005-0000-0000-0000478B0000}"/>
    <cellStyle name="20% - Accent1 4 2 4 2 4 2 6 2" xfId="35837" xr:uid="{00000000-0005-0000-0000-0000488B0000}"/>
    <cellStyle name="20% - Accent1 4 2 4 2 4 2 6 2 2" xfId="35838" xr:uid="{00000000-0005-0000-0000-0000498B0000}"/>
    <cellStyle name="20% - Accent1 4 2 4 2 4 2 6 3" xfId="35839" xr:uid="{00000000-0005-0000-0000-00004A8B0000}"/>
    <cellStyle name="20% - Accent1 4 2 4 2 4 2 7" xfId="35840" xr:uid="{00000000-0005-0000-0000-00004B8B0000}"/>
    <cellStyle name="20% - Accent1 4 2 4 2 4 2 7 2" xfId="35841" xr:uid="{00000000-0005-0000-0000-00004C8B0000}"/>
    <cellStyle name="20% - Accent1 4 2 4 2 4 2 8" xfId="35842" xr:uid="{00000000-0005-0000-0000-00004D8B0000}"/>
    <cellStyle name="20% - Accent1 4 2 4 2 4 2 8 2" xfId="35843" xr:uid="{00000000-0005-0000-0000-00004E8B0000}"/>
    <cellStyle name="20% - Accent1 4 2 4 2 4 2 9" xfId="35844" xr:uid="{00000000-0005-0000-0000-00004F8B0000}"/>
    <cellStyle name="20% - Accent1 4 2 4 2 4 3" xfId="35845" xr:uid="{00000000-0005-0000-0000-0000508B0000}"/>
    <cellStyle name="20% - Accent1 4 2 4 2 4 3 2" xfId="35846" xr:uid="{00000000-0005-0000-0000-0000518B0000}"/>
    <cellStyle name="20% - Accent1 4 2 4 2 4 3 2 2" xfId="35847" xr:uid="{00000000-0005-0000-0000-0000528B0000}"/>
    <cellStyle name="20% - Accent1 4 2 4 2 4 3 2 2 2" xfId="35848" xr:uid="{00000000-0005-0000-0000-0000538B0000}"/>
    <cellStyle name="20% - Accent1 4 2 4 2 4 3 2 2 2 2" xfId="35849" xr:uid="{00000000-0005-0000-0000-0000548B0000}"/>
    <cellStyle name="20% - Accent1 4 2 4 2 4 3 2 2 3" xfId="35850" xr:uid="{00000000-0005-0000-0000-0000558B0000}"/>
    <cellStyle name="20% - Accent1 4 2 4 2 4 3 2 3" xfId="35851" xr:uid="{00000000-0005-0000-0000-0000568B0000}"/>
    <cellStyle name="20% - Accent1 4 2 4 2 4 3 2 3 2" xfId="35852" xr:uid="{00000000-0005-0000-0000-0000578B0000}"/>
    <cellStyle name="20% - Accent1 4 2 4 2 4 3 2 4" xfId="35853" xr:uid="{00000000-0005-0000-0000-0000588B0000}"/>
    <cellStyle name="20% - Accent1 4 2 4 2 4 3 3" xfId="35854" xr:uid="{00000000-0005-0000-0000-0000598B0000}"/>
    <cellStyle name="20% - Accent1 4 2 4 2 4 3 3 2" xfId="35855" xr:uid="{00000000-0005-0000-0000-00005A8B0000}"/>
    <cellStyle name="20% - Accent1 4 2 4 2 4 3 3 2 2" xfId="35856" xr:uid="{00000000-0005-0000-0000-00005B8B0000}"/>
    <cellStyle name="20% - Accent1 4 2 4 2 4 3 3 2 2 2" xfId="35857" xr:uid="{00000000-0005-0000-0000-00005C8B0000}"/>
    <cellStyle name="20% - Accent1 4 2 4 2 4 3 3 2 3" xfId="35858" xr:uid="{00000000-0005-0000-0000-00005D8B0000}"/>
    <cellStyle name="20% - Accent1 4 2 4 2 4 3 3 3" xfId="35859" xr:uid="{00000000-0005-0000-0000-00005E8B0000}"/>
    <cellStyle name="20% - Accent1 4 2 4 2 4 3 3 3 2" xfId="35860" xr:uid="{00000000-0005-0000-0000-00005F8B0000}"/>
    <cellStyle name="20% - Accent1 4 2 4 2 4 3 3 4" xfId="35861" xr:uid="{00000000-0005-0000-0000-0000608B0000}"/>
    <cellStyle name="20% - Accent1 4 2 4 2 4 3 4" xfId="35862" xr:uid="{00000000-0005-0000-0000-0000618B0000}"/>
    <cellStyle name="20% - Accent1 4 2 4 2 4 3 4 2" xfId="35863" xr:uid="{00000000-0005-0000-0000-0000628B0000}"/>
    <cellStyle name="20% - Accent1 4 2 4 2 4 3 4 2 2" xfId="35864" xr:uid="{00000000-0005-0000-0000-0000638B0000}"/>
    <cellStyle name="20% - Accent1 4 2 4 2 4 3 4 2 2 2" xfId="35865" xr:uid="{00000000-0005-0000-0000-0000648B0000}"/>
    <cellStyle name="20% - Accent1 4 2 4 2 4 3 4 2 3" xfId="35866" xr:uid="{00000000-0005-0000-0000-0000658B0000}"/>
    <cellStyle name="20% - Accent1 4 2 4 2 4 3 4 3" xfId="35867" xr:uid="{00000000-0005-0000-0000-0000668B0000}"/>
    <cellStyle name="20% - Accent1 4 2 4 2 4 3 4 3 2" xfId="35868" xr:uid="{00000000-0005-0000-0000-0000678B0000}"/>
    <cellStyle name="20% - Accent1 4 2 4 2 4 3 4 4" xfId="35869" xr:uid="{00000000-0005-0000-0000-0000688B0000}"/>
    <cellStyle name="20% - Accent1 4 2 4 2 4 3 5" xfId="35870" xr:uid="{00000000-0005-0000-0000-0000698B0000}"/>
    <cellStyle name="20% - Accent1 4 2 4 2 4 3 5 2" xfId="35871" xr:uid="{00000000-0005-0000-0000-00006A8B0000}"/>
    <cellStyle name="20% - Accent1 4 2 4 2 4 3 5 2 2" xfId="35872" xr:uid="{00000000-0005-0000-0000-00006B8B0000}"/>
    <cellStyle name="20% - Accent1 4 2 4 2 4 3 5 3" xfId="35873" xr:uid="{00000000-0005-0000-0000-00006C8B0000}"/>
    <cellStyle name="20% - Accent1 4 2 4 2 4 3 6" xfId="35874" xr:uid="{00000000-0005-0000-0000-00006D8B0000}"/>
    <cellStyle name="20% - Accent1 4 2 4 2 4 3 6 2" xfId="35875" xr:uid="{00000000-0005-0000-0000-00006E8B0000}"/>
    <cellStyle name="20% - Accent1 4 2 4 2 4 3 6 2 2" xfId="35876" xr:uid="{00000000-0005-0000-0000-00006F8B0000}"/>
    <cellStyle name="20% - Accent1 4 2 4 2 4 3 6 3" xfId="35877" xr:uid="{00000000-0005-0000-0000-0000708B0000}"/>
    <cellStyle name="20% - Accent1 4 2 4 2 4 3 7" xfId="35878" xr:uid="{00000000-0005-0000-0000-0000718B0000}"/>
    <cellStyle name="20% - Accent1 4 2 4 2 4 3 7 2" xfId="35879" xr:uid="{00000000-0005-0000-0000-0000728B0000}"/>
    <cellStyle name="20% - Accent1 4 2 4 2 4 3 8" xfId="35880" xr:uid="{00000000-0005-0000-0000-0000738B0000}"/>
    <cellStyle name="20% - Accent1 4 2 4 2 4 3 8 2" xfId="35881" xr:uid="{00000000-0005-0000-0000-0000748B0000}"/>
    <cellStyle name="20% - Accent1 4 2 4 2 4 3 9" xfId="35882" xr:uid="{00000000-0005-0000-0000-0000758B0000}"/>
    <cellStyle name="20% - Accent1 4 2 4 2 4 4" xfId="35883" xr:uid="{00000000-0005-0000-0000-0000768B0000}"/>
    <cellStyle name="20% - Accent1 4 2 4 2 4 4 2" xfId="35884" xr:uid="{00000000-0005-0000-0000-0000778B0000}"/>
    <cellStyle name="20% - Accent1 4 2 4 2 4 4 2 2" xfId="35885" xr:uid="{00000000-0005-0000-0000-0000788B0000}"/>
    <cellStyle name="20% - Accent1 4 2 4 2 4 4 2 2 2" xfId="35886" xr:uid="{00000000-0005-0000-0000-0000798B0000}"/>
    <cellStyle name="20% - Accent1 4 2 4 2 4 4 2 3" xfId="35887" xr:uid="{00000000-0005-0000-0000-00007A8B0000}"/>
    <cellStyle name="20% - Accent1 4 2 4 2 4 4 3" xfId="35888" xr:uid="{00000000-0005-0000-0000-00007B8B0000}"/>
    <cellStyle name="20% - Accent1 4 2 4 2 4 4 3 2" xfId="35889" xr:uid="{00000000-0005-0000-0000-00007C8B0000}"/>
    <cellStyle name="20% - Accent1 4 2 4 2 4 4 4" xfId="35890" xr:uid="{00000000-0005-0000-0000-00007D8B0000}"/>
    <cellStyle name="20% - Accent1 4 2 4 2 4 5" xfId="35891" xr:uid="{00000000-0005-0000-0000-00007E8B0000}"/>
    <cellStyle name="20% - Accent1 4 2 4 2 4 5 2" xfId="35892" xr:uid="{00000000-0005-0000-0000-00007F8B0000}"/>
    <cellStyle name="20% - Accent1 4 2 4 2 4 5 2 2" xfId="35893" xr:uid="{00000000-0005-0000-0000-0000808B0000}"/>
    <cellStyle name="20% - Accent1 4 2 4 2 4 5 2 2 2" xfId="35894" xr:uid="{00000000-0005-0000-0000-0000818B0000}"/>
    <cellStyle name="20% - Accent1 4 2 4 2 4 5 2 3" xfId="35895" xr:uid="{00000000-0005-0000-0000-0000828B0000}"/>
    <cellStyle name="20% - Accent1 4 2 4 2 4 5 3" xfId="35896" xr:uid="{00000000-0005-0000-0000-0000838B0000}"/>
    <cellStyle name="20% - Accent1 4 2 4 2 4 5 3 2" xfId="35897" xr:uid="{00000000-0005-0000-0000-0000848B0000}"/>
    <cellStyle name="20% - Accent1 4 2 4 2 4 5 4" xfId="35898" xr:uid="{00000000-0005-0000-0000-0000858B0000}"/>
    <cellStyle name="20% - Accent1 4 2 4 2 4 6" xfId="35899" xr:uid="{00000000-0005-0000-0000-0000868B0000}"/>
    <cellStyle name="20% - Accent1 4 2 4 2 4 6 2" xfId="35900" xr:uid="{00000000-0005-0000-0000-0000878B0000}"/>
    <cellStyle name="20% - Accent1 4 2 4 2 4 6 2 2" xfId="35901" xr:uid="{00000000-0005-0000-0000-0000888B0000}"/>
    <cellStyle name="20% - Accent1 4 2 4 2 4 6 2 2 2" xfId="35902" xr:uid="{00000000-0005-0000-0000-0000898B0000}"/>
    <cellStyle name="20% - Accent1 4 2 4 2 4 6 2 3" xfId="35903" xr:uid="{00000000-0005-0000-0000-00008A8B0000}"/>
    <cellStyle name="20% - Accent1 4 2 4 2 4 6 3" xfId="35904" xr:uid="{00000000-0005-0000-0000-00008B8B0000}"/>
    <cellStyle name="20% - Accent1 4 2 4 2 4 6 3 2" xfId="35905" xr:uid="{00000000-0005-0000-0000-00008C8B0000}"/>
    <cellStyle name="20% - Accent1 4 2 4 2 4 6 4" xfId="35906" xr:uid="{00000000-0005-0000-0000-00008D8B0000}"/>
    <cellStyle name="20% - Accent1 4 2 4 2 4 7" xfId="35907" xr:uid="{00000000-0005-0000-0000-00008E8B0000}"/>
    <cellStyle name="20% - Accent1 4 2 4 2 4 7 2" xfId="35908" xr:uid="{00000000-0005-0000-0000-00008F8B0000}"/>
    <cellStyle name="20% - Accent1 4 2 4 2 4 7 2 2" xfId="35909" xr:uid="{00000000-0005-0000-0000-0000908B0000}"/>
    <cellStyle name="20% - Accent1 4 2 4 2 4 7 3" xfId="35910" xr:uid="{00000000-0005-0000-0000-0000918B0000}"/>
    <cellStyle name="20% - Accent1 4 2 4 2 4 8" xfId="35911" xr:uid="{00000000-0005-0000-0000-0000928B0000}"/>
    <cellStyle name="20% - Accent1 4 2 4 2 4 8 2" xfId="35912" xr:uid="{00000000-0005-0000-0000-0000938B0000}"/>
    <cellStyle name="20% - Accent1 4 2 4 2 4 8 2 2" xfId="35913" xr:uid="{00000000-0005-0000-0000-0000948B0000}"/>
    <cellStyle name="20% - Accent1 4 2 4 2 4 8 3" xfId="35914" xr:uid="{00000000-0005-0000-0000-0000958B0000}"/>
    <cellStyle name="20% - Accent1 4 2 4 2 4 9" xfId="35915" xr:uid="{00000000-0005-0000-0000-0000968B0000}"/>
    <cellStyle name="20% - Accent1 4 2 4 2 4 9 2" xfId="35916" xr:uid="{00000000-0005-0000-0000-0000978B0000}"/>
    <cellStyle name="20% - Accent1 4 2 4 2 5" xfId="35917" xr:uid="{00000000-0005-0000-0000-0000988B0000}"/>
    <cellStyle name="20% - Accent1 4 2 4 2 5 10" xfId="35918" xr:uid="{00000000-0005-0000-0000-0000998B0000}"/>
    <cellStyle name="20% - Accent1 4 2 4 2 5 10 2" xfId="35919" xr:uid="{00000000-0005-0000-0000-00009A8B0000}"/>
    <cellStyle name="20% - Accent1 4 2 4 2 5 11" xfId="35920" xr:uid="{00000000-0005-0000-0000-00009B8B0000}"/>
    <cellStyle name="20% - Accent1 4 2 4 2 5 2" xfId="35921" xr:uid="{00000000-0005-0000-0000-00009C8B0000}"/>
    <cellStyle name="20% - Accent1 4 2 4 2 5 2 2" xfId="35922" xr:uid="{00000000-0005-0000-0000-00009D8B0000}"/>
    <cellStyle name="20% - Accent1 4 2 4 2 5 2 2 2" xfId="35923" xr:uid="{00000000-0005-0000-0000-00009E8B0000}"/>
    <cellStyle name="20% - Accent1 4 2 4 2 5 2 2 2 2" xfId="35924" xr:uid="{00000000-0005-0000-0000-00009F8B0000}"/>
    <cellStyle name="20% - Accent1 4 2 4 2 5 2 2 2 2 2" xfId="35925" xr:uid="{00000000-0005-0000-0000-0000A08B0000}"/>
    <cellStyle name="20% - Accent1 4 2 4 2 5 2 2 2 3" xfId="35926" xr:uid="{00000000-0005-0000-0000-0000A18B0000}"/>
    <cellStyle name="20% - Accent1 4 2 4 2 5 2 2 3" xfId="35927" xr:uid="{00000000-0005-0000-0000-0000A28B0000}"/>
    <cellStyle name="20% - Accent1 4 2 4 2 5 2 2 3 2" xfId="35928" xr:uid="{00000000-0005-0000-0000-0000A38B0000}"/>
    <cellStyle name="20% - Accent1 4 2 4 2 5 2 2 4" xfId="35929" xr:uid="{00000000-0005-0000-0000-0000A48B0000}"/>
    <cellStyle name="20% - Accent1 4 2 4 2 5 2 3" xfId="35930" xr:uid="{00000000-0005-0000-0000-0000A58B0000}"/>
    <cellStyle name="20% - Accent1 4 2 4 2 5 2 3 2" xfId="35931" xr:uid="{00000000-0005-0000-0000-0000A68B0000}"/>
    <cellStyle name="20% - Accent1 4 2 4 2 5 2 3 2 2" xfId="35932" xr:uid="{00000000-0005-0000-0000-0000A78B0000}"/>
    <cellStyle name="20% - Accent1 4 2 4 2 5 2 3 2 2 2" xfId="35933" xr:uid="{00000000-0005-0000-0000-0000A88B0000}"/>
    <cellStyle name="20% - Accent1 4 2 4 2 5 2 3 2 3" xfId="35934" xr:uid="{00000000-0005-0000-0000-0000A98B0000}"/>
    <cellStyle name="20% - Accent1 4 2 4 2 5 2 3 3" xfId="35935" xr:uid="{00000000-0005-0000-0000-0000AA8B0000}"/>
    <cellStyle name="20% - Accent1 4 2 4 2 5 2 3 3 2" xfId="35936" xr:uid="{00000000-0005-0000-0000-0000AB8B0000}"/>
    <cellStyle name="20% - Accent1 4 2 4 2 5 2 3 4" xfId="35937" xr:uid="{00000000-0005-0000-0000-0000AC8B0000}"/>
    <cellStyle name="20% - Accent1 4 2 4 2 5 2 4" xfId="35938" xr:uid="{00000000-0005-0000-0000-0000AD8B0000}"/>
    <cellStyle name="20% - Accent1 4 2 4 2 5 2 4 2" xfId="35939" xr:uid="{00000000-0005-0000-0000-0000AE8B0000}"/>
    <cellStyle name="20% - Accent1 4 2 4 2 5 2 4 2 2" xfId="35940" xr:uid="{00000000-0005-0000-0000-0000AF8B0000}"/>
    <cellStyle name="20% - Accent1 4 2 4 2 5 2 4 2 2 2" xfId="35941" xr:uid="{00000000-0005-0000-0000-0000B08B0000}"/>
    <cellStyle name="20% - Accent1 4 2 4 2 5 2 4 2 3" xfId="35942" xr:uid="{00000000-0005-0000-0000-0000B18B0000}"/>
    <cellStyle name="20% - Accent1 4 2 4 2 5 2 4 3" xfId="35943" xr:uid="{00000000-0005-0000-0000-0000B28B0000}"/>
    <cellStyle name="20% - Accent1 4 2 4 2 5 2 4 3 2" xfId="35944" xr:uid="{00000000-0005-0000-0000-0000B38B0000}"/>
    <cellStyle name="20% - Accent1 4 2 4 2 5 2 4 4" xfId="35945" xr:uid="{00000000-0005-0000-0000-0000B48B0000}"/>
    <cellStyle name="20% - Accent1 4 2 4 2 5 2 5" xfId="35946" xr:uid="{00000000-0005-0000-0000-0000B58B0000}"/>
    <cellStyle name="20% - Accent1 4 2 4 2 5 2 5 2" xfId="35947" xr:uid="{00000000-0005-0000-0000-0000B68B0000}"/>
    <cellStyle name="20% - Accent1 4 2 4 2 5 2 5 2 2" xfId="35948" xr:uid="{00000000-0005-0000-0000-0000B78B0000}"/>
    <cellStyle name="20% - Accent1 4 2 4 2 5 2 5 3" xfId="35949" xr:uid="{00000000-0005-0000-0000-0000B88B0000}"/>
    <cellStyle name="20% - Accent1 4 2 4 2 5 2 6" xfId="35950" xr:uid="{00000000-0005-0000-0000-0000B98B0000}"/>
    <cellStyle name="20% - Accent1 4 2 4 2 5 2 6 2" xfId="35951" xr:uid="{00000000-0005-0000-0000-0000BA8B0000}"/>
    <cellStyle name="20% - Accent1 4 2 4 2 5 2 6 2 2" xfId="35952" xr:uid="{00000000-0005-0000-0000-0000BB8B0000}"/>
    <cellStyle name="20% - Accent1 4 2 4 2 5 2 6 3" xfId="35953" xr:uid="{00000000-0005-0000-0000-0000BC8B0000}"/>
    <cellStyle name="20% - Accent1 4 2 4 2 5 2 7" xfId="35954" xr:uid="{00000000-0005-0000-0000-0000BD8B0000}"/>
    <cellStyle name="20% - Accent1 4 2 4 2 5 2 7 2" xfId="35955" xr:uid="{00000000-0005-0000-0000-0000BE8B0000}"/>
    <cellStyle name="20% - Accent1 4 2 4 2 5 2 8" xfId="35956" xr:uid="{00000000-0005-0000-0000-0000BF8B0000}"/>
    <cellStyle name="20% - Accent1 4 2 4 2 5 2 8 2" xfId="35957" xr:uid="{00000000-0005-0000-0000-0000C08B0000}"/>
    <cellStyle name="20% - Accent1 4 2 4 2 5 2 9" xfId="35958" xr:uid="{00000000-0005-0000-0000-0000C18B0000}"/>
    <cellStyle name="20% - Accent1 4 2 4 2 5 3" xfId="35959" xr:uid="{00000000-0005-0000-0000-0000C28B0000}"/>
    <cellStyle name="20% - Accent1 4 2 4 2 5 3 2" xfId="35960" xr:uid="{00000000-0005-0000-0000-0000C38B0000}"/>
    <cellStyle name="20% - Accent1 4 2 4 2 5 3 2 2" xfId="35961" xr:uid="{00000000-0005-0000-0000-0000C48B0000}"/>
    <cellStyle name="20% - Accent1 4 2 4 2 5 3 2 2 2" xfId="35962" xr:uid="{00000000-0005-0000-0000-0000C58B0000}"/>
    <cellStyle name="20% - Accent1 4 2 4 2 5 3 2 2 2 2" xfId="35963" xr:uid="{00000000-0005-0000-0000-0000C68B0000}"/>
    <cellStyle name="20% - Accent1 4 2 4 2 5 3 2 2 3" xfId="35964" xr:uid="{00000000-0005-0000-0000-0000C78B0000}"/>
    <cellStyle name="20% - Accent1 4 2 4 2 5 3 2 3" xfId="35965" xr:uid="{00000000-0005-0000-0000-0000C88B0000}"/>
    <cellStyle name="20% - Accent1 4 2 4 2 5 3 2 3 2" xfId="35966" xr:uid="{00000000-0005-0000-0000-0000C98B0000}"/>
    <cellStyle name="20% - Accent1 4 2 4 2 5 3 2 4" xfId="35967" xr:uid="{00000000-0005-0000-0000-0000CA8B0000}"/>
    <cellStyle name="20% - Accent1 4 2 4 2 5 3 3" xfId="35968" xr:uid="{00000000-0005-0000-0000-0000CB8B0000}"/>
    <cellStyle name="20% - Accent1 4 2 4 2 5 3 3 2" xfId="35969" xr:uid="{00000000-0005-0000-0000-0000CC8B0000}"/>
    <cellStyle name="20% - Accent1 4 2 4 2 5 3 3 2 2" xfId="35970" xr:uid="{00000000-0005-0000-0000-0000CD8B0000}"/>
    <cellStyle name="20% - Accent1 4 2 4 2 5 3 3 2 2 2" xfId="35971" xr:uid="{00000000-0005-0000-0000-0000CE8B0000}"/>
    <cellStyle name="20% - Accent1 4 2 4 2 5 3 3 2 3" xfId="35972" xr:uid="{00000000-0005-0000-0000-0000CF8B0000}"/>
    <cellStyle name="20% - Accent1 4 2 4 2 5 3 3 3" xfId="35973" xr:uid="{00000000-0005-0000-0000-0000D08B0000}"/>
    <cellStyle name="20% - Accent1 4 2 4 2 5 3 3 3 2" xfId="35974" xr:uid="{00000000-0005-0000-0000-0000D18B0000}"/>
    <cellStyle name="20% - Accent1 4 2 4 2 5 3 3 4" xfId="35975" xr:uid="{00000000-0005-0000-0000-0000D28B0000}"/>
    <cellStyle name="20% - Accent1 4 2 4 2 5 3 4" xfId="35976" xr:uid="{00000000-0005-0000-0000-0000D38B0000}"/>
    <cellStyle name="20% - Accent1 4 2 4 2 5 3 4 2" xfId="35977" xr:uid="{00000000-0005-0000-0000-0000D48B0000}"/>
    <cellStyle name="20% - Accent1 4 2 4 2 5 3 4 2 2" xfId="35978" xr:uid="{00000000-0005-0000-0000-0000D58B0000}"/>
    <cellStyle name="20% - Accent1 4 2 4 2 5 3 4 2 2 2" xfId="35979" xr:uid="{00000000-0005-0000-0000-0000D68B0000}"/>
    <cellStyle name="20% - Accent1 4 2 4 2 5 3 4 2 3" xfId="35980" xr:uid="{00000000-0005-0000-0000-0000D78B0000}"/>
    <cellStyle name="20% - Accent1 4 2 4 2 5 3 4 3" xfId="35981" xr:uid="{00000000-0005-0000-0000-0000D88B0000}"/>
    <cellStyle name="20% - Accent1 4 2 4 2 5 3 4 3 2" xfId="35982" xr:uid="{00000000-0005-0000-0000-0000D98B0000}"/>
    <cellStyle name="20% - Accent1 4 2 4 2 5 3 4 4" xfId="35983" xr:uid="{00000000-0005-0000-0000-0000DA8B0000}"/>
    <cellStyle name="20% - Accent1 4 2 4 2 5 3 5" xfId="35984" xr:uid="{00000000-0005-0000-0000-0000DB8B0000}"/>
    <cellStyle name="20% - Accent1 4 2 4 2 5 3 5 2" xfId="35985" xr:uid="{00000000-0005-0000-0000-0000DC8B0000}"/>
    <cellStyle name="20% - Accent1 4 2 4 2 5 3 5 2 2" xfId="35986" xr:uid="{00000000-0005-0000-0000-0000DD8B0000}"/>
    <cellStyle name="20% - Accent1 4 2 4 2 5 3 5 3" xfId="35987" xr:uid="{00000000-0005-0000-0000-0000DE8B0000}"/>
    <cellStyle name="20% - Accent1 4 2 4 2 5 3 6" xfId="35988" xr:uid="{00000000-0005-0000-0000-0000DF8B0000}"/>
    <cellStyle name="20% - Accent1 4 2 4 2 5 3 6 2" xfId="35989" xr:uid="{00000000-0005-0000-0000-0000E08B0000}"/>
    <cellStyle name="20% - Accent1 4 2 4 2 5 3 6 2 2" xfId="35990" xr:uid="{00000000-0005-0000-0000-0000E18B0000}"/>
    <cellStyle name="20% - Accent1 4 2 4 2 5 3 6 3" xfId="35991" xr:uid="{00000000-0005-0000-0000-0000E28B0000}"/>
    <cellStyle name="20% - Accent1 4 2 4 2 5 3 7" xfId="35992" xr:uid="{00000000-0005-0000-0000-0000E38B0000}"/>
    <cellStyle name="20% - Accent1 4 2 4 2 5 3 7 2" xfId="35993" xr:uid="{00000000-0005-0000-0000-0000E48B0000}"/>
    <cellStyle name="20% - Accent1 4 2 4 2 5 3 8" xfId="35994" xr:uid="{00000000-0005-0000-0000-0000E58B0000}"/>
    <cellStyle name="20% - Accent1 4 2 4 2 5 3 8 2" xfId="35995" xr:uid="{00000000-0005-0000-0000-0000E68B0000}"/>
    <cellStyle name="20% - Accent1 4 2 4 2 5 3 9" xfId="35996" xr:uid="{00000000-0005-0000-0000-0000E78B0000}"/>
    <cellStyle name="20% - Accent1 4 2 4 2 5 4" xfId="35997" xr:uid="{00000000-0005-0000-0000-0000E88B0000}"/>
    <cellStyle name="20% - Accent1 4 2 4 2 5 4 2" xfId="35998" xr:uid="{00000000-0005-0000-0000-0000E98B0000}"/>
    <cellStyle name="20% - Accent1 4 2 4 2 5 4 2 2" xfId="35999" xr:uid="{00000000-0005-0000-0000-0000EA8B0000}"/>
    <cellStyle name="20% - Accent1 4 2 4 2 5 4 2 2 2" xfId="36000" xr:uid="{00000000-0005-0000-0000-0000EB8B0000}"/>
    <cellStyle name="20% - Accent1 4 2 4 2 5 4 2 3" xfId="36001" xr:uid="{00000000-0005-0000-0000-0000EC8B0000}"/>
    <cellStyle name="20% - Accent1 4 2 4 2 5 4 3" xfId="36002" xr:uid="{00000000-0005-0000-0000-0000ED8B0000}"/>
    <cellStyle name="20% - Accent1 4 2 4 2 5 4 3 2" xfId="36003" xr:uid="{00000000-0005-0000-0000-0000EE8B0000}"/>
    <cellStyle name="20% - Accent1 4 2 4 2 5 4 4" xfId="36004" xr:uid="{00000000-0005-0000-0000-0000EF8B0000}"/>
    <cellStyle name="20% - Accent1 4 2 4 2 5 5" xfId="36005" xr:uid="{00000000-0005-0000-0000-0000F08B0000}"/>
    <cellStyle name="20% - Accent1 4 2 4 2 5 5 2" xfId="36006" xr:uid="{00000000-0005-0000-0000-0000F18B0000}"/>
    <cellStyle name="20% - Accent1 4 2 4 2 5 5 2 2" xfId="36007" xr:uid="{00000000-0005-0000-0000-0000F28B0000}"/>
    <cellStyle name="20% - Accent1 4 2 4 2 5 5 2 2 2" xfId="36008" xr:uid="{00000000-0005-0000-0000-0000F38B0000}"/>
    <cellStyle name="20% - Accent1 4 2 4 2 5 5 2 3" xfId="36009" xr:uid="{00000000-0005-0000-0000-0000F48B0000}"/>
    <cellStyle name="20% - Accent1 4 2 4 2 5 5 3" xfId="36010" xr:uid="{00000000-0005-0000-0000-0000F58B0000}"/>
    <cellStyle name="20% - Accent1 4 2 4 2 5 5 3 2" xfId="36011" xr:uid="{00000000-0005-0000-0000-0000F68B0000}"/>
    <cellStyle name="20% - Accent1 4 2 4 2 5 5 4" xfId="36012" xr:uid="{00000000-0005-0000-0000-0000F78B0000}"/>
    <cellStyle name="20% - Accent1 4 2 4 2 5 6" xfId="36013" xr:uid="{00000000-0005-0000-0000-0000F88B0000}"/>
    <cellStyle name="20% - Accent1 4 2 4 2 5 6 2" xfId="36014" xr:uid="{00000000-0005-0000-0000-0000F98B0000}"/>
    <cellStyle name="20% - Accent1 4 2 4 2 5 6 2 2" xfId="36015" xr:uid="{00000000-0005-0000-0000-0000FA8B0000}"/>
    <cellStyle name="20% - Accent1 4 2 4 2 5 6 2 2 2" xfId="36016" xr:uid="{00000000-0005-0000-0000-0000FB8B0000}"/>
    <cellStyle name="20% - Accent1 4 2 4 2 5 6 2 3" xfId="36017" xr:uid="{00000000-0005-0000-0000-0000FC8B0000}"/>
    <cellStyle name="20% - Accent1 4 2 4 2 5 6 3" xfId="36018" xr:uid="{00000000-0005-0000-0000-0000FD8B0000}"/>
    <cellStyle name="20% - Accent1 4 2 4 2 5 6 3 2" xfId="36019" xr:uid="{00000000-0005-0000-0000-0000FE8B0000}"/>
    <cellStyle name="20% - Accent1 4 2 4 2 5 6 4" xfId="36020" xr:uid="{00000000-0005-0000-0000-0000FF8B0000}"/>
    <cellStyle name="20% - Accent1 4 2 4 2 5 7" xfId="36021" xr:uid="{00000000-0005-0000-0000-0000008C0000}"/>
    <cellStyle name="20% - Accent1 4 2 4 2 5 7 2" xfId="36022" xr:uid="{00000000-0005-0000-0000-0000018C0000}"/>
    <cellStyle name="20% - Accent1 4 2 4 2 5 7 2 2" xfId="36023" xr:uid="{00000000-0005-0000-0000-0000028C0000}"/>
    <cellStyle name="20% - Accent1 4 2 4 2 5 7 3" xfId="36024" xr:uid="{00000000-0005-0000-0000-0000038C0000}"/>
    <cellStyle name="20% - Accent1 4 2 4 2 5 8" xfId="36025" xr:uid="{00000000-0005-0000-0000-0000048C0000}"/>
    <cellStyle name="20% - Accent1 4 2 4 2 5 8 2" xfId="36026" xr:uid="{00000000-0005-0000-0000-0000058C0000}"/>
    <cellStyle name="20% - Accent1 4 2 4 2 5 8 2 2" xfId="36027" xr:uid="{00000000-0005-0000-0000-0000068C0000}"/>
    <cellStyle name="20% - Accent1 4 2 4 2 5 8 3" xfId="36028" xr:uid="{00000000-0005-0000-0000-0000078C0000}"/>
    <cellStyle name="20% - Accent1 4 2 4 2 5 9" xfId="36029" xr:uid="{00000000-0005-0000-0000-0000088C0000}"/>
    <cellStyle name="20% - Accent1 4 2 4 2 5 9 2" xfId="36030" xr:uid="{00000000-0005-0000-0000-0000098C0000}"/>
    <cellStyle name="20% - Accent1 4 2 4 2 6" xfId="36031" xr:uid="{00000000-0005-0000-0000-00000A8C0000}"/>
    <cellStyle name="20% - Accent1 4 2 4 2 6 2" xfId="36032" xr:uid="{00000000-0005-0000-0000-00000B8C0000}"/>
    <cellStyle name="20% - Accent1 4 2 4 2 6 2 2" xfId="36033" xr:uid="{00000000-0005-0000-0000-00000C8C0000}"/>
    <cellStyle name="20% - Accent1 4 2 4 2 6 2 2 2" xfId="36034" xr:uid="{00000000-0005-0000-0000-00000D8C0000}"/>
    <cellStyle name="20% - Accent1 4 2 4 2 6 2 2 2 2" xfId="36035" xr:uid="{00000000-0005-0000-0000-00000E8C0000}"/>
    <cellStyle name="20% - Accent1 4 2 4 2 6 2 2 3" xfId="36036" xr:uid="{00000000-0005-0000-0000-00000F8C0000}"/>
    <cellStyle name="20% - Accent1 4 2 4 2 6 2 3" xfId="36037" xr:uid="{00000000-0005-0000-0000-0000108C0000}"/>
    <cellStyle name="20% - Accent1 4 2 4 2 6 2 3 2" xfId="36038" xr:uid="{00000000-0005-0000-0000-0000118C0000}"/>
    <cellStyle name="20% - Accent1 4 2 4 2 6 2 4" xfId="36039" xr:uid="{00000000-0005-0000-0000-0000128C0000}"/>
    <cellStyle name="20% - Accent1 4 2 4 2 6 3" xfId="36040" xr:uid="{00000000-0005-0000-0000-0000138C0000}"/>
    <cellStyle name="20% - Accent1 4 2 4 2 6 3 2" xfId="36041" xr:uid="{00000000-0005-0000-0000-0000148C0000}"/>
    <cellStyle name="20% - Accent1 4 2 4 2 6 3 2 2" xfId="36042" xr:uid="{00000000-0005-0000-0000-0000158C0000}"/>
    <cellStyle name="20% - Accent1 4 2 4 2 6 3 2 2 2" xfId="36043" xr:uid="{00000000-0005-0000-0000-0000168C0000}"/>
    <cellStyle name="20% - Accent1 4 2 4 2 6 3 2 3" xfId="36044" xr:uid="{00000000-0005-0000-0000-0000178C0000}"/>
    <cellStyle name="20% - Accent1 4 2 4 2 6 3 3" xfId="36045" xr:uid="{00000000-0005-0000-0000-0000188C0000}"/>
    <cellStyle name="20% - Accent1 4 2 4 2 6 3 3 2" xfId="36046" xr:uid="{00000000-0005-0000-0000-0000198C0000}"/>
    <cellStyle name="20% - Accent1 4 2 4 2 6 3 4" xfId="36047" xr:uid="{00000000-0005-0000-0000-00001A8C0000}"/>
    <cellStyle name="20% - Accent1 4 2 4 2 6 4" xfId="36048" xr:uid="{00000000-0005-0000-0000-00001B8C0000}"/>
    <cellStyle name="20% - Accent1 4 2 4 2 6 4 2" xfId="36049" xr:uid="{00000000-0005-0000-0000-00001C8C0000}"/>
    <cellStyle name="20% - Accent1 4 2 4 2 6 4 2 2" xfId="36050" xr:uid="{00000000-0005-0000-0000-00001D8C0000}"/>
    <cellStyle name="20% - Accent1 4 2 4 2 6 4 2 2 2" xfId="36051" xr:uid="{00000000-0005-0000-0000-00001E8C0000}"/>
    <cellStyle name="20% - Accent1 4 2 4 2 6 4 2 3" xfId="36052" xr:uid="{00000000-0005-0000-0000-00001F8C0000}"/>
    <cellStyle name="20% - Accent1 4 2 4 2 6 4 3" xfId="36053" xr:uid="{00000000-0005-0000-0000-0000208C0000}"/>
    <cellStyle name="20% - Accent1 4 2 4 2 6 4 3 2" xfId="36054" xr:uid="{00000000-0005-0000-0000-0000218C0000}"/>
    <cellStyle name="20% - Accent1 4 2 4 2 6 4 4" xfId="36055" xr:uid="{00000000-0005-0000-0000-0000228C0000}"/>
    <cellStyle name="20% - Accent1 4 2 4 2 6 5" xfId="36056" xr:uid="{00000000-0005-0000-0000-0000238C0000}"/>
    <cellStyle name="20% - Accent1 4 2 4 2 6 5 2" xfId="36057" xr:uid="{00000000-0005-0000-0000-0000248C0000}"/>
    <cellStyle name="20% - Accent1 4 2 4 2 6 5 2 2" xfId="36058" xr:uid="{00000000-0005-0000-0000-0000258C0000}"/>
    <cellStyle name="20% - Accent1 4 2 4 2 6 5 3" xfId="36059" xr:uid="{00000000-0005-0000-0000-0000268C0000}"/>
    <cellStyle name="20% - Accent1 4 2 4 2 6 6" xfId="36060" xr:uid="{00000000-0005-0000-0000-0000278C0000}"/>
    <cellStyle name="20% - Accent1 4 2 4 2 6 6 2" xfId="36061" xr:uid="{00000000-0005-0000-0000-0000288C0000}"/>
    <cellStyle name="20% - Accent1 4 2 4 2 6 6 2 2" xfId="36062" xr:uid="{00000000-0005-0000-0000-0000298C0000}"/>
    <cellStyle name="20% - Accent1 4 2 4 2 6 6 3" xfId="36063" xr:uid="{00000000-0005-0000-0000-00002A8C0000}"/>
    <cellStyle name="20% - Accent1 4 2 4 2 6 7" xfId="36064" xr:uid="{00000000-0005-0000-0000-00002B8C0000}"/>
    <cellStyle name="20% - Accent1 4 2 4 2 6 7 2" xfId="36065" xr:uid="{00000000-0005-0000-0000-00002C8C0000}"/>
    <cellStyle name="20% - Accent1 4 2 4 2 6 8" xfId="36066" xr:uid="{00000000-0005-0000-0000-00002D8C0000}"/>
    <cellStyle name="20% - Accent1 4 2 4 2 6 8 2" xfId="36067" xr:uid="{00000000-0005-0000-0000-00002E8C0000}"/>
    <cellStyle name="20% - Accent1 4 2 4 2 6 9" xfId="36068" xr:uid="{00000000-0005-0000-0000-00002F8C0000}"/>
    <cellStyle name="20% - Accent1 4 2 4 2 7" xfId="36069" xr:uid="{00000000-0005-0000-0000-0000308C0000}"/>
    <cellStyle name="20% - Accent1 4 2 4 2 7 2" xfId="36070" xr:uid="{00000000-0005-0000-0000-0000318C0000}"/>
    <cellStyle name="20% - Accent1 4 2 4 2 7 2 2" xfId="36071" xr:uid="{00000000-0005-0000-0000-0000328C0000}"/>
    <cellStyle name="20% - Accent1 4 2 4 2 7 2 2 2" xfId="36072" xr:uid="{00000000-0005-0000-0000-0000338C0000}"/>
    <cellStyle name="20% - Accent1 4 2 4 2 7 2 2 2 2" xfId="36073" xr:uid="{00000000-0005-0000-0000-0000348C0000}"/>
    <cellStyle name="20% - Accent1 4 2 4 2 7 2 2 3" xfId="36074" xr:uid="{00000000-0005-0000-0000-0000358C0000}"/>
    <cellStyle name="20% - Accent1 4 2 4 2 7 2 3" xfId="36075" xr:uid="{00000000-0005-0000-0000-0000368C0000}"/>
    <cellStyle name="20% - Accent1 4 2 4 2 7 2 3 2" xfId="36076" xr:uid="{00000000-0005-0000-0000-0000378C0000}"/>
    <cellStyle name="20% - Accent1 4 2 4 2 7 2 4" xfId="36077" xr:uid="{00000000-0005-0000-0000-0000388C0000}"/>
    <cellStyle name="20% - Accent1 4 2 4 2 7 3" xfId="36078" xr:uid="{00000000-0005-0000-0000-0000398C0000}"/>
    <cellStyle name="20% - Accent1 4 2 4 2 7 3 2" xfId="36079" xr:uid="{00000000-0005-0000-0000-00003A8C0000}"/>
    <cellStyle name="20% - Accent1 4 2 4 2 7 3 2 2" xfId="36080" xr:uid="{00000000-0005-0000-0000-00003B8C0000}"/>
    <cellStyle name="20% - Accent1 4 2 4 2 7 3 2 2 2" xfId="36081" xr:uid="{00000000-0005-0000-0000-00003C8C0000}"/>
    <cellStyle name="20% - Accent1 4 2 4 2 7 3 2 3" xfId="36082" xr:uid="{00000000-0005-0000-0000-00003D8C0000}"/>
    <cellStyle name="20% - Accent1 4 2 4 2 7 3 3" xfId="36083" xr:uid="{00000000-0005-0000-0000-00003E8C0000}"/>
    <cellStyle name="20% - Accent1 4 2 4 2 7 3 3 2" xfId="36084" xr:uid="{00000000-0005-0000-0000-00003F8C0000}"/>
    <cellStyle name="20% - Accent1 4 2 4 2 7 3 4" xfId="36085" xr:uid="{00000000-0005-0000-0000-0000408C0000}"/>
    <cellStyle name="20% - Accent1 4 2 4 2 7 4" xfId="36086" xr:uid="{00000000-0005-0000-0000-0000418C0000}"/>
    <cellStyle name="20% - Accent1 4 2 4 2 7 4 2" xfId="36087" xr:uid="{00000000-0005-0000-0000-0000428C0000}"/>
    <cellStyle name="20% - Accent1 4 2 4 2 7 4 2 2" xfId="36088" xr:uid="{00000000-0005-0000-0000-0000438C0000}"/>
    <cellStyle name="20% - Accent1 4 2 4 2 7 4 2 2 2" xfId="36089" xr:uid="{00000000-0005-0000-0000-0000448C0000}"/>
    <cellStyle name="20% - Accent1 4 2 4 2 7 4 2 3" xfId="36090" xr:uid="{00000000-0005-0000-0000-0000458C0000}"/>
    <cellStyle name="20% - Accent1 4 2 4 2 7 4 3" xfId="36091" xr:uid="{00000000-0005-0000-0000-0000468C0000}"/>
    <cellStyle name="20% - Accent1 4 2 4 2 7 4 3 2" xfId="36092" xr:uid="{00000000-0005-0000-0000-0000478C0000}"/>
    <cellStyle name="20% - Accent1 4 2 4 2 7 4 4" xfId="36093" xr:uid="{00000000-0005-0000-0000-0000488C0000}"/>
    <cellStyle name="20% - Accent1 4 2 4 2 7 5" xfId="36094" xr:uid="{00000000-0005-0000-0000-0000498C0000}"/>
    <cellStyle name="20% - Accent1 4 2 4 2 7 5 2" xfId="36095" xr:uid="{00000000-0005-0000-0000-00004A8C0000}"/>
    <cellStyle name="20% - Accent1 4 2 4 2 7 5 2 2" xfId="36096" xr:uid="{00000000-0005-0000-0000-00004B8C0000}"/>
    <cellStyle name="20% - Accent1 4 2 4 2 7 5 3" xfId="36097" xr:uid="{00000000-0005-0000-0000-00004C8C0000}"/>
    <cellStyle name="20% - Accent1 4 2 4 2 7 6" xfId="36098" xr:uid="{00000000-0005-0000-0000-00004D8C0000}"/>
    <cellStyle name="20% - Accent1 4 2 4 2 7 6 2" xfId="36099" xr:uid="{00000000-0005-0000-0000-00004E8C0000}"/>
    <cellStyle name="20% - Accent1 4 2 4 2 7 6 2 2" xfId="36100" xr:uid="{00000000-0005-0000-0000-00004F8C0000}"/>
    <cellStyle name="20% - Accent1 4 2 4 2 7 6 3" xfId="36101" xr:uid="{00000000-0005-0000-0000-0000508C0000}"/>
    <cellStyle name="20% - Accent1 4 2 4 2 7 7" xfId="36102" xr:uid="{00000000-0005-0000-0000-0000518C0000}"/>
    <cellStyle name="20% - Accent1 4 2 4 2 7 7 2" xfId="36103" xr:uid="{00000000-0005-0000-0000-0000528C0000}"/>
    <cellStyle name="20% - Accent1 4 2 4 2 7 8" xfId="36104" xr:uid="{00000000-0005-0000-0000-0000538C0000}"/>
    <cellStyle name="20% - Accent1 4 2 4 2 7 8 2" xfId="36105" xr:uid="{00000000-0005-0000-0000-0000548C0000}"/>
    <cellStyle name="20% - Accent1 4 2 4 2 7 9" xfId="36106" xr:uid="{00000000-0005-0000-0000-0000558C0000}"/>
    <cellStyle name="20% - Accent1 4 2 4 2 8" xfId="36107" xr:uid="{00000000-0005-0000-0000-0000568C0000}"/>
    <cellStyle name="20% - Accent1 4 2 4 2 8 2" xfId="36108" xr:uid="{00000000-0005-0000-0000-0000578C0000}"/>
    <cellStyle name="20% - Accent1 4 2 4 2 8 2 2" xfId="36109" xr:uid="{00000000-0005-0000-0000-0000588C0000}"/>
    <cellStyle name="20% - Accent1 4 2 4 2 8 2 2 2" xfId="36110" xr:uid="{00000000-0005-0000-0000-0000598C0000}"/>
    <cellStyle name="20% - Accent1 4 2 4 2 8 2 3" xfId="36111" xr:uid="{00000000-0005-0000-0000-00005A8C0000}"/>
    <cellStyle name="20% - Accent1 4 2 4 2 8 3" xfId="36112" xr:uid="{00000000-0005-0000-0000-00005B8C0000}"/>
    <cellStyle name="20% - Accent1 4 2 4 2 8 3 2" xfId="36113" xr:uid="{00000000-0005-0000-0000-00005C8C0000}"/>
    <cellStyle name="20% - Accent1 4 2 4 2 8 4" xfId="36114" xr:uid="{00000000-0005-0000-0000-00005D8C0000}"/>
    <cellStyle name="20% - Accent1 4 2 4 2 9" xfId="36115" xr:uid="{00000000-0005-0000-0000-00005E8C0000}"/>
    <cellStyle name="20% - Accent1 4 2 4 2 9 2" xfId="36116" xr:uid="{00000000-0005-0000-0000-00005F8C0000}"/>
    <cellStyle name="20% - Accent1 4 2 4 2 9 2 2" xfId="36117" xr:uid="{00000000-0005-0000-0000-0000608C0000}"/>
    <cellStyle name="20% - Accent1 4 2 4 2 9 2 2 2" xfId="36118" xr:uid="{00000000-0005-0000-0000-0000618C0000}"/>
    <cellStyle name="20% - Accent1 4 2 4 2 9 2 3" xfId="36119" xr:uid="{00000000-0005-0000-0000-0000628C0000}"/>
    <cellStyle name="20% - Accent1 4 2 4 2 9 3" xfId="36120" xr:uid="{00000000-0005-0000-0000-0000638C0000}"/>
    <cellStyle name="20% - Accent1 4 2 4 2 9 3 2" xfId="36121" xr:uid="{00000000-0005-0000-0000-0000648C0000}"/>
    <cellStyle name="20% - Accent1 4 2 4 2 9 4" xfId="36122" xr:uid="{00000000-0005-0000-0000-0000658C0000}"/>
    <cellStyle name="20% - Accent1 4 2 4 3" xfId="36123" xr:uid="{00000000-0005-0000-0000-0000668C0000}"/>
    <cellStyle name="20% - Accent1 4 2 4 3 10" xfId="36124" xr:uid="{00000000-0005-0000-0000-0000678C0000}"/>
    <cellStyle name="20% - Accent1 4 2 4 3 10 2" xfId="36125" xr:uid="{00000000-0005-0000-0000-0000688C0000}"/>
    <cellStyle name="20% - Accent1 4 2 4 3 10 2 2" xfId="36126" xr:uid="{00000000-0005-0000-0000-0000698C0000}"/>
    <cellStyle name="20% - Accent1 4 2 4 3 10 3" xfId="36127" xr:uid="{00000000-0005-0000-0000-00006A8C0000}"/>
    <cellStyle name="20% - Accent1 4 2 4 3 11" xfId="36128" xr:uid="{00000000-0005-0000-0000-00006B8C0000}"/>
    <cellStyle name="20% - Accent1 4 2 4 3 11 2" xfId="36129" xr:uid="{00000000-0005-0000-0000-00006C8C0000}"/>
    <cellStyle name="20% - Accent1 4 2 4 3 11 2 2" xfId="36130" xr:uid="{00000000-0005-0000-0000-00006D8C0000}"/>
    <cellStyle name="20% - Accent1 4 2 4 3 11 3" xfId="36131" xr:uid="{00000000-0005-0000-0000-00006E8C0000}"/>
    <cellStyle name="20% - Accent1 4 2 4 3 12" xfId="36132" xr:uid="{00000000-0005-0000-0000-00006F8C0000}"/>
    <cellStyle name="20% - Accent1 4 2 4 3 12 2" xfId="36133" xr:uid="{00000000-0005-0000-0000-0000708C0000}"/>
    <cellStyle name="20% - Accent1 4 2 4 3 13" xfId="36134" xr:uid="{00000000-0005-0000-0000-0000718C0000}"/>
    <cellStyle name="20% - Accent1 4 2 4 3 13 2" xfId="36135" xr:uid="{00000000-0005-0000-0000-0000728C0000}"/>
    <cellStyle name="20% - Accent1 4 2 4 3 14" xfId="36136" xr:uid="{00000000-0005-0000-0000-0000738C0000}"/>
    <cellStyle name="20% - Accent1 4 2 4 3 2" xfId="36137" xr:uid="{00000000-0005-0000-0000-0000748C0000}"/>
    <cellStyle name="20% - Accent1 4 2 4 3 2 10" xfId="36138" xr:uid="{00000000-0005-0000-0000-0000758C0000}"/>
    <cellStyle name="20% - Accent1 4 2 4 3 2 10 2" xfId="36139" xr:uid="{00000000-0005-0000-0000-0000768C0000}"/>
    <cellStyle name="20% - Accent1 4 2 4 3 2 11" xfId="36140" xr:uid="{00000000-0005-0000-0000-0000778C0000}"/>
    <cellStyle name="20% - Accent1 4 2 4 3 2 2" xfId="36141" xr:uid="{00000000-0005-0000-0000-0000788C0000}"/>
    <cellStyle name="20% - Accent1 4 2 4 3 2 2 2" xfId="36142" xr:uid="{00000000-0005-0000-0000-0000798C0000}"/>
    <cellStyle name="20% - Accent1 4 2 4 3 2 2 2 2" xfId="36143" xr:uid="{00000000-0005-0000-0000-00007A8C0000}"/>
    <cellStyle name="20% - Accent1 4 2 4 3 2 2 2 2 2" xfId="36144" xr:uid="{00000000-0005-0000-0000-00007B8C0000}"/>
    <cellStyle name="20% - Accent1 4 2 4 3 2 2 2 2 2 2" xfId="36145" xr:uid="{00000000-0005-0000-0000-00007C8C0000}"/>
    <cellStyle name="20% - Accent1 4 2 4 3 2 2 2 2 3" xfId="36146" xr:uid="{00000000-0005-0000-0000-00007D8C0000}"/>
    <cellStyle name="20% - Accent1 4 2 4 3 2 2 2 3" xfId="36147" xr:uid="{00000000-0005-0000-0000-00007E8C0000}"/>
    <cellStyle name="20% - Accent1 4 2 4 3 2 2 2 3 2" xfId="36148" xr:uid="{00000000-0005-0000-0000-00007F8C0000}"/>
    <cellStyle name="20% - Accent1 4 2 4 3 2 2 2 4" xfId="36149" xr:uid="{00000000-0005-0000-0000-0000808C0000}"/>
    <cellStyle name="20% - Accent1 4 2 4 3 2 2 3" xfId="36150" xr:uid="{00000000-0005-0000-0000-0000818C0000}"/>
    <cellStyle name="20% - Accent1 4 2 4 3 2 2 3 2" xfId="36151" xr:uid="{00000000-0005-0000-0000-0000828C0000}"/>
    <cellStyle name="20% - Accent1 4 2 4 3 2 2 3 2 2" xfId="36152" xr:uid="{00000000-0005-0000-0000-0000838C0000}"/>
    <cellStyle name="20% - Accent1 4 2 4 3 2 2 3 2 2 2" xfId="36153" xr:uid="{00000000-0005-0000-0000-0000848C0000}"/>
    <cellStyle name="20% - Accent1 4 2 4 3 2 2 3 2 3" xfId="36154" xr:uid="{00000000-0005-0000-0000-0000858C0000}"/>
    <cellStyle name="20% - Accent1 4 2 4 3 2 2 3 3" xfId="36155" xr:uid="{00000000-0005-0000-0000-0000868C0000}"/>
    <cellStyle name="20% - Accent1 4 2 4 3 2 2 3 3 2" xfId="36156" xr:uid="{00000000-0005-0000-0000-0000878C0000}"/>
    <cellStyle name="20% - Accent1 4 2 4 3 2 2 3 4" xfId="36157" xr:uid="{00000000-0005-0000-0000-0000888C0000}"/>
    <cellStyle name="20% - Accent1 4 2 4 3 2 2 4" xfId="36158" xr:uid="{00000000-0005-0000-0000-0000898C0000}"/>
    <cellStyle name="20% - Accent1 4 2 4 3 2 2 4 2" xfId="36159" xr:uid="{00000000-0005-0000-0000-00008A8C0000}"/>
    <cellStyle name="20% - Accent1 4 2 4 3 2 2 4 2 2" xfId="36160" xr:uid="{00000000-0005-0000-0000-00008B8C0000}"/>
    <cellStyle name="20% - Accent1 4 2 4 3 2 2 4 2 2 2" xfId="36161" xr:uid="{00000000-0005-0000-0000-00008C8C0000}"/>
    <cellStyle name="20% - Accent1 4 2 4 3 2 2 4 2 3" xfId="36162" xr:uid="{00000000-0005-0000-0000-00008D8C0000}"/>
    <cellStyle name="20% - Accent1 4 2 4 3 2 2 4 3" xfId="36163" xr:uid="{00000000-0005-0000-0000-00008E8C0000}"/>
    <cellStyle name="20% - Accent1 4 2 4 3 2 2 4 3 2" xfId="36164" xr:uid="{00000000-0005-0000-0000-00008F8C0000}"/>
    <cellStyle name="20% - Accent1 4 2 4 3 2 2 4 4" xfId="36165" xr:uid="{00000000-0005-0000-0000-0000908C0000}"/>
    <cellStyle name="20% - Accent1 4 2 4 3 2 2 5" xfId="36166" xr:uid="{00000000-0005-0000-0000-0000918C0000}"/>
    <cellStyle name="20% - Accent1 4 2 4 3 2 2 5 2" xfId="36167" xr:uid="{00000000-0005-0000-0000-0000928C0000}"/>
    <cellStyle name="20% - Accent1 4 2 4 3 2 2 5 2 2" xfId="36168" xr:uid="{00000000-0005-0000-0000-0000938C0000}"/>
    <cellStyle name="20% - Accent1 4 2 4 3 2 2 5 3" xfId="36169" xr:uid="{00000000-0005-0000-0000-0000948C0000}"/>
    <cellStyle name="20% - Accent1 4 2 4 3 2 2 6" xfId="36170" xr:uid="{00000000-0005-0000-0000-0000958C0000}"/>
    <cellStyle name="20% - Accent1 4 2 4 3 2 2 6 2" xfId="36171" xr:uid="{00000000-0005-0000-0000-0000968C0000}"/>
    <cellStyle name="20% - Accent1 4 2 4 3 2 2 6 2 2" xfId="36172" xr:uid="{00000000-0005-0000-0000-0000978C0000}"/>
    <cellStyle name="20% - Accent1 4 2 4 3 2 2 6 3" xfId="36173" xr:uid="{00000000-0005-0000-0000-0000988C0000}"/>
    <cellStyle name="20% - Accent1 4 2 4 3 2 2 7" xfId="36174" xr:uid="{00000000-0005-0000-0000-0000998C0000}"/>
    <cellStyle name="20% - Accent1 4 2 4 3 2 2 7 2" xfId="36175" xr:uid="{00000000-0005-0000-0000-00009A8C0000}"/>
    <cellStyle name="20% - Accent1 4 2 4 3 2 2 8" xfId="36176" xr:uid="{00000000-0005-0000-0000-00009B8C0000}"/>
    <cellStyle name="20% - Accent1 4 2 4 3 2 2 8 2" xfId="36177" xr:uid="{00000000-0005-0000-0000-00009C8C0000}"/>
    <cellStyle name="20% - Accent1 4 2 4 3 2 2 9" xfId="36178" xr:uid="{00000000-0005-0000-0000-00009D8C0000}"/>
    <cellStyle name="20% - Accent1 4 2 4 3 2 3" xfId="36179" xr:uid="{00000000-0005-0000-0000-00009E8C0000}"/>
    <cellStyle name="20% - Accent1 4 2 4 3 2 3 2" xfId="36180" xr:uid="{00000000-0005-0000-0000-00009F8C0000}"/>
    <cellStyle name="20% - Accent1 4 2 4 3 2 3 2 2" xfId="36181" xr:uid="{00000000-0005-0000-0000-0000A08C0000}"/>
    <cellStyle name="20% - Accent1 4 2 4 3 2 3 2 2 2" xfId="36182" xr:uid="{00000000-0005-0000-0000-0000A18C0000}"/>
    <cellStyle name="20% - Accent1 4 2 4 3 2 3 2 2 2 2" xfId="36183" xr:uid="{00000000-0005-0000-0000-0000A28C0000}"/>
    <cellStyle name="20% - Accent1 4 2 4 3 2 3 2 2 3" xfId="36184" xr:uid="{00000000-0005-0000-0000-0000A38C0000}"/>
    <cellStyle name="20% - Accent1 4 2 4 3 2 3 2 3" xfId="36185" xr:uid="{00000000-0005-0000-0000-0000A48C0000}"/>
    <cellStyle name="20% - Accent1 4 2 4 3 2 3 2 3 2" xfId="36186" xr:uid="{00000000-0005-0000-0000-0000A58C0000}"/>
    <cellStyle name="20% - Accent1 4 2 4 3 2 3 2 4" xfId="36187" xr:uid="{00000000-0005-0000-0000-0000A68C0000}"/>
    <cellStyle name="20% - Accent1 4 2 4 3 2 3 3" xfId="36188" xr:uid="{00000000-0005-0000-0000-0000A78C0000}"/>
    <cellStyle name="20% - Accent1 4 2 4 3 2 3 3 2" xfId="36189" xr:uid="{00000000-0005-0000-0000-0000A88C0000}"/>
    <cellStyle name="20% - Accent1 4 2 4 3 2 3 3 2 2" xfId="36190" xr:uid="{00000000-0005-0000-0000-0000A98C0000}"/>
    <cellStyle name="20% - Accent1 4 2 4 3 2 3 3 2 2 2" xfId="36191" xr:uid="{00000000-0005-0000-0000-0000AA8C0000}"/>
    <cellStyle name="20% - Accent1 4 2 4 3 2 3 3 2 3" xfId="36192" xr:uid="{00000000-0005-0000-0000-0000AB8C0000}"/>
    <cellStyle name="20% - Accent1 4 2 4 3 2 3 3 3" xfId="36193" xr:uid="{00000000-0005-0000-0000-0000AC8C0000}"/>
    <cellStyle name="20% - Accent1 4 2 4 3 2 3 3 3 2" xfId="36194" xr:uid="{00000000-0005-0000-0000-0000AD8C0000}"/>
    <cellStyle name="20% - Accent1 4 2 4 3 2 3 3 4" xfId="36195" xr:uid="{00000000-0005-0000-0000-0000AE8C0000}"/>
    <cellStyle name="20% - Accent1 4 2 4 3 2 3 4" xfId="36196" xr:uid="{00000000-0005-0000-0000-0000AF8C0000}"/>
    <cellStyle name="20% - Accent1 4 2 4 3 2 3 4 2" xfId="36197" xr:uid="{00000000-0005-0000-0000-0000B08C0000}"/>
    <cellStyle name="20% - Accent1 4 2 4 3 2 3 4 2 2" xfId="36198" xr:uid="{00000000-0005-0000-0000-0000B18C0000}"/>
    <cellStyle name="20% - Accent1 4 2 4 3 2 3 4 2 2 2" xfId="36199" xr:uid="{00000000-0005-0000-0000-0000B28C0000}"/>
    <cellStyle name="20% - Accent1 4 2 4 3 2 3 4 2 3" xfId="36200" xr:uid="{00000000-0005-0000-0000-0000B38C0000}"/>
    <cellStyle name="20% - Accent1 4 2 4 3 2 3 4 3" xfId="36201" xr:uid="{00000000-0005-0000-0000-0000B48C0000}"/>
    <cellStyle name="20% - Accent1 4 2 4 3 2 3 4 3 2" xfId="36202" xr:uid="{00000000-0005-0000-0000-0000B58C0000}"/>
    <cellStyle name="20% - Accent1 4 2 4 3 2 3 4 4" xfId="36203" xr:uid="{00000000-0005-0000-0000-0000B68C0000}"/>
    <cellStyle name="20% - Accent1 4 2 4 3 2 3 5" xfId="36204" xr:uid="{00000000-0005-0000-0000-0000B78C0000}"/>
    <cellStyle name="20% - Accent1 4 2 4 3 2 3 5 2" xfId="36205" xr:uid="{00000000-0005-0000-0000-0000B88C0000}"/>
    <cellStyle name="20% - Accent1 4 2 4 3 2 3 5 2 2" xfId="36206" xr:uid="{00000000-0005-0000-0000-0000B98C0000}"/>
    <cellStyle name="20% - Accent1 4 2 4 3 2 3 5 3" xfId="36207" xr:uid="{00000000-0005-0000-0000-0000BA8C0000}"/>
    <cellStyle name="20% - Accent1 4 2 4 3 2 3 6" xfId="36208" xr:uid="{00000000-0005-0000-0000-0000BB8C0000}"/>
    <cellStyle name="20% - Accent1 4 2 4 3 2 3 6 2" xfId="36209" xr:uid="{00000000-0005-0000-0000-0000BC8C0000}"/>
    <cellStyle name="20% - Accent1 4 2 4 3 2 3 6 2 2" xfId="36210" xr:uid="{00000000-0005-0000-0000-0000BD8C0000}"/>
    <cellStyle name="20% - Accent1 4 2 4 3 2 3 6 3" xfId="36211" xr:uid="{00000000-0005-0000-0000-0000BE8C0000}"/>
    <cellStyle name="20% - Accent1 4 2 4 3 2 3 7" xfId="36212" xr:uid="{00000000-0005-0000-0000-0000BF8C0000}"/>
    <cellStyle name="20% - Accent1 4 2 4 3 2 3 7 2" xfId="36213" xr:uid="{00000000-0005-0000-0000-0000C08C0000}"/>
    <cellStyle name="20% - Accent1 4 2 4 3 2 3 8" xfId="36214" xr:uid="{00000000-0005-0000-0000-0000C18C0000}"/>
    <cellStyle name="20% - Accent1 4 2 4 3 2 3 8 2" xfId="36215" xr:uid="{00000000-0005-0000-0000-0000C28C0000}"/>
    <cellStyle name="20% - Accent1 4 2 4 3 2 3 9" xfId="36216" xr:uid="{00000000-0005-0000-0000-0000C38C0000}"/>
    <cellStyle name="20% - Accent1 4 2 4 3 2 4" xfId="36217" xr:uid="{00000000-0005-0000-0000-0000C48C0000}"/>
    <cellStyle name="20% - Accent1 4 2 4 3 2 4 2" xfId="36218" xr:uid="{00000000-0005-0000-0000-0000C58C0000}"/>
    <cellStyle name="20% - Accent1 4 2 4 3 2 4 2 2" xfId="36219" xr:uid="{00000000-0005-0000-0000-0000C68C0000}"/>
    <cellStyle name="20% - Accent1 4 2 4 3 2 4 2 2 2" xfId="36220" xr:uid="{00000000-0005-0000-0000-0000C78C0000}"/>
    <cellStyle name="20% - Accent1 4 2 4 3 2 4 2 3" xfId="36221" xr:uid="{00000000-0005-0000-0000-0000C88C0000}"/>
    <cellStyle name="20% - Accent1 4 2 4 3 2 4 3" xfId="36222" xr:uid="{00000000-0005-0000-0000-0000C98C0000}"/>
    <cellStyle name="20% - Accent1 4 2 4 3 2 4 3 2" xfId="36223" xr:uid="{00000000-0005-0000-0000-0000CA8C0000}"/>
    <cellStyle name="20% - Accent1 4 2 4 3 2 4 4" xfId="36224" xr:uid="{00000000-0005-0000-0000-0000CB8C0000}"/>
    <cellStyle name="20% - Accent1 4 2 4 3 2 5" xfId="36225" xr:uid="{00000000-0005-0000-0000-0000CC8C0000}"/>
    <cellStyle name="20% - Accent1 4 2 4 3 2 5 2" xfId="36226" xr:uid="{00000000-0005-0000-0000-0000CD8C0000}"/>
    <cellStyle name="20% - Accent1 4 2 4 3 2 5 2 2" xfId="36227" xr:uid="{00000000-0005-0000-0000-0000CE8C0000}"/>
    <cellStyle name="20% - Accent1 4 2 4 3 2 5 2 2 2" xfId="36228" xr:uid="{00000000-0005-0000-0000-0000CF8C0000}"/>
    <cellStyle name="20% - Accent1 4 2 4 3 2 5 2 3" xfId="36229" xr:uid="{00000000-0005-0000-0000-0000D08C0000}"/>
    <cellStyle name="20% - Accent1 4 2 4 3 2 5 3" xfId="36230" xr:uid="{00000000-0005-0000-0000-0000D18C0000}"/>
    <cellStyle name="20% - Accent1 4 2 4 3 2 5 3 2" xfId="36231" xr:uid="{00000000-0005-0000-0000-0000D28C0000}"/>
    <cellStyle name="20% - Accent1 4 2 4 3 2 5 4" xfId="36232" xr:uid="{00000000-0005-0000-0000-0000D38C0000}"/>
    <cellStyle name="20% - Accent1 4 2 4 3 2 6" xfId="36233" xr:uid="{00000000-0005-0000-0000-0000D48C0000}"/>
    <cellStyle name="20% - Accent1 4 2 4 3 2 6 2" xfId="36234" xr:uid="{00000000-0005-0000-0000-0000D58C0000}"/>
    <cellStyle name="20% - Accent1 4 2 4 3 2 6 2 2" xfId="36235" xr:uid="{00000000-0005-0000-0000-0000D68C0000}"/>
    <cellStyle name="20% - Accent1 4 2 4 3 2 6 2 2 2" xfId="36236" xr:uid="{00000000-0005-0000-0000-0000D78C0000}"/>
    <cellStyle name="20% - Accent1 4 2 4 3 2 6 2 3" xfId="36237" xr:uid="{00000000-0005-0000-0000-0000D88C0000}"/>
    <cellStyle name="20% - Accent1 4 2 4 3 2 6 3" xfId="36238" xr:uid="{00000000-0005-0000-0000-0000D98C0000}"/>
    <cellStyle name="20% - Accent1 4 2 4 3 2 6 3 2" xfId="36239" xr:uid="{00000000-0005-0000-0000-0000DA8C0000}"/>
    <cellStyle name="20% - Accent1 4 2 4 3 2 6 4" xfId="36240" xr:uid="{00000000-0005-0000-0000-0000DB8C0000}"/>
    <cellStyle name="20% - Accent1 4 2 4 3 2 7" xfId="36241" xr:uid="{00000000-0005-0000-0000-0000DC8C0000}"/>
    <cellStyle name="20% - Accent1 4 2 4 3 2 7 2" xfId="36242" xr:uid="{00000000-0005-0000-0000-0000DD8C0000}"/>
    <cellStyle name="20% - Accent1 4 2 4 3 2 7 2 2" xfId="36243" xr:uid="{00000000-0005-0000-0000-0000DE8C0000}"/>
    <cellStyle name="20% - Accent1 4 2 4 3 2 7 3" xfId="36244" xr:uid="{00000000-0005-0000-0000-0000DF8C0000}"/>
    <cellStyle name="20% - Accent1 4 2 4 3 2 8" xfId="36245" xr:uid="{00000000-0005-0000-0000-0000E08C0000}"/>
    <cellStyle name="20% - Accent1 4 2 4 3 2 8 2" xfId="36246" xr:uid="{00000000-0005-0000-0000-0000E18C0000}"/>
    <cellStyle name="20% - Accent1 4 2 4 3 2 8 2 2" xfId="36247" xr:uid="{00000000-0005-0000-0000-0000E28C0000}"/>
    <cellStyle name="20% - Accent1 4 2 4 3 2 8 3" xfId="36248" xr:uid="{00000000-0005-0000-0000-0000E38C0000}"/>
    <cellStyle name="20% - Accent1 4 2 4 3 2 9" xfId="36249" xr:uid="{00000000-0005-0000-0000-0000E48C0000}"/>
    <cellStyle name="20% - Accent1 4 2 4 3 2 9 2" xfId="36250" xr:uid="{00000000-0005-0000-0000-0000E58C0000}"/>
    <cellStyle name="20% - Accent1 4 2 4 3 3" xfId="36251" xr:uid="{00000000-0005-0000-0000-0000E68C0000}"/>
    <cellStyle name="20% - Accent1 4 2 4 3 3 10" xfId="36252" xr:uid="{00000000-0005-0000-0000-0000E78C0000}"/>
    <cellStyle name="20% - Accent1 4 2 4 3 3 10 2" xfId="36253" xr:uid="{00000000-0005-0000-0000-0000E88C0000}"/>
    <cellStyle name="20% - Accent1 4 2 4 3 3 11" xfId="36254" xr:uid="{00000000-0005-0000-0000-0000E98C0000}"/>
    <cellStyle name="20% - Accent1 4 2 4 3 3 2" xfId="36255" xr:uid="{00000000-0005-0000-0000-0000EA8C0000}"/>
    <cellStyle name="20% - Accent1 4 2 4 3 3 2 2" xfId="36256" xr:uid="{00000000-0005-0000-0000-0000EB8C0000}"/>
    <cellStyle name="20% - Accent1 4 2 4 3 3 2 2 2" xfId="36257" xr:uid="{00000000-0005-0000-0000-0000EC8C0000}"/>
    <cellStyle name="20% - Accent1 4 2 4 3 3 2 2 2 2" xfId="36258" xr:uid="{00000000-0005-0000-0000-0000ED8C0000}"/>
    <cellStyle name="20% - Accent1 4 2 4 3 3 2 2 2 2 2" xfId="36259" xr:uid="{00000000-0005-0000-0000-0000EE8C0000}"/>
    <cellStyle name="20% - Accent1 4 2 4 3 3 2 2 2 3" xfId="36260" xr:uid="{00000000-0005-0000-0000-0000EF8C0000}"/>
    <cellStyle name="20% - Accent1 4 2 4 3 3 2 2 3" xfId="36261" xr:uid="{00000000-0005-0000-0000-0000F08C0000}"/>
    <cellStyle name="20% - Accent1 4 2 4 3 3 2 2 3 2" xfId="36262" xr:uid="{00000000-0005-0000-0000-0000F18C0000}"/>
    <cellStyle name="20% - Accent1 4 2 4 3 3 2 2 4" xfId="36263" xr:uid="{00000000-0005-0000-0000-0000F28C0000}"/>
    <cellStyle name="20% - Accent1 4 2 4 3 3 2 3" xfId="36264" xr:uid="{00000000-0005-0000-0000-0000F38C0000}"/>
    <cellStyle name="20% - Accent1 4 2 4 3 3 2 3 2" xfId="36265" xr:uid="{00000000-0005-0000-0000-0000F48C0000}"/>
    <cellStyle name="20% - Accent1 4 2 4 3 3 2 3 2 2" xfId="36266" xr:uid="{00000000-0005-0000-0000-0000F58C0000}"/>
    <cellStyle name="20% - Accent1 4 2 4 3 3 2 3 2 2 2" xfId="36267" xr:uid="{00000000-0005-0000-0000-0000F68C0000}"/>
    <cellStyle name="20% - Accent1 4 2 4 3 3 2 3 2 3" xfId="36268" xr:uid="{00000000-0005-0000-0000-0000F78C0000}"/>
    <cellStyle name="20% - Accent1 4 2 4 3 3 2 3 3" xfId="36269" xr:uid="{00000000-0005-0000-0000-0000F88C0000}"/>
    <cellStyle name="20% - Accent1 4 2 4 3 3 2 3 3 2" xfId="36270" xr:uid="{00000000-0005-0000-0000-0000F98C0000}"/>
    <cellStyle name="20% - Accent1 4 2 4 3 3 2 3 4" xfId="36271" xr:uid="{00000000-0005-0000-0000-0000FA8C0000}"/>
    <cellStyle name="20% - Accent1 4 2 4 3 3 2 4" xfId="36272" xr:uid="{00000000-0005-0000-0000-0000FB8C0000}"/>
    <cellStyle name="20% - Accent1 4 2 4 3 3 2 4 2" xfId="36273" xr:uid="{00000000-0005-0000-0000-0000FC8C0000}"/>
    <cellStyle name="20% - Accent1 4 2 4 3 3 2 4 2 2" xfId="36274" xr:uid="{00000000-0005-0000-0000-0000FD8C0000}"/>
    <cellStyle name="20% - Accent1 4 2 4 3 3 2 4 2 2 2" xfId="36275" xr:uid="{00000000-0005-0000-0000-0000FE8C0000}"/>
    <cellStyle name="20% - Accent1 4 2 4 3 3 2 4 2 3" xfId="36276" xr:uid="{00000000-0005-0000-0000-0000FF8C0000}"/>
    <cellStyle name="20% - Accent1 4 2 4 3 3 2 4 3" xfId="36277" xr:uid="{00000000-0005-0000-0000-0000008D0000}"/>
    <cellStyle name="20% - Accent1 4 2 4 3 3 2 4 3 2" xfId="36278" xr:uid="{00000000-0005-0000-0000-0000018D0000}"/>
    <cellStyle name="20% - Accent1 4 2 4 3 3 2 4 4" xfId="36279" xr:uid="{00000000-0005-0000-0000-0000028D0000}"/>
    <cellStyle name="20% - Accent1 4 2 4 3 3 2 5" xfId="36280" xr:uid="{00000000-0005-0000-0000-0000038D0000}"/>
    <cellStyle name="20% - Accent1 4 2 4 3 3 2 5 2" xfId="36281" xr:uid="{00000000-0005-0000-0000-0000048D0000}"/>
    <cellStyle name="20% - Accent1 4 2 4 3 3 2 5 2 2" xfId="36282" xr:uid="{00000000-0005-0000-0000-0000058D0000}"/>
    <cellStyle name="20% - Accent1 4 2 4 3 3 2 5 3" xfId="36283" xr:uid="{00000000-0005-0000-0000-0000068D0000}"/>
    <cellStyle name="20% - Accent1 4 2 4 3 3 2 6" xfId="36284" xr:uid="{00000000-0005-0000-0000-0000078D0000}"/>
    <cellStyle name="20% - Accent1 4 2 4 3 3 2 6 2" xfId="36285" xr:uid="{00000000-0005-0000-0000-0000088D0000}"/>
    <cellStyle name="20% - Accent1 4 2 4 3 3 2 6 2 2" xfId="36286" xr:uid="{00000000-0005-0000-0000-0000098D0000}"/>
    <cellStyle name="20% - Accent1 4 2 4 3 3 2 6 3" xfId="36287" xr:uid="{00000000-0005-0000-0000-00000A8D0000}"/>
    <cellStyle name="20% - Accent1 4 2 4 3 3 2 7" xfId="36288" xr:uid="{00000000-0005-0000-0000-00000B8D0000}"/>
    <cellStyle name="20% - Accent1 4 2 4 3 3 2 7 2" xfId="36289" xr:uid="{00000000-0005-0000-0000-00000C8D0000}"/>
    <cellStyle name="20% - Accent1 4 2 4 3 3 2 8" xfId="36290" xr:uid="{00000000-0005-0000-0000-00000D8D0000}"/>
    <cellStyle name="20% - Accent1 4 2 4 3 3 2 8 2" xfId="36291" xr:uid="{00000000-0005-0000-0000-00000E8D0000}"/>
    <cellStyle name="20% - Accent1 4 2 4 3 3 2 9" xfId="36292" xr:uid="{00000000-0005-0000-0000-00000F8D0000}"/>
    <cellStyle name="20% - Accent1 4 2 4 3 3 3" xfId="36293" xr:uid="{00000000-0005-0000-0000-0000108D0000}"/>
    <cellStyle name="20% - Accent1 4 2 4 3 3 3 2" xfId="36294" xr:uid="{00000000-0005-0000-0000-0000118D0000}"/>
    <cellStyle name="20% - Accent1 4 2 4 3 3 3 2 2" xfId="36295" xr:uid="{00000000-0005-0000-0000-0000128D0000}"/>
    <cellStyle name="20% - Accent1 4 2 4 3 3 3 2 2 2" xfId="36296" xr:uid="{00000000-0005-0000-0000-0000138D0000}"/>
    <cellStyle name="20% - Accent1 4 2 4 3 3 3 2 2 2 2" xfId="36297" xr:uid="{00000000-0005-0000-0000-0000148D0000}"/>
    <cellStyle name="20% - Accent1 4 2 4 3 3 3 2 2 3" xfId="36298" xr:uid="{00000000-0005-0000-0000-0000158D0000}"/>
    <cellStyle name="20% - Accent1 4 2 4 3 3 3 2 3" xfId="36299" xr:uid="{00000000-0005-0000-0000-0000168D0000}"/>
    <cellStyle name="20% - Accent1 4 2 4 3 3 3 2 3 2" xfId="36300" xr:uid="{00000000-0005-0000-0000-0000178D0000}"/>
    <cellStyle name="20% - Accent1 4 2 4 3 3 3 2 4" xfId="36301" xr:uid="{00000000-0005-0000-0000-0000188D0000}"/>
    <cellStyle name="20% - Accent1 4 2 4 3 3 3 3" xfId="36302" xr:uid="{00000000-0005-0000-0000-0000198D0000}"/>
    <cellStyle name="20% - Accent1 4 2 4 3 3 3 3 2" xfId="36303" xr:uid="{00000000-0005-0000-0000-00001A8D0000}"/>
    <cellStyle name="20% - Accent1 4 2 4 3 3 3 3 2 2" xfId="36304" xr:uid="{00000000-0005-0000-0000-00001B8D0000}"/>
    <cellStyle name="20% - Accent1 4 2 4 3 3 3 3 2 2 2" xfId="36305" xr:uid="{00000000-0005-0000-0000-00001C8D0000}"/>
    <cellStyle name="20% - Accent1 4 2 4 3 3 3 3 2 3" xfId="36306" xr:uid="{00000000-0005-0000-0000-00001D8D0000}"/>
    <cellStyle name="20% - Accent1 4 2 4 3 3 3 3 3" xfId="36307" xr:uid="{00000000-0005-0000-0000-00001E8D0000}"/>
    <cellStyle name="20% - Accent1 4 2 4 3 3 3 3 3 2" xfId="36308" xr:uid="{00000000-0005-0000-0000-00001F8D0000}"/>
    <cellStyle name="20% - Accent1 4 2 4 3 3 3 3 4" xfId="36309" xr:uid="{00000000-0005-0000-0000-0000208D0000}"/>
    <cellStyle name="20% - Accent1 4 2 4 3 3 3 4" xfId="36310" xr:uid="{00000000-0005-0000-0000-0000218D0000}"/>
    <cellStyle name="20% - Accent1 4 2 4 3 3 3 4 2" xfId="36311" xr:uid="{00000000-0005-0000-0000-0000228D0000}"/>
    <cellStyle name="20% - Accent1 4 2 4 3 3 3 4 2 2" xfId="36312" xr:uid="{00000000-0005-0000-0000-0000238D0000}"/>
    <cellStyle name="20% - Accent1 4 2 4 3 3 3 4 2 2 2" xfId="36313" xr:uid="{00000000-0005-0000-0000-0000248D0000}"/>
    <cellStyle name="20% - Accent1 4 2 4 3 3 3 4 2 3" xfId="36314" xr:uid="{00000000-0005-0000-0000-0000258D0000}"/>
    <cellStyle name="20% - Accent1 4 2 4 3 3 3 4 3" xfId="36315" xr:uid="{00000000-0005-0000-0000-0000268D0000}"/>
    <cellStyle name="20% - Accent1 4 2 4 3 3 3 4 3 2" xfId="36316" xr:uid="{00000000-0005-0000-0000-0000278D0000}"/>
    <cellStyle name="20% - Accent1 4 2 4 3 3 3 4 4" xfId="36317" xr:uid="{00000000-0005-0000-0000-0000288D0000}"/>
    <cellStyle name="20% - Accent1 4 2 4 3 3 3 5" xfId="36318" xr:uid="{00000000-0005-0000-0000-0000298D0000}"/>
    <cellStyle name="20% - Accent1 4 2 4 3 3 3 5 2" xfId="36319" xr:uid="{00000000-0005-0000-0000-00002A8D0000}"/>
    <cellStyle name="20% - Accent1 4 2 4 3 3 3 5 2 2" xfId="36320" xr:uid="{00000000-0005-0000-0000-00002B8D0000}"/>
    <cellStyle name="20% - Accent1 4 2 4 3 3 3 5 3" xfId="36321" xr:uid="{00000000-0005-0000-0000-00002C8D0000}"/>
    <cellStyle name="20% - Accent1 4 2 4 3 3 3 6" xfId="36322" xr:uid="{00000000-0005-0000-0000-00002D8D0000}"/>
    <cellStyle name="20% - Accent1 4 2 4 3 3 3 6 2" xfId="36323" xr:uid="{00000000-0005-0000-0000-00002E8D0000}"/>
    <cellStyle name="20% - Accent1 4 2 4 3 3 3 6 2 2" xfId="36324" xr:uid="{00000000-0005-0000-0000-00002F8D0000}"/>
    <cellStyle name="20% - Accent1 4 2 4 3 3 3 6 3" xfId="36325" xr:uid="{00000000-0005-0000-0000-0000308D0000}"/>
    <cellStyle name="20% - Accent1 4 2 4 3 3 3 7" xfId="36326" xr:uid="{00000000-0005-0000-0000-0000318D0000}"/>
    <cellStyle name="20% - Accent1 4 2 4 3 3 3 7 2" xfId="36327" xr:uid="{00000000-0005-0000-0000-0000328D0000}"/>
    <cellStyle name="20% - Accent1 4 2 4 3 3 3 8" xfId="36328" xr:uid="{00000000-0005-0000-0000-0000338D0000}"/>
    <cellStyle name="20% - Accent1 4 2 4 3 3 3 8 2" xfId="36329" xr:uid="{00000000-0005-0000-0000-0000348D0000}"/>
    <cellStyle name="20% - Accent1 4 2 4 3 3 3 9" xfId="36330" xr:uid="{00000000-0005-0000-0000-0000358D0000}"/>
    <cellStyle name="20% - Accent1 4 2 4 3 3 4" xfId="36331" xr:uid="{00000000-0005-0000-0000-0000368D0000}"/>
    <cellStyle name="20% - Accent1 4 2 4 3 3 4 2" xfId="36332" xr:uid="{00000000-0005-0000-0000-0000378D0000}"/>
    <cellStyle name="20% - Accent1 4 2 4 3 3 4 2 2" xfId="36333" xr:uid="{00000000-0005-0000-0000-0000388D0000}"/>
    <cellStyle name="20% - Accent1 4 2 4 3 3 4 2 2 2" xfId="36334" xr:uid="{00000000-0005-0000-0000-0000398D0000}"/>
    <cellStyle name="20% - Accent1 4 2 4 3 3 4 2 3" xfId="36335" xr:uid="{00000000-0005-0000-0000-00003A8D0000}"/>
    <cellStyle name="20% - Accent1 4 2 4 3 3 4 3" xfId="36336" xr:uid="{00000000-0005-0000-0000-00003B8D0000}"/>
    <cellStyle name="20% - Accent1 4 2 4 3 3 4 3 2" xfId="36337" xr:uid="{00000000-0005-0000-0000-00003C8D0000}"/>
    <cellStyle name="20% - Accent1 4 2 4 3 3 4 4" xfId="36338" xr:uid="{00000000-0005-0000-0000-00003D8D0000}"/>
    <cellStyle name="20% - Accent1 4 2 4 3 3 5" xfId="36339" xr:uid="{00000000-0005-0000-0000-00003E8D0000}"/>
    <cellStyle name="20% - Accent1 4 2 4 3 3 5 2" xfId="36340" xr:uid="{00000000-0005-0000-0000-00003F8D0000}"/>
    <cellStyle name="20% - Accent1 4 2 4 3 3 5 2 2" xfId="36341" xr:uid="{00000000-0005-0000-0000-0000408D0000}"/>
    <cellStyle name="20% - Accent1 4 2 4 3 3 5 2 2 2" xfId="36342" xr:uid="{00000000-0005-0000-0000-0000418D0000}"/>
    <cellStyle name="20% - Accent1 4 2 4 3 3 5 2 3" xfId="36343" xr:uid="{00000000-0005-0000-0000-0000428D0000}"/>
    <cellStyle name="20% - Accent1 4 2 4 3 3 5 3" xfId="36344" xr:uid="{00000000-0005-0000-0000-0000438D0000}"/>
    <cellStyle name="20% - Accent1 4 2 4 3 3 5 3 2" xfId="36345" xr:uid="{00000000-0005-0000-0000-0000448D0000}"/>
    <cellStyle name="20% - Accent1 4 2 4 3 3 5 4" xfId="36346" xr:uid="{00000000-0005-0000-0000-0000458D0000}"/>
    <cellStyle name="20% - Accent1 4 2 4 3 3 6" xfId="36347" xr:uid="{00000000-0005-0000-0000-0000468D0000}"/>
    <cellStyle name="20% - Accent1 4 2 4 3 3 6 2" xfId="36348" xr:uid="{00000000-0005-0000-0000-0000478D0000}"/>
    <cellStyle name="20% - Accent1 4 2 4 3 3 6 2 2" xfId="36349" xr:uid="{00000000-0005-0000-0000-0000488D0000}"/>
    <cellStyle name="20% - Accent1 4 2 4 3 3 6 2 2 2" xfId="36350" xr:uid="{00000000-0005-0000-0000-0000498D0000}"/>
    <cellStyle name="20% - Accent1 4 2 4 3 3 6 2 3" xfId="36351" xr:uid="{00000000-0005-0000-0000-00004A8D0000}"/>
    <cellStyle name="20% - Accent1 4 2 4 3 3 6 3" xfId="36352" xr:uid="{00000000-0005-0000-0000-00004B8D0000}"/>
    <cellStyle name="20% - Accent1 4 2 4 3 3 6 3 2" xfId="36353" xr:uid="{00000000-0005-0000-0000-00004C8D0000}"/>
    <cellStyle name="20% - Accent1 4 2 4 3 3 6 4" xfId="36354" xr:uid="{00000000-0005-0000-0000-00004D8D0000}"/>
    <cellStyle name="20% - Accent1 4 2 4 3 3 7" xfId="36355" xr:uid="{00000000-0005-0000-0000-00004E8D0000}"/>
    <cellStyle name="20% - Accent1 4 2 4 3 3 7 2" xfId="36356" xr:uid="{00000000-0005-0000-0000-00004F8D0000}"/>
    <cellStyle name="20% - Accent1 4 2 4 3 3 7 2 2" xfId="36357" xr:uid="{00000000-0005-0000-0000-0000508D0000}"/>
    <cellStyle name="20% - Accent1 4 2 4 3 3 7 3" xfId="36358" xr:uid="{00000000-0005-0000-0000-0000518D0000}"/>
    <cellStyle name="20% - Accent1 4 2 4 3 3 8" xfId="36359" xr:uid="{00000000-0005-0000-0000-0000528D0000}"/>
    <cellStyle name="20% - Accent1 4 2 4 3 3 8 2" xfId="36360" xr:uid="{00000000-0005-0000-0000-0000538D0000}"/>
    <cellStyle name="20% - Accent1 4 2 4 3 3 8 2 2" xfId="36361" xr:uid="{00000000-0005-0000-0000-0000548D0000}"/>
    <cellStyle name="20% - Accent1 4 2 4 3 3 8 3" xfId="36362" xr:uid="{00000000-0005-0000-0000-0000558D0000}"/>
    <cellStyle name="20% - Accent1 4 2 4 3 3 9" xfId="36363" xr:uid="{00000000-0005-0000-0000-0000568D0000}"/>
    <cellStyle name="20% - Accent1 4 2 4 3 3 9 2" xfId="36364" xr:uid="{00000000-0005-0000-0000-0000578D0000}"/>
    <cellStyle name="20% - Accent1 4 2 4 3 4" xfId="36365" xr:uid="{00000000-0005-0000-0000-0000588D0000}"/>
    <cellStyle name="20% - Accent1 4 2 4 3 4 10" xfId="36366" xr:uid="{00000000-0005-0000-0000-0000598D0000}"/>
    <cellStyle name="20% - Accent1 4 2 4 3 4 10 2" xfId="36367" xr:uid="{00000000-0005-0000-0000-00005A8D0000}"/>
    <cellStyle name="20% - Accent1 4 2 4 3 4 11" xfId="36368" xr:uid="{00000000-0005-0000-0000-00005B8D0000}"/>
    <cellStyle name="20% - Accent1 4 2 4 3 4 2" xfId="36369" xr:uid="{00000000-0005-0000-0000-00005C8D0000}"/>
    <cellStyle name="20% - Accent1 4 2 4 3 4 2 2" xfId="36370" xr:uid="{00000000-0005-0000-0000-00005D8D0000}"/>
    <cellStyle name="20% - Accent1 4 2 4 3 4 2 2 2" xfId="36371" xr:uid="{00000000-0005-0000-0000-00005E8D0000}"/>
    <cellStyle name="20% - Accent1 4 2 4 3 4 2 2 2 2" xfId="36372" xr:uid="{00000000-0005-0000-0000-00005F8D0000}"/>
    <cellStyle name="20% - Accent1 4 2 4 3 4 2 2 2 2 2" xfId="36373" xr:uid="{00000000-0005-0000-0000-0000608D0000}"/>
    <cellStyle name="20% - Accent1 4 2 4 3 4 2 2 2 3" xfId="36374" xr:uid="{00000000-0005-0000-0000-0000618D0000}"/>
    <cellStyle name="20% - Accent1 4 2 4 3 4 2 2 3" xfId="36375" xr:uid="{00000000-0005-0000-0000-0000628D0000}"/>
    <cellStyle name="20% - Accent1 4 2 4 3 4 2 2 3 2" xfId="36376" xr:uid="{00000000-0005-0000-0000-0000638D0000}"/>
    <cellStyle name="20% - Accent1 4 2 4 3 4 2 2 4" xfId="36377" xr:uid="{00000000-0005-0000-0000-0000648D0000}"/>
    <cellStyle name="20% - Accent1 4 2 4 3 4 2 3" xfId="36378" xr:uid="{00000000-0005-0000-0000-0000658D0000}"/>
    <cellStyle name="20% - Accent1 4 2 4 3 4 2 3 2" xfId="36379" xr:uid="{00000000-0005-0000-0000-0000668D0000}"/>
    <cellStyle name="20% - Accent1 4 2 4 3 4 2 3 2 2" xfId="36380" xr:uid="{00000000-0005-0000-0000-0000678D0000}"/>
    <cellStyle name="20% - Accent1 4 2 4 3 4 2 3 2 2 2" xfId="36381" xr:uid="{00000000-0005-0000-0000-0000688D0000}"/>
    <cellStyle name="20% - Accent1 4 2 4 3 4 2 3 2 3" xfId="36382" xr:uid="{00000000-0005-0000-0000-0000698D0000}"/>
    <cellStyle name="20% - Accent1 4 2 4 3 4 2 3 3" xfId="36383" xr:uid="{00000000-0005-0000-0000-00006A8D0000}"/>
    <cellStyle name="20% - Accent1 4 2 4 3 4 2 3 3 2" xfId="36384" xr:uid="{00000000-0005-0000-0000-00006B8D0000}"/>
    <cellStyle name="20% - Accent1 4 2 4 3 4 2 3 4" xfId="36385" xr:uid="{00000000-0005-0000-0000-00006C8D0000}"/>
    <cellStyle name="20% - Accent1 4 2 4 3 4 2 4" xfId="36386" xr:uid="{00000000-0005-0000-0000-00006D8D0000}"/>
    <cellStyle name="20% - Accent1 4 2 4 3 4 2 4 2" xfId="36387" xr:uid="{00000000-0005-0000-0000-00006E8D0000}"/>
    <cellStyle name="20% - Accent1 4 2 4 3 4 2 4 2 2" xfId="36388" xr:uid="{00000000-0005-0000-0000-00006F8D0000}"/>
    <cellStyle name="20% - Accent1 4 2 4 3 4 2 4 2 2 2" xfId="36389" xr:uid="{00000000-0005-0000-0000-0000708D0000}"/>
    <cellStyle name="20% - Accent1 4 2 4 3 4 2 4 2 3" xfId="36390" xr:uid="{00000000-0005-0000-0000-0000718D0000}"/>
    <cellStyle name="20% - Accent1 4 2 4 3 4 2 4 3" xfId="36391" xr:uid="{00000000-0005-0000-0000-0000728D0000}"/>
    <cellStyle name="20% - Accent1 4 2 4 3 4 2 4 3 2" xfId="36392" xr:uid="{00000000-0005-0000-0000-0000738D0000}"/>
    <cellStyle name="20% - Accent1 4 2 4 3 4 2 4 4" xfId="36393" xr:uid="{00000000-0005-0000-0000-0000748D0000}"/>
    <cellStyle name="20% - Accent1 4 2 4 3 4 2 5" xfId="36394" xr:uid="{00000000-0005-0000-0000-0000758D0000}"/>
    <cellStyle name="20% - Accent1 4 2 4 3 4 2 5 2" xfId="36395" xr:uid="{00000000-0005-0000-0000-0000768D0000}"/>
    <cellStyle name="20% - Accent1 4 2 4 3 4 2 5 2 2" xfId="36396" xr:uid="{00000000-0005-0000-0000-0000778D0000}"/>
    <cellStyle name="20% - Accent1 4 2 4 3 4 2 5 3" xfId="36397" xr:uid="{00000000-0005-0000-0000-0000788D0000}"/>
    <cellStyle name="20% - Accent1 4 2 4 3 4 2 6" xfId="36398" xr:uid="{00000000-0005-0000-0000-0000798D0000}"/>
    <cellStyle name="20% - Accent1 4 2 4 3 4 2 6 2" xfId="36399" xr:uid="{00000000-0005-0000-0000-00007A8D0000}"/>
    <cellStyle name="20% - Accent1 4 2 4 3 4 2 6 2 2" xfId="36400" xr:uid="{00000000-0005-0000-0000-00007B8D0000}"/>
    <cellStyle name="20% - Accent1 4 2 4 3 4 2 6 3" xfId="36401" xr:uid="{00000000-0005-0000-0000-00007C8D0000}"/>
    <cellStyle name="20% - Accent1 4 2 4 3 4 2 7" xfId="36402" xr:uid="{00000000-0005-0000-0000-00007D8D0000}"/>
    <cellStyle name="20% - Accent1 4 2 4 3 4 2 7 2" xfId="36403" xr:uid="{00000000-0005-0000-0000-00007E8D0000}"/>
    <cellStyle name="20% - Accent1 4 2 4 3 4 2 8" xfId="36404" xr:uid="{00000000-0005-0000-0000-00007F8D0000}"/>
    <cellStyle name="20% - Accent1 4 2 4 3 4 2 8 2" xfId="36405" xr:uid="{00000000-0005-0000-0000-0000808D0000}"/>
    <cellStyle name="20% - Accent1 4 2 4 3 4 2 9" xfId="36406" xr:uid="{00000000-0005-0000-0000-0000818D0000}"/>
    <cellStyle name="20% - Accent1 4 2 4 3 4 3" xfId="36407" xr:uid="{00000000-0005-0000-0000-0000828D0000}"/>
    <cellStyle name="20% - Accent1 4 2 4 3 4 3 2" xfId="36408" xr:uid="{00000000-0005-0000-0000-0000838D0000}"/>
    <cellStyle name="20% - Accent1 4 2 4 3 4 3 2 2" xfId="36409" xr:uid="{00000000-0005-0000-0000-0000848D0000}"/>
    <cellStyle name="20% - Accent1 4 2 4 3 4 3 2 2 2" xfId="36410" xr:uid="{00000000-0005-0000-0000-0000858D0000}"/>
    <cellStyle name="20% - Accent1 4 2 4 3 4 3 2 2 2 2" xfId="36411" xr:uid="{00000000-0005-0000-0000-0000868D0000}"/>
    <cellStyle name="20% - Accent1 4 2 4 3 4 3 2 2 3" xfId="36412" xr:uid="{00000000-0005-0000-0000-0000878D0000}"/>
    <cellStyle name="20% - Accent1 4 2 4 3 4 3 2 3" xfId="36413" xr:uid="{00000000-0005-0000-0000-0000888D0000}"/>
    <cellStyle name="20% - Accent1 4 2 4 3 4 3 2 3 2" xfId="36414" xr:uid="{00000000-0005-0000-0000-0000898D0000}"/>
    <cellStyle name="20% - Accent1 4 2 4 3 4 3 2 4" xfId="36415" xr:uid="{00000000-0005-0000-0000-00008A8D0000}"/>
    <cellStyle name="20% - Accent1 4 2 4 3 4 3 3" xfId="36416" xr:uid="{00000000-0005-0000-0000-00008B8D0000}"/>
    <cellStyle name="20% - Accent1 4 2 4 3 4 3 3 2" xfId="36417" xr:uid="{00000000-0005-0000-0000-00008C8D0000}"/>
    <cellStyle name="20% - Accent1 4 2 4 3 4 3 3 2 2" xfId="36418" xr:uid="{00000000-0005-0000-0000-00008D8D0000}"/>
    <cellStyle name="20% - Accent1 4 2 4 3 4 3 3 2 2 2" xfId="36419" xr:uid="{00000000-0005-0000-0000-00008E8D0000}"/>
    <cellStyle name="20% - Accent1 4 2 4 3 4 3 3 2 3" xfId="36420" xr:uid="{00000000-0005-0000-0000-00008F8D0000}"/>
    <cellStyle name="20% - Accent1 4 2 4 3 4 3 3 3" xfId="36421" xr:uid="{00000000-0005-0000-0000-0000908D0000}"/>
    <cellStyle name="20% - Accent1 4 2 4 3 4 3 3 3 2" xfId="36422" xr:uid="{00000000-0005-0000-0000-0000918D0000}"/>
    <cellStyle name="20% - Accent1 4 2 4 3 4 3 3 4" xfId="36423" xr:uid="{00000000-0005-0000-0000-0000928D0000}"/>
    <cellStyle name="20% - Accent1 4 2 4 3 4 3 4" xfId="36424" xr:uid="{00000000-0005-0000-0000-0000938D0000}"/>
    <cellStyle name="20% - Accent1 4 2 4 3 4 3 4 2" xfId="36425" xr:uid="{00000000-0005-0000-0000-0000948D0000}"/>
    <cellStyle name="20% - Accent1 4 2 4 3 4 3 4 2 2" xfId="36426" xr:uid="{00000000-0005-0000-0000-0000958D0000}"/>
    <cellStyle name="20% - Accent1 4 2 4 3 4 3 4 2 2 2" xfId="36427" xr:uid="{00000000-0005-0000-0000-0000968D0000}"/>
    <cellStyle name="20% - Accent1 4 2 4 3 4 3 4 2 3" xfId="36428" xr:uid="{00000000-0005-0000-0000-0000978D0000}"/>
    <cellStyle name="20% - Accent1 4 2 4 3 4 3 4 3" xfId="36429" xr:uid="{00000000-0005-0000-0000-0000988D0000}"/>
    <cellStyle name="20% - Accent1 4 2 4 3 4 3 4 3 2" xfId="36430" xr:uid="{00000000-0005-0000-0000-0000998D0000}"/>
    <cellStyle name="20% - Accent1 4 2 4 3 4 3 4 4" xfId="36431" xr:uid="{00000000-0005-0000-0000-00009A8D0000}"/>
    <cellStyle name="20% - Accent1 4 2 4 3 4 3 5" xfId="36432" xr:uid="{00000000-0005-0000-0000-00009B8D0000}"/>
    <cellStyle name="20% - Accent1 4 2 4 3 4 3 5 2" xfId="36433" xr:uid="{00000000-0005-0000-0000-00009C8D0000}"/>
    <cellStyle name="20% - Accent1 4 2 4 3 4 3 5 2 2" xfId="36434" xr:uid="{00000000-0005-0000-0000-00009D8D0000}"/>
    <cellStyle name="20% - Accent1 4 2 4 3 4 3 5 3" xfId="36435" xr:uid="{00000000-0005-0000-0000-00009E8D0000}"/>
    <cellStyle name="20% - Accent1 4 2 4 3 4 3 6" xfId="36436" xr:uid="{00000000-0005-0000-0000-00009F8D0000}"/>
    <cellStyle name="20% - Accent1 4 2 4 3 4 3 6 2" xfId="36437" xr:uid="{00000000-0005-0000-0000-0000A08D0000}"/>
    <cellStyle name="20% - Accent1 4 2 4 3 4 3 6 2 2" xfId="36438" xr:uid="{00000000-0005-0000-0000-0000A18D0000}"/>
    <cellStyle name="20% - Accent1 4 2 4 3 4 3 6 3" xfId="36439" xr:uid="{00000000-0005-0000-0000-0000A28D0000}"/>
    <cellStyle name="20% - Accent1 4 2 4 3 4 3 7" xfId="36440" xr:uid="{00000000-0005-0000-0000-0000A38D0000}"/>
    <cellStyle name="20% - Accent1 4 2 4 3 4 3 7 2" xfId="36441" xr:uid="{00000000-0005-0000-0000-0000A48D0000}"/>
    <cellStyle name="20% - Accent1 4 2 4 3 4 3 8" xfId="36442" xr:uid="{00000000-0005-0000-0000-0000A58D0000}"/>
    <cellStyle name="20% - Accent1 4 2 4 3 4 3 8 2" xfId="36443" xr:uid="{00000000-0005-0000-0000-0000A68D0000}"/>
    <cellStyle name="20% - Accent1 4 2 4 3 4 3 9" xfId="36444" xr:uid="{00000000-0005-0000-0000-0000A78D0000}"/>
    <cellStyle name="20% - Accent1 4 2 4 3 4 4" xfId="36445" xr:uid="{00000000-0005-0000-0000-0000A88D0000}"/>
    <cellStyle name="20% - Accent1 4 2 4 3 4 4 2" xfId="36446" xr:uid="{00000000-0005-0000-0000-0000A98D0000}"/>
    <cellStyle name="20% - Accent1 4 2 4 3 4 4 2 2" xfId="36447" xr:uid="{00000000-0005-0000-0000-0000AA8D0000}"/>
    <cellStyle name="20% - Accent1 4 2 4 3 4 4 2 2 2" xfId="36448" xr:uid="{00000000-0005-0000-0000-0000AB8D0000}"/>
    <cellStyle name="20% - Accent1 4 2 4 3 4 4 2 3" xfId="36449" xr:uid="{00000000-0005-0000-0000-0000AC8D0000}"/>
    <cellStyle name="20% - Accent1 4 2 4 3 4 4 3" xfId="36450" xr:uid="{00000000-0005-0000-0000-0000AD8D0000}"/>
    <cellStyle name="20% - Accent1 4 2 4 3 4 4 3 2" xfId="36451" xr:uid="{00000000-0005-0000-0000-0000AE8D0000}"/>
    <cellStyle name="20% - Accent1 4 2 4 3 4 4 4" xfId="36452" xr:uid="{00000000-0005-0000-0000-0000AF8D0000}"/>
    <cellStyle name="20% - Accent1 4 2 4 3 4 5" xfId="36453" xr:uid="{00000000-0005-0000-0000-0000B08D0000}"/>
    <cellStyle name="20% - Accent1 4 2 4 3 4 5 2" xfId="36454" xr:uid="{00000000-0005-0000-0000-0000B18D0000}"/>
    <cellStyle name="20% - Accent1 4 2 4 3 4 5 2 2" xfId="36455" xr:uid="{00000000-0005-0000-0000-0000B28D0000}"/>
    <cellStyle name="20% - Accent1 4 2 4 3 4 5 2 2 2" xfId="36456" xr:uid="{00000000-0005-0000-0000-0000B38D0000}"/>
    <cellStyle name="20% - Accent1 4 2 4 3 4 5 2 3" xfId="36457" xr:uid="{00000000-0005-0000-0000-0000B48D0000}"/>
    <cellStyle name="20% - Accent1 4 2 4 3 4 5 3" xfId="36458" xr:uid="{00000000-0005-0000-0000-0000B58D0000}"/>
    <cellStyle name="20% - Accent1 4 2 4 3 4 5 3 2" xfId="36459" xr:uid="{00000000-0005-0000-0000-0000B68D0000}"/>
    <cellStyle name="20% - Accent1 4 2 4 3 4 5 4" xfId="36460" xr:uid="{00000000-0005-0000-0000-0000B78D0000}"/>
    <cellStyle name="20% - Accent1 4 2 4 3 4 6" xfId="36461" xr:uid="{00000000-0005-0000-0000-0000B88D0000}"/>
    <cellStyle name="20% - Accent1 4 2 4 3 4 6 2" xfId="36462" xr:uid="{00000000-0005-0000-0000-0000B98D0000}"/>
    <cellStyle name="20% - Accent1 4 2 4 3 4 6 2 2" xfId="36463" xr:uid="{00000000-0005-0000-0000-0000BA8D0000}"/>
    <cellStyle name="20% - Accent1 4 2 4 3 4 6 2 2 2" xfId="36464" xr:uid="{00000000-0005-0000-0000-0000BB8D0000}"/>
    <cellStyle name="20% - Accent1 4 2 4 3 4 6 2 3" xfId="36465" xr:uid="{00000000-0005-0000-0000-0000BC8D0000}"/>
    <cellStyle name="20% - Accent1 4 2 4 3 4 6 3" xfId="36466" xr:uid="{00000000-0005-0000-0000-0000BD8D0000}"/>
    <cellStyle name="20% - Accent1 4 2 4 3 4 6 3 2" xfId="36467" xr:uid="{00000000-0005-0000-0000-0000BE8D0000}"/>
    <cellStyle name="20% - Accent1 4 2 4 3 4 6 4" xfId="36468" xr:uid="{00000000-0005-0000-0000-0000BF8D0000}"/>
    <cellStyle name="20% - Accent1 4 2 4 3 4 7" xfId="36469" xr:uid="{00000000-0005-0000-0000-0000C08D0000}"/>
    <cellStyle name="20% - Accent1 4 2 4 3 4 7 2" xfId="36470" xr:uid="{00000000-0005-0000-0000-0000C18D0000}"/>
    <cellStyle name="20% - Accent1 4 2 4 3 4 7 2 2" xfId="36471" xr:uid="{00000000-0005-0000-0000-0000C28D0000}"/>
    <cellStyle name="20% - Accent1 4 2 4 3 4 7 3" xfId="36472" xr:uid="{00000000-0005-0000-0000-0000C38D0000}"/>
    <cellStyle name="20% - Accent1 4 2 4 3 4 8" xfId="36473" xr:uid="{00000000-0005-0000-0000-0000C48D0000}"/>
    <cellStyle name="20% - Accent1 4 2 4 3 4 8 2" xfId="36474" xr:uid="{00000000-0005-0000-0000-0000C58D0000}"/>
    <cellStyle name="20% - Accent1 4 2 4 3 4 8 2 2" xfId="36475" xr:uid="{00000000-0005-0000-0000-0000C68D0000}"/>
    <cellStyle name="20% - Accent1 4 2 4 3 4 8 3" xfId="36476" xr:uid="{00000000-0005-0000-0000-0000C78D0000}"/>
    <cellStyle name="20% - Accent1 4 2 4 3 4 9" xfId="36477" xr:uid="{00000000-0005-0000-0000-0000C88D0000}"/>
    <cellStyle name="20% - Accent1 4 2 4 3 4 9 2" xfId="36478" xr:uid="{00000000-0005-0000-0000-0000C98D0000}"/>
    <cellStyle name="20% - Accent1 4 2 4 3 5" xfId="36479" xr:uid="{00000000-0005-0000-0000-0000CA8D0000}"/>
    <cellStyle name="20% - Accent1 4 2 4 3 5 2" xfId="36480" xr:uid="{00000000-0005-0000-0000-0000CB8D0000}"/>
    <cellStyle name="20% - Accent1 4 2 4 3 5 2 2" xfId="36481" xr:uid="{00000000-0005-0000-0000-0000CC8D0000}"/>
    <cellStyle name="20% - Accent1 4 2 4 3 5 2 2 2" xfId="36482" xr:uid="{00000000-0005-0000-0000-0000CD8D0000}"/>
    <cellStyle name="20% - Accent1 4 2 4 3 5 2 2 2 2" xfId="36483" xr:uid="{00000000-0005-0000-0000-0000CE8D0000}"/>
    <cellStyle name="20% - Accent1 4 2 4 3 5 2 2 3" xfId="36484" xr:uid="{00000000-0005-0000-0000-0000CF8D0000}"/>
    <cellStyle name="20% - Accent1 4 2 4 3 5 2 3" xfId="36485" xr:uid="{00000000-0005-0000-0000-0000D08D0000}"/>
    <cellStyle name="20% - Accent1 4 2 4 3 5 2 3 2" xfId="36486" xr:uid="{00000000-0005-0000-0000-0000D18D0000}"/>
    <cellStyle name="20% - Accent1 4 2 4 3 5 2 4" xfId="36487" xr:uid="{00000000-0005-0000-0000-0000D28D0000}"/>
    <cellStyle name="20% - Accent1 4 2 4 3 5 3" xfId="36488" xr:uid="{00000000-0005-0000-0000-0000D38D0000}"/>
    <cellStyle name="20% - Accent1 4 2 4 3 5 3 2" xfId="36489" xr:uid="{00000000-0005-0000-0000-0000D48D0000}"/>
    <cellStyle name="20% - Accent1 4 2 4 3 5 3 2 2" xfId="36490" xr:uid="{00000000-0005-0000-0000-0000D58D0000}"/>
    <cellStyle name="20% - Accent1 4 2 4 3 5 3 2 2 2" xfId="36491" xr:uid="{00000000-0005-0000-0000-0000D68D0000}"/>
    <cellStyle name="20% - Accent1 4 2 4 3 5 3 2 3" xfId="36492" xr:uid="{00000000-0005-0000-0000-0000D78D0000}"/>
    <cellStyle name="20% - Accent1 4 2 4 3 5 3 3" xfId="36493" xr:uid="{00000000-0005-0000-0000-0000D88D0000}"/>
    <cellStyle name="20% - Accent1 4 2 4 3 5 3 3 2" xfId="36494" xr:uid="{00000000-0005-0000-0000-0000D98D0000}"/>
    <cellStyle name="20% - Accent1 4 2 4 3 5 3 4" xfId="36495" xr:uid="{00000000-0005-0000-0000-0000DA8D0000}"/>
    <cellStyle name="20% - Accent1 4 2 4 3 5 4" xfId="36496" xr:uid="{00000000-0005-0000-0000-0000DB8D0000}"/>
    <cellStyle name="20% - Accent1 4 2 4 3 5 4 2" xfId="36497" xr:uid="{00000000-0005-0000-0000-0000DC8D0000}"/>
    <cellStyle name="20% - Accent1 4 2 4 3 5 4 2 2" xfId="36498" xr:uid="{00000000-0005-0000-0000-0000DD8D0000}"/>
    <cellStyle name="20% - Accent1 4 2 4 3 5 4 2 2 2" xfId="36499" xr:uid="{00000000-0005-0000-0000-0000DE8D0000}"/>
    <cellStyle name="20% - Accent1 4 2 4 3 5 4 2 3" xfId="36500" xr:uid="{00000000-0005-0000-0000-0000DF8D0000}"/>
    <cellStyle name="20% - Accent1 4 2 4 3 5 4 3" xfId="36501" xr:uid="{00000000-0005-0000-0000-0000E08D0000}"/>
    <cellStyle name="20% - Accent1 4 2 4 3 5 4 3 2" xfId="36502" xr:uid="{00000000-0005-0000-0000-0000E18D0000}"/>
    <cellStyle name="20% - Accent1 4 2 4 3 5 4 4" xfId="36503" xr:uid="{00000000-0005-0000-0000-0000E28D0000}"/>
    <cellStyle name="20% - Accent1 4 2 4 3 5 5" xfId="36504" xr:uid="{00000000-0005-0000-0000-0000E38D0000}"/>
    <cellStyle name="20% - Accent1 4 2 4 3 5 5 2" xfId="36505" xr:uid="{00000000-0005-0000-0000-0000E48D0000}"/>
    <cellStyle name="20% - Accent1 4 2 4 3 5 5 2 2" xfId="36506" xr:uid="{00000000-0005-0000-0000-0000E58D0000}"/>
    <cellStyle name="20% - Accent1 4 2 4 3 5 5 3" xfId="36507" xr:uid="{00000000-0005-0000-0000-0000E68D0000}"/>
    <cellStyle name="20% - Accent1 4 2 4 3 5 6" xfId="36508" xr:uid="{00000000-0005-0000-0000-0000E78D0000}"/>
    <cellStyle name="20% - Accent1 4 2 4 3 5 6 2" xfId="36509" xr:uid="{00000000-0005-0000-0000-0000E88D0000}"/>
    <cellStyle name="20% - Accent1 4 2 4 3 5 6 2 2" xfId="36510" xr:uid="{00000000-0005-0000-0000-0000E98D0000}"/>
    <cellStyle name="20% - Accent1 4 2 4 3 5 6 3" xfId="36511" xr:uid="{00000000-0005-0000-0000-0000EA8D0000}"/>
    <cellStyle name="20% - Accent1 4 2 4 3 5 7" xfId="36512" xr:uid="{00000000-0005-0000-0000-0000EB8D0000}"/>
    <cellStyle name="20% - Accent1 4 2 4 3 5 7 2" xfId="36513" xr:uid="{00000000-0005-0000-0000-0000EC8D0000}"/>
    <cellStyle name="20% - Accent1 4 2 4 3 5 8" xfId="36514" xr:uid="{00000000-0005-0000-0000-0000ED8D0000}"/>
    <cellStyle name="20% - Accent1 4 2 4 3 5 8 2" xfId="36515" xr:uid="{00000000-0005-0000-0000-0000EE8D0000}"/>
    <cellStyle name="20% - Accent1 4 2 4 3 5 9" xfId="36516" xr:uid="{00000000-0005-0000-0000-0000EF8D0000}"/>
    <cellStyle name="20% - Accent1 4 2 4 3 6" xfId="36517" xr:uid="{00000000-0005-0000-0000-0000F08D0000}"/>
    <cellStyle name="20% - Accent1 4 2 4 3 6 2" xfId="36518" xr:uid="{00000000-0005-0000-0000-0000F18D0000}"/>
    <cellStyle name="20% - Accent1 4 2 4 3 6 2 2" xfId="36519" xr:uid="{00000000-0005-0000-0000-0000F28D0000}"/>
    <cellStyle name="20% - Accent1 4 2 4 3 6 2 2 2" xfId="36520" xr:uid="{00000000-0005-0000-0000-0000F38D0000}"/>
    <cellStyle name="20% - Accent1 4 2 4 3 6 2 2 2 2" xfId="36521" xr:uid="{00000000-0005-0000-0000-0000F48D0000}"/>
    <cellStyle name="20% - Accent1 4 2 4 3 6 2 2 3" xfId="36522" xr:uid="{00000000-0005-0000-0000-0000F58D0000}"/>
    <cellStyle name="20% - Accent1 4 2 4 3 6 2 3" xfId="36523" xr:uid="{00000000-0005-0000-0000-0000F68D0000}"/>
    <cellStyle name="20% - Accent1 4 2 4 3 6 2 3 2" xfId="36524" xr:uid="{00000000-0005-0000-0000-0000F78D0000}"/>
    <cellStyle name="20% - Accent1 4 2 4 3 6 2 4" xfId="36525" xr:uid="{00000000-0005-0000-0000-0000F88D0000}"/>
    <cellStyle name="20% - Accent1 4 2 4 3 6 3" xfId="36526" xr:uid="{00000000-0005-0000-0000-0000F98D0000}"/>
    <cellStyle name="20% - Accent1 4 2 4 3 6 3 2" xfId="36527" xr:uid="{00000000-0005-0000-0000-0000FA8D0000}"/>
    <cellStyle name="20% - Accent1 4 2 4 3 6 3 2 2" xfId="36528" xr:uid="{00000000-0005-0000-0000-0000FB8D0000}"/>
    <cellStyle name="20% - Accent1 4 2 4 3 6 3 2 2 2" xfId="36529" xr:uid="{00000000-0005-0000-0000-0000FC8D0000}"/>
    <cellStyle name="20% - Accent1 4 2 4 3 6 3 2 3" xfId="36530" xr:uid="{00000000-0005-0000-0000-0000FD8D0000}"/>
    <cellStyle name="20% - Accent1 4 2 4 3 6 3 3" xfId="36531" xr:uid="{00000000-0005-0000-0000-0000FE8D0000}"/>
    <cellStyle name="20% - Accent1 4 2 4 3 6 3 3 2" xfId="36532" xr:uid="{00000000-0005-0000-0000-0000FF8D0000}"/>
    <cellStyle name="20% - Accent1 4 2 4 3 6 3 4" xfId="36533" xr:uid="{00000000-0005-0000-0000-0000008E0000}"/>
    <cellStyle name="20% - Accent1 4 2 4 3 6 4" xfId="36534" xr:uid="{00000000-0005-0000-0000-0000018E0000}"/>
    <cellStyle name="20% - Accent1 4 2 4 3 6 4 2" xfId="36535" xr:uid="{00000000-0005-0000-0000-0000028E0000}"/>
    <cellStyle name="20% - Accent1 4 2 4 3 6 4 2 2" xfId="36536" xr:uid="{00000000-0005-0000-0000-0000038E0000}"/>
    <cellStyle name="20% - Accent1 4 2 4 3 6 4 2 2 2" xfId="36537" xr:uid="{00000000-0005-0000-0000-0000048E0000}"/>
    <cellStyle name="20% - Accent1 4 2 4 3 6 4 2 3" xfId="36538" xr:uid="{00000000-0005-0000-0000-0000058E0000}"/>
    <cellStyle name="20% - Accent1 4 2 4 3 6 4 3" xfId="36539" xr:uid="{00000000-0005-0000-0000-0000068E0000}"/>
    <cellStyle name="20% - Accent1 4 2 4 3 6 4 3 2" xfId="36540" xr:uid="{00000000-0005-0000-0000-0000078E0000}"/>
    <cellStyle name="20% - Accent1 4 2 4 3 6 4 4" xfId="36541" xr:uid="{00000000-0005-0000-0000-0000088E0000}"/>
    <cellStyle name="20% - Accent1 4 2 4 3 6 5" xfId="36542" xr:uid="{00000000-0005-0000-0000-0000098E0000}"/>
    <cellStyle name="20% - Accent1 4 2 4 3 6 5 2" xfId="36543" xr:uid="{00000000-0005-0000-0000-00000A8E0000}"/>
    <cellStyle name="20% - Accent1 4 2 4 3 6 5 2 2" xfId="36544" xr:uid="{00000000-0005-0000-0000-00000B8E0000}"/>
    <cellStyle name="20% - Accent1 4 2 4 3 6 5 3" xfId="36545" xr:uid="{00000000-0005-0000-0000-00000C8E0000}"/>
    <cellStyle name="20% - Accent1 4 2 4 3 6 6" xfId="36546" xr:uid="{00000000-0005-0000-0000-00000D8E0000}"/>
    <cellStyle name="20% - Accent1 4 2 4 3 6 6 2" xfId="36547" xr:uid="{00000000-0005-0000-0000-00000E8E0000}"/>
    <cellStyle name="20% - Accent1 4 2 4 3 6 6 2 2" xfId="36548" xr:uid="{00000000-0005-0000-0000-00000F8E0000}"/>
    <cellStyle name="20% - Accent1 4 2 4 3 6 6 3" xfId="36549" xr:uid="{00000000-0005-0000-0000-0000108E0000}"/>
    <cellStyle name="20% - Accent1 4 2 4 3 6 7" xfId="36550" xr:uid="{00000000-0005-0000-0000-0000118E0000}"/>
    <cellStyle name="20% - Accent1 4 2 4 3 6 7 2" xfId="36551" xr:uid="{00000000-0005-0000-0000-0000128E0000}"/>
    <cellStyle name="20% - Accent1 4 2 4 3 6 8" xfId="36552" xr:uid="{00000000-0005-0000-0000-0000138E0000}"/>
    <cellStyle name="20% - Accent1 4 2 4 3 6 8 2" xfId="36553" xr:uid="{00000000-0005-0000-0000-0000148E0000}"/>
    <cellStyle name="20% - Accent1 4 2 4 3 6 9" xfId="36554" xr:uid="{00000000-0005-0000-0000-0000158E0000}"/>
    <cellStyle name="20% - Accent1 4 2 4 3 7" xfId="36555" xr:uid="{00000000-0005-0000-0000-0000168E0000}"/>
    <cellStyle name="20% - Accent1 4 2 4 3 7 2" xfId="36556" xr:uid="{00000000-0005-0000-0000-0000178E0000}"/>
    <cellStyle name="20% - Accent1 4 2 4 3 7 2 2" xfId="36557" xr:uid="{00000000-0005-0000-0000-0000188E0000}"/>
    <cellStyle name="20% - Accent1 4 2 4 3 7 2 2 2" xfId="36558" xr:uid="{00000000-0005-0000-0000-0000198E0000}"/>
    <cellStyle name="20% - Accent1 4 2 4 3 7 2 3" xfId="36559" xr:uid="{00000000-0005-0000-0000-00001A8E0000}"/>
    <cellStyle name="20% - Accent1 4 2 4 3 7 3" xfId="36560" xr:uid="{00000000-0005-0000-0000-00001B8E0000}"/>
    <cellStyle name="20% - Accent1 4 2 4 3 7 3 2" xfId="36561" xr:uid="{00000000-0005-0000-0000-00001C8E0000}"/>
    <cellStyle name="20% - Accent1 4 2 4 3 7 4" xfId="36562" xr:uid="{00000000-0005-0000-0000-00001D8E0000}"/>
    <cellStyle name="20% - Accent1 4 2 4 3 8" xfId="36563" xr:uid="{00000000-0005-0000-0000-00001E8E0000}"/>
    <cellStyle name="20% - Accent1 4 2 4 3 8 2" xfId="36564" xr:uid="{00000000-0005-0000-0000-00001F8E0000}"/>
    <cellStyle name="20% - Accent1 4 2 4 3 8 2 2" xfId="36565" xr:uid="{00000000-0005-0000-0000-0000208E0000}"/>
    <cellStyle name="20% - Accent1 4 2 4 3 8 2 2 2" xfId="36566" xr:uid="{00000000-0005-0000-0000-0000218E0000}"/>
    <cellStyle name="20% - Accent1 4 2 4 3 8 2 3" xfId="36567" xr:uid="{00000000-0005-0000-0000-0000228E0000}"/>
    <cellStyle name="20% - Accent1 4 2 4 3 8 3" xfId="36568" xr:uid="{00000000-0005-0000-0000-0000238E0000}"/>
    <cellStyle name="20% - Accent1 4 2 4 3 8 3 2" xfId="36569" xr:uid="{00000000-0005-0000-0000-0000248E0000}"/>
    <cellStyle name="20% - Accent1 4 2 4 3 8 4" xfId="36570" xr:uid="{00000000-0005-0000-0000-0000258E0000}"/>
    <cellStyle name="20% - Accent1 4 2 4 3 9" xfId="36571" xr:uid="{00000000-0005-0000-0000-0000268E0000}"/>
    <cellStyle name="20% - Accent1 4 2 4 3 9 2" xfId="36572" xr:uid="{00000000-0005-0000-0000-0000278E0000}"/>
    <cellStyle name="20% - Accent1 4 2 4 3 9 2 2" xfId="36573" xr:uid="{00000000-0005-0000-0000-0000288E0000}"/>
    <cellStyle name="20% - Accent1 4 2 4 3 9 2 2 2" xfId="36574" xr:uid="{00000000-0005-0000-0000-0000298E0000}"/>
    <cellStyle name="20% - Accent1 4 2 4 3 9 2 3" xfId="36575" xr:uid="{00000000-0005-0000-0000-00002A8E0000}"/>
    <cellStyle name="20% - Accent1 4 2 4 3 9 3" xfId="36576" xr:uid="{00000000-0005-0000-0000-00002B8E0000}"/>
    <cellStyle name="20% - Accent1 4 2 4 3 9 3 2" xfId="36577" xr:uid="{00000000-0005-0000-0000-00002C8E0000}"/>
    <cellStyle name="20% - Accent1 4 2 4 3 9 4" xfId="36578" xr:uid="{00000000-0005-0000-0000-00002D8E0000}"/>
    <cellStyle name="20% - Accent1 4 2 4 4" xfId="36579" xr:uid="{00000000-0005-0000-0000-00002E8E0000}"/>
    <cellStyle name="20% - Accent1 4 2 4 4 10" xfId="36580" xr:uid="{00000000-0005-0000-0000-00002F8E0000}"/>
    <cellStyle name="20% - Accent1 4 2 4 4 10 2" xfId="36581" xr:uid="{00000000-0005-0000-0000-0000308E0000}"/>
    <cellStyle name="20% - Accent1 4 2 4 4 11" xfId="36582" xr:uid="{00000000-0005-0000-0000-0000318E0000}"/>
    <cellStyle name="20% - Accent1 4 2 4 4 2" xfId="36583" xr:uid="{00000000-0005-0000-0000-0000328E0000}"/>
    <cellStyle name="20% - Accent1 4 2 4 4 2 2" xfId="36584" xr:uid="{00000000-0005-0000-0000-0000338E0000}"/>
    <cellStyle name="20% - Accent1 4 2 4 4 2 2 2" xfId="36585" xr:uid="{00000000-0005-0000-0000-0000348E0000}"/>
    <cellStyle name="20% - Accent1 4 2 4 4 2 2 2 2" xfId="36586" xr:uid="{00000000-0005-0000-0000-0000358E0000}"/>
    <cellStyle name="20% - Accent1 4 2 4 4 2 2 2 2 2" xfId="36587" xr:uid="{00000000-0005-0000-0000-0000368E0000}"/>
    <cellStyle name="20% - Accent1 4 2 4 4 2 2 2 3" xfId="36588" xr:uid="{00000000-0005-0000-0000-0000378E0000}"/>
    <cellStyle name="20% - Accent1 4 2 4 4 2 2 3" xfId="36589" xr:uid="{00000000-0005-0000-0000-0000388E0000}"/>
    <cellStyle name="20% - Accent1 4 2 4 4 2 2 3 2" xfId="36590" xr:uid="{00000000-0005-0000-0000-0000398E0000}"/>
    <cellStyle name="20% - Accent1 4 2 4 4 2 2 4" xfId="36591" xr:uid="{00000000-0005-0000-0000-00003A8E0000}"/>
    <cellStyle name="20% - Accent1 4 2 4 4 2 3" xfId="36592" xr:uid="{00000000-0005-0000-0000-00003B8E0000}"/>
    <cellStyle name="20% - Accent1 4 2 4 4 2 3 2" xfId="36593" xr:uid="{00000000-0005-0000-0000-00003C8E0000}"/>
    <cellStyle name="20% - Accent1 4 2 4 4 2 3 2 2" xfId="36594" xr:uid="{00000000-0005-0000-0000-00003D8E0000}"/>
    <cellStyle name="20% - Accent1 4 2 4 4 2 3 2 2 2" xfId="36595" xr:uid="{00000000-0005-0000-0000-00003E8E0000}"/>
    <cellStyle name="20% - Accent1 4 2 4 4 2 3 2 3" xfId="36596" xr:uid="{00000000-0005-0000-0000-00003F8E0000}"/>
    <cellStyle name="20% - Accent1 4 2 4 4 2 3 3" xfId="36597" xr:uid="{00000000-0005-0000-0000-0000408E0000}"/>
    <cellStyle name="20% - Accent1 4 2 4 4 2 3 3 2" xfId="36598" xr:uid="{00000000-0005-0000-0000-0000418E0000}"/>
    <cellStyle name="20% - Accent1 4 2 4 4 2 3 4" xfId="36599" xr:uid="{00000000-0005-0000-0000-0000428E0000}"/>
    <cellStyle name="20% - Accent1 4 2 4 4 2 4" xfId="36600" xr:uid="{00000000-0005-0000-0000-0000438E0000}"/>
    <cellStyle name="20% - Accent1 4 2 4 4 2 4 2" xfId="36601" xr:uid="{00000000-0005-0000-0000-0000448E0000}"/>
    <cellStyle name="20% - Accent1 4 2 4 4 2 4 2 2" xfId="36602" xr:uid="{00000000-0005-0000-0000-0000458E0000}"/>
    <cellStyle name="20% - Accent1 4 2 4 4 2 4 2 2 2" xfId="36603" xr:uid="{00000000-0005-0000-0000-0000468E0000}"/>
    <cellStyle name="20% - Accent1 4 2 4 4 2 4 2 3" xfId="36604" xr:uid="{00000000-0005-0000-0000-0000478E0000}"/>
    <cellStyle name="20% - Accent1 4 2 4 4 2 4 3" xfId="36605" xr:uid="{00000000-0005-0000-0000-0000488E0000}"/>
    <cellStyle name="20% - Accent1 4 2 4 4 2 4 3 2" xfId="36606" xr:uid="{00000000-0005-0000-0000-0000498E0000}"/>
    <cellStyle name="20% - Accent1 4 2 4 4 2 4 4" xfId="36607" xr:uid="{00000000-0005-0000-0000-00004A8E0000}"/>
    <cellStyle name="20% - Accent1 4 2 4 4 2 5" xfId="36608" xr:uid="{00000000-0005-0000-0000-00004B8E0000}"/>
    <cellStyle name="20% - Accent1 4 2 4 4 2 5 2" xfId="36609" xr:uid="{00000000-0005-0000-0000-00004C8E0000}"/>
    <cellStyle name="20% - Accent1 4 2 4 4 2 5 2 2" xfId="36610" xr:uid="{00000000-0005-0000-0000-00004D8E0000}"/>
    <cellStyle name="20% - Accent1 4 2 4 4 2 5 3" xfId="36611" xr:uid="{00000000-0005-0000-0000-00004E8E0000}"/>
    <cellStyle name="20% - Accent1 4 2 4 4 2 6" xfId="36612" xr:uid="{00000000-0005-0000-0000-00004F8E0000}"/>
    <cellStyle name="20% - Accent1 4 2 4 4 2 6 2" xfId="36613" xr:uid="{00000000-0005-0000-0000-0000508E0000}"/>
    <cellStyle name="20% - Accent1 4 2 4 4 2 6 2 2" xfId="36614" xr:uid="{00000000-0005-0000-0000-0000518E0000}"/>
    <cellStyle name="20% - Accent1 4 2 4 4 2 6 3" xfId="36615" xr:uid="{00000000-0005-0000-0000-0000528E0000}"/>
    <cellStyle name="20% - Accent1 4 2 4 4 2 7" xfId="36616" xr:uid="{00000000-0005-0000-0000-0000538E0000}"/>
    <cellStyle name="20% - Accent1 4 2 4 4 2 7 2" xfId="36617" xr:uid="{00000000-0005-0000-0000-0000548E0000}"/>
    <cellStyle name="20% - Accent1 4 2 4 4 2 8" xfId="36618" xr:uid="{00000000-0005-0000-0000-0000558E0000}"/>
    <cellStyle name="20% - Accent1 4 2 4 4 2 8 2" xfId="36619" xr:uid="{00000000-0005-0000-0000-0000568E0000}"/>
    <cellStyle name="20% - Accent1 4 2 4 4 2 9" xfId="36620" xr:uid="{00000000-0005-0000-0000-0000578E0000}"/>
    <cellStyle name="20% - Accent1 4 2 4 4 3" xfId="36621" xr:uid="{00000000-0005-0000-0000-0000588E0000}"/>
    <cellStyle name="20% - Accent1 4 2 4 4 3 2" xfId="36622" xr:uid="{00000000-0005-0000-0000-0000598E0000}"/>
    <cellStyle name="20% - Accent1 4 2 4 4 3 2 2" xfId="36623" xr:uid="{00000000-0005-0000-0000-00005A8E0000}"/>
    <cellStyle name="20% - Accent1 4 2 4 4 3 2 2 2" xfId="36624" xr:uid="{00000000-0005-0000-0000-00005B8E0000}"/>
    <cellStyle name="20% - Accent1 4 2 4 4 3 2 2 2 2" xfId="36625" xr:uid="{00000000-0005-0000-0000-00005C8E0000}"/>
    <cellStyle name="20% - Accent1 4 2 4 4 3 2 2 3" xfId="36626" xr:uid="{00000000-0005-0000-0000-00005D8E0000}"/>
    <cellStyle name="20% - Accent1 4 2 4 4 3 2 3" xfId="36627" xr:uid="{00000000-0005-0000-0000-00005E8E0000}"/>
    <cellStyle name="20% - Accent1 4 2 4 4 3 2 3 2" xfId="36628" xr:uid="{00000000-0005-0000-0000-00005F8E0000}"/>
    <cellStyle name="20% - Accent1 4 2 4 4 3 2 4" xfId="36629" xr:uid="{00000000-0005-0000-0000-0000608E0000}"/>
    <cellStyle name="20% - Accent1 4 2 4 4 3 3" xfId="36630" xr:uid="{00000000-0005-0000-0000-0000618E0000}"/>
    <cellStyle name="20% - Accent1 4 2 4 4 3 3 2" xfId="36631" xr:uid="{00000000-0005-0000-0000-0000628E0000}"/>
    <cellStyle name="20% - Accent1 4 2 4 4 3 3 2 2" xfId="36632" xr:uid="{00000000-0005-0000-0000-0000638E0000}"/>
    <cellStyle name="20% - Accent1 4 2 4 4 3 3 2 2 2" xfId="36633" xr:uid="{00000000-0005-0000-0000-0000648E0000}"/>
    <cellStyle name="20% - Accent1 4 2 4 4 3 3 2 3" xfId="36634" xr:uid="{00000000-0005-0000-0000-0000658E0000}"/>
    <cellStyle name="20% - Accent1 4 2 4 4 3 3 3" xfId="36635" xr:uid="{00000000-0005-0000-0000-0000668E0000}"/>
    <cellStyle name="20% - Accent1 4 2 4 4 3 3 3 2" xfId="36636" xr:uid="{00000000-0005-0000-0000-0000678E0000}"/>
    <cellStyle name="20% - Accent1 4 2 4 4 3 3 4" xfId="36637" xr:uid="{00000000-0005-0000-0000-0000688E0000}"/>
    <cellStyle name="20% - Accent1 4 2 4 4 3 4" xfId="36638" xr:uid="{00000000-0005-0000-0000-0000698E0000}"/>
    <cellStyle name="20% - Accent1 4 2 4 4 3 4 2" xfId="36639" xr:uid="{00000000-0005-0000-0000-00006A8E0000}"/>
    <cellStyle name="20% - Accent1 4 2 4 4 3 4 2 2" xfId="36640" xr:uid="{00000000-0005-0000-0000-00006B8E0000}"/>
    <cellStyle name="20% - Accent1 4 2 4 4 3 4 2 2 2" xfId="36641" xr:uid="{00000000-0005-0000-0000-00006C8E0000}"/>
    <cellStyle name="20% - Accent1 4 2 4 4 3 4 2 3" xfId="36642" xr:uid="{00000000-0005-0000-0000-00006D8E0000}"/>
    <cellStyle name="20% - Accent1 4 2 4 4 3 4 3" xfId="36643" xr:uid="{00000000-0005-0000-0000-00006E8E0000}"/>
    <cellStyle name="20% - Accent1 4 2 4 4 3 4 3 2" xfId="36644" xr:uid="{00000000-0005-0000-0000-00006F8E0000}"/>
    <cellStyle name="20% - Accent1 4 2 4 4 3 4 4" xfId="36645" xr:uid="{00000000-0005-0000-0000-0000708E0000}"/>
    <cellStyle name="20% - Accent1 4 2 4 4 3 5" xfId="36646" xr:uid="{00000000-0005-0000-0000-0000718E0000}"/>
    <cellStyle name="20% - Accent1 4 2 4 4 3 5 2" xfId="36647" xr:uid="{00000000-0005-0000-0000-0000728E0000}"/>
    <cellStyle name="20% - Accent1 4 2 4 4 3 5 2 2" xfId="36648" xr:uid="{00000000-0005-0000-0000-0000738E0000}"/>
    <cellStyle name="20% - Accent1 4 2 4 4 3 5 3" xfId="36649" xr:uid="{00000000-0005-0000-0000-0000748E0000}"/>
    <cellStyle name="20% - Accent1 4 2 4 4 3 6" xfId="36650" xr:uid="{00000000-0005-0000-0000-0000758E0000}"/>
    <cellStyle name="20% - Accent1 4 2 4 4 3 6 2" xfId="36651" xr:uid="{00000000-0005-0000-0000-0000768E0000}"/>
    <cellStyle name="20% - Accent1 4 2 4 4 3 6 2 2" xfId="36652" xr:uid="{00000000-0005-0000-0000-0000778E0000}"/>
    <cellStyle name="20% - Accent1 4 2 4 4 3 6 3" xfId="36653" xr:uid="{00000000-0005-0000-0000-0000788E0000}"/>
    <cellStyle name="20% - Accent1 4 2 4 4 3 7" xfId="36654" xr:uid="{00000000-0005-0000-0000-0000798E0000}"/>
    <cellStyle name="20% - Accent1 4 2 4 4 3 7 2" xfId="36655" xr:uid="{00000000-0005-0000-0000-00007A8E0000}"/>
    <cellStyle name="20% - Accent1 4 2 4 4 3 8" xfId="36656" xr:uid="{00000000-0005-0000-0000-00007B8E0000}"/>
    <cellStyle name="20% - Accent1 4 2 4 4 3 8 2" xfId="36657" xr:uid="{00000000-0005-0000-0000-00007C8E0000}"/>
    <cellStyle name="20% - Accent1 4 2 4 4 3 9" xfId="36658" xr:uid="{00000000-0005-0000-0000-00007D8E0000}"/>
    <cellStyle name="20% - Accent1 4 2 4 4 4" xfId="36659" xr:uid="{00000000-0005-0000-0000-00007E8E0000}"/>
    <cellStyle name="20% - Accent1 4 2 4 4 4 2" xfId="36660" xr:uid="{00000000-0005-0000-0000-00007F8E0000}"/>
    <cellStyle name="20% - Accent1 4 2 4 4 4 2 2" xfId="36661" xr:uid="{00000000-0005-0000-0000-0000808E0000}"/>
    <cellStyle name="20% - Accent1 4 2 4 4 4 2 2 2" xfId="36662" xr:uid="{00000000-0005-0000-0000-0000818E0000}"/>
    <cellStyle name="20% - Accent1 4 2 4 4 4 2 3" xfId="36663" xr:uid="{00000000-0005-0000-0000-0000828E0000}"/>
    <cellStyle name="20% - Accent1 4 2 4 4 4 3" xfId="36664" xr:uid="{00000000-0005-0000-0000-0000838E0000}"/>
    <cellStyle name="20% - Accent1 4 2 4 4 4 3 2" xfId="36665" xr:uid="{00000000-0005-0000-0000-0000848E0000}"/>
    <cellStyle name="20% - Accent1 4 2 4 4 4 4" xfId="36666" xr:uid="{00000000-0005-0000-0000-0000858E0000}"/>
    <cellStyle name="20% - Accent1 4 2 4 4 5" xfId="36667" xr:uid="{00000000-0005-0000-0000-0000868E0000}"/>
    <cellStyle name="20% - Accent1 4 2 4 4 5 2" xfId="36668" xr:uid="{00000000-0005-0000-0000-0000878E0000}"/>
    <cellStyle name="20% - Accent1 4 2 4 4 5 2 2" xfId="36669" xr:uid="{00000000-0005-0000-0000-0000888E0000}"/>
    <cellStyle name="20% - Accent1 4 2 4 4 5 2 2 2" xfId="36670" xr:uid="{00000000-0005-0000-0000-0000898E0000}"/>
    <cellStyle name="20% - Accent1 4 2 4 4 5 2 3" xfId="36671" xr:uid="{00000000-0005-0000-0000-00008A8E0000}"/>
    <cellStyle name="20% - Accent1 4 2 4 4 5 3" xfId="36672" xr:uid="{00000000-0005-0000-0000-00008B8E0000}"/>
    <cellStyle name="20% - Accent1 4 2 4 4 5 3 2" xfId="36673" xr:uid="{00000000-0005-0000-0000-00008C8E0000}"/>
    <cellStyle name="20% - Accent1 4 2 4 4 5 4" xfId="36674" xr:uid="{00000000-0005-0000-0000-00008D8E0000}"/>
    <cellStyle name="20% - Accent1 4 2 4 4 6" xfId="36675" xr:uid="{00000000-0005-0000-0000-00008E8E0000}"/>
    <cellStyle name="20% - Accent1 4 2 4 4 6 2" xfId="36676" xr:uid="{00000000-0005-0000-0000-00008F8E0000}"/>
    <cellStyle name="20% - Accent1 4 2 4 4 6 2 2" xfId="36677" xr:uid="{00000000-0005-0000-0000-0000908E0000}"/>
    <cellStyle name="20% - Accent1 4 2 4 4 6 2 2 2" xfId="36678" xr:uid="{00000000-0005-0000-0000-0000918E0000}"/>
    <cellStyle name="20% - Accent1 4 2 4 4 6 2 3" xfId="36679" xr:uid="{00000000-0005-0000-0000-0000928E0000}"/>
    <cellStyle name="20% - Accent1 4 2 4 4 6 3" xfId="36680" xr:uid="{00000000-0005-0000-0000-0000938E0000}"/>
    <cellStyle name="20% - Accent1 4 2 4 4 6 3 2" xfId="36681" xr:uid="{00000000-0005-0000-0000-0000948E0000}"/>
    <cellStyle name="20% - Accent1 4 2 4 4 6 4" xfId="36682" xr:uid="{00000000-0005-0000-0000-0000958E0000}"/>
    <cellStyle name="20% - Accent1 4 2 4 4 7" xfId="36683" xr:uid="{00000000-0005-0000-0000-0000968E0000}"/>
    <cellStyle name="20% - Accent1 4 2 4 4 7 2" xfId="36684" xr:uid="{00000000-0005-0000-0000-0000978E0000}"/>
    <cellStyle name="20% - Accent1 4 2 4 4 7 2 2" xfId="36685" xr:uid="{00000000-0005-0000-0000-0000988E0000}"/>
    <cellStyle name="20% - Accent1 4 2 4 4 7 3" xfId="36686" xr:uid="{00000000-0005-0000-0000-0000998E0000}"/>
    <cellStyle name="20% - Accent1 4 2 4 4 8" xfId="36687" xr:uid="{00000000-0005-0000-0000-00009A8E0000}"/>
    <cellStyle name="20% - Accent1 4 2 4 4 8 2" xfId="36688" xr:uid="{00000000-0005-0000-0000-00009B8E0000}"/>
    <cellStyle name="20% - Accent1 4 2 4 4 8 2 2" xfId="36689" xr:uid="{00000000-0005-0000-0000-00009C8E0000}"/>
    <cellStyle name="20% - Accent1 4 2 4 4 8 3" xfId="36690" xr:uid="{00000000-0005-0000-0000-00009D8E0000}"/>
    <cellStyle name="20% - Accent1 4 2 4 4 9" xfId="36691" xr:uid="{00000000-0005-0000-0000-00009E8E0000}"/>
    <cellStyle name="20% - Accent1 4 2 4 4 9 2" xfId="36692" xr:uid="{00000000-0005-0000-0000-00009F8E0000}"/>
    <cellStyle name="20% - Accent1 4 2 4 5" xfId="36693" xr:uid="{00000000-0005-0000-0000-0000A08E0000}"/>
    <cellStyle name="20% - Accent1 4 2 4 5 10" xfId="36694" xr:uid="{00000000-0005-0000-0000-0000A18E0000}"/>
    <cellStyle name="20% - Accent1 4 2 4 5 10 2" xfId="36695" xr:uid="{00000000-0005-0000-0000-0000A28E0000}"/>
    <cellStyle name="20% - Accent1 4 2 4 5 11" xfId="36696" xr:uid="{00000000-0005-0000-0000-0000A38E0000}"/>
    <cellStyle name="20% - Accent1 4 2 4 5 2" xfId="36697" xr:uid="{00000000-0005-0000-0000-0000A48E0000}"/>
    <cellStyle name="20% - Accent1 4 2 4 5 2 2" xfId="36698" xr:uid="{00000000-0005-0000-0000-0000A58E0000}"/>
    <cellStyle name="20% - Accent1 4 2 4 5 2 2 2" xfId="36699" xr:uid="{00000000-0005-0000-0000-0000A68E0000}"/>
    <cellStyle name="20% - Accent1 4 2 4 5 2 2 2 2" xfId="36700" xr:uid="{00000000-0005-0000-0000-0000A78E0000}"/>
    <cellStyle name="20% - Accent1 4 2 4 5 2 2 2 2 2" xfId="36701" xr:uid="{00000000-0005-0000-0000-0000A88E0000}"/>
    <cellStyle name="20% - Accent1 4 2 4 5 2 2 2 3" xfId="36702" xr:uid="{00000000-0005-0000-0000-0000A98E0000}"/>
    <cellStyle name="20% - Accent1 4 2 4 5 2 2 3" xfId="36703" xr:uid="{00000000-0005-0000-0000-0000AA8E0000}"/>
    <cellStyle name="20% - Accent1 4 2 4 5 2 2 3 2" xfId="36704" xr:uid="{00000000-0005-0000-0000-0000AB8E0000}"/>
    <cellStyle name="20% - Accent1 4 2 4 5 2 2 4" xfId="36705" xr:uid="{00000000-0005-0000-0000-0000AC8E0000}"/>
    <cellStyle name="20% - Accent1 4 2 4 5 2 3" xfId="36706" xr:uid="{00000000-0005-0000-0000-0000AD8E0000}"/>
    <cellStyle name="20% - Accent1 4 2 4 5 2 3 2" xfId="36707" xr:uid="{00000000-0005-0000-0000-0000AE8E0000}"/>
    <cellStyle name="20% - Accent1 4 2 4 5 2 3 2 2" xfId="36708" xr:uid="{00000000-0005-0000-0000-0000AF8E0000}"/>
    <cellStyle name="20% - Accent1 4 2 4 5 2 3 2 2 2" xfId="36709" xr:uid="{00000000-0005-0000-0000-0000B08E0000}"/>
    <cellStyle name="20% - Accent1 4 2 4 5 2 3 2 3" xfId="36710" xr:uid="{00000000-0005-0000-0000-0000B18E0000}"/>
    <cellStyle name="20% - Accent1 4 2 4 5 2 3 3" xfId="36711" xr:uid="{00000000-0005-0000-0000-0000B28E0000}"/>
    <cellStyle name="20% - Accent1 4 2 4 5 2 3 3 2" xfId="36712" xr:uid="{00000000-0005-0000-0000-0000B38E0000}"/>
    <cellStyle name="20% - Accent1 4 2 4 5 2 3 4" xfId="36713" xr:uid="{00000000-0005-0000-0000-0000B48E0000}"/>
    <cellStyle name="20% - Accent1 4 2 4 5 2 4" xfId="36714" xr:uid="{00000000-0005-0000-0000-0000B58E0000}"/>
    <cellStyle name="20% - Accent1 4 2 4 5 2 4 2" xfId="36715" xr:uid="{00000000-0005-0000-0000-0000B68E0000}"/>
    <cellStyle name="20% - Accent1 4 2 4 5 2 4 2 2" xfId="36716" xr:uid="{00000000-0005-0000-0000-0000B78E0000}"/>
    <cellStyle name="20% - Accent1 4 2 4 5 2 4 2 2 2" xfId="36717" xr:uid="{00000000-0005-0000-0000-0000B88E0000}"/>
    <cellStyle name="20% - Accent1 4 2 4 5 2 4 2 3" xfId="36718" xr:uid="{00000000-0005-0000-0000-0000B98E0000}"/>
    <cellStyle name="20% - Accent1 4 2 4 5 2 4 3" xfId="36719" xr:uid="{00000000-0005-0000-0000-0000BA8E0000}"/>
    <cellStyle name="20% - Accent1 4 2 4 5 2 4 3 2" xfId="36720" xr:uid="{00000000-0005-0000-0000-0000BB8E0000}"/>
    <cellStyle name="20% - Accent1 4 2 4 5 2 4 4" xfId="36721" xr:uid="{00000000-0005-0000-0000-0000BC8E0000}"/>
    <cellStyle name="20% - Accent1 4 2 4 5 2 5" xfId="36722" xr:uid="{00000000-0005-0000-0000-0000BD8E0000}"/>
    <cellStyle name="20% - Accent1 4 2 4 5 2 5 2" xfId="36723" xr:uid="{00000000-0005-0000-0000-0000BE8E0000}"/>
    <cellStyle name="20% - Accent1 4 2 4 5 2 5 2 2" xfId="36724" xr:uid="{00000000-0005-0000-0000-0000BF8E0000}"/>
    <cellStyle name="20% - Accent1 4 2 4 5 2 5 3" xfId="36725" xr:uid="{00000000-0005-0000-0000-0000C08E0000}"/>
    <cellStyle name="20% - Accent1 4 2 4 5 2 6" xfId="36726" xr:uid="{00000000-0005-0000-0000-0000C18E0000}"/>
    <cellStyle name="20% - Accent1 4 2 4 5 2 6 2" xfId="36727" xr:uid="{00000000-0005-0000-0000-0000C28E0000}"/>
    <cellStyle name="20% - Accent1 4 2 4 5 2 6 2 2" xfId="36728" xr:uid="{00000000-0005-0000-0000-0000C38E0000}"/>
    <cellStyle name="20% - Accent1 4 2 4 5 2 6 3" xfId="36729" xr:uid="{00000000-0005-0000-0000-0000C48E0000}"/>
    <cellStyle name="20% - Accent1 4 2 4 5 2 7" xfId="36730" xr:uid="{00000000-0005-0000-0000-0000C58E0000}"/>
    <cellStyle name="20% - Accent1 4 2 4 5 2 7 2" xfId="36731" xr:uid="{00000000-0005-0000-0000-0000C68E0000}"/>
    <cellStyle name="20% - Accent1 4 2 4 5 2 8" xfId="36732" xr:uid="{00000000-0005-0000-0000-0000C78E0000}"/>
    <cellStyle name="20% - Accent1 4 2 4 5 2 8 2" xfId="36733" xr:uid="{00000000-0005-0000-0000-0000C88E0000}"/>
    <cellStyle name="20% - Accent1 4 2 4 5 2 9" xfId="36734" xr:uid="{00000000-0005-0000-0000-0000C98E0000}"/>
    <cellStyle name="20% - Accent1 4 2 4 5 3" xfId="36735" xr:uid="{00000000-0005-0000-0000-0000CA8E0000}"/>
    <cellStyle name="20% - Accent1 4 2 4 5 3 2" xfId="36736" xr:uid="{00000000-0005-0000-0000-0000CB8E0000}"/>
    <cellStyle name="20% - Accent1 4 2 4 5 3 2 2" xfId="36737" xr:uid="{00000000-0005-0000-0000-0000CC8E0000}"/>
    <cellStyle name="20% - Accent1 4 2 4 5 3 2 2 2" xfId="36738" xr:uid="{00000000-0005-0000-0000-0000CD8E0000}"/>
    <cellStyle name="20% - Accent1 4 2 4 5 3 2 2 2 2" xfId="36739" xr:uid="{00000000-0005-0000-0000-0000CE8E0000}"/>
    <cellStyle name="20% - Accent1 4 2 4 5 3 2 2 3" xfId="36740" xr:uid="{00000000-0005-0000-0000-0000CF8E0000}"/>
    <cellStyle name="20% - Accent1 4 2 4 5 3 2 3" xfId="36741" xr:uid="{00000000-0005-0000-0000-0000D08E0000}"/>
    <cellStyle name="20% - Accent1 4 2 4 5 3 2 3 2" xfId="36742" xr:uid="{00000000-0005-0000-0000-0000D18E0000}"/>
    <cellStyle name="20% - Accent1 4 2 4 5 3 2 4" xfId="36743" xr:uid="{00000000-0005-0000-0000-0000D28E0000}"/>
    <cellStyle name="20% - Accent1 4 2 4 5 3 3" xfId="36744" xr:uid="{00000000-0005-0000-0000-0000D38E0000}"/>
    <cellStyle name="20% - Accent1 4 2 4 5 3 3 2" xfId="36745" xr:uid="{00000000-0005-0000-0000-0000D48E0000}"/>
    <cellStyle name="20% - Accent1 4 2 4 5 3 3 2 2" xfId="36746" xr:uid="{00000000-0005-0000-0000-0000D58E0000}"/>
    <cellStyle name="20% - Accent1 4 2 4 5 3 3 2 2 2" xfId="36747" xr:uid="{00000000-0005-0000-0000-0000D68E0000}"/>
    <cellStyle name="20% - Accent1 4 2 4 5 3 3 2 3" xfId="36748" xr:uid="{00000000-0005-0000-0000-0000D78E0000}"/>
    <cellStyle name="20% - Accent1 4 2 4 5 3 3 3" xfId="36749" xr:uid="{00000000-0005-0000-0000-0000D88E0000}"/>
    <cellStyle name="20% - Accent1 4 2 4 5 3 3 3 2" xfId="36750" xr:uid="{00000000-0005-0000-0000-0000D98E0000}"/>
    <cellStyle name="20% - Accent1 4 2 4 5 3 3 4" xfId="36751" xr:uid="{00000000-0005-0000-0000-0000DA8E0000}"/>
    <cellStyle name="20% - Accent1 4 2 4 5 3 4" xfId="36752" xr:uid="{00000000-0005-0000-0000-0000DB8E0000}"/>
    <cellStyle name="20% - Accent1 4 2 4 5 3 4 2" xfId="36753" xr:uid="{00000000-0005-0000-0000-0000DC8E0000}"/>
    <cellStyle name="20% - Accent1 4 2 4 5 3 4 2 2" xfId="36754" xr:uid="{00000000-0005-0000-0000-0000DD8E0000}"/>
    <cellStyle name="20% - Accent1 4 2 4 5 3 4 2 2 2" xfId="36755" xr:uid="{00000000-0005-0000-0000-0000DE8E0000}"/>
    <cellStyle name="20% - Accent1 4 2 4 5 3 4 2 3" xfId="36756" xr:uid="{00000000-0005-0000-0000-0000DF8E0000}"/>
    <cellStyle name="20% - Accent1 4 2 4 5 3 4 3" xfId="36757" xr:uid="{00000000-0005-0000-0000-0000E08E0000}"/>
    <cellStyle name="20% - Accent1 4 2 4 5 3 4 3 2" xfId="36758" xr:uid="{00000000-0005-0000-0000-0000E18E0000}"/>
    <cellStyle name="20% - Accent1 4 2 4 5 3 4 4" xfId="36759" xr:uid="{00000000-0005-0000-0000-0000E28E0000}"/>
    <cellStyle name="20% - Accent1 4 2 4 5 3 5" xfId="36760" xr:uid="{00000000-0005-0000-0000-0000E38E0000}"/>
    <cellStyle name="20% - Accent1 4 2 4 5 3 5 2" xfId="36761" xr:uid="{00000000-0005-0000-0000-0000E48E0000}"/>
    <cellStyle name="20% - Accent1 4 2 4 5 3 5 2 2" xfId="36762" xr:uid="{00000000-0005-0000-0000-0000E58E0000}"/>
    <cellStyle name="20% - Accent1 4 2 4 5 3 5 3" xfId="36763" xr:uid="{00000000-0005-0000-0000-0000E68E0000}"/>
    <cellStyle name="20% - Accent1 4 2 4 5 3 6" xfId="36764" xr:uid="{00000000-0005-0000-0000-0000E78E0000}"/>
    <cellStyle name="20% - Accent1 4 2 4 5 3 6 2" xfId="36765" xr:uid="{00000000-0005-0000-0000-0000E88E0000}"/>
    <cellStyle name="20% - Accent1 4 2 4 5 3 6 2 2" xfId="36766" xr:uid="{00000000-0005-0000-0000-0000E98E0000}"/>
    <cellStyle name="20% - Accent1 4 2 4 5 3 6 3" xfId="36767" xr:uid="{00000000-0005-0000-0000-0000EA8E0000}"/>
    <cellStyle name="20% - Accent1 4 2 4 5 3 7" xfId="36768" xr:uid="{00000000-0005-0000-0000-0000EB8E0000}"/>
    <cellStyle name="20% - Accent1 4 2 4 5 3 7 2" xfId="36769" xr:uid="{00000000-0005-0000-0000-0000EC8E0000}"/>
    <cellStyle name="20% - Accent1 4 2 4 5 3 8" xfId="36770" xr:uid="{00000000-0005-0000-0000-0000ED8E0000}"/>
    <cellStyle name="20% - Accent1 4 2 4 5 3 8 2" xfId="36771" xr:uid="{00000000-0005-0000-0000-0000EE8E0000}"/>
    <cellStyle name="20% - Accent1 4 2 4 5 3 9" xfId="36772" xr:uid="{00000000-0005-0000-0000-0000EF8E0000}"/>
    <cellStyle name="20% - Accent1 4 2 4 5 4" xfId="36773" xr:uid="{00000000-0005-0000-0000-0000F08E0000}"/>
    <cellStyle name="20% - Accent1 4 2 4 5 4 2" xfId="36774" xr:uid="{00000000-0005-0000-0000-0000F18E0000}"/>
    <cellStyle name="20% - Accent1 4 2 4 5 4 2 2" xfId="36775" xr:uid="{00000000-0005-0000-0000-0000F28E0000}"/>
    <cellStyle name="20% - Accent1 4 2 4 5 4 2 2 2" xfId="36776" xr:uid="{00000000-0005-0000-0000-0000F38E0000}"/>
    <cellStyle name="20% - Accent1 4 2 4 5 4 2 3" xfId="36777" xr:uid="{00000000-0005-0000-0000-0000F48E0000}"/>
    <cellStyle name="20% - Accent1 4 2 4 5 4 3" xfId="36778" xr:uid="{00000000-0005-0000-0000-0000F58E0000}"/>
    <cellStyle name="20% - Accent1 4 2 4 5 4 3 2" xfId="36779" xr:uid="{00000000-0005-0000-0000-0000F68E0000}"/>
    <cellStyle name="20% - Accent1 4 2 4 5 4 4" xfId="36780" xr:uid="{00000000-0005-0000-0000-0000F78E0000}"/>
    <cellStyle name="20% - Accent1 4 2 4 5 5" xfId="36781" xr:uid="{00000000-0005-0000-0000-0000F88E0000}"/>
    <cellStyle name="20% - Accent1 4 2 4 5 5 2" xfId="36782" xr:uid="{00000000-0005-0000-0000-0000F98E0000}"/>
    <cellStyle name="20% - Accent1 4 2 4 5 5 2 2" xfId="36783" xr:uid="{00000000-0005-0000-0000-0000FA8E0000}"/>
    <cellStyle name="20% - Accent1 4 2 4 5 5 2 2 2" xfId="36784" xr:uid="{00000000-0005-0000-0000-0000FB8E0000}"/>
    <cellStyle name="20% - Accent1 4 2 4 5 5 2 3" xfId="36785" xr:uid="{00000000-0005-0000-0000-0000FC8E0000}"/>
    <cellStyle name="20% - Accent1 4 2 4 5 5 3" xfId="36786" xr:uid="{00000000-0005-0000-0000-0000FD8E0000}"/>
    <cellStyle name="20% - Accent1 4 2 4 5 5 3 2" xfId="36787" xr:uid="{00000000-0005-0000-0000-0000FE8E0000}"/>
    <cellStyle name="20% - Accent1 4 2 4 5 5 4" xfId="36788" xr:uid="{00000000-0005-0000-0000-0000FF8E0000}"/>
    <cellStyle name="20% - Accent1 4 2 4 5 6" xfId="36789" xr:uid="{00000000-0005-0000-0000-0000008F0000}"/>
    <cellStyle name="20% - Accent1 4 2 4 5 6 2" xfId="36790" xr:uid="{00000000-0005-0000-0000-0000018F0000}"/>
    <cellStyle name="20% - Accent1 4 2 4 5 6 2 2" xfId="36791" xr:uid="{00000000-0005-0000-0000-0000028F0000}"/>
    <cellStyle name="20% - Accent1 4 2 4 5 6 2 2 2" xfId="36792" xr:uid="{00000000-0005-0000-0000-0000038F0000}"/>
    <cellStyle name="20% - Accent1 4 2 4 5 6 2 3" xfId="36793" xr:uid="{00000000-0005-0000-0000-0000048F0000}"/>
    <cellStyle name="20% - Accent1 4 2 4 5 6 3" xfId="36794" xr:uid="{00000000-0005-0000-0000-0000058F0000}"/>
    <cellStyle name="20% - Accent1 4 2 4 5 6 3 2" xfId="36795" xr:uid="{00000000-0005-0000-0000-0000068F0000}"/>
    <cellStyle name="20% - Accent1 4 2 4 5 6 4" xfId="36796" xr:uid="{00000000-0005-0000-0000-0000078F0000}"/>
    <cellStyle name="20% - Accent1 4 2 4 5 7" xfId="36797" xr:uid="{00000000-0005-0000-0000-0000088F0000}"/>
    <cellStyle name="20% - Accent1 4 2 4 5 7 2" xfId="36798" xr:uid="{00000000-0005-0000-0000-0000098F0000}"/>
    <cellStyle name="20% - Accent1 4 2 4 5 7 2 2" xfId="36799" xr:uid="{00000000-0005-0000-0000-00000A8F0000}"/>
    <cellStyle name="20% - Accent1 4 2 4 5 7 3" xfId="36800" xr:uid="{00000000-0005-0000-0000-00000B8F0000}"/>
    <cellStyle name="20% - Accent1 4 2 4 5 8" xfId="36801" xr:uid="{00000000-0005-0000-0000-00000C8F0000}"/>
    <cellStyle name="20% - Accent1 4 2 4 5 8 2" xfId="36802" xr:uid="{00000000-0005-0000-0000-00000D8F0000}"/>
    <cellStyle name="20% - Accent1 4 2 4 5 8 2 2" xfId="36803" xr:uid="{00000000-0005-0000-0000-00000E8F0000}"/>
    <cellStyle name="20% - Accent1 4 2 4 5 8 3" xfId="36804" xr:uid="{00000000-0005-0000-0000-00000F8F0000}"/>
    <cellStyle name="20% - Accent1 4 2 4 5 9" xfId="36805" xr:uid="{00000000-0005-0000-0000-0000108F0000}"/>
    <cellStyle name="20% - Accent1 4 2 4 5 9 2" xfId="36806" xr:uid="{00000000-0005-0000-0000-0000118F0000}"/>
    <cellStyle name="20% - Accent1 4 2 4 6" xfId="36807" xr:uid="{00000000-0005-0000-0000-0000128F0000}"/>
    <cellStyle name="20% - Accent1 4 2 4 6 10" xfId="36808" xr:uid="{00000000-0005-0000-0000-0000138F0000}"/>
    <cellStyle name="20% - Accent1 4 2 4 6 10 2" xfId="36809" xr:uid="{00000000-0005-0000-0000-0000148F0000}"/>
    <cellStyle name="20% - Accent1 4 2 4 6 11" xfId="36810" xr:uid="{00000000-0005-0000-0000-0000158F0000}"/>
    <cellStyle name="20% - Accent1 4 2 4 6 2" xfId="36811" xr:uid="{00000000-0005-0000-0000-0000168F0000}"/>
    <cellStyle name="20% - Accent1 4 2 4 6 2 2" xfId="36812" xr:uid="{00000000-0005-0000-0000-0000178F0000}"/>
    <cellStyle name="20% - Accent1 4 2 4 6 2 2 2" xfId="36813" xr:uid="{00000000-0005-0000-0000-0000188F0000}"/>
    <cellStyle name="20% - Accent1 4 2 4 6 2 2 2 2" xfId="36814" xr:uid="{00000000-0005-0000-0000-0000198F0000}"/>
    <cellStyle name="20% - Accent1 4 2 4 6 2 2 2 2 2" xfId="36815" xr:uid="{00000000-0005-0000-0000-00001A8F0000}"/>
    <cellStyle name="20% - Accent1 4 2 4 6 2 2 2 3" xfId="36816" xr:uid="{00000000-0005-0000-0000-00001B8F0000}"/>
    <cellStyle name="20% - Accent1 4 2 4 6 2 2 3" xfId="36817" xr:uid="{00000000-0005-0000-0000-00001C8F0000}"/>
    <cellStyle name="20% - Accent1 4 2 4 6 2 2 3 2" xfId="36818" xr:uid="{00000000-0005-0000-0000-00001D8F0000}"/>
    <cellStyle name="20% - Accent1 4 2 4 6 2 2 4" xfId="36819" xr:uid="{00000000-0005-0000-0000-00001E8F0000}"/>
    <cellStyle name="20% - Accent1 4 2 4 6 2 3" xfId="36820" xr:uid="{00000000-0005-0000-0000-00001F8F0000}"/>
    <cellStyle name="20% - Accent1 4 2 4 6 2 3 2" xfId="36821" xr:uid="{00000000-0005-0000-0000-0000208F0000}"/>
    <cellStyle name="20% - Accent1 4 2 4 6 2 3 2 2" xfId="36822" xr:uid="{00000000-0005-0000-0000-0000218F0000}"/>
    <cellStyle name="20% - Accent1 4 2 4 6 2 3 2 2 2" xfId="36823" xr:uid="{00000000-0005-0000-0000-0000228F0000}"/>
    <cellStyle name="20% - Accent1 4 2 4 6 2 3 2 3" xfId="36824" xr:uid="{00000000-0005-0000-0000-0000238F0000}"/>
    <cellStyle name="20% - Accent1 4 2 4 6 2 3 3" xfId="36825" xr:uid="{00000000-0005-0000-0000-0000248F0000}"/>
    <cellStyle name="20% - Accent1 4 2 4 6 2 3 3 2" xfId="36826" xr:uid="{00000000-0005-0000-0000-0000258F0000}"/>
    <cellStyle name="20% - Accent1 4 2 4 6 2 3 4" xfId="36827" xr:uid="{00000000-0005-0000-0000-0000268F0000}"/>
    <cellStyle name="20% - Accent1 4 2 4 6 2 4" xfId="36828" xr:uid="{00000000-0005-0000-0000-0000278F0000}"/>
    <cellStyle name="20% - Accent1 4 2 4 6 2 4 2" xfId="36829" xr:uid="{00000000-0005-0000-0000-0000288F0000}"/>
    <cellStyle name="20% - Accent1 4 2 4 6 2 4 2 2" xfId="36830" xr:uid="{00000000-0005-0000-0000-0000298F0000}"/>
    <cellStyle name="20% - Accent1 4 2 4 6 2 4 2 2 2" xfId="36831" xr:uid="{00000000-0005-0000-0000-00002A8F0000}"/>
    <cellStyle name="20% - Accent1 4 2 4 6 2 4 2 3" xfId="36832" xr:uid="{00000000-0005-0000-0000-00002B8F0000}"/>
    <cellStyle name="20% - Accent1 4 2 4 6 2 4 3" xfId="36833" xr:uid="{00000000-0005-0000-0000-00002C8F0000}"/>
    <cellStyle name="20% - Accent1 4 2 4 6 2 4 3 2" xfId="36834" xr:uid="{00000000-0005-0000-0000-00002D8F0000}"/>
    <cellStyle name="20% - Accent1 4 2 4 6 2 4 4" xfId="36835" xr:uid="{00000000-0005-0000-0000-00002E8F0000}"/>
    <cellStyle name="20% - Accent1 4 2 4 6 2 5" xfId="36836" xr:uid="{00000000-0005-0000-0000-00002F8F0000}"/>
    <cellStyle name="20% - Accent1 4 2 4 6 2 5 2" xfId="36837" xr:uid="{00000000-0005-0000-0000-0000308F0000}"/>
    <cellStyle name="20% - Accent1 4 2 4 6 2 5 2 2" xfId="36838" xr:uid="{00000000-0005-0000-0000-0000318F0000}"/>
    <cellStyle name="20% - Accent1 4 2 4 6 2 5 3" xfId="36839" xr:uid="{00000000-0005-0000-0000-0000328F0000}"/>
    <cellStyle name="20% - Accent1 4 2 4 6 2 6" xfId="36840" xr:uid="{00000000-0005-0000-0000-0000338F0000}"/>
    <cellStyle name="20% - Accent1 4 2 4 6 2 6 2" xfId="36841" xr:uid="{00000000-0005-0000-0000-0000348F0000}"/>
    <cellStyle name="20% - Accent1 4 2 4 6 2 6 2 2" xfId="36842" xr:uid="{00000000-0005-0000-0000-0000358F0000}"/>
    <cellStyle name="20% - Accent1 4 2 4 6 2 6 3" xfId="36843" xr:uid="{00000000-0005-0000-0000-0000368F0000}"/>
    <cellStyle name="20% - Accent1 4 2 4 6 2 7" xfId="36844" xr:uid="{00000000-0005-0000-0000-0000378F0000}"/>
    <cellStyle name="20% - Accent1 4 2 4 6 2 7 2" xfId="36845" xr:uid="{00000000-0005-0000-0000-0000388F0000}"/>
    <cellStyle name="20% - Accent1 4 2 4 6 2 8" xfId="36846" xr:uid="{00000000-0005-0000-0000-0000398F0000}"/>
    <cellStyle name="20% - Accent1 4 2 4 6 2 8 2" xfId="36847" xr:uid="{00000000-0005-0000-0000-00003A8F0000}"/>
    <cellStyle name="20% - Accent1 4 2 4 6 2 9" xfId="36848" xr:uid="{00000000-0005-0000-0000-00003B8F0000}"/>
    <cellStyle name="20% - Accent1 4 2 4 6 3" xfId="36849" xr:uid="{00000000-0005-0000-0000-00003C8F0000}"/>
    <cellStyle name="20% - Accent1 4 2 4 6 3 2" xfId="36850" xr:uid="{00000000-0005-0000-0000-00003D8F0000}"/>
    <cellStyle name="20% - Accent1 4 2 4 6 3 2 2" xfId="36851" xr:uid="{00000000-0005-0000-0000-00003E8F0000}"/>
    <cellStyle name="20% - Accent1 4 2 4 6 3 2 2 2" xfId="36852" xr:uid="{00000000-0005-0000-0000-00003F8F0000}"/>
    <cellStyle name="20% - Accent1 4 2 4 6 3 2 2 2 2" xfId="36853" xr:uid="{00000000-0005-0000-0000-0000408F0000}"/>
    <cellStyle name="20% - Accent1 4 2 4 6 3 2 2 3" xfId="36854" xr:uid="{00000000-0005-0000-0000-0000418F0000}"/>
    <cellStyle name="20% - Accent1 4 2 4 6 3 2 3" xfId="36855" xr:uid="{00000000-0005-0000-0000-0000428F0000}"/>
    <cellStyle name="20% - Accent1 4 2 4 6 3 2 3 2" xfId="36856" xr:uid="{00000000-0005-0000-0000-0000438F0000}"/>
    <cellStyle name="20% - Accent1 4 2 4 6 3 2 4" xfId="36857" xr:uid="{00000000-0005-0000-0000-0000448F0000}"/>
    <cellStyle name="20% - Accent1 4 2 4 6 3 3" xfId="36858" xr:uid="{00000000-0005-0000-0000-0000458F0000}"/>
    <cellStyle name="20% - Accent1 4 2 4 6 3 3 2" xfId="36859" xr:uid="{00000000-0005-0000-0000-0000468F0000}"/>
    <cellStyle name="20% - Accent1 4 2 4 6 3 3 2 2" xfId="36860" xr:uid="{00000000-0005-0000-0000-0000478F0000}"/>
    <cellStyle name="20% - Accent1 4 2 4 6 3 3 2 2 2" xfId="36861" xr:uid="{00000000-0005-0000-0000-0000488F0000}"/>
    <cellStyle name="20% - Accent1 4 2 4 6 3 3 2 3" xfId="36862" xr:uid="{00000000-0005-0000-0000-0000498F0000}"/>
    <cellStyle name="20% - Accent1 4 2 4 6 3 3 3" xfId="36863" xr:uid="{00000000-0005-0000-0000-00004A8F0000}"/>
    <cellStyle name="20% - Accent1 4 2 4 6 3 3 3 2" xfId="36864" xr:uid="{00000000-0005-0000-0000-00004B8F0000}"/>
    <cellStyle name="20% - Accent1 4 2 4 6 3 3 4" xfId="36865" xr:uid="{00000000-0005-0000-0000-00004C8F0000}"/>
    <cellStyle name="20% - Accent1 4 2 4 6 3 4" xfId="36866" xr:uid="{00000000-0005-0000-0000-00004D8F0000}"/>
    <cellStyle name="20% - Accent1 4 2 4 6 3 4 2" xfId="36867" xr:uid="{00000000-0005-0000-0000-00004E8F0000}"/>
    <cellStyle name="20% - Accent1 4 2 4 6 3 4 2 2" xfId="36868" xr:uid="{00000000-0005-0000-0000-00004F8F0000}"/>
    <cellStyle name="20% - Accent1 4 2 4 6 3 4 2 2 2" xfId="36869" xr:uid="{00000000-0005-0000-0000-0000508F0000}"/>
    <cellStyle name="20% - Accent1 4 2 4 6 3 4 2 3" xfId="36870" xr:uid="{00000000-0005-0000-0000-0000518F0000}"/>
    <cellStyle name="20% - Accent1 4 2 4 6 3 4 3" xfId="36871" xr:uid="{00000000-0005-0000-0000-0000528F0000}"/>
    <cellStyle name="20% - Accent1 4 2 4 6 3 4 3 2" xfId="36872" xr:uid="{00000000-0005-0000-0000-0000538F0000}"/>
    <cellStyle name="20% - Accent1 4 2 4 6 3 4 4" xfId="36873" xr:uid="{00000000-0005-0000-0000-0000548F0000}"/>
    <cellStyle name="20% - Accent1 4 2 4 6 3 5" xfId="36874" xr:uid="{00000000-0005-0000-0000-0000558F0000}"/>
    <cellStyle name="20% - Accent1 4 2 4 6 3 5 2" xfId="36875" xr:uid="{00000000-0005-0000-0000-0000568F0000}"/>
    <cellStyle name="20% - Accent1 4 2 4 6 3 5 2 2" xfId="36876" xr:uid="{00000000-0005-0000-0000-0000578F0000}"/>
    <cellStyle name="20% - Accent1 4 2 4 6 3 5 3" xfId="36877" xr:uid="{00000000-0005-0000-0000-0000588F0000}"/>
    <cellStyle name="20% - Accent1 4 2 4 6 3 6" xfId="36878" xr:uid="{00000000-0005-0000-0000-0000598F0000}"/>
    <cellStyle name="20% - Accent1 4 2 4 6 3 6 2" xfId="36879" xr:uid="{00000000-0005-0000-0000-00005A8F0000}"/>
    <cellStyle name="20% - Accent1 4 2 4 6 3 6 2 2" xfId="36880" xr:uid="{00000000-0005-0000-0000-00005B8F0000}"/>
    <cellStyle name="20% - Accent1 4 2 4 6 3 6 3" xfId="36881" xr:uid="{00000000-0005-0000-0000-00005C8F0000}"/>
    <cellStyle name="20% - Accent1 4 2 4 6 3 7" xfId="36882" xr:uid="{00000000-0005-0000-0000-00005D8F0000}"/>
    <cellStyle name="20% - Accent1 4 2 4 6 3 7 2" xfId="36883" xr:uid="{00000000-0005-0000-0000-00005E8F0000}"/>
    <cellStyle name="20% - Accent1 4 2 4 6 3 8" xfId="36884" xr:uid="{00000000-0005-0000-0000-00005F8F0000}"/>
    <cellStyle name="20% - Accent1 4 2 4 6 3 8 2" xfId="36885" xr:uid="{00000000-0005-0000-0000-0000608F0000}"/>
    <cellStyle name="20% - Accent1 4 2 4 6 3 9" xfId="36886" xr:uid="{00000000-0005-0000-0000-0000618F0000}"/>
    <cellStyle name="20% - Accent1 4 2 4 6 4" xfId="36887" xr:uid="{00000000-0005-0000-0000-0000628F0000}"/>
    <cellStyle name="20% - Accent1 4 2 4 6 4 2" xfId="36888" xr:uid="{00000000-0005-0000-0000-0000638F0000}"/>
    <cellStyle name="20% - Accent1 4 2 4 6 4 2 2" xfId="36889" xr:uid="{00000000-0005-0000-0000-0000648F0000}"/>
    <cellStyle name="20% - Accent1 4 2 4 6 4 2 2 2" xfId="36890" xr:uid="{00000000-0005-0000-0000-0000658F0000}"/>
    <cellStyle name="20% - Accent1 4 2 4 6 4 2 3" xfId="36891" xr:uid="{00000000-0005-0000-0000-0000668F0000}"/>
    <cellStyle name="20% - Accent1 4 2 4 6 4 3" xfId="36892" xr:uid="{00000000-0005-0000-0000-0000678F0000}"/>
    <cellStyle name="20% - Accent1 4 2 4 6 4 3 2" xfId="36893" xr:uid="{00000000-0005-0000-0000-0000688F0000}"/>
    <cellStyle name="20% - Accent1 4 2 4 6 4 4" xfId="36894" xr:uid="{00000000-0005-0000-0000-0000698F0000}"/>
    <cellStyle name="20% - Accent1 4 2 4 6 5" xfId="36895" xr:uid="{00000000-0005-0000-0000-00006A8F0000}"/>
    <cellStyle name="20% - Accent1 4 2 4 6 5 2" xfId="36896" xr:uid="{00000000-0005-0000-0000-00006B8F0000}"/>
    <cellStyle name="20% - Accent1 4 2 4 6 5 2 2" xfId="36897" xr:uid="{00000000-0005-0000-0000-00006C8F0000}"/>
    <cellStyle name="20% - Accent1 4 2 4 6 5 2 2 2" xfId="36898" xr:uid="{00000000-0005-0000-0000-00006D8F0000}"/>
    <cellStyle name="20% - Accent1 4 2 4 6 5 2 3" xfId="36899" xr:uid="{00000000-0005-0000-0000-00006E8F0000}"/>
    <cellStyle name="20% - Accent1 4 2 4 6 5 3" xfId="36900" xr:uid="{00000000-0005-0000-0000-00006F8F0000}"/>
    <cellStyle name="20% - Accent1 4 2 4 6 5 3 2" xfId="36901" xr:uid="{00000000-0005-0000-0000-0000708F0000}"/>
    <cellStyle name="20% - Accent1 4 2 4 6 5 4" xfId="36902" xr:uid="{00000000-0005-0000-0000-0000718F0000}"/>
    <cellStyle name="20% - Accent1 4 2 4 6 6" xfId="36903" xr:uid="{00000000-0005-0000-0000-0000728F0000}"/>
    <cellStyle name="20% - Accent1 4 2 4 6 6 2" xfId="36904" xr:uid="{00000000-0005-0000-0000-0000738F0000}"/>
    <cellStyle name="20% - Accent1 4 2 4 6 6 2 2" xfId="36905" xr:uid="{00000000-0005-0000-0000-0000748F0000}"/>
    <cellStyle name="20% - Accent1 4 2 4 6 6 2 2 2" xfId="36906" xr:uid="{00000000-0005-0000-0000-0000758F0000}"/>
    <cellStyle name="20% - Accent1 4 2 4 6 6 2 3" xfId="36907" xr:uid="{00000000-0005-0000-0000-0000768F0000}"/>
    <cellStyle name="20% - Accent1 4 2 4 6 6 3" xfId="36908" xr:uid="{00000000-0005-0000-0000-0000778F0000}"/>
    <cellStyle name="20% - Accent1 4 2 4 6 6 3 2" xfId="36909" xr:uid="{00000000-0005-0000-0000-0000788F0000}"/>
    <cellStyle name="20% - Accent1 4 2 4 6 6 4" xfId="36910" xr:uid="{00000000-0005-0000-0000-0000798F0000}"/>
    <cellStyle name="20% - Accent1 4 2 4 6 7" xfId="36911" xr:uid="{00000000-0005-0000-0000-00007A8F0000}"/>
    <cellStyle name="20% - Accent1 4 2 4 6 7 2" xfId="36912" xr:uid="{00000000-0005-0000-0000-00007B8F0000}"/>
    <cellStyle name="20% - Accent1 4 2 4 6 7 2 2" xfId="36913" xr:uid="{00000000-0005-0000-0000-00007C8F0000}"/>
    <cellStyle name="20% - Accent1 4 2 4 6 7 3" xfId="36914" xr:uid="{00000000-0005-0000-0000-00007D8F0000}"/>
    <cellStyle name="20% - Accent1 4 2 4 6 8" xfId="36915" xr:uid="{00000000-0005-0000-0000-00007E8F0000}"/>
    <cellStyle name="20% - Accent1 4 2 4 6 8 2" xfId="36916" xr:uid="{00000000-0005-0000-0000-00007F8F0000}"/>
    <cellStyle name="20% - Accent1 4 2 4 6 8 2 2" xfId="36917" xr:uid="{00000000-0005-0000-0000-0000808F0000}"/>
    <cellStyle name="20% - Accent1 4 2 4 6 8 3" xfId="36918" xr:uid="{00000000-0005-0000-0000-0000818F0000}"/>
    <cellStyle name="20% - Accent1 4 2 4 6 9" xfId="36919" xr:uid="{00000000-0005-0000-0000-0000828F0000}"/>
    <cellStyle name="20% - Accent1 4 2 4 6 9 2" xfId="36920" xr:uid="{00000000-0005-0000-0000-0000838F0000}"/>
    <cellStyle name="20% - Accent1 4 2 4 7" xfId="36921" xr:uid="{00000000-0005-0000-0000-0000848F0000}"/>
    <cellStyle name="20% - Accent1 4 2 4 7 2" xfId="36922" xr:uid="{00000000-0005-0000-0000-0000858F0000}"/>
    <cellStyle name="20% - Accent1 4 2 4 7 2 2" xfId="36923" xr:uid="{00000000-0005-0000-0000-0000868F0000}"/>
    <cellStyle name="20% - Accent1 4 2 4 7 2 2 2" xfId="36924" xr:uid="{00000000-0005-0000-0000-0000878F0000}"/>
    <cellStyle name="20% - Accent1 4 2 4 7 2 2 2 2" xfId="36925" xr:uid="{00000000-0005-0000-0000-0000888F0000}"/>
    <cellStyle name="20% - Accent1 4 2 4 7 2 2 3" xfId="36926" xr:uid="{00000000-0005-0000-0000-0000898F0000}"/>
    <cellStyle name="20% - Accent1 4 2 4 7 2 3" xfId="36927" xr:uid="{00000000-0005-0000-0000-00008A8F0000}"/>
    <cellStyle name="20% - Accent1 4 2 4 7 2 3 2" xfId="36928" xr:uid="{00000000-0005-0000-0000-00008B8F0000}"/>
    <cellStyle name="20% - Accent1 4 2 4 7 2 4" xfId="36929" xr:uid="{00000000-0005-0000-0000-00008C8F0000}"/>
    <cellStyle name="20% - Accent1 4 2 4 7 3" xfId="36930" xr:uid="{00000000-0005-0000-0000-00008D8F0000}"/>
    <cellStyle name="20% - Accent1 4 2 4 7 3 2" xfId="36931" xr:uid="{00000000-0005-0000-0000-00008E8F0000}"/>
    <cellStyle name="20% - Accent1 4 2 4 7 3 2 2" xfId="36932" xr:uid="{00000000-0005-0000-0000-00008F8F0000}"/>
    <cellStyle name="20% - Accent1 4 2 4 7 3 2 2 2" xfId="36933" xr:uid="{00000000-0005-0000-0000-0000908F0000}"/>
    <cellStyle name="20% - Accent1 4 2 4 7 3 2 3" xfId="36934" xr:uid="{00000000-0005-0000-0000-0000918F0000}"/>
    <cellStyle name="20% - Accent1 4 2 4 7 3 3" xfId="36935" xr:uid="{00000000-0005-0000-0000-0000928F0000}"/>
    <cellStyle name="20% - Accent1 4 2 4 7 3 3 2" xfId="36936" xr:uid="{00000000-0005-0000-0000-0000938F0000}"/>
    <cellStyle name="20% - Accent1 4 2 4 7 3 4" xfId="36937" xr:uid="{00000000-0005-0000-0000-0000948F0000}"/>
    <cellStyle name="20% - Accent1 4 2 4 7 4" xfId="36938" xr:uid="{00000000-0005-0000-0000-0000958F0000}"/>
    <cellStyle name="20% - Accent1 4 2 4 7 4 2" xfId="36939" xr:uid="{00000000-0005-0000-0000-0000968F0000}"/>
    <cellStyle name="20% - Accent1 4 2 4 7 4 2 2" xfId="36940" xr:uid="{00000000-0005-0000-0000-0000978F0000}"/>
    <cellStyle name="20% - Accent1 4 2 4 7 4 2 2 2" xfId="36941" xr:uid="{00000000-0005-0000-0000-0000988F0000}"/>
    <cellStyle name="20% - Accent1 4 2 4 7 4 2 3" xfId="36942" xr:uid="{00000000-0005-0000-0000-0000998F0000}"/>
    <cellStyle name="20% - Accent1 4 2 4 7 4 3" xfId="36943" xr:uid="{00000000-0005-0000-0000-00009A8F0000}"/>
    <cellStyle name="20% - Accent1 4 2 4 7 4 3 2" xfId="36944" xr:uid="{00000000-0005-0000-0000-00009B8F0000}"/>
    <cellStyle name="20% - Accent1 4 2 4 7 4 4" xfId="36945" xr:uid="{00000000-0005-0000-0000-00009C8F0000}"/>
    <cellStyle name="20% - Accent1 4 2 4 7 5" xfId="36946" xr:uid="{00000000-0005-0000-0000-00009D8F0000}"/>
    <cellStyle name="20% - Accent1 4 2 4 7 5 2" xfId="36947" xr:uid="{00000000-0005-0000-0000-00009E8F0000}"/>
    <cellStyle name="20% - Accent1 4 2 4 7 5 2 2" xfId="36948" xr:uid="{00000000-0005-0000-0000-00009F8F0000}"/>
    <cellStyle name="20% - Accent1 4 2 4 7 5 3" xfId="36949" xr:uid="{00000000-0005-0000-0000-0000A08F0000}"/>
    <cellStyle name="20% - Accent1 4 2 4 7 6" xfId="36950" xr:uid="{00000000-0005-0000-0000-0000A18F0000}"/>
    <cellStyle name="20% - Accent1 4 2 4 7 6 2" xfId="36951" xr:uid="{00000000-0005-0000-0000-0000A28F0000}"/>
    <cellStyle name="20% - Accent1 4 2 4 7 6 2 2" xfId="36952" xr:uid="{00000000-0005-0000-0000-0000A38F0000}"/>
    <cellStyle name="20% - Accent1 4 2 4 7 6 3" xfId="36953" xr:uid="{00000000-0005-0000-0000-0000A48F0000}"/>
    <cellStyle name="20% - Accent1 4 2 4 7 7" xfId="36954" xr:uid="{00000000-0005-0000-0000-0000A58F0000}"/>
    <cellStyle name="20% - Accent1 4 2 4 7 7 2" xfId="36955" xr:uid="{00000000-0005-0000-0000-0000A68F0000}"/>
    <cellStyle name="20% - Accent1 4 2 4 7 8" xfId="36956" xr:uid="{00000000-0005-0000-0000-0000A78F0000}"/>
    <cellStyle name="20% - Accent1 4 2 4 7 8 2" xfId="36957" xr:uid="{00000000-0005-0000-0000-0000A88F0000}"/>
    <cellStyle name="20% - Accent1 4 2 4 7 9" xfId="36958" xr:uid="{00000000-0005-0000-0000-0000A98F0000}"/>
    <cellStyle name="20% - Accent1 4 2 4 8" xfId="36959" xr:uid="{00000000-0005-0000-0000-0000AA8F0000}"/>
    <cellStyle name="20% - Accent1 4 2 4 8 2" xfId="36960" xr:uid="{00000000-0005-0000-0000-0000AB8F0000}"/>
    <cellStyle name="20% - Accent1 4 2 4 8 2 2" xfId="36961" xr:uid="{00000000-0005-0000-0000-0000AC8F0000}"/>
    <cellStyle name="20% - Accent1 4 2 4 8 2 2 2" xfId="36962" xr:uid="{00000000-0005-0000-0000-0000AD8F0000}"/>
    <cellStyle name="20% - Accent1 4 2 4 8 2 2 2 2" xfId="36963" xr:uid="{00000000-0005-0000-0000-0000AE8F0000}"/>
    <cellStyle name="20% - Accent1 4 2 4 8 2 2 3" xfId="36964" xr:uid="{00000000-0005-0000-0000-0000AF8F0000}"/>
    <cellStyle name="20% - Accent1 4 2 4 8 2 3" xfId="36965" xr:uid="{00000000-0005-0000-0000-0000B08F0000}"/>
    <cellStyle name="20% - Accent1 4 2 4 8 2 3 2" xfId="36966" xr:uid="{00000000-0005-0000-0000-0000B18F0000}"/>
    <cellStyle name="20% - Accent1 4 2 4 8 2 4" xfId="36967" xr:uid="{00000000-0005-0000-0000-0000B28F0000}"/>
    <cellStyle name="20% - Accent1 4 2 4 8 3" xfId="36968" xr:uid="{00000000-0005-0000-0000-0000B38F0000}"/>
    <cellStyle name="20% - Accent1 4 2 4 8 3 2" xfId="36969" xr:uid="{00000000-0005-0000-0000-0000B48F0000}"/>
    <cellStyle name="20% - Accent1 4 2 4 8 3 2 2" xfId="36970" xr:uid="{00000000-0005-0000-0000-0000B58F0000}"/>
    <cellStyle name="20% - Accent1 4 2 4 8 3 2 2 2" xfId="36971" xr:uid="{00000000-0005-0000-0000-0000B68F0000}"/>
    <cellStyle name="20% - Accent1 4 2 4 8 3 2 3" xfId="36972" xr:uid="{00000000-0005-0000-0000-0000B78F0000}"/>
    <cellStyle name="20% - Accent1 4 2 4 8 3 3" xfId="36973" xr:uid="{00000000-0005-0000-0000-0000B88F0000}"/>
    <cellStyle name="20% - Accent1 4 2 4 8 3 3 2" xfId="36974" xr:uid="{00000000-0005-0000-0000-0000B98F0000}"/>
    <cellStyle name="20% - Accent1 4 2 4 8 3 4" xfId="36975" xr:uid="{00000000-0005-0000-0000-0000BA8F0000}"/>
    <cellStyle name="20% - Accent1 4 2 4 8 4" xfId="36976" xr:uid="{00000000-0005-0000-0000-0000BB8F0000}"/>
    <cellStyle name="20% - Accent1 4 2 4 8 4 2" xfId="36977" xr:uid="{00000000-0005-0000-0000-0000BC8F0000}"/>
    <cellStyle name="20% - Accent1 4 2 4 8 4 2 2" xfId="36978" xr:uid="{00000000-0005-0000-0000-0000BD8F0000}"/>
    <cellStyle name="20% - Accent1 4 2 4 8 4 2 2 2" xfId="36979" xr:uid="{00000000-0005-0000-0000-0000BE8F0000}"/>
    <cellStyle name="20% - Accent1 4 2 4 8 4 2 3" xfId="36980" xr:uid="{00000000-0005-0000-0000-0000BF8F0000}"/>
    <cellStyle name="20% - Accent1 4 2 4 8 4 3" xfId="36981" xr:uid="{00000000-0005-0000-0000-0000C08F0000}"/>
    <cellStyle name="20% - Accent1 4 2 4 8 4 3 2" xfId="36982" xr:uid="{00000000-0005-0000-0000-0000C18F0000}"/>
    <cellStyle name="20% - Accent1 4 2 4 8 4 4" xfId="36983" xr:uid="{00000000-0005-0000-0000-0000C28F0000}"/>
    <cellStyle name="20% - Accent1 4 2 4 8 5" xfId="36984" xr:uid="{00000000-0005-0000-0000-0000C38F0000}"/>
    <cellStyle name="20% - Accent1 4 2 4 8 5 2" xfId="36985" xr:uid="{00000000-0005-0000-0000-0000C48F0000}"/>
    <cellStyle name="20% - Accent1 4 2 4 8 5 2 2" xfId="36986" xr:uid="{00000000-0005-0000-0000-0000C58F0000}"/>
    <cellStyle name="20% - Accent1 4 2 4 8 5 3" xfId="36987" xr:uid="{00000000-0005-0000-0000-0000C68F0000}"/>
    <cellStyle name="20% - Accent1 4 2 4 8 6" xfId="36988" xr:uid="{00000000-0005-0000-0000-0000C78F0000}"/>
    <cellStyle name="20% - Accent1 4 2 4 8 6 2" xfId="36989" xr:uid="{00000000-0005-0000-0000-0000C88F0000}"/>
    <cellStyle name="20% - Accent1 4 2 4 8 6 2 2" xfId="36990" xr:uid="{00000000-0005-0000-0000-0000C98F0000}"/>
    <cellStyle name="20% - Accent1 4 2 4 8 6 3" xfId="36991" xr:uid="{00000000-0005-0000-0000-0000CA8F0000}"/>
    <cellStyle name="20% - Accent1 4 2 4 8 7" xfId="36992" xr:uid="{00000000-0005-0000-0000-0000CB8F0000}"/>
    <cellStyle name="20% - Accent1 4 2 4 8 7 2" xfId="36993" xr:uid="{00000000-0005-0000-0000-0000CC8F0000}"/>
    <cellStyle name="20% - Accent1 4 2 4 8 8" xfId="36994" xr:uid="{00000000-0005-0000-0000-0000CD8F0000}"/>
    <cellStyle name="20% - Accent1 4 2 4 8 8 2" xfId="36995" xr:uid="{00000000-0005-0000-0000-0000CE8F0000}"/>
    <cellStyle name="20% - Accent1 4 2 4 8 9" xfId="36996" xr:uid="{00000000-0005-0000-0000-0000CF8F0000}"/>
    <cellStyle name="20% - Accent1 4 2 4 9" xfId="36997" xr:uid="{00000000-0005-0000-0000-0000D08F0000}"/>
    <cellStyle name="20% - Accent1 4 2 4 9 2" xfId="36998" xr:uid="{00000000-0005-0000-0000-0000D18F0000}"/>
    <cellStyle name="20% - Accent1 4 2 4 9 2 2" xfId="36999" xr:uid="{00000000-0005-0000-0000-0000D28F0000}"/>
    <cellStyle name="20% - Accent1 4 2 4 9 2 2 2" xfId="37000" xr:uid="{00000000-0005-0000-0000-0000D38F0000}"/>
    <cellStyle name="20% - Accent1 4 2 4 9 2 3" xfId="37001" xr:uid="{00000000-0005-0000-0000-0000D48F0000}"/>
    <cellStyle name="20% - Accent1 4 2 4 9 3" xfId="37002" xr:uid="{00000000-0005-0000-0000-0000D58F0000}"/>
    <cellStyle name="20% - Accent1 4 2 4 9 3 2" xfId="37003" xr:uid="{00000000-0005-0000-0000-0000D68F0000}"/>
    <cellStyle name="20% - Accent1 4 2 4 9 4" xfId="37004" xr:uid="{00000000-0005-0000-0000-0000D78F0000}"/>
    <cellStyle name="20% - Accent1 4 2 5" xfId="37005" xr:uid="{00000000-0005-0000-0000-0000D88F0000}"/>
    <cellStyle name="20% - Accent1 4 2 5 10" xfId="37006" xr:uid="{00000000-0005-0000-0000-0000D98F0000}"/>
    <cellStyle name="20% - Accent1 4 2 5 10 2" xfId="37007" xr:uid="{00000000-0005-0000-0000-0000DA8F0000}"/>
    <cellStyle name="20% - Accent1 4 2 5 10 2 2" xfId="37008" xr:uid="{00000000-0005-0000-0000-0000DB8F0000}"/>
    <cellStyle name="20% - Accent1 4 2 5 10 2 2 2" xfId="37009" xr:uid="{00000000-0005-0000-0000-0000DC8F0000}"/>
    <cellStyle name="20% - Accent1 4 2 5 10 2 3" xfId="37010" xr:uid="{00000000-0005-0000-0000-0000DD8F0000}"/>
    <cellStyle name="20% - Accent1 4 2 5 10 3" xfId="37011" xr:uid="{00000000-0005-0000-0000-0000DE8F0000}"/>
    <cellStyle name="20% - Accent1 4 2 5 10 3 2" xfId="37012" xr:uid="{00000000-0005-0000-0000-0000DF8F0000}"/>
    <cellStyle name="20% - Accent1 4 2 5 10 4" xfId="37013" xr:uid="{00000000-0005-0000-0000-0000E08F0000}"/>
    <cellStyle name="20% - Accent1 4 2 5 11" xfId="37014" xr:uid="{00000000-0005-0000-0000-0000E18F0000}"/>
    <cellStyle name="20% - Accent1 4 2 5 11 2" xfId="37015" xr:uid="{00000000-0005-0000-0000-0000E28F0000}"/>
    <cellStyle name="20% - Accent1 4 2 5 11 2 2" xfId="37016" xr:uid="{00000000-0005-0000-0000-0000E38F0000}"/>
    <cellStyle name="20% - Accent1 4 2 5 11 3" xfId="37017" xr:uid="{00000000-0005-0000-0000-0000E48F0000}"/>
    <cellStyle name="20% - Accent1 4 2 5 12" xfId="37018" xr:uid="{00000000-0005-0000-0000-0000E58F0000}"/>
    <cellStyle name="20% - Accent1 4 2 5 12 2" xfId="37019" xr:uid="{00000000-0005-0000-0000-0000E68F0000}"/>
    <cellStyle name="20% - Accent1 4 2 5 12 2 2" xfId="37020" xr:uid="{00000000-0005-0000-0000-0000E78F0000}"/>
    <cellStyle name="20% - Accent1 4 2 5 12 3" xfId="37021" xr:uid="{00000000-0005-0000-0000-0000E88F0000}"/>
    <cellStyle name="20% - Accent1 4 2 5 13" xfId="37022" xr:uid="{00000000-0005-0000-0000-0000E98F0000}"/>
    <cellStyle name="20% - Accent1 4 2 5 13 2" xfId="37023" xr:uid="{00000000-0005-0000-0000-0000EA8F0000}"/>
    <cellStyle name="20% - Accent1 4 2 5 14" xfId="37024" xr:uid="{00000000-0005-0000-0000-0000EB8F0000}"/>
    <cellStyle name="20% - Accent1 4 2 5 14 2" xfId="37025" xr:uid="{00000000-0005-0000-0000-0000EC8F0000}"/>
    <cellStyle name="20% - Accent1 4 2 5 15" xfId="37026" xr:uid="{00000000-0005-0000-0000-0000ED8F0000}"/>
    <cellStyle name="20% - Accent1 4 2 5 2" xfId="37027" xr:uid="{00000000-0005-0000-0000-0000EE8F0000}"/>
    <cellStyle name="20% - Accent1 4 2 5 2 10" xfId="37028" xr:uid="{00000000-0005-0000-0000-0000EF8F0000}"/>
    <cellStyle name="20% - Accent1 4 2 5 2 10 2" xfId="37029" xr:uid="{00000000-0005-0000-0000-0000F08F0000}"/>
    <cellStyle name="20% - Accent1 4 2 5 2 10 2 2" xfId="37030" xr:uid="{00000000-0005-0000-0000-0000F18F0000}"/>
    <cellStyle name="20% - Accent1 4 2 5 2 10 3" xfId="37031" xr:uid="{00000000-0005-0000-0000-0000F28F0000}"/>
    <cellStyle name="20% - Accent1 4 2 5 2 11" xfId="37032" xr:uid="{00000000-0005-0000-0000-0000F38F0000}"/>
    <cellStyle name="20% - Accent1 4 2 5 2 11 2" xfId="37033" xr:uid="{00000000-0005-0000-0000-0000F48F0000}"/>
    <cellStyle name="20% - Accent1 4 2 5 2 11 2 2" xfId="37034" xr:uid="{00000000-0005-0000-0000-0000F58F0000}"/>
    <cellStyle name="20% - Accent1 4 2 5 2 11 3" xfId="37035" xr:uid="{00000000-0005-0000-0000-0000F68F0000}"/>
    <cellStyle name="20% - Accent1 4 2 5 2 12" xfId="37036" xr:uid="{00000000-0005-0000-0000-0000F78F0000}"/>
    <cellStyle name="20% - Accent1 4 2 5 2 12 2" xfId="37037" xr:uid="{00000000-0005-0000-0000-0000F88F0000}"/>
    <cellStyle name="20% - Accent1 4 2 5 2 13" xfId="37038" xr:uid="{00000000-0005-0000-0000-0000F98F0000}"/>
    <cellStyle name="20% - Accent1 4 2 5 2 13 2" xfId="37039" xr:uid="{00000000-0005-0000-0000-0000FA8F0000}"/>
    <cellStyle name="20% - Accent1 4 2 5 2 14" xfId="37040" xr:uid="{00000000-0005-0000-0000-0000FB8F0000}"/>
    <cellStyle name="20% - Accent1 4 2 5 2 2" xfId="37041" xr:uid="{00000000-0005-0000-0000-0000FC8F0000}"/>
    <cellStyle name="20% - Accent1 4 2 5 2 2 10" xfId="37042" xr:uid="{00000000-0005-0000-0000-0000FD8F0000}"/>
    <cellStyle name="20% - Accent1 4 2 5 2 2 10 2" xfId="37043" xr:uid="{00000000-0005-0000-0000-0000FE8F0000}"/>
    <cellStyle name="20% - Accent1 4 2 5 2 2 11" xfId="37044" xr:uid="{00000000-0005-0000-0000-0000FF8F0000}"/>
    <cellStyle name="20% - Accent1 4 2 5 2 2 2" xfId="37045" xr:uid="{00000000-0005-0000-0000-000000900000}"/>
    <cellStyle name="20% - Accent1 4 2 5 2 2 2 2" xfId="37046" xr:uid="{00000000-0005-0000-0000-000001900000}"/>
    <cellStyle name="20% - Accent1 4 2 5 2 2 2 2 2" xfId="37047" xr:uid="{00000000-0005-0000-0000-000002900000}"/>
    <cellStyle name="20% - Accent1 4 2 5 2 2 2 2 2 2" xfId="37048" xr:uid="{00000000-0005-0000-0000-000003900000}"/>
    <cellStyle name="20% - Accent1 4 2 5 2 2 2 2 2 2 2" xfId="37049" xr:uid="{00000000-0005-0000-0000-000004900000}"/>
    <cellStyle name="20% - Accent1 4 2 5 2 2 2 2 2 3" xfId="37050" xr:uid="{00000000-0005-0000-0000-000005900000}"/>
    <cellStyle name="20% - Accent1 4 2 5 2 2 2 2 3" xfId="37051" xr:uid="{00000000-0005-0000-0000-000006900000}"/>
    <cellStyle name="20% - Accent1 4 2 5 2 2 2 2 3 2" xfId="37052" xr:uid="{00000000-0005-0000-0000-000007900000}"/>
    <cellStyle name="20% - Accent1 4 2 5 2 2 2 2 4" xfId="37053" xr:uid="{00000000-0005-0000-0000-000008900000}"/>
    <cellStyle name="20% - Accent1 4 2 5 2 2 2 3" xfId="37054" xr:uid="{00000000-0005-0000-0000-000009900000}"/>
    <cellStyle name="20% - Accent1 4 2 5 2 2 2 3 2" xfId="37055" xr:uid="{00000000-0005-0000-0000-00000A900000}"/>
    <cellStyle name="20% - Accent1 4 2 5 2 2 2 3 2 2" xfId="37056" xr:uid="{00000000-0005-0000-0000-00000B900000}"/>
    <cellStyle name="20% - Accent1 4 2 5 2 2 2 3 2 2 2" xfId="37057" xr:uid="{00000000-0005-0000-0000-00000C900000}"/>
    <cellStyle name="20% - Accent1 4 2 5 2 2 2 3 2 3" xfId="37058" xr:uid="{00000000-0005-0000-0000-00000D900000}"/>
    <cellStyle name="20% - Accent1 4 2 5 2 2 2 3 3" xfId="37059" xr:uid="{00000000-0005-0000-0000-00000E900000}"/>
    <cellStyle name="20% - Accent1 4 2 5 2 2 2 3 3 2" xfId="37060" xr:uid="{00000000-0005-0000-0000-00000F900000}"/>
    <cellStyle name="20% - Accent1 4 2 5 2 2 2 3 4" xfId="37061" xr:uid="{00000000-0005-0000-0000-000010900000}"/>
    <cellStyle name="20% - Accent1 4 2 5 2 2 2 4" xfId="37062" xr:uid="{00000000-0005-0000-0000-000011900000}"/>
    <cellStyle name="20% - Accent1 4 2 5 2 2 2 4 2" xfId="37063" xr:uid="{00000000-0005-0000-0000-000012900000}"/>
    <cellStyle name="20% - Accent1 4 2 5 2 2 2 4 2 2" xfId="37064" xr:uid="{00000000-0005-0000-0000-000013900000}"/>
    <cellStyle name="20% - Accent1 4 2 5 2 2 2 4 2 2 2" xfId="37065" xr:uid="{00000000-0005-0000-0000-000014900000}"/>
    <cellStyle name="20% - Accent1 4 2 5 2 2 2 4 2 3" xfId="37066" xr:uid="{00000000-0005-0000-0000-000015900000}"/>
    <cellStyle name="20% - Accent1 4 2 5 2 2 2 4 3" xfId="37067" xr:uid="{00000000-0005-0000-0000-000016900000}"/>
    <cellStyle name="20% - Accent1 4 2 5 2 2 2 4 3 2" xfId="37068" xr:uid="{00000000-0005-0000-0000-000017900000}"/>
    <cellStyle name="20% - Accent1 4 2 5 2 2 2 4 4" xfId="37069" xr:uid="{00000000-0005-0000-0000-000018900000}"/>
    <cellStyle name="20% - Accent1 4 2 5 2 2 2 5" xfId="37070" xr:uid="{00000000-0005-0000-0000-000019900000}"/>
    <cellStyle name="20% - Accent1 4 2 5 2 2 2 5 2" xfId="37071" xr:uid="{00000000-0005-0000-0000-00001A900000}"/>
    <cellStyle name="20% - Accent1 4 2 5 2 2 2 5 2 2" xfId="37072" xr:uid="{00000000-0005-0000-0000-00001B900000}"/>
    <cellStyle name="20% - Accent1 4 2 5 2 2 2 5 3" xfId="37073" xr:uid="{00000000-0005-0000-0000-00001C900000}"/>
    <cellStyle name="20% - Accent1 4 2 5 2 2 2 6" xfId="37074" xr:uid="{00000000-0005-0000-0000-00001D900000}"/>
    <cellStyle name="20% - Accent1 4 2 5 2 2 2 6 2" xfId="37075" xr:uid="{00000000-0005-0000-0000-00001E900000}"/>
    <cellStyle name="20% - Accent1 4 2 5 2 2 2 6 2 2" xfId="37076" xr:uid="{00000000-0005-0000-0000-00001F900000}"/>
    <cellStyle name="20% - Accent1 4 2 5 2 2 2 6 3" xfId="37077" xr:uid="{00000000-0005-0000-0000-000020900000}"/>
    <cellStyle name="20% - Accent1 4 2 5 2 2 2 7" xfId="37078" xr:uid="{00000000-0005-0000-0000-000021900000}"/>
    <cellStyle name="20% - Accent1 4 2 5 2 2 2 7 2" xfId="37079" xr:uid="{00000000-0005-0000-0000-000022900000}"/>
    <cellStyle name="20% - Accent1 4 2 5 2 2 2 8" xfId="37080" xr:uid="{00000000-0005-0000-0000-000023900000}"/>
    <cellStyle name="20% - Accent1 4 2 5 2 2 2 8 2" xfId="37081" xr:uid="{00000000-0005-0000-0000-000024900000}"/>
    <cellStyle name="20% - Accent1 4 2 5 2 2 2 9" xfId="37082" xr:uid="{00000000-0005-0000-0000-000025900000}"/>
    <cellStyle name="20% - Accent1 4 2 5 2 2 3" xfId="37083" xr:uid="{00000000-0005-0000-0000-000026900000}"/>
    <cellStyle name="20% - Accent1 4 2 5 2 2 3 2" xfId="37084" xr:uid="{00000000-0005-0000-0000-000027900000}"/>
    <cellStyle name="20% - Accent1 4 2 5 2 2 3 2 2" xfId="37085" xr:uid="{00000000-0005-0000-0000-000028900000}"/>
    <cellStyle name="20% - Accent1 4 2 5 2 2 3 2 2 2" xfId="37086" xr:uid="{00000000-0005-0000-0000-000029900000}"/>
    <cellStyle name="20% - Accent1 4 2 5 2 2 3 2 2 2 2" xfId="37087" xr:uid="{00000000-0005-0000-0000-00002A900000}"/>
    <cellStyle name="20% - Accent1 4 2 5 2 2 3 2 2 3" xfId="37088" xr:uid="{00000000-0005-0000-0000-00002B900000}"/>
    <cellStyle name="20% - Accent1 4 2 5 2 2 3 2 3" xfId="37089" xr:uid="{00000000-0005-0000-0000-00002C900000}"/>
    <cellStyle name="20% - Accent1 4 2 5 2 2 3 2 3 2" xfId="37090" xr:uid="{00000000-0005-0000-0000-00002D900000}"/>
    <cellStyle name="20% - Accent1 4 2 5 2 2 3 2 4" xfId="37091" xr:uid="{00000000-0005-0000-0000-00002E900000}"/>
    <cellStyle name="20% - Accent1 4 2 5 2 2 3 3" xfId="37092" xr:uid="{00000000-0005-0000-0000-00002F900000}"/>
    <cellStyle name="20% - Accent1 4 2 5 2 2 3 3 2" xfId="37093" xr:uid="{00000000-0005-0000-0000-000030900000}"/>
    <cellStyle name="20% - Accent1 4 2 5 2 2 3 3 2 2" xfId="37094" xr:uid="{00000000-0005-0000-0000-000031900000}"/>
    <cellStyle name="20% - Accent1 4 2 5 2 2 3 3 2 2 2" xfId="37095" xr:uid="{00000000-0005-0000-0000-000032900000}"/>
    <cellStyle name="20% - Accent1 4 2 5 2 2 3 3 2 3" xfId="37096" xr:uid="{00000000-0005-0000-0000-000033900000}"/>
    <cellStyle name="20% - Accent1 4 2 5 2 2 3 3 3" xfId="37097" xr:uid="{00000000-0005-0000-0000-000034900000}"/>
    <cellStyle name="20% - Accent1 4 2 5 2 2 3 3 3 2" xfId="37098" xr:uid="{00000000-0005-0000-0000-000035900000}"/>
    <cellStyle name="20% - Accent1 4 2 5 2 2 3 3 4" xfId="37099" xr:uid="{00000000-0005-0000-0000-000036900000}"/>
    <cellStyle name="20% - Accent1 4 2 5 2 2 3 4" xfId="37100" xr:uid="{00000000-0005-0000-0000-000037900000}"/>
    <cellStyle name="20% - Accent1 4 2 5 2 2 3 4 2" xfId="37101" xr:uid="{00000000-0005-0000-0000-000038900000}"/>
    <cellStyle name="20% - Accent1 4 2 5 2 2 3 4 2 2" xfId="37102" xr:uid="{00000000-0005-0000-0000-000039900000}"/>
    <cellStyle name="20% - Accent1 4 2 5 2 2 3 4 2 2 2" xfId="37103" xr:uid="{00000000-0005-0000-0000-00003A900000}"/>
    <cellStyle name="20% - Accent1 4 2 5 2 2 3 4 2 3" xfId="37104" xr:uid="{00000000-0005-0000-0000-00003B900000}"/>
    <cellStyle name="20% - Accent1 4 2 5 2 2 3 4 3" xfId="37105" xr:uid="{00000000-0005-0000-0000-00003C900000}"/>
    <cellStyle name="20% - Accent1 4 2 5 2 2 3 4 3 2" xfId="37106" xr:uid="{00000000-0005-0000-0000-00003D900000}"/>
    <cellStyle name="20% - Accent1 4 2 5 2 2 3 4 4" xfId="37107" xr:uid="{00000000-0005-0000-0000-00003E900000}"/>
    <cellStyle name="20% - Accent1 4 2 5 2 2 3 5" xfId="37108" xr:uid="{00000000-0005-0000-0000-00003F900000}"/>
    <cellStyle name="20% - Accent1 4 2 5 2 2 3 5 2" xfId="37109" xr:uid="{00000000-0005-0000-0000-000040900000}"/>
    <cellStyle name="20% - Accent1 4 2 5 2 2 3 5 2 2" xfId="37110" xr:uid="{00000000-0005-0000-0000-000041900000}"/>
    <cellStyle name="20% - Accent1 4 2 5 2 2 3 5 3" xfId="37111" xr:uid="{00000000-0005-0000-0000-000042900000}"/>
    <cellStyle name="20% - Accent1 4 2 5 2 2 3 6" xfId="37112" xr:uid="{00000000-0005-0000-0000-000043900000}"/>
    <cellStyle name="20% - Accent1 4 2 5 2 2 3 6 2" xfId="37113" xr:uid="{00000000-0005-0000-0000-000044900000}"/>
    <cellStyle name="20% - Accent1 4 2 5 2 2 3 6 2 2" xfId="37114" xr:uid="{00000000-0005-0000-0000-000045900000}"/>
    <cellStyle name="20% - Accent1 4 2 5 2 2 3 6 3" xfId="37115" xr:uid="{00000000-0005-0000-0000-000046900000}"/>
    <cellStyle name="20% - Accent1 4 2 5 2 2 3 7" xfId="37116" xr:uid="{00000000-0005-0000-0000-000047900000}"/>
    <cellStyle name="20% - Accent1 4 2 5 2 2 3 7 2" xfId="37117" xr:uid="{00000000-0005-0000-0000-000048900000}"/>
    <cellStyle name="20% - Accent1 4 2 5 2 2 3 8" xfId="37118" xr:uid="{00000000-0005-0000-0000-000049900000}"/>
    <cellStyle name="20% - Accent1 4 2 5 2 2 3 8 2" xfId="37119" xr:uid="{00000000-0005-0000-0000-00004A900000}"/>
    <cellStyle name="20% - Accent1 4 2 5 2 2 3 9" xfId="37120" xr:uid="{00000000-0005-0000-0000-00004B900000}"/>
    <cellStyle name="20% - Accent1 4 2 5 2 2 4" xfId="37121" xr:uid="{00000000-0005-0000-0000-00004C900000}"/>
    <cellStyle name="20% - Accent1 4 2 5 2 2 4 2" xfId="37122" xr:uid="{00000000-0005-0000-0000-00004D900000}"/>
    <cellStyle name="20% - Accent1 4 2 5 2 2 4 2 2" xfId="37123" xr:uid="{00000000-0005-0000-0000-00004E900000}"/>
    <cellStyle name="20% - Accent1 4 2 5 2 2 4 2 2 2" xfId="37124" xr:uid="{00000000-0005-0000-0000-00004F900000}"/>
    <cellStyle name="20% - Accent1 4 2 5 2 2 4 2 3" xfId="37125" xr:uid="{00000000-0005-0000-0000-000050900000}"/>
    <cellStyle name="20% - Accent1 4 2 5 2 2 4 3" xfId="37126" xr:uid="{00000000-0005-0000-0000-000051900000}"/>
    <cellStyle name="20% - Accent1 4 2 5 2 2 4 3 2" xfId="37127" xr:uid="{00000000-0005-0000-0000-000052900000}"/>
    <cellStyle name="20% - Accent1 4 2 5 2 2 4 4" xfId="37128" xr:uid="{00000000-0005-0000-0000-000053900000}"/>
    <cellStyle name="20% - Accent1 4 2 5 2 2 5" xfId="37129" xr:uid="{00000000-0005-0000-0000-000054900000}"/>
    <cellStyle name="20% - Accent1 4 2 5 2 2 5 2" xfId="37130" xr:uid="{00000000-0005-0000-0000-000055900000}"/>
    <cellStyle name="20% - Accent1 4 2 5 2 2 5 2 2" xfId="37131" xr:uid="{00000000-0005-0000-0000-000056900000}"/>
    <cellStyle name="20% - Accent1 4 2 5 2 2 5 2 2 2" xfId="37132" xr:uid="{00000000-0005-0000-0000-000057900000}"/>
    <cellStyle name="20% - Accent1 4 2 5 2 2 5 2 3" xfId="37133" xr:uid="{00000000-0005-0000-0000-000058900000}"/>
    <cellStyle name="20% - Accent1 4 2 5 2 2 5 3" xfId="37134" xr:uid="{00000000-0005-0000-0000-000059900000}"/>
    <cellStyle name="20% - Accent1 4 2 5 2 2 5 3 2" xfId="37135" xr:uid="{00000000-0005-0000-0000-00005A900000}"/>
    <cellStyle name="20% - Accent1 4 2 5 2 2 5 4" xfId="37136" xr:uid="{00000000-0005-0000-0000-00005B900000}"/>
    <cellStyle name="20% - Accent1 4 2 5 2 2 6" xfId="37137" xr:uid="{00000000-0005-0000-0000-00005C900000}"/>
    <cellStyle name="20% - Accent1 4 2 5 2 2 6 2" xfId="37138" xr:uid="{00000000-0005-0000-0000-00005D900000}"/>
    <cellStyle name="20% - Accent1 4 2 5 2 2 6 2 2" xfId="37139" xr:uid="{00000000-0005-0000-0000-00005E900000}"/>
    <cellStyle name="20% - Accent1 4 2 5 2 2 6 2 2 2" xfId="37140" xr:uid="{00000000-0005-0000-0000-00005F900000}"/>
    <cellStyle name="20% - Accent1 4 2 5 2 2 6 2 3" xfId="37141" xr:uid="{00000000-0005-0000-0000-000060900000}"/>
    <cellStyle name="20% - Accent1 4 2 5 2 2 6 3" xfId="37142" xr:uid="{00000000-0005-0000-0000-000061900000}"/>
    <cellStyle name="20% - Accent1 4 2 5 2 2 6 3 2" xfId="37143" xr:uid="{00000000-0005-0000-0000-000062900000}"/>
    <cellStyle name="20% - Accent1 4 2 5 2 2 6 4" xfId="37144" xr:uid="{00000000-0005-0000-0000-000063900000}"/>
    <cellStyle name="20% - Accent1 4 2 5 2 2 7" xfId="37145" xr:uid="{00000000-0005-0000-0000-000064900000}"/>
    <cellStyle name="20% - Accent1 4 2 5 2 2 7 2" xfId="37146" xr:uid="{00000000-0005-0000-0000-000065900000}"/>
    <cellStyle name="20% - Accent1 4 2 5 2 2 7 2 2" xfId="37147" xr:uid="{00000000-0005-0000-0000-000066900000}"/>
    <cellStyle name="20% - Accent1 4 2 5 2 2 7 3" xfId="37148" xr:uid="{00000000-0005-0000-0000-000067900000}"/>
    <cellStyle name="20% - Accent1 4 2 5 2 2 8" xfId="37149" xr:uid="{00000000-0005-0000-0000-000068900000}"/>
    <cellStyle name="20% - Accent1 4 2 5 2 2 8 2" xfId="37150" xr:uid="{00000000-0005-0000-0000-000069900000}"/>
    <cellStyle name="20% - Accent1 4 2 5 2 2 8 2 2" xfId="37151" xr:uid="{00000000-0005-0000-0000-00006A900000}"/>
    <cellStyle name="20% - Accent1 4 2 5 2 2 8 3" xfId="37152" xr:uid="{00000000-0005-0000-0000-00006B900000}"/>
    <cellStyle name="20% - Accent1 4 2 5 2 2 9" xfId="37153" xr:uid="{00000000-0005-0000-0000-00006C900000}"/>
    <cellStyle name="20% - Accent1 4 2 5 2 2 9 2" xfId="37154" xr:uid="{00000000-0005-0000-0000-00006D900000}"/>
    <cellStyle name="20% - Accent1 4 2 5 2 3" xfId="37155" xr:uid="{00000000-0005-0000-0000-00006E900000}"/>
    <cellStyle name="20% - Accent1 4 2 5 2 3 10" xfId="37156" xr:uid="{00000000-0005-0000-0000-00006F900000}"/>
    <cellStyle name="20% - Accent1 4 2 5 2 3 10 2" xfId="37157" xr:uid="{00000000-0005-0000-0000-000070900000}"/>
    <cellStyle name="20% - Accent1 4 2 5 2 3 11" xfId="37158" xr:uid="{00000000-0005-0000-0000-000071900000}"/>
    <cellStyle name="20% - Accent1 4 2 5 2 3 2" xfId="37159" xr:uid="{00000000-0005-0000-0000-000072900000}"/>
    <cellStyle name="20% - Accent1 4 2 5 2 3 2 2" xfId="37160" xr:uid="{00000000-0005-0000-0000-000073900000}"/>
    <cellStyle name="20% - Accent1 4 2 5 2 3 2 2 2" xfId="37161" xr:uid="{00000000-0005-0000-0000-000074900000}"/>
    <cellStyle name="20% - Accent1 4 2 5 2 3 2 2 2 2" xfId="37162" xr:uid="{00000000-0005-0000-0000-000075900000}"/>
    <cellStyle name="20% - Accent1 4 2 5 2 3 2 2 2 2 2" xfId="37163" xr:uid="{00000000-0005-0000-0000-000076900000}"/>
    <cellStyle name="20% - Accent1 4 2 5 2 3 2 2 2 3" xfId="37164" xr:uid="{00000000-0005-0000-0000-000077900000}"/>
    <cellStyle name="20% - Accent1 4 2 5 2 3 2 2 3" xfId="37165" xr:uid="{00000000-0005-0000-0000-000078900000}"/>
    <cellStyle name="20% - Accent1 4 2 5 2 3 2 2 3 2" xfId="37166" xr:uid="{00000000-0005-0000-0000-000079900000}"/>
    <cellStyle name="20% - Accent1 4 2 5 2 3 2 2 4" xfId="37167" xr:uid="{00000000-0005-0000-0000-00007A900000}"/>
    <cellStyle name="20% - Accent1 4 2 5 2 3 2 3" xfId="37168" xr:uid="{00000000-0005-0000-0000-00007B900000}"/>
    <cellStyle name="20% - Accent1 4 2 5 2 3 2 3 2" xfId="37169" xr:uid="{00000000-0005-0000-0000-00007C900000}"/>
    <cellStyle name="20% - Accent1 4 2 5 2 3 2 3 2 2" xfId="37170" xr:uid="{00000000-0005-0000-0000-00007D900000}"/>
    <cellStyle name="20% - Accent1 4 2 5 2 3 2 3 2 2 2" xfId="37171" xr:uid="{00000000-0005-0000-0000-00007E900000}"/>
    <cellStyle name="20% - Accent1 4 2 5 2 3 2 3 2 3" xfId="37172" xr:uid="{00000000-0005-0000-0000-00007F900000}"/>
    <cellStyle name="20% - Accent1 4 2 5 2 3 2 3 3" xfId="37173" xr:uid="{00000000-0005-0000-0000-000080900000}"/>
    <cellStyle name="20% - Accent1 4 2 5 2 3 2 3 3 2" xfId="37174" xr:uid="{00000000-0005-0000-0000-000081900000}"/>
    <cellStyle name="20% - Accent1 4 2 5 2 3 2 3 4" xfId="37175" xr:uid="{00000000-0005-0000-0000-000082900000}"/>
    <cellStyle name="20% - Accent1 4 2 5 2 3 2 4" xfId="37176" xr:uid="{00000000-0005-0000-0000-000083900000}"/>
    <cellStyle name="20% - Accent1 4 2 5 2 3 2 4 2" xfId="37177" xr:uid="{00000000-0005-0000-0000-000084900000}"/>
    <cellStyle name="20% - Accent1 4 2 5 2 3 2 4 2 2" xfId="37178" xr:uid="{00000000-0005-0000-0000-000085900000}"/>
    <cellStyle name="20% - Accent1 4 2 5 2 3 2 4 2 2 2" xfId="37179" xr:uid="{00000000-0005-0000-0000-000086900000}"/>
    <cellStyle name="20% - Accent1 4 2 5 2 3 2 4 2 3" xfId="37180" xr:uid="{00000000-0005-0000-0000-000087900000}"/>
    <cellStyle name="20% - Accent1 4 2 5 2 3 2 4 3" xfId="37181" xr:uid="{00000000-0005-0000-0000-000088900000}"/>
    <cellStyle name="20% - Accent1 4 2 5 2 3 2 4 3 2" xfId="37182" xr:uid="{00000000-0005-0000-0000-000089900000}"/>
    <cellStyle name="20% - Accent1 4 2 5 2 3 2 4 4" xfId="37183" xr:uid="{00000000-0005-0000-0000-00008A900000}"/>
    <cellStyle name="20% - Accent1 4 2 5 2 3 2 5" xfId="37184" xr:uid="{00000000-0005-0000-0000-00008B900000}"/>
    <cellStyle name="20% - Accent1 4 2 5 2 3 2 5 2" xfId="37185" xr:uid="{00000000-0005-0000-0000-00008C900000}"/>
    <cellStyle name="20% - Accent1 4 2 5 2 3 2 5 2 2" xfId="37186" xr:uid="{00000000-0005-0000-0000-00008D900000}"/>
    <cellStyle name="20% - Accent1 4 2 5 2 3 2 5 3" xfId="37187" xr:uid="{00000000-0005-0000-0000-00008E900000}"/>
    <cellStyle name="20% - Accent1 4 2 5 2 3 2 6" xfId="37188" xr:uid="{00000000-0005-0000-0000-00008F900000}"/>
    <cellStyle name="20% - Accent1 4 2 5 2 3 2 6 2" xfId="37189" xr:uid="{00000000-0005-0000-0000-000090900000}"/>
    <cellStyle name="20% - Accent1 4 2 5 2 3 2 6 2 2" xfId="37190" xr:uid="{00000000-0005-0000-0000-000091900000}"/>
    <cellStyle name="20% - Accent1 4 2 5 2 3 2 6 3" xfId="37191" xr:uid="{00000000-0005-0000-0000-000092900000}"/>
    <cellStyle name="20% - Accent1 4 2 5 2 3 2 7" xfId="37192" xr:uid="{00000000-0005-0000-0000-000093900000}"/>
    <cellStyle name="20% - Accent1 4 2 5 2 3 2 7 2" xfId="37193" xr:uid="{00000000-0005-0000-0000-000094900000}"/>
    <cellStyle name="20% - Accent1 4 2 5 2 3 2 8" xfId="37194" xr:uid="{00000000-0005-0000-0000-000095900000}"/>
    <cellStyle name="20% - Accent1 4 2 5 2 3 2 8 2" xfId="37195" xr:uid="{00000000-0005-0000-0000-000096900000}"/>
    <cellStyle name="20% - Accent1 4 2 5 2 3 2 9" xfId="37196" xr:uid="{00000000-0005-0000-0000-000097900000}"/>
    <cellStyle name="20% - Accent1 4 2 5 2 3 3" xfId="37197" xr:uid="{00000000-0005-0000-0000-000098900000}"/>
    <cellStyle name="20% - Accent1 4 2 5 2 3 3 2" xfId="37198" xr:uid="{00000000-0005-0000-0000-000099900000}"/>
    <cellStyle name="20% - Accent1 4 2 5 2 3 3 2 2" xfId="37199" xr:uid="{00000000-0005-0000-0000-00009A900000}"/>
    <cellStyle name="20% - Accent1 4 2 5 2 3 3 2 2 2" xfId="37200" xr:uid="{00000000-0005-0000-0000-00009B900000}"/>
    <cellStyle name="20% - Accent1 4 2 5 2 3 3 2 2 2 2" xfId="37201" xr:uid="{00000000-0005-0000-0000-00009C900000}"/>
    <cellStyle name="20% - Accent1 4 2 5 2 3 3 2 2 3" xfId="37202" xr:uid="{00000000-0005-0000-0000-00009D900000}"/>
    <cellStyle name="20% - Accent1 4 2 5 2 3 3 2 3" xfId="37203" xr:uid="{00000000-0005-0000-0000-00009E900000}"/>
    <cellStyle name="20% - Accent1 4 2 5 2 3 3 2 3 2" xfId="37204" xr:uid="{00000000-0005-0000-0000-00009F900000}"/>
    <cellStyle name="20% - Accent1 4 2 5 2 3 3 2 4" xfId="37205" xr:uid="{00000000-0005-0000-0000-0000A0900000}"/>
    <cellStyle name="20% - Accent1 4 2 5 2 3 3 3" xfId="37206" xr:uid="{00000000-0005-0000-0000-0000A1900000}"/>
    <cellStyle name="20% - Accent1 4 2 5 2 3 3 3 2" xfId="37207" xr:uid="{00000000-0005-0000-0000-0000A2900000}"/>
    <cellStyle name="20% - Accent1 4 2 5 2 3 3 3 2 2" xfId="37208" xr:uid="{00000000-0005-0000-0000-0000A3900000}"/>
    <cellStyle name="20% - Accent1 4 2 5 2 3 3 3 2 2 2" xfId="37209" xr:uid="{00000000-0005-0000-0000-0000A4900000}"/>
    <cellStyle name="20% - Accent1 4 2 5 2 3 3 3 2 3" xfId="37210" xr:uid="{00000000-0005-0000-0000-0000A5900000}"/>
    <cellStyle name="20% - Accent1 4 2 5 2 3 3 3 3" xfId="37211" xr:uid="{00000000-0005-0000-0000-0000A6900000}"/>
    <cellStyle name="20% - Accent1 4 2 5 2 3 3 3 3 2" xfId="37212" xr:uid="{00000000-0005-0000-0000-0000A7900000}"/>
    <cellStyle name="20% - Accent1 4 2 5 2 3 3 3 4" xfId="37213" xr:uid="{00000000-0005-0000-0000-0000A8900000}"/>
    <cellStyle name="20% - Accent1 4 2 5 2 3 3 4" xfId="37214" xr:uid="{00000000-0005-0000-0000-0000A9900000}"/>
    <cellStyle name="20% - Accent1 4 2 5 2 3 3 4 2" xfId="37215" xr:uid="{00000000-0005-0000-0000-0000AA900000}"/>
    <cellStyle name="20% - Accent1 4 2 5 2 3 3 4 2 2" xfId="37216" xr:uid="{00000000-0005-0000-0000-0000AB900000}"/>
    <cellStyle name="20% - Accent1 4 2 5 2 3 3 4 2 2 2" xfId="37217" xr:uid="{00000000-0005-0000-0000-0000AC900000}"/>
    <cellStyle name="20% - Accent1 4 2 5 2 3 3 4 2 3" xfId="37218" xr:uid="{00000000-0005-0000-0000-0000AD900000}"/>
    <cellStyle name="20% - Accent1 4 2 5 2 3 3 4 3" xfId="37219" xr:uid="{00000000-0005-0000-0000-0000AE900000}"/>
    <cellStyle name="20% - Accent1 4 2 5 2 3 3 4 3 2" xfId="37220" xr:uid="{00000000-0005-0000-0000-0000AF900000}"/>
    <cellStyle name="20% - Accent1 4 2 5 2 3 3 4 4" xfId="37221" xr:uid="{00000000-0005-0000-0000-0000B0900000}"/>
    <cellStyle name="20% - Accent1 4 2 5 2 3 3 5" xfId="37222" xr:uid="{00000000-0005-0000-0000-0000B1900000}"/>
    <cellStyle name="20% - Accent1 4 2 5 2 3 3 5 2" xfId="37223" xr:uid="{00000000-0005-0000-0000-0000B2900000}"/>
    <cellStyle name="20% - Accent1 4 2 5 2 3 3 5 2 2" xfId="37224" xr:uid="{00000000-0005-0000-0000-0000B3900000}"/>
    <cellStyle name="20% - Accent1 4 2 5 2 3 3 5 3" xfId="37225" xr:uid="{00000000-0005-0000-0000-0000B4900000}"/>
    <cellStyle name="20% - Accent1 4 2 5 2 3 3 6" xfId="37226" xr:uid="{00000000-0005-0000-0000-0000B5900000}"/>
    <cellStyle name="20% - Accent1 4 2 5 2 3 3 6 2" xfId="37227" xr:uid="{00000000-0005-0000-0000-0000B6900000}"/>
    <cellStyle name="20% - Accent1 4 2 5 2 3 3 6 2 2" xfId="37228" xr:uid="{00000000-0005-0000-0000-0000B7900000}"/>
    <cellStyle name="20% - Accent1 4 2 5 2 3 3 6 3" xfId="37229" xr:uid="{00000000-0005-0000-0000-0000B8900000}"/>
    <cellStyle name="20% - Accent1 4 2 5 2 3 3 7" xfId="37230" xr:uid="{00000000-0005-0000-0000-0000B9900000}"/>
    <cellStyle name="20% - Accent1 4 2 5 2 3 3 7 2" xfId="37231" xr:uid="{00000000-0005-0000-0000-0000BA900000}"/>
    <cellStyle name="20% - Accent1 4 2 5 2 3 3 8" xfId="37232" xr:uid="{00000000-0005-0000-0000-0000BB900000}"/>
    <cellStyle name="20% - Accent1 4 2 5 2 3 3 8 2" xfId="37233" xr:uid="{00000000-0005-0000-0000-0000BC900000}"/>
    <cellStyle name="20% - Accent1 4 2 5 2 3 3 9" xfId="37234" xr:uid="{00000000-0005-0000-0000-0000BD900000}"/>
    <cellStyle name="20% - Accent1 4 2 5 2 3 4" xfId="37235" xr:uid="{00000000-0005-0000-0000-0000BE900000}"/>
    <cellStyle name="20% - Accent1 4 2 5 2 3 4 2" xfId="37236" xr:uid="{00000000-0005-0000-0000-0000BF900000}"/>
    <cellStyle name="20% - Accent1 4 2 5 2 3 4 2 2" xfId="37237" xr:uid="{00000000-0005-0000-0000-0000C0900000}"/>
    <cellStyle name="20% - Accent1 4 2 5 2 3 4 2 2 2" xfId="37238" xr:uid="{00000000-0005-0000-0000-0000C1900000}"/>
    <cellStyle name="20% - Accent1 4 2 5 2 3 4 2 3" xfId="37239" xr:uid="{00000000-0005-0000-0000-0000C2900000}"/>
    <cellStyle name="20% - Accent1 4 2 5 2 3 4 3" xfId="37240" xr:uid="{00000000-0005-0000-0000-0000C3900000}"/>
    <cellStyle name="20% - Accent1 4 2 5 2 3 4 3 2" xfId="37241" xr:uid="{00000000-0005-0000-0000-0000C4900000}"/>
    <cellStyle name="20% - Accent1 4 2 5 2 3 4 4" xfId="37242" xr:uid="{00000000-0005-0000-0000-0000C5900000}"/>
    <cellStyle name="20% - Accent1 4 2 5 2 3 5" xfId="37243" xr:uid="{00000000-0005-0000-0000-0000C6900000}"/>
    <cellStyle name="20% - Accent1 4 2 5 2 3 5 2" xfId="37244" xr:uid="{00000000-0005-0000-0000-0000C7900000}"/>
    <cellStyle name="20% - Accent1 4 2 5 2 3 5 2 2" xfId="37245" xr:uid="{00000000-0005-0000-0000-0000C8900000}"/>
    <cellStyle name="20% - Accent1 4 2 5 2 3 5 2 2 2" xfId="37246" xr:uid="{00000000-0005-0000-0000-0000C9900000}"/>
    <cellStyle name="20% - Accent1 4 2 5 2 3 5 2 3" xfId="37247" xr:uid="{00000000-0005-0000-0000-0000CA900000}"/>
    <cellStyle name="20% - Accent1 4 2 5 2 3 5 3" xfId="37248" xr:uid="{00000000-0005-0000-0000-0000CB900000}"/>
    <cellStyle name="20% - Accent1 4 2 5 2 3 5 3 2" xfId="37249" xr:uid="{00000000-0005-0000-0000-0000CC900000}"/>
    <cellStyle name="20% - Accent1 4 2 5 2 3 5 4" xfId="37250" xr:uid="{00000000-0005-0000-0000-0000CD900000}"/>
    <cellStyle name="20% - Accent1 4 2 5 2 3 6" xfId="37251" xr:uid="{00000000-0005-0000-0000-0000CE900000}"/>
    <cellStyle name="20% - Accent1 4 2 5 2 3 6 2" xfId="37252" xr:uid="{00000000-0005-0000-0000-0000CF900000}"/>
    <cellStyle name="20% - Accent1 4 2 5 2 3 6 2 2" xfId="37253" xr:uid="{00000000-0005-0000-0000-0000D0900000}"/>
    <cellStyle name="20% - Accent1 4 2 5 2 3 6 2 2 2" xfId="37254" xr:uid="{00000000-0005-0000-0000-0000D1900000}"/>
    <cellStyle name="20% - Accent1 4 2 5 2 3 6 2 3" xfId="37255" xr:uid="{00000000-0005-0000-0000-0000D2900000}"/>
    <cellStyle name="20% - Accent1 4 2 5 2 3 6 3" xfId="37256" xr:uid="{00000000-0005-0000-0000-0000D3900000}"/>
    <cellStyle name="20% - Accent1 4 2 5 2 3 6 3 2" xfId="37257" xr:uid="{00000000-0005-0000-0000-0000D4900000}"/>
    <cellStyle name="20% - Accent1 4 2 5 2 3 6 4" xfId="37258" xr:uid="{00000000-0005-0000-0000-0000D5900000}"/>
    <cellStyle name="20% - Accent1 4 2 5 2 3 7" xfId="37259" xr:uid="{00000000-0005-0000-0000-0000D6900000}"/>
    <cellStyle name="20% - Accent1 4 2 5 2 3 7 2" xfId="37260" xr:uid="{00000000-0005-0000-0000-0000D7900000}"/>
    <cellStyle name="20% - Accent1 4 2 5 2 3 7 2 2" xfId="37261" xr:uid="{00000000-0005-0000-0000-0000D8900000}"/>
    <cellStyle name="20% - Accent1 4 2 5 2 3 7 3" xfId="37262" xr:uid="{00000000-0005-0000-0000-0000D9900000}"/>
    <cellStyle name="20% - Accent1 4 2 5 2 3 8" xfId="37263" xr:uid="{00000000-0005-0000-0000-0000DA900000}"/>
    <cellStyle name="20% - Accent1 4 2 5 2 3 8 2" xfId="37264" xr:uid="{00000000-0005-0000-0000-0000DB900000}"/>
    <cellStyle name="20% - Accent1 4 2 5 2 3 8 2 2" xfId="37265" xr:uid="{00000000-0005-0000-0000-0000DC900000}"/>
    <cellStyle name="20% - Accent1 4 2 5 2 3 8 3" xfId="37266" xr:uid="{00000000-0005-0000-0000-0000DD900000}"/>
    <cellStyle name="20% - Accent1 4 2 5 2 3 9" xfId="37267" xr:uid="{00000000-0005-0000-0000-0000DE900000}"/>
    <cellStyle name="20% - Accent1 4 2 5 2 3 9 2" xfId="37268" xr:uid="{00000000-0005-0000-0000-0000DF900000}"/>
    <cellStyle name="20% - Accent1 4 2 5 2 4" xfId="37269" xr:uid="{00000000-0005-0000-0000-0000E0900000}"/>
    <cellStyle name="20% - Accent1 4 2 5 2 4 10" xfId="37270" xr:uid="{00000000-0005-0000-0000-0000E1900000}"/>
    <cellStyle name="20% - Accent1 4 2 5 2 4 10 2" xfId="37271" xr:uid="{00000000-0005-0000-0000-0000E2900000}"/>
    <cellStyle name="20% - Accent1 4 2 5 2 4 11" xfId="37272" xr:uid="{00000000-0005-0000-0000-0000E3900000}"/>
    <cellStyle name="20% - Accent1 4 2 5 2 4 2" xfId="37273" xr:uid="{00000000-0005-0000-0000-0000E4900000}"/>
    <cellStyle name="20% - Accent1 4 2 5 2 4 2 2" xfId="37274" xr:uid="{00000000-0005-0000-0000-0000E5900000}"/>
    <cellStyle name="20% - Accent1 4 2 5 2 4 2 2 2" xfId="37275" xr:uid="{00000000-0005-0000-0000-0000E6900000}"/>
    <cellStyle name="20% - Accent1 4 2 5 2 4 2 2 2 2" xfId="37276" xr:uid="{00000000-0005-0000-0000-0000E7900000}"/>
    <cellStyle name="20% - Accent1 4 2 5 2 4 2 2 2 2 2" xfId="37277" xr:uid="{00000000-0005-0000-0000-0000E8900000}"/>
    <cellStyle name="20% - Accent1 4 2 5 2 4 2 2 2 3" xfId="37278" xr:uid="{00000000-0005-0000-0000-0000E9900000}"/>
    <cellStyle name="20% - Accent1 4 2 5 2 4 2 2 3" xfId="37279" xr:uid="{00000000-0005-0000-0000-0000EA900000}"/>
    <cellStyle name="20% - Accent1 4 2 5 2 4 2 2 3 2" xfId="37280" xr:uid="{00000000-0005-0000-0000-0000EB900000}"/>
    <cellStyle name="20% - Accent1 4 2 5 2 4 2 2 4" xfId="37281" xr:uid="{00000000-0005-0000-0000-0000EC900000}"/>
    <cellStyle name="20% - Accent1 4 2 5 2 4 2 3" xfId="37282" xr:uid="{00000000-0005-0000-0000-0000ED900000}"/>
    <cellStyle name="20% - Accent1 4 2 5 2 4 2 3 2" xfId="37283" xr:uid="{00000000-0005-0000-0000-0000EE900000}"/>
    <cellStyle name="20% - Accent1 4 2 5 2 4 2 3 2 2" xfId="37284" xr:uid="{00000000-0005-0000-0000-0000EF900000}"/>
    <cellStyle name="20% - Accent1 4 2 5 2 4 2 3 2 2 2" xfId="37285" xr:uid="{00000000-0005-0000-0000-0000F0900000}"/>
    <cellStyle name="20% - Accent1 4 2 5 2 4 2 3 2 3" xfId="37286" xr:uid="{00000000-0005-0000-0000-0000F1900000}"/>
    <cellStyle name="20% - Accent1 4 2 5 2 4 2 3 3" xfId="37287" xr:uid="{00000000-0005-0000-0000-0000F2900000}"/>
    <cellStyle name="20% - Accent1 4 2 5 2 4 2 3 3 2" xfId="37288" xr:uid="{00000000-0005-0000-0000-0000F3900000}"/>
    <cellStyle name="20% - Accent1 4 2 5 2 4 2 3 4" xfId="37289" xr:uid="{00000000-0005-0000-0000-0000F4900000}"/>
    <cellStyle name="20% - Accent1 4 2 5 2 4 2 4" xfId="37290" xr:uid="{00000000-0005-0000-0000-0000F5900000}"/>
    <cellStyle name="20% - Accent1 4 2 5 2 4 2 4 2" xfId="37291" xr:uid="{00000000-0005-0000-0000-0000F6900000}"/>
    <cellStyle name="20% - Accent1 4 2 5 2 4 2 4 2 2" xfId="37292" xr:uid="{00000000-0005-0000-0000-0000F7900000}"/>
    <cellStyle name="20% - Accent1 4 2 5 2 4 2 4 2 2 2" xfId="37293" xr:uid="{00000000-0005-0000-0000-0000F8900000}"/>
    <cellStyle name="20% - Accent1 4 2 5 2 4 2 4 2 3" xfId="37294" xr:uid="{00000000-0005-0000-0000-0000F9900000}"/>
    <cellStyle name="20% - Accent1 4 2 5 2 4 2 4 3" xfId="37295" xr:uid="{00000000-0005-0000-0000-0000FA900000}"/>
    <cellStyle name="20% - Accent1 4 2 5 2 4 2 4 3 2" xfId="37296" xr:uid="{00000000-0005-0000-0000-0000FB900000}"/>
    <cellStyle name="20% - Accent1 4 2 5 2 4 2 4 4" xfId="37297" xr:uid="{00000000-0005-0000-0000-0000FC900000}"/>
    <cellStyle name="20% - Accent1 4 2 5 2 4 2 5" xfId="37298" xr:uid="{00000000-0005-0000-0000-0000FD900000}"/>
    <cellStyle name="20% - Accent1 4 2 5 2 4 2 5 2" xfId="37299" xr:uid="{00000000-0005-0000-0000-0000FE900000}"/>
    <cellStyle name="20% - Accent1 4 2 5 2 4 2 5 2 2" xfId="37300" xr:uid="{00000000-0005-0000-0000-0000FF900000}"/>
    <cellStyle name="20% - Accent1 4 2 5 2 4 2 5 3" xfId="37301" xr:uid="{00000000-0005-0000-0000-000000910000}"/>
    <cellStyle name="20% - Accent1 4 2 5 2 4 2 6" xfId="37302" xr:uid="{00000000-0005-0000-0000-000001910000}"/>
    <cellStyle name="20% - Accent1 4 2 5 2 4 2 6 2" xfId="37303" xr:uid="{00000000-0005-0000-0000-000002910000}"/>
    <cellStyle name="20% - Accent1 4 2 5 2 4 2 6 2 2" xfId="37304" xr:uid="{00000000-0005-0000-0000-000003910000}"/>
    <cellStyle name="20% - Accent1 4 2 5 2 4 2 6 3" xfId="37305" xr:uid="{00000000-0005-0000-0000-000004910000}"/>
    <cellStyle name="20% - Accent1 4 2 5 2 4 2 7" xfId="37306" xr:uid="{00000000-0005-0000-0000-000005910000}"/>
    <cellStyle name="20% - Accent1 4 2 5 2 4 2 7 2" xfId="37307" xr:uid="{00000000-0005-0000-0000-000006910000}"/>
    <cellStyle name="20% - Accent1 4 2 5 2 4 2 8" xfId="37308" xr:uid="{00000000-0005-0000-0000-000007910000}"/>
    <cellStyle name="20% - Accent1 4 2 5 2 4 2 8 2" xfId="37309" xr:uid="{00000000-0005-0000-0000-000008910000}"/>
    <cellStyle name="20% - Accent1 4 2 5 2 4 2 9" xfId="37310" xr:uid="{00000000-0005-0000-0000-000009910000}"/>
    <cellStyle name="20% - Accent1 4 2 5 2 4 3" xfId="37311" xr:uid="{00000000-0005-0000-0000-00000A910000}"/>
    <cellStyle name="20% - Accent1 4 2 5 2 4 3 2" xfId="37312" xr:uid="{00000000-0005-0000-0000-00000B910000}"/>
    <cellStyle name="20% - Accent1 4 2 5 2 4 3 2 2" xfId="37313" xr:uid="{00000000-0005-0000-0000-00000C910000}"/>
    <cellStyle name="20% - Accent1 4 2 5 2 4 3 2 2 2" xfId="37314" xr:uid="{00000000-0005-0000-0000-00000D910000}"/>
    <cellStyle name="20% - Accent1 4 2 5 2 4 3 2 2 2 2" xfId="37315" xr:uid="{00000000-0005-0000-0000-00000E910000}"/>
    <cellStyle name="20% - Accent1 4 2 5 2 4 3 2 2 3" xfId="37316" xr:uid="{00000000-0005-0000-0000-00000F910000}"/>
    <cellStyle name="20% - Accent1 4 2 5 2 4 3 2 3" xfId="37317" xr:uid="{00000000-0005-0000-0000-000010910000}"/>
    <cellStyle name="20% - Accent1 4 2 5 2 4 3 2 3 2" xfId="37318" xr:uid="{00000000-0005-0000-0000-000011910000}"/>
    <cellStyle name="20% - Accent1 4 2 5 2 4 3 2 4" xfId="37319" xr:uid="{00000000-0005-0000-0000-000012910000}"/>
    <cellStyle name="20% - Accent1 4 2 5 2 4 3 3" xfId="37320" xr:uid="{00000000-0005-0000-0000-000013910000}"/>
    <cellStyle name="20% - Accent1 4 2 5 2 4 3 3 2" xfId="37321" xr:uid="{00000000-0005-0000-0000-000014910000}"/>
    <cellStyle name="20% - Accent1 4 2 5 2 4 3 3 2 2" xfId="37322" xr:uid="{00000000-0005-0000-0000-000015910000}"/>
    <cellStyle name="20% - Accent1 4 2 5 2 4 3 3 2 2 2" xfId="37323" xr:uid="{00000000-0005-0000-0000-000016910000}"/>
    <cellStyle name="20% - Accent1 4 2 5 2 4 3 3 2 3" xfId="37324" xr:uid="{00000000-0005-0000-0000-000017910000}"/>
    <cellStyle name="20% - Accent1 4 2 5 2 4 3 3 3" xfId="37325" xr:uid="{00000000-0005-0000-0000-000018910000}"/>
    <cellStyle name="20% - Accent1 4 2 5 2 4 3 3 3 2" xfId="37326" xr:uid="{00000000-0005-0000-0000-000019910000}"/>
    <cellStyle name="20% - Accent1 4 2 5 2 4 3 3 4" xfId="37327" xr:uid="{00000000-0005-0000-0000-00001A910000}"/>
    <cellStyle name="20% - Accent1 4 2 5 2 4 3 4" xfId="37328" xr:uid="{00000000-0005-0000-0000-00001B910000}"/>
    <cellStyle name="20% - Accent1 4 2 5 2 4 3 4 2" xfId="37329" xr:uid="{00000000-0005-0000-0000-00001C910000}"/>
    <cellStyle name="20% - Accent1 4 2 5 2 4 3 4 2 2" xfId="37330" xr:uid="{00000000-0005-0000-0000-00001D910000}"/>
    <cellStyle name="20% - Accent1 4 2 5 2 4 3 4 2 2 2" xfId="37331" xr:uid="{00000000-0005-0000-0000-00001E910000}"/>
    <cellStyle name="20% - Accent1 4 2 5 2 4 3 4 2 3" xfId="37332" xr:uid="{00000000-0005-0000-0000-00001F910000}"/>
    <cellStyle name="20% - Accent1 4 2 5 2 4 3 4 3" xfId="37333" xr:uid="{00000000-0005-0000-0000-000020910000}"/>
    <cellStyle name="20% - Accent1 4 2 5 2 4 3 4 3 2" xfId="37334" xr:uid="{00000000-0005-0000-0000-000021910000}"/>
    <cellStyle name="20% - Accent1 4 2 5 2 4 3 4 4" xfId="37335" xr:uid="{00000000-0005-0000-0000-000022910000}"/>
    <cellStyle name="20% - Accent1 4 2 5 2 4 3 5" xfId="37336" xr:uid="{00000000-0005-0000-0000-000023910000}"/>
    <cellStyle name="20% - Accent1 4 2 5 2 4 3 5 2" xfId="37337" xr:uid="{00000000-0005-0000-0000-000024910000}"/>
    <cellStyle name="20% - Accent1 4 2 5 2 4 3 5 2 2" xfId="37338" xr:uid="{00000000-0005-0000-0000-000025910000}"/>
    <cellStyle name="20% - Accent1 4 2 5 2 4 3 5 3" xfId="37339" xr:uid="{00000000-0005-0000-0000-000026910000}"/>
    <cellStyle name="20% - Accent1 4 2 5 2 4 3 6" xfId="37340" xr:uid="{00000000-0005-0000-0000-000027910000}"/>
    <cellStyle name="20% - Accent1 4 2 5 2 4 3 6 2" xfId="37341" xr:uid="{00000000-0005-0000-0000-000028910000}"/>
    <cellStyle name="20% - Accent1 4 2 5 2 4 3 6 2 2" xfId="37342" xr:uid="{00000000-0005-0000-0000-000029910000}"/>
    <cellStyle name="20% - Accent1 4 2 5 2 4 3 6 3" xfId="37343" xr:uid="{00000000-0005-0000-0000-00002A910000}"/>
    <cellStyle name="20% - Accent1 4 2 5 2 4 3 7" xfId="37344" xr:uid="{00000000-0005-0000-0000-00002B910000}"/>
    <cellStyle name="20% - Accent1 4 2 5 2 4 3 7 2" xfId="37345" xr:uid="{00000000-0005-0000-0000-00002C910000}"/>
    <cellStyle name="20% - Accent1 4 2 5 2 4 3 8" xfId="37346" xr:uid="{00000000-0005-0000-0000-00002D910000}"/>
    <cellStyle name="20% - Accent1 4 2 5 2 4 3 8 2" xfId="37347" xr:uid="{00000000-0005-0000-0000-00002E910000}"/>
    <cellStyle name="20% - Accent1 4 2 5 2 4 3 9" xfId="37348" xr:uid="{00000000-0005-0000-0000-00002F910000}"/>
    <cellStyle name="20% - Accent1 4 2 5 2 4 4" xfId="37349" xr:uid="{00000000-0005-0000-0000-000030910000}"/>
    <cellStyle name="20% - Accent1 4 2 5 2 4 4 2" xfId="37350" xr:uid="{00000000-0005-0000-0000-000031910000}"/>
    <cellStyle name="20% - Accent1 4 2 5 2 4 4 2 2" xfId="37351" xr:uid="{00000000-0005-0000-0000-000032910000}"/>
    <cellStyle name="20% - Accent1 4 2 5 2 4 4 2 2 2" xfId="37352" xr:uid="{00000000-0005-0000-0000-000033910000}"/>
    <cellStyle name="20% - Accent1 4 2 5 2 4 4 2 3" xfId="37353" xr:uid="{00000000-0005-0000-0000-000034910000}"/>
    <cellStyle name="20% - Accent1 4 2 5 2 4 4 3" xfId="37354" xr:uid="{00000000-0005-0000-0000-000035910000}"/>
    <cellStyle name="20% - Accent1 4 2 5 2 4 4 3 2" xfId="37355" xr:uid="{00000000-0005-0000-0000-000036910000}"/>
    <cellStyle name="20% - Accent1 4 2 5 2 4 4 4" xfId="37356" xr:uid="{00000000-0005-0000-0000-000037910000}"/>
    <cellStyle name="20% - Accent1 4 2 5 2 4 5" xfId="37357" xr:uid="{00000000-0005-0000-0000-000038910000}"/>
    <cellStyle name="20% - Accent1 4 2 5 2 4 5 2" xfId="37358" xr:uid="{00000000-0005-0000-0000-000039910000}"/>
    <cellStyle name="20% - Accent1 4 2 5 2 4 5 2 2" xfId="37359" xr:uid="{00000000-0005-0000-0000-00003A910000}"/>
    <cellStyle name="20% - Accent1 4 2 5 2 4 5 2 2 2" xfId="37360" xr:uid="{00000000-0005-0000-0000-00003B910000}"/>
    <cellStyle name="20% - Accent1 4 2 5 2 4 5 2 3" xfId="37361" xr:uid="{00000000-0005-0000-0000-00003C910000}"/>
    <cellStyle name="20% - Accent1 4 2 5 2 4 5 3" xfId="37362" xr:uid="{00000000-0005-0000-0000-00003D910000}"/>
    <cellStyle name="20% - Accent1 4 2 5 2 4 5 3 2" xfId="37363" xr:uid="{00000000-0005-0000-0000-00003E910000}"/>
    <cellStyle name="20% - Accent1 4 2 5 2 4 5 4" xfId="37364" xr:uid="{00000000-0005-0000-0000-00003F910000}"/>
    <cellStyle name="20% - Accent1 4 2 5 2 4 6" xfId="37365" xr:uid="{00000000-0005-0000-0000-000040910000}"/>
    <cellStyle name="20% - Accent1 4 2 5 2 4 6 2" xfId="37366" xr:uid="{00000000-0005-0000-0000-000041910000}"/>
    <cellStyle name="20% - Accent1 4 2 5 2 4 6 2 2" xfId="37367" xr:uid="{00000000-0005-0000-0000-000042910000}"/>
    <cellStyle name="20% - Accent1 4 2 5 2 4 6 2 2 2" xfId="37368" xr:uid="{00000000-0005-0000-0000-000043910000}"/>
    <cellStyle name="20% - Accent1 4 2 5 2 4 6 2 3" xfId="37369" xr:uid="{00000000-0005-0000-0000-000044910000}"/>
    <cellStyle name="20% - Accent1 4 2 5 2 4 6 3" xfId="37370" xr:uid="{00000000-0005-0000-0000-000045910000}"/>
    <cellStyle name="20% - Accent1 4 2 5 2 4 6 3 2" xfId="37371" xr:uid="{00000000-0005-0000-0000-000046910000}"/>
    <cellStyle name="20% - Accent1 4 2 5 2 4 6 4" xfId="37372" xr:uid="{00000000-0005-0000-0000-000047910000}"/>
    <cellStyle name="20% - Accent1 4 2 5 2 4 7" xfId="37373" xr:uid="{00000000-0005-0000-0000-000048910000}"/>
    <cellStyle name="20% - Accent1 4 2 5 2 4 7 2" xfId="37374" xr:uid="{00000000-0005-0000-0000-000049910000}"/>
    <cellStyle name="20% - Accent1 4 2 5 2 4 7 2 2" xfId="37375" xr:uid="{00000000-0005-0000-0000-00004A910000}"/>
    <cellStyle name="20% - Accent1 4 2 5 2 4 7 3" xfId="37376" xr:uid="{00000000-0005-0000-0000-00004B910000}"/>
    <cellStyle name="20% - Accent1 4 2 5 2 4 8" xfId="37377" xr:uid="{00000000-0005-0000-0000-00004C910000}"/>
    <cellStyle name="20% - Accent1 4 2 5 2 4 8 2" xfId="37378" xr:uid="{00000000-0005-0000-0000-00004D910000}"/>
    <cellStyle name="20% - Accent1 4 2 5 2 4 8 2 2" xfId="37379" xr:uid="{00000000-0005-0000-0000-00004E910000}"/>
    <cellStyle name="20% - Accent1 4 2 5 2 4 8 3" xfId="37380" xr:uid="{00000000-0005-0000-0000-00004F910000}"/>
    <cellStyle name="20% - Accent1 4 2 5 2 4 9" xfId="37381" xr:uid="{00000000-0005-0000-0000-000050910000}"/>
    <cellStyle name="20% - Accent1 4 2 5 2 4 9 2" xfId="37382" xr:uid="{00000000-0005-0000-0000-000051910000}"/>
    <cellStyle name="20% - Accent1 4 2 5 2 5" xfId="37383" xr:uid="{00000000-0005-0000-0000-000052910000}"/>
    <cellStyle name="20% - Accent1 4 2 5 2 5 2" xfId="37384" xr:uid="{00000000-0005-0000-0000-000053910000}"/>
    <cellStyle name="20% - Accent1 4 2 5 2 5 2 2" xfId="37385" xr:uid="{00000000-0005-0000-0000-000054910000}"/>
    <cellStyle name="20% - Accent1 4 2 5 2 5 2 2 2" xfId="37386" xr:uid="{00000000-0005-0000-0000-000055910000}"/>
    <cellStyle name="20% - Accent1 4 2 5 2 5 2 2 2 2" xfId="37387" xr:uid="{00000000-0005-0000-0000-000056910000}"/>
    <cellStyle name="20% - Accent1 4 2 5 2 5 2 2 3" xfId="37388" xr:uid="{00000000-0005-0000-0000-000057910000}"/>
    <cellStyle name="20% - Accent1 4 2 5 2 5 2 3" xfId="37389" xr:uid="{00000000-0005-0000-0000-000058910000}"/>
    <cellStyle name="20% - Accent1 4 2 5 2 5 2 3 2" xfId="37390" xr:uid="{00000000-0005-0000-0000-000059910000}"/>
    <cellStyle name="20% - Accent1 4 2 5 2 5 2 4" xfId="37391" xr:uid="{00000000-0005-0000-0000-00005A910000}"/>
    <cellStyle name="20% - Accent1 4 2 5 2 5 3" xfId="37392" xr:uid="{00000000-0005-0000-0000-00005B910000}"/>
    <cellStyle name="20% - Accent1 4 2 5 2 5 3 2" xfId="37393" xr:uid="{00000000-0005-0000-0000-00005C910000}"/>
    <cellStyle name="20% - Accent1 4 2 5 2 5 3 2 2" xfId="37394" xr:uid="{00000000-0005-0000-0000-00005D910000}"/>
    <cellStyle name="20% - Accent1 4 2 5 2 5 3 2 2 2" xfId="37395" xr:uid="{00000000-0005-0000-0000-00005E910000}"/>
    <cellStyle name="20% - Accent1 4 2 5 2 5 3 2 3" xfId="37396" xr:uid="{00000000-0005-0000-0000-00005F910000}"/>
    <cellStyle name="20% - Accent1 4 2 5 2 5 3 3" xfId="37397" xr:uid="{00000000-0005-0000-0000-000060910000}"/>
    <cellStyle name="20% - Accent1 4 2 5 2 5 3 3 2" xfId="37398" xr:uid="{00000000-0005-0000-0000-000061910000}"/>
    <cellStyle name="20% - Accent1 4 2 5 2 5 3 4" xfId="37399" xr:uid="{00000000-0005-0000-0000-000062910000}"/>
    <cellStyle name="20% - Accent1 4 2 5 2 5 4" xfId="37400" xr:uid="{00000000-0005-0000-0000-000063910000}"/>
    <cellStyle name="20% - Accent1 4 2 5 2 5 4 2" xfId="37401" xr:uid="{00000000-0005-0000-0000-000064910000}"/>
    <cellStyle name="20% - Accent1 4 2 5 2 5 4 2 2" xfId="37402" xr:uid="{00000000-0005-0000-0000-000065910000}"/>
    <cellStyle name="20% - Accent1 4 2 5 2 5 4 2 2 2" xfId="37403" xr:uid="{00000000-0005-0000-0000-000066910000}"/>
    <cellStyle name="20% - Accent1 4 2 5 2 5 4 2 3" xfId="37404" xr:uid="{00000000-0005-0000-0000-000067910000}"/>
    <cellStyle name="20% - Accent1 4 2 5 2 5 4 3" xfId="37405" xr:uid="{00000000-0005-0000-0000-000068910000}"/>
    <cellStyle name="20% - Accent1 4 2 5 2 5 4 3 2" xfId="37406" xr:uid="{00000000-0005-0000-0000-000069910000}"/>
    <cellStyle name="20% - Accent1 4 2 5 2 5 4 4" xfId="37407" xr:uid="{00000000-0005-0000-0000-00006A910000}"/>
    <cellStyle name="20% - Accent1 4 2 5 2 5 5" xfId="37408" xr:uid="{00000000-0005-0000-0000-00006B910000}"/>
    <cellStyle name="20% - Accent1 4 2 5 2 5 5 2" xfId="37409" xr:uid="{00000000-0005-0000-0000-00006C910000}"/>
    <cellStyle name="20% - Accent1 4 2 5 2 5 5 2 2" xfId="37410" xr:uid="{00000000-0005-0000-0000-00006D910000}"/>
    <cellStyle name="20% - Accent1 4 2 5 2 5 5 3" xfId="37411" xr:uid="{00000000-0005-0000-0000-00006E910000}"/>
    <cellStyle name="20% - Accent1 4 2 5 2 5 6" xfId="37412" xr:uid="{00000000-0005-0000-0000-00006F910000}"/>
    <cellStyle name="20% - Accent1 4 2 5 2 5 6 2" xfId="37413" xr:uid="{00000000-0005-0000-0000-000070910000}"/>
    <cellStyle name="20% - Accent1 4 2 5 2 5 6 2 2" xfId="37414" xr:uid="{00000000-0005-0000-0000-000071910000}"/>
    <cellStyle name="20% - Accent1 4 2 5 2 5 6 3" xfId="37415" xr:uid="{00000000-0005-0000-0000-000072910000}"/>
    <cellStyle name="20% - Accent1 4 2 5 2 5 7" xfId="37416" xr:uid="{00000000-0005-0000-0000-000073910000}"/>
    <cellStyle name="20% - Accent1 4 2 5 2 5 7 2" xfId="37417" xr:uid="{00000000-0005-0000-0000-000074910000}"/>
    <cellStyle name="20% - Accent1 4 2 5 2 5 8" xfId="37418" xr:uid="{00000000-0005-0000-0000-000075910000}"/>
    <cellStyle name="20% - Accent1 4 2 5 2 5 8 2" xfId="37419" xr:uid="{00000000-0005-0000-0000-000076910000}"/>
    <cellStyle name="20% - Accent1 4 2 5 2 5 9" xfId="37420" xr:uid="{00000000-0005-0000-0000-000077910000}"/>
    <cellStyle name="20% - Accent1 4 2 5 2 6" xfId="37421" xr:uid="{00000000-0005-0000-0000-000078910000}"/>
    <cellStyle name="20% - Accent1 4 2 5 2 6 2" xfId="37422" xr:uid="{00000000-0005-0000-0000-000079910000}"/>
    <cellStyle name="20% - Accent1 4 2 5 2 6 2 2" xfId="37423" xr:uid="{00000000-0005-0000-0000-00007A910000}"/>
    <cellStyle name="20% - Accent1 4 2 5 2 6 2 2 2" xfId="37424" xr:uid="{00000000-0005-0000-0000-00007B910000}"/>
    <cellStyle name="20% - Accent1 4 2 5 2 6 2 2 2 2" xfId="37425" xr:uid="{00000000-0005-0000-0000-00007C910000}"/>
    <cellStyle name="20% - Accent1 4 2 5 2 6 2 2 3" xfId="37426" xr:uid="{00000000-0005-0000-0000-00007D910000}"/>
    <cellStyle name="20% - Accent1 4 2 5 2 6 2 3" xfId="37427" xr:uid="{00000000-0005-0000-0000-00007E910000}"/>
    <cellStyle name="20% - Accent1 4 2 5 2 6 2 3 2" xfId="37428" xr:uid="{00000000-0005-0000-0000-00007F910000}"/>
    <cellStyle name="20% - Accent1 4 2 5 2 6 2 4" xfId="37429" xr:uid="{00000000-0005-0000-0000-000080910000}"/>
    <cellStyle name="20% - Accent1 4 2 5 2 6 3" xfId="37430" xr:uid="{00000000-0005-0000-0000-000081910000}"/>
    <cellStyle name="20% - Accent1 4 2 5 2 6 3 2" xfId="37431" xr:uid="{00000000-0005-0000-0000-000082910000}"/>
    <cellStyle name="20% - Accent1 4 2 5 2 6 3 2 2" xfId="37432" xr:uid="{00000000-0005-0000-0000-000083910000}"/>
    <cellStyle name="20% - Accent1 4 2 5 2 6 3 2 2 2" xfId="37433" xr:uid="{00000000-0005-0000-0000-000084910000}"/>
    <cellStyle name="20% - Accent1 4 2 5 2 6 3 2 3" xfId="37434" xr:uid="{00000000-0005-0000-0000-000085910000}"/>
    <cellStyle name="20% - Accent1 4 2 5 2 6 3 3" xfId="37435" xr:uid="{00000000-0005-0000-0000-000086910000}"/>
    <cellStyle name="20% - Accent1 4 2 5 2 6 3 3 2" xfId="37436" xr:uid="{00000000-0005-0000-0000-000087910000}"/>
    <cellStyle name="20% - Accent1 4 2 5 2 6 3 4" xfId="37437" xr:uid="{00000000-0005-0000-0000-000088910000}"/>
    <cellStyle name="20% - Accent1 4 2 5 2 6 4" xfId="37438" xr:uid="{00000000-0005-0000-0000-000089910000}"/>
    <cellStyle name="20% - Accent1 4 2 5 2 6 4 2" xfId="37439" xr:uid="{00000000-0005-0000-0000-00008A910000}"/>
    <cellStyle name="20% - Accent1 4 2 5 2 6 4 2 2" xfId="37440" xr:uid="{00000000-0005-0000-0000-00008B910000}"/>
    <cellStyle name="20% - Accent1 4 2 5 2 6 4 2 2 2" xfId="37441" xr:uid="{00000000-0005-0000-0000-00008C910000}"/>
    <cellStyle name="20% - Accent1 4 2 5 2 6 4 2 3" xfId="37442" xr:uid="{00000000-0005-0000-0000-00008D910000}"/>
    <cellStyle name="20% - Accent1 4 2 5 2 6 4 3" xfId="37443" xr:uid="{00000000-0005-0000-0000-00008E910000}"/>
    <cellStyle name="20% - Accent1 4 2 5 2 6 4 3 2" xfId="37444" xr:uid="{00000000-0005-0000-0000-00008F910000}"/>
    <cellStyle name="20% - Accent1 4 2 5 2 6 4 4" xfId="37445" xr:uid="{00000000-0005-0000-0000-000090910000}"/>
    <cellStyle name="20% - Accent1 4 2 5 2 6 5" xfId="37446" xr:uid="{00000000-0005-0000-0000-000091910000}"/>
    <cellStyle name="20% - Accent1 4 2 5 2 6 5 2" xfId="37447" xr:uid="{00000000-0005-0000-0000-000092910000}"/>
    <cellStyle name="20% - Accent1 4 2 5 2 6 5 2 2" xfId="37448" xr:uid="{00000000-0005-0000-0000-000093910000}"/>
    <cellStyle name="20% - Accent1 4 2 5 2 6 5 3" xfId="37449" xr:uid="{00000000-0005-0000-0000-000094910000}"/>
    <cellStyle name="20% - Accent1 4 2 5 2 6 6" xfId="37450" xr:uid="{00000000-0005-0000-0000-000095910000}"/>
    <cellStyle name="20% - Accent1 4 2 5 2 6 6 2" xfId="37451" xr:uid="{00000000-0005-0000-0000-000096910000}"/>
    <cellStyle name="20% - Accent1 4 2 5 2 6 6 2 2" xfId="37452" xr:uid="{00000000-0005-0000-0000-000097910000}"/>
    <cellStyle name="20% - Accent1 4 2 5 2 6 6 3" xfId="37453" xr:uid="{00000000-0005-0000-0000-000098910000}"/>
    <cellStyle name="20% - Accent1 4 2 5 2 6 7" xfId="37454" xr:uid="{00000000-0005-0000-0000-000099910000}"/>
    <cellStyle name="20% - Accent1 4 2 5 2 6 7 2" xfId="37455" xr:uid="{00000000-0005-0000-0000-00009A910000}"/>
    <cellStyle name="20% - Accent1 4 2 5 2 6 8" xfId="37456" xr:uid="{00000000-0005-0000-0000-00009B910000}"/>
    <cellStyle name="20% - Accent1 4 2 5 2 6 8 2" xfId="37457" xr:uid="{00000000-0005-0000-0000-00009C910000}"/>
    <cellStyle name="20% - Accent1 4 2 5 2 6 9" xfId="37458" xr:uid="{00000000-0005-0000-0000-00009D910000}"/>
    <cellStyle name="20% - Accent1 4 2 5 2 7" xfId="37459" xr:uid="{00000000-0005-0000-0000-00009E910000}"/>
    <cellStyle name="20% - Accent1 4 2 5 2 7 2" xfId="37460" xr:uid="{00000000-0005-0000-0000-00009F910000}"/>
    <cellStyle name="20% - Accent1 4 2 5 2 7 2 2" xfId="37461" xr:uid="{00000000-0005-0000-0000-0000A0910000}"/>
    <cellStyle name="20% - Accent1 4 2 5 2 7 2 2 2" xfId="37462" xr:uid="{00000000-0005-0000-0000-0000A1910000}"/>
    <cellStyle name="20% - Accent1 4 2 5 2 7 2 3" xfId="37463" xr:uid="{00000000-0005-0000-0000-0000A2910000}"/>
    <cellStyle name="20% - Accent1 4 2 5 2 7 3" xfId="37464" xr:uid="{00000000-0005-0000-0000-0000A3910000}"/>
    <cellStyle name="20% - Accent1 4 2 5 2 7 3 2" xfId="37465" xr:uid="{00000000-0005-0000-0000-0000A4910000}"/>
    <cellStyle name="20% - Accent1 4 2 5 2 7 4" xfId="37466" xr:uid="{00000000-0005-0000-0000-0000A5910000}"/>
    <cellStyle name="20% - Accent1 4 2 5 2 8" xfId="37467" xr:uid="{00000000-0005-0000-0000-0000A6910000}"/>
    <cellStyle name="20% - Accent1 4 2 5 2 8 2" xfId="37468" xr:uid="{00000000-0005-0000-0000-0000A7910000}"/>
    <cellStyle name="20% - Accent1 4 2 5 2 8 2 2" xfId="37469" xr:uid="{00000000-0005-0000-0000-0000A8910000}"/>
    <cellStyle name="20% - Accent1 4 2 5 2 8 2 2 2" xfId="37470" xr:uid="{00000000-0005-0000-0000-0000A9910000}"/>
    <cellStyle name="20% - Accent1 4 2 5 2 8 2 3" xfId="37471" xr:uid="{00000000-0005-0000-0000-0000AA910000}"/>
    <cellStyle name="20% - Accent1 4 2 5 2 8 3" xfId="37472" xr:uid="{00000000-0005-0000-0000-0000AB910000}"/>
    <cellStyle name="20% - Accent1 4 2 5 2 8 3 2" xfId="37473" xr:uid="{00000000-0005-0000-0000-0000AC910000}"/>
    <cellStyle name="20% - Accent1 4 2 5 2 8 4" xfId="37474" xr:uid="{00000000-0005-0000-0000-0000AD910000}"/>
    <cellStyle name="20% - Accent1 4 2 5 2 9" xfId="37475" xr:uid="{00000000-0005-0000-0000-0000AE910000}"/>
    <cellStyle name="20% - Accent1 4 2 5 2 9 2" xfId="37476" xr:uid="{00000000-0005-0000-0000-0000AF910000}"/>
    <cellStyle name="20% - Accent1 4 2 5 2 9 2 2" xfId="37477" xr:uid="{00000000-0005-0000-0000-0000B0910000}"/>
    <cellStyle name="20% - Accent1 4 2 5 2 9 2 2 2" xfId="37478" xr:uid="{00000000-0005-0000-0000-0000B1910000}"/>
    <cellStyle name="20% - Accent1 4 2 5 2 9 2 3" xfId="37479" xr:uid="{00000000-0005-0000-0000-0000B2910000}"/>
    <cellStyle name="20% - Accent1 4 2 5 2 9 3" xfId="37480" xr:uid="{00000000-0005-0000-0000-0000B3910000}"/>
    <cellStyle name="20% - Accent1 4 2 5 2 9 3 2" xfId="37481" xr:uid="{00000000-0005-0000-0000-0000B4910000}"/>
    <cellStyle name="20% - Accent1 4 2 5 2 9 4" xfId="37482" xr:uid="{00000000-0005-0000-0000-0000B5910000}"/>
    <cellStyle name="20% - Accent1 4 2 5 3" xfId="37483" xr:uid="{00000000-0005-0000-0000-0000B6910000}"/>
    <cellStyle name="20% - Accent1 4 2 5 3 10" xfId="37484" xr:uid="{00000000-0005-0000-0000-0000B7910000}"/>
    <cellStyle name="20% - Accent1 4 2 5 3 10 2" xfId="37485" xr:uid="{00000000-0005-0000-0000-0000B8910000}"/>
    <cellStyle name="20% - Accent1 4 2 5 3 11" xfId="37486" xr:uid="{00000000-0005-0000-0000-0000B9910000}"/>
    <cellStyle name="20% - Accent1 4 2 5 3 2" xfId="37487" xr:uid="{00000000-0005-0000-0000-0000BA910000}"/>
    <cellStyle name="20% - Accent1 4 2 5 3 2 2" xfId="37488" xr:uid="{00000000-0005-0000-0000-0000BB910000}"/>
    <cellStyle name="20% - Accent1 4 2 5 3 2 2 2" xfId="37489" xr:uid="{00000000-0005-0000-0000-0000BC910000}"/>
    <cellStyle name="20% - Accent1 4 2 5 3 2 2 2 2" xfId="37490" xr:uid="{00000000-0005-0000-0000-0000BD910000}"/>
    <cellStyle name="20% - Accent1 4 2 5 3 2 2 2 2 2" xfId="37491" xr:uid="{00000000-0005-0000-0000-0000BE910000}"/>
    <cellStyle name="20% - Accent1 4 2 5 3 2 2 2 3" xfId="37492" xr:uid="{00000000-0005-0000-0000-0000BF910000}"/>
    <cellStyle name="20% - Accent1 4 2 5 3 2 2 3" xfId="37493" xr:uid="{00000000-0005-0000-0000-0000C0910000}"/>
    <cellStyle name="20% - Accent1 4 2 5 3 2 2 3 2" xfId="37494" xr:uid="{00000000-0005-0000-0000-0000C1910000}"/>
    <cellStyle name="20% - Accent1 4 2 5 3 2 2 4" xfId="37495" xr:uid="{00000000-0005-0000-0000-0000C2910000}"/>
    <cellStyle name="20% - Accent1 4 2 5 3 2 3" xfId="37496" xr:uid="{00000000-0005-0000-0000-0000C3910000}"/>
    <cellStyle name="20% - Accent1 4 2 5 3 2 3 2" xfId="37497" xr:uid="{00000000-0005-0000-0000-0000C4910000}"/>
    <cellStyle name="20% - Accent1 4 2 5 3 2 3 2 2" xfId="37498" xr:uid="{00000000-0005-0000-0000-0000C5910000}"/>
    <cellStyle name="20% - Accent1 4 2 5 3 2 3 2 2 2" xfId="37499" xr:uid="{00000000-0005-0000-0000-0000C6910000}"/>
    <cellStyle name="20% - Accent1 4 2 5 3 2 3 2 3" xfId="37500" xr:uid="{00000000-0005-0000-0000-0000C7910000}"/>
    <cellStyle name="20% - Accent1 4 2 5 3 2 3 3" xfId="37501" xr:uid="{00000000-0005-0000-0000-0000C8910000}"/>
    <cellStyle name="20% - Accent1 4 2 5 3 2 3 3 2" xfId="37502" xr:uid="{00000000-0005-0000-0000-0000C9910000}"/>
    <cellStyle name="20% - Accent1 4 2 5 3 2 3 4" xfId="37503" xr:uid="{00000000-0005-0000-0000-0000CA910000}"/>
    <cellStyle name="20% - Accent1 4 2 5 3 2 4" xfId="37504" xr:uid="{00000000-0005-0000-0000-0000CB910000}"/>
    <cellStyle name="20% - Accent1 4 2 5 3 2 4 2" xfId="37505" xr:uid="{00000000-0005-0000-0000-0000CC910000}"/>
    <cellStyle name="20% - Accent1 4 2 5 3 2 4 2 2" xfId="37506" xr:uid="{00000000-0005-0000-0000-0000CD910000}"/>
    <cellStyle name="20% - Accent1 4 2 5 3 2 4 2 2 2" xfId="37507" xr:uid="{00000000-0005-0000-0000-0000CE910000}"/>
    <cellStyle name="20% - Accent1 4 2 5 3 2 4 2 3" xfId="37508" xr:uid="{00000000-0005-0000-0000-0000CF910000}"/>
    <cellStyle name="20% - Accent1 4 2 5 3 2 4 3" xfId="37509" xr:uid="{00000000-0005-0000-0000-0000D0910000}"/>
    <cellStyle name="20% - Accent1 4 2 5 3 2 4 3 2" xfId="37510" xr:uid="{00000000-0005-0000-0000-0000D1910000}"/>
    <cellStyle name="20% - Accent1 4 2 5 3 2 4 4" xfId="37511" xr:uid="{00000000-0005-0000-0000-0000D2910000}"/>
    <cellStyle name="20% - Accent1 4 2 5 3 2 5" xfId="37512" xr:uid="{00000000-0005-0000-0000-0000D3910000}"/>
    <cellStyle name="20% - Accent1 4 2 5 3 2 5 2" xfId="37513" xr:uid="{00000000-0005-0000-0000-0000D4910000}"/>
    <cellStyle name="20% - Accent1 4 2 5 3 2 5 2 2" xfId="37514" xr:uid="{00000000-0005-0000-0000-0000D5910000}"/>
    <cellStyle name="20% - Accent1 4 2 5 3 2 5 3" xfId="37515" xr:uid="{00000000-0005-0000-0000-0000D6910000}"/>
    <cellStyle name="20% - Accent1 4 2 5 3 2 6" xfId="37516" xr:uid="{00000000-0005-0000-0000-0000D7910000}"/>
    <cellStyle name="20% - Accent1 4 2 5 3 2 6 2" xfId="37517" xr:uid="{00000000-0005-0000-0000-0000D8910000}"/>
    <cellStyle name="20% - Accent1 4 2 5 3 2 6 2 2" xfId="37518" xr:uid="{00000000-0005-0000-0000-0000D9910000}"/>
    <cellStyle name="20% - Accent1 4 2 5 3 2 6 3" xfId="37519" xr:uid="{00000000-0005-0000-0000-0000DA910000}"/>
    <cellStyle name="20% - Accent1 4 2 5 3 2 7" xfId="37520" xr:uid="{00000000-0005-0000-0000-0000DB910000}"/>
    <cellStyle name="20% - Accent1 4 2 5 3 2 7 2" xfId="37521" xr:uid="{00000000-0005-0000-0000-0000DC910000}"/>
    <cellStyle name="20% - Accent1 4 2 5 3 2 8" xfId="37522" xr:uid="{00000000-0005-0000-0000-0000DD910000}"/>
    <cellStyle name="20% - Accent1 4 2 5 3 2 8 2" xfId="37523" xr:uid="{00000000-0005-0000-0000-0000DE910000}"/>
    <cellStyle name="20% - Accent1 4 2 5 3 2 9" xfId="37524" xr:uid="{00000000-0005-0000-0000-0000DF910000}"/>
    <cellStyle name="20% - Accent1 4 2 5 3 3" xfId="37525" xr:uid="{00000000-0005-0000-0000-0000E0910000}"/>
    <cellStyle name="20% - Accent1 4 2 5 3 3 2" xfId="37526" xr:uid="{00000000-0005-0000-0000-0000E1910000}"/>
    <cellStyle name="20% - Accent1 4 2 5 3 3 2 2" xfId="37527" xr:uid="{00000000-0005-0000-0000-0000E2910000}"/>
    <cellStyle name="20% - Accent1 4 2 5 3 3 2 2 2" xfId="37528" xr:uid="{00000000-0005-0000-0000-0000E3910000}"/>
    <cellStyle name="20% - Accent1 4 2 5 3 3 2 2 2 2" xfId="37529" xr:uid="{00000000-0005-0000-0000-0000E4910000}"/>
    <cellStyle name="20% - Accent1 4 2 5 3 3 2 2 3" xfId="37530" xr:uid="{00000000-0005-0000-0000-0000E5910000}"/>
    <cellStyle name="20% - Accent1 4 2 5 3 3 2 3" xfId="37531" xr:uid="{00000000-0005-0000-0000-0000E6910000}"/>
    <cellStyle name="20% - Accent1 4 2 5 3 3 2 3 2" xfId="37532" xr:uid="{00000000-0005-0000-0000-0000E7910000}"/>
    <cellStyle name="20% - Accent1 4 2 5 3 3 2 4" xfId="37533" xr:uid="{00000000-0005-0000-0000-0000E8910000}"/>
    <cellStyle name="20% - Accent1 4 2 5 3 3 3" xfId="37534" xr:uid="{00000000-0005-0000-0000-0000E9910000}"/>
    <cellStyle name="20% - Accent1 4 2 5 3 3 3 2" xfId="37535" xr:uid="{00000000-0005-0000-0000-0000EA910000}"/>
    <cellStyle name="20% - Accent1 4 2 5 3 3 3 2 2" xfId="37536" xr:uid="{00000000-0005-0000-0000-0000EB910000}"/>
    <cellStyle name="20% - Accent1 4 2 5 3 3 3 2 2 2" xfId="37537" xr:uid="{00000000-0005-0000-0000-0000EC910000}"/>
    <cellStyle name="20% - Accent1 4 2 5 3 3 3 2 3" xfId="37538" xr:uid="{00000000-0005-0000-0000-0000ED910000}"/>
    <cellStyle name="20% - Accent1 4 2 5 3 3 3 3" xfId="37539" xr:uid="{00000000-0005-0000-0000-0000EE910000}"/>
    <cellStyle name="20% - Accent1 4 2 5 3 3 3 3 2" xfId="37540" xr:uid="{00000000-0005-0000-0000-0000EF910000}"/>
    <cellStyle name="20% - Accent1 4 2 5 3 3 3 4" xfId="37541" xr:uid="{00000000-0005-0000-0000-0000F0910000}"/>
    <cellStyle name="20% - Accent1 4 2 5 3 3 4" xfId="37542" xr:uid="{00000000-0005-0000-0000-0000F1910000}"/>
    <cellStyle name="20% - Accent1 4 2 5 3 3 4 2" xfId="37543" xr:uid="{00000000-0005-0000-0000-0000F2910000}"/>
    <cellStyle name="20% - Accent1 4 2 5 3 3 4 2 2" xfId="37544" xr:uid="{00000000-0005-0000-0000-0000F3910000}"/>
    <cellStyle name="20% - Accent1 4 2 5 3 3 4 2 2 2" xfId="37545" xr:uid="{00000000-0005-0000-0000-0000F4910000}"/>
    <cellStyle name="20% - Accent1 4 2 5 3 3 4 2 3" xfId="37546" xr:uid="{00000000-0005-0000-0000-0000F5910000}"/>
    <cellStyle name="20% - Accent1 4 2 5 3 3 4 3" xfId="37547" xr:uid="{00000000-0005-0000-0000-0000F6910000}"/>
    <cellStyle name="20% - Accent1 4 2 5 3 3 4 3 2" xfId="37548" xr:uid="{00000000-0005-0000-0000-0000F7910000}"/>
    <cellStyle name="20% - Accent1 4 2 5 3 3 4 4" xfId="37549" xr:uid="{00000000-0005-0000-0000-0000F8910000}"/>
    <cellStyle name="20% - Accent1 4 2 5 3 3 5" xfId="37550" xr:uid="{00000000-0005-0000-0000-0000F9910000}"/>
    <cellStyle name="20% - Accent1 4 2 5 3 3 5 2" xfId="37551" xr:uid="{00000000-0005-0000-0000-0000FA910000}"/>
    <cellStyle name="20% - Accent1 4 2 5 3 3 5 2 2" xfId="37552" xr:uid="{00000000-0005-0000-0000-0000FB910000}"/>
    <cellStyle name="20% - Accent1 4 2 5 3 3 5 3" xfId="37553" xr:uid="{00000000-0005-0000-0000-0000FC910000}"/>
    <cellStyle name="20% - Accent1 4 2 5 3 3 6" xfId="37554" xr:uid="{00000000-0005-0000-0000-0000FD910000}"/>
    <cellStyle name="20% - Accent1 4 2 5 3 3 6 2" xfId="37555" xr:uid="{00000000-0005-0000-0000-0000FE910000}"/>
    <cellStyle name="20% - Accent1 4 2 5 3 3 6 2 2" xfId="37556" xr:uid="{00000000-0005-0000-0000-0000FF910000}"/>
    <cellStyle name="20% - Accent1 4 2 5 3 3 6 3" xfId="37557" xr:uid="{00000000-0005-0000-0000-000000920000}"/>
    <cellStyle name="20% - Accent1 4 2 5 3 3 7" xfId="37558" xr:uid="{00000000-0005-0000-0000-000001920000}"/>
    <cellStyle name="20% - Accent1 4 2 5 3 3 7 2" xfId="37559" xr:uid="{00000000-0005-0000-0000-000002920000}"/>
    <cellStyle name="20% - Accent1 4 2 5 3 3 8" xfId="37560" xr:uid="{00000000-0005-0000-0000-000003920000}"/>
    <cellStyle name="20% - Accent1 4 2 5 3 3 8 2" xfId="37561" xr:uid="{00000000-0005-0000-0000-000004920000}"/>
    <cellStyle name="20% - Accent1 4 2 5 3 3 9" xfId="37562" xr:uid="{00000000-0005-0000-0000-000005920000}"/>
    <cellStyle name="20% - Accent1 4 2 5 3 4" xfId="37563" xr:uid="{00000000-0005-0000-0000-000006920000}"/>
    <cellStyle name="20% - Accent1 4 2 5 3 4 2" xfId="37564" xr:uid="{00000000-0005-0000-0000-000007920000}"/>
    <cellStyle name="20% - Accent1 4 2 5 3 4 2 2" xfId="37565" xr:uid="{00000000-0005-0000-0000-000008920000}"/>
    <cellStyle name="20% - Accent1 4 2 5 3 4 2 2 2" xfId="37566" xr:uid="{00000000-0005-0000-0000-000009920000}"/>
    <cellStyle name="20% - Accent1 4 2 5 3 4 2 3" xfId="37567" xr:uid="{00000000-0005-0000-0000-00000A920000}"/>
    <cellStyle name="20% - Accent1 4 2 5 3 4 3" xfId="37568" xr:uid="{00000000-0005-0000-0000-00000B920000}"/>
    <cellStyle name="20% - Accent1 4 2 5 3 4 3 2" xfId="37569" xr:uid="{00000000-0005-0000-0000-00000C920000}"/>
    <cellStyle name="20% - Accent1 4 2 5 3 4 4" xfId="37570" xr:uid="{00000000-0005-0000-0000-00000D920000}"/>
    <cellStyle name="20% - Accent1 4 2 5 3 5" xfId="37571" xr:uid="{00000000-0005-0000-0000-00000E920000}"/>
    <cellStyle name="20% - Accent1 4 2 5 3 5 2" xfId="37572" xr:uid="{00000000-0005-0000-0000-00000F920000}"/>
    <cellStyle name="20% - Accent1 4 2 5 3 5 2 2" xfId="37573" xr:uid="{00000000-0005-0000-0000-000010920000}"/>
    <cellStyle name="20% - Accent1 4 2 5 3 5 2 2 2" xfId="37574" xr:uid="{00000000-0005-0000-0000-000011920000}"/>
    <cellStyle name="20% - Accent1 4 2 5 3 5 2 3" xfId="37575" xr:uid="{00000000-0005-0000-0000-000012920000}"/>
    <cellStyle name="20% - Accent1 4 2 5 3 5 3" xfId="37576" xr:uid="{00000000-0005-0000-0000-000013920000}"/>
    <cellStyle name="20% - Accent1 4 2 5 3 5 3 2" xfId="37577" xr:uid="{00000000-0005-0000-0000-000014920000}"/>
    <cellStyle name="20% - Accent1 4 2 5 3 5 4" xfId="37578" xr:uid="{00000000-0005-0000-0000-000015920000}"/>
    <cellStyle name="20% - Accent1 4 2 5 3 6" xfId="37579" xr:uid="{00000000-0005-0000-0000-000016920000}"/>
    <cellStyle name="20% - Accent1 4 2 5 3 6 2" xfId="37580" xr:uid="{00000000-0005-0000-0000-000017920000}"/>
    <cellStyle name="20% - Accent1 4 2 5 3 6 2 2" xfId="37581" xr:uid="{00000000-0005-0000-0000-000018920000}"/>
    <cellStyle name="20% - Accent1 4 2 5 3 6 2 2 2" xfId="37582" xr:uid="{00000000-0005-0000-0000-000019920000}"/>
    <cellStyle name="20% - Accent1 4 2 5 3 6 2 3" xfId="37583" xr:uid="{00000000-0005-0000-0000-00001A920000}"/>
    <cellStyle name="20% - Accent1 4 2 5 3 6 3" xfId="37584" xr:uid="{00000000-0005-0000-0000-00001B920000}"/>
    <cellStyle name="20% - Accent1 4 2 5 3 6 3 2" xfId="37585" xr:uid="{00000000-0005-0000-0000-00001C920000}"/>
    <cellStyle name="20% - Accent1 4 2 5 3 6 4" xfId="37586" xr:uid="{00000000-0005-0000-0000-00001D920000}"/>
    <cellStyle name="20% - Accent1 4 2 5 3 7" xfId="37587" xr:uid="{00000000-0005-0000-0000-00001E920000}"/>
    <cellStyle name="20% - Accent1 4 2 5 3 7 2" xfId="37588" xr:uid="{00000000-0005-0000-0000-00001F920000}"/>
    <cellStyle name="20% - Accent1 4 2 5 3 7 2 2" xfId="37589" xr:uid="{00000000-0005-0000-0000-000020920000}"/>
    <cellStyle name="20% - Accent1 4 2 5 3 7 3" xfId="37590" xr:uid="{00000000-0005-0000-0000-000021920000}"/>
    <cellStyle name="20% - Accent1 4 2 5 3 8" xfId="37591" xr:uid="{00000000-0005-0000-0000-000022920000}"/>
    <cellStyle name="20% - Accent1 4 2 5 3 8 2" xfId="37592" xr:uid="{00000000-0005-0000-0000-000023920000}"/>
    <cellStyle name="20% - Accent1 4 2 5 3 8 2 2" xfId="37593" xr:uid="{00000000-0005-0000-0000-000024920000}"/>
    <cellStyle name="20% - Accent1 4 2 5 3 8 3" xfId="37594" xr:uid="{00000000-0005-0000-0000-000025920000}"/>
    <cellStyle name="20% - Accent1 4 2 5 3 9" xfId="37595" xr:uid="{00000000-0005-0000-0000-000026920000}"/>
    <cellStyle name="20% - Accent1 4 2 5 3 9 2" xfId="37596" xr:uid="{00000000-0005-0000-0000-000027920000}"/>
    <cellStyle name="20% - Accent1 4 2 5 4" xfId="37597" xr:uid="{00000000-0005-0000-0000-000028920000}"/>
    <cellStyle name="20% - Accent1 4 2 5 4 10" xfId="37598" xr:uid="{00000000-0005-0000-0000-000029920000}"/>
    <cellStyle name="20% - Accent1 4 2 5 4 10 2" xfId="37599" xr:uid="{00000000-0005-0000-0000-00002A920000}"/>
    <cellStyle name="20% - Accent1 4 2 5 4 11" xfId="37600" xr:uid="{00000000-0005-0000-0000-00002B920000}"/>
    <cellStyle name="20% - Accent1 4 2 5 4 2" xfId="37601" xr:uid="{00000000-0005-0000-0000-00002C920000}"/>
    <cellStyle name="20% - Accent1 4 2 5 4 2 2" xfId="37602" xr:uid="{00000000-0005-0000-0000-00002D920000}"/>
    <cellStyle name="20% - Accent1 4 2 5 4 2 2 2" xfId="37603" xr:uid="{00000000-0005-0000-0000-00002E920000}"/>
    <cellStyle name="20% - Accent1 4 2 5 4 2 2 2 2" xfId="37604" xr:uid="{00000000-0005-0000-0000-00002F920000}"/>
    <cellStyle name="20% - Accent1 4 2 5 4 2 2 2 2 2" xfId="37605" xr:uid="{00000000-0005-0000-0000-000030920000}"/>
    <cellStyle name="20% - Accent1 4 2 5 4 2 2 2 3" xfId="37606" xr:uid="{00000000-0005-0000-0000-000031920000}"/>
    <cellStyle name="20% - Accent1 4 2 5 4 2 2 3" xfId="37607" xr:uid="{00000000-0005-0000-0000-000032920000}"/>
    <cellStyle name="20% - Accent1 4 2 5 4 2 2 3 2" xfId="37608" xr:uid="{00000000-0005-0000-0000-000033920000}"/>
    <cellStyle name="20% - Accent1 4 2 5 4 2 2 4" xfId="37609" xr:uid="{00000000-0005-0000-0000-000034920000}"/>
    <cellStyle name="20% - Accent1 4 2 5 4 2 3" xfId="37610" xr:uid="{00000000-0005-0000-0000-000035920000}"/>
    <cellStyle name="20% - Accent1 4 2 5 4 2 3 2" xfId="37611" xr:uid="{00000000-0005-0000-0000-000036920000}"/>
    <cellStyle name="20% - Accent1 4 2 5 4 2 3 2 2" xfId="37612" xr:uid="{00000000-0005-0000-0000-000037920000}"/>
    <cellStyle name="20% - Accent1 4 2 5 4 2 3 2 2 2" xfId="37613" xr:uid="{00000000-0005-0000-0000-000038920000}"/>
    <cellStyle name="20% - Accent1 4 2 5 4 2 3 2 3" xfId="37614" xr:uid="{00000000-0005-0000-0000-000039920000}"/>
    <cellStyle name="20% - Accent1 4 2 5 4 2 3 3" xfId="37615" xr:uid="{00000000-0005-0000-0000-00003A920000}"/>
    <cellStyle name="20% - Accent1 4 2 5 4 2 3 3 2" xfId="37616" xr:uid="{00000000-0005-0000-0000-00003B920000}"/>
    <cellStyle name="20% - Accent1 4 2 5 4 2 3 4" xfId="37617" xr:uid="{00000000-0005-0000-0000-00003C920000}"/>
    <cellStyle name="20% - Accent1 4 2 5 4 2 4" xfId="37618" xr:uid="{00000000-0005-0000-0000-00003D920000}"/>
    <cellStyle name="20% - Accent1 4 2 5 4 2 4 2" xfId="37619" xr:uid="{00000000-0005-0000-0000-00003E920000}"/>
    <cellStyle name="20% - Accent1 4 2 5 4 2 4 2 2" xfId="37620" xr:uid="{00000000-0005-0000-0000-00003F920000}"/>
    <cellStyle name="20% - Accent1 4 2 5 4 2 4 2 2 2" xfId="37621" xr:uid="{00000000-0005-0000-0000-000040920000}"/>
    <cellStyle name="20% - Accent1 4 2 5 4 2 4 2 3" xfId="37622" xr:uid="{00000000-0005-0000-0000-000041920000}"/>
    <cellStyle name="20% - Accent1 4 2 5 4 2 4 3" xfId="37623" xr:uid="{00000000-0005-0000-0000-000042920000}"/>
    <cellStyle name="20% - Accent1 4 2 5 4 2 4 3 2" xfId="37624" xr:uid="{00000000-0005-0000-0000-000043920000}"/>
    <cellStyle name="20% - Accent1 4 2 5 4 2 4 4" xfId="37625" xr:uid="{00000000-0005-0000-0000-000044920000}"/>
    <cellStyle name="20% - Accent1 4 2 5 4 2 5" xfId="37626" xr:uid="{00000000-0005-0000-0000-000045920000}"/>
    <cellStyle name="20% - Accent1 4 2 5 4 2 5 2" xfId="37627" xr:uid="{00000000-0005-0000-0000-000046920000}"/>
    <cellStyle name="20% - Accent1 4 2 5 4 2 5 2 2" xfId="37628" xr:uid="{00000000-0005-0000-0000-000047920000}"/>
    <cellStyle name="20% - Accent1 4 2 5 4 2 5 3" xfId="37629" xr:uid="{00000000-0005-0000-0000-000048920000}"/>
    <cellStyle name="20% - Accent1 4 2 5 4 2 6" xfId="37630" xr:uid="{00000000-0005-0000-0000-000049920000}"/>
    <cellStyle name="20% - Accent1 4 2 5 4 2 6 2" xfId="37631" xr:uid="{00000000-0005-0000-0000-00004A920000}"/>
    <cellStyle name="20% - Accent1 4 2 5 4 2 6 2 2" xfId="37632" xr:uid="{00000000-0005-0000-0000-00004B920000}"/>
    <cellStyle name="20% - Accent1 4 2 5 4 2 6 3" xfId="37633" xr:uid="{00000000-0005-0000-0000-00004C920000}"/>
    <cellStyle name="20% - Accent1 4 2 5 4 2 7" xfId="37634" xr:uid="{00000000-0005-0000-0000-00004D920000}"/>
    <cellStyle name="20% - Accent1 4 2 5 4 2 7 2" xfId="37635" xr:uid="{00000000-0005-0000-0000-00004E920000}"/>
    <cellStyle name="20% - Accent1 4 2 5 4 2 8" xfId="37636" xr:uid="{00000000-0005-0000-0000-00004F920000}"/>
    <cellStyle name="20% - Accent1 4 2 5 4 2 8 2" xfId="37637" xr:uid="{00000000-0005-0000-0000-000050920000}"/>
    <cellStyle name="20% - Accent1 4 2 5 4 2 9" xfId="37638" xr:uid="{00000000-0005-0000-0000-000051920000}"/>
    <cellStyle name="20% - Accent1 4 2 5 4 3" xfId="37639" xr:uid="{00000000-0005-0000-0000-000052920000}"/>
    <cellStyle name="20% - Accent1 4 2 5 4 3 2" xfId="37640" xr:uid="{00000000-0005-0000-0000-000053920000}"/>
    <cellStyle name="20% - Accent1 4 2 5 4 3 2 2" xfId="37641" xr:uid="{00000000-0005-0000-0000-000054920000}"/>
    <cellStyle name="20% - Accent1 4 2 5 4 3 2 2 2" xfId="37642" xr:uid="{00000000-0005-0000-0000-000055920000}"/>
    <cellStyle name="20% - Accent1 4 2 5 4 3 2 2 2 2" xfId="37643" xr:uid="{00000000-0005-0000-0000-000056920000}"/>
    <cellStyle name="20% - Accent1 4 2 5 4 3 2 2 3" xfId="37644" xr:uid="{00000000-0005-0000-0000-000057920000}"/>
    <cellStyle name="20% - Accent1 4 2 5 4 3 2 3" xfId="37645" xr:uid="{00000000-0005-0000-0000-000058920000}"/>
    <cellStyle name="20% - Accent1 4 2 5 4 3 2 3 2" xfId="37646" xr:uid="{00000000-0005-0000-0000-000059920000}"/>
    <cellStyle name="20% - Accent1 4 2 5 4 3 2 4" xfId="37647" xr:uid="{00000000-0005-0000-0000-00005A920000}"/>
    <cellStyle name="20% - Accent1 4 2 5 4 3 3" xfId="37648" xr:uid="{00000000-0005-0000-0000-00005B920000}"/>
    <cellStyle name="20% - Accent1 4 2 5 4 3 3 2" xfId="37649" xr:uid="{00000000-0005-0000-0000-00005C920000}"/>
    <cellStyle name="20% - Accent1 4 2 5 4 3 3 2 2" xfId="37650" xr:uid="{00000000-0005-0000-0000-00005D920000}"/>
    <cellStyle name="20% - Accent1 4 2 5 4 3 3 2 2 2" xfId="37651" xr:uid="{00000000-0005-0000-0000-00005E920000}"/>
    <cellStyle name="20% - Accent1 4 2 5 4 3 3 2 3" xfId="37652" xr:uid="{00000000-0005-0000-0000-00005F920000}"/>
    <cellStyle name="20% - Accent1 4 2 5 4 3 3 3" xfId="37653" xr:uid="{00000000-0005-0000-0000-000060920000}"/>
    <cellStyle name="20% - Accent1 4 2 5 4 3 3 3 2" xfId="37654" xr:uid="{00000000-0005-0000-0000-000061920000}"/>
    <cellStyle name="20% - Accent1 4 2 5 4 3 3 4" xfId="37655" xr:uid="{00000000-0005-0000-0000-000062920000}"/>
    <cellStyle name="20% - Accent1 4 2 5 4 3 4" xfId="37656" xr:uid="{00000000-0005-0000-0000-000063920000}"/>
    <cellStyle name="20% - Accent1 4 2 5 4 3 4 2" xfId="37657" xr:uid="{00000000-0005-0000-0000-000064920000}"/>
    <cellStyle name="20% - Accent1 4 2 5 4 3 4 2 2" xfId="37658" xr:uid="{00000000-0005-0000-0000-000065920000}"/>
    <cellStyle name="20% - Accent1 4 2 5 4 3 4 2 2 2" xfId="37659" xr:uid="{00000000-0005-0000-0000-000066920000}"/>
    <cellStyle name="20% - Accent1 4 2 5 4 3 4 2 3" xfId="37660" xr:uid="{00000000-0005-0000-0000-000067920000}"/>
    <cellStyle name="20% - Accent1 4 2 5 4 3 4 3" xfId="37661" xr:uid="{00000000-0005-0000-0000-000068920000}"/>
    <cellStyle name="20% - Accent1 4 2 5 4 3 4 3 2" xfId="37662" xr:uid="{00000000-0005-0000-0000-000069920000}"/>
    <cellStyle name="20% - Accent1 4 2 5 4 3 4 4" xfId="37663" xr:uid="{00000000-0005-0000-0000-00006A920000}"/>
    <cellStyle name="20% - Accent1 4 2 5 4 3 5" xfId="37664" xr:uid="{00000000-0005-0000-0000-00006B920000}"/>
    <cellStyle name="20% - Accent1 4 2 5 4 3 5 2" xfId="37665" xr:uid="{00000000-0005-0000-0000-00006C920000}"/>
    <cellStyle name="20% - Accent1 4 2 5 4 3 5 2 2" xfId="37666" xr:uid="{00000000-0005-0000-0000-00006D920000}"/>
    <cellStyle name="20% - Accent1 4 2 5 4 3 5 3" xfId="37667" xr:uid="{00000000-0005-0000-0000-00006E920000}"/>
    <cellStyle name="20% - Accent1 4 2 5 4 3 6" xfId="37668" xr:uid="{00000000-0005-0000-0000-00006F920000}"/>
    <cellStyle name="20% - Accent1 4 2 5 4 3 6 2" xfId="37669" xr:uid="{00000000-0005-0000-0000-000070920000}"/>
    <cellStyle name="20% - Accent1 4 2 5 4 3 6 2 2" xfId="37670" xr:uid="{00000000-0005-0000-0000-000071920000}"/>
    <cellStyle name="20% - Accent1 4 2 5 4 3 6 3" xfId="37671" xr:uid="{00000000-0005-0000-0000-000072920000}"/>
    <cellStyle name="20% - Accent1 4 2 5 4 3 7" xfId="37672" xr:uid="{00000000-0005-0000-0000-000073920000}"/>
    <cellStyle name="20% - Accent1 4 2 5 4 3 7 2" xfId="37673" xr:uid="{00000000-0005-0000-0000-000074920000}"/>
    <cellStyle name="20% - Accent1 4 2 5 4 3 8" xfId="37674" xr:uid="{00000000-0005-0000-0000-000075920000}"/>
    <cellStyle name="20% - Accent1 4 2 5 4 3 8 2" xfId="37675" xr:uid="{00000000-0005-0000-0000-000076920000}"/>
    <cellStyle name="20% - Accent1 4 2 5 4 3 9" xfId="37676" xr:uid="{00000000-0005-0000-0000-000077920000}"/>
    <cellStyle name="20% - Accent1 4 2 5 4 4" xfId="37677" xr:uid="{00000000-0005-0000-0000-000078920000}"/>
    <cellStyle name="20% - Accent1 4 2 5 4 4 2" xfId="37678" xr:uid="{00000000-0005-0000-0000-000079920000}"/>
    <cellStyle name="20% - Accent1 4 2 5 4 4 2 2" xfId="37679" xr:uid="{00000000-0005-0000-0000-00007A920000}"/>
    <cellStyle name="20% - Accent1 4 2 5 4 4 2 2 2" xfId="37680" xr:uid="{00000000-0005-0000-0000-00007B920000}"/>
    <cellStyle name="20% - Accent1 4 2 5 4 4 2 3" xfId="37681" xr:uid="{00000000-0005-0000-0000-00007C920000}"/>
    <cellStyle name="20% - Accent1 4 2 5 4 4 3" xfId="37682" xr:uid="{00000000-0005-0000-0000-00007D920000}"/>
    <cellStyle name="20% - Accent1 4 2 5 4 4 3 2" xfId="37683" xr:uid="{00000000-0005-0000-0000-00007E920000}"/>
    <cellStyle name="20% - Accent1 4 2 5 4 4 4" xfId="37684" xr:uid="{00000000-0005-0000-0000-00007F920000}"/>
    <cellStyle name="20% - Accent1 4 2 5 4 5" xfId="37685" xr:uid="{00000000-0005-0000-0000-000080920000}"/>
    <cellStyle name="20% - Accent1 4 2 5 4 5 2" xfId="37686" xr:uid="{00000000-0005-0000-0000-000081920000}"/>
    <cellStyle name="20% - Accent1 4 2 5 4 5 2 2" xfId="37687" xr:uid="{00000000-0005-0000-0000-000082920000}"/>
    <cellStyle name="20% - Accent1 4 2 5 4 5 2 2 2" xfId="37688" xr:uid="{00000000-0005-0000-0000-000083920000}"/>
    <cellStyle name="20% - Accent1 4 2 5 4 5 2 3" xfId="37689" xr:uid="{00000000-0005-0000-0000-000084920000}"/>
    <cellStyle name="20% - Accent1 4 2 5 4 5 3" xfId="37690" xr:uid="{00000000-0005-0000-0000-000085920000}"/>
    <cellStyle name="20% - Accent1 4 2 5 4 5 3 2" xfId="37691" xr:uid="{00000000-0005-0000-0000-000086920000}"/>
    <cellStyle name="20% - Accent1 4 2 5 4 5 4" xfId="37692" xr:uid="{00000000-0005-0000-0000-000087920000}"/>
    <cellStyle name="20% - Accent1 4 2 5 4 6" xfId="37693" xr:uid="{00000000-0005-0000-0000-000088920000}"/>
    <cellStyle name="20% - Accent1 4 2 5 4 6 2" xfId="37694" xr:uid="{00000000-0005-0000-0000-000089920000}"/>
    <cellStyle name="20% - Accent1 4 2 5 4 6 2 2" xfId="37695" xr:uid="{00000000-0005-0000-0000-00008A920000}"/>
    <cellStyle name="20% - Accent1 4 2 5 4 6 2 2 2" xfId="37696" xr:uid="{00000000-0005-0000-0000-00008B920000}"/>
    <cellStyle name="20% - Accent1 4 2 5 4 6 2 3" xfId="37697" xr:uid="{00000000-0005-0000-0000-00008C920000}"/>
    <cellStyle name="20% - Accent1 4 2 5 4 6 3" xfId="37698" xr:uid="{00000000-0005-0000-0000-00008D920000}"/>
    <cellStyle name="20% - Accent1 4 2 5 4 6 3 2" xfId="37699" xr:uid="{00000000-0005-0000-0000-00008E920000}"/>
    <cellStyle name="20% - Accent1 4 2 5 4 6 4" xfId="37700" xr:uid="{00000000-0005-0000-0000-00008F920000}"/>
    <cellStyle name="20% - Accent1 4 2 5 4 7" xfId="37701" xr:uid="{00000000-0005-0000-0000-000090920000}"/>
    <cellStyle name="20% - Accent1 4 2 5 4 7 2" xfId="37702" xr:uid="{00000000-0005-0000-0000-000091920000}"/>
    <cellStyle name="20% - Accent1 4 2 5 4 7 2 2" xfId="37703" xr:uid="{00000000-0005-0000-0000-000092920000}"/>
    <cellStyle name="20% - Accent1 4 2 5 4 7 3" xfId="37704" xr:uid="{00000000-0005-0000-0000-000093920000}"/>
    <cellStyle name="20% - Accent1 4 2 5 4 8" xfId="37705" xr:uid="{00000000-0005-0000-0000-000094920000}"/>
    <cellStyle name="20% - Accent1 4 2 5 4 8 2" xfId="37706" xr:uid="{00000000-0005-0000-0000-000095920000}"/>
    <cellStyle name="20% - Accent1 4 2 5 4 8 2 2" xfId="37707" xr:uid="{00000000-0005-0000-0000-000096920000}"/>
    <cellStyle name="20% - Accent1 4 2 5 4 8 3" xfId="37708" xr:uid="{00000000-0005-0000-0000-000097920000}"/>
    <cellStyle name="20% - Accent1 4 2 5 4 9" xfId="37709" xr:uid="{00000000-0005-0000-0000-000098920000}"/>
    <cellStyle name="20% - Accent1 4 2 5 4 9 2" xfId="37710" xr:uid="{00000000-0005-0000-0000-000099920000}"/>
    <cellStyle name="20% - Accent1 4 2 5 5" xfId="37711" xr:uid="{00000000-0005-0000-0000-00009A920000}"/>
    <cellStyle name="20% - Accent1 4 2 5 5 10" xfId="37712" xr:uid="{00000000-0005-0000-0000-00009B920000}"/>
    <cellStyle name="20% - Accent1 4 2 5 5 10 2" xfId="37713" xr:uid="{00000000-0005-0000-0000-00009C920000}"/>
    <cellStyle name="20% - Accent1 4 2 5 5 11" xfId="37714" xr:uid="{00000000-0005-0000-0000-00009D920000}"/>
    <cellStyle name="20% - Accent1 4 2 5 5 2" xfId="37715" xr:uid="{00000000-0005-0000-0000-00009E920000}"/>
    <cellStyle name="20% - Accent1 4 2 5 5 2 2" xfId="37716" xr:uid="{00000000-0005-0000-0000-00009F920000}"/>
    <cellStyle name="20% - Accent1 4 2 5 5 2 2 2" xfId="37717" xr:uid="{00000000-0005-0000-0000-0000A0920000}"/>
    <cellStyle name="20% - Accent1 4 2 5 5 2 2 2 2" xfId="37718" xr:uid="{00000000-0005-0000-0000-0000A1920000}"/>
    <cellStyle name="20% - Accent1 4 2 5 5 2 2 2 2 2" xfId="37719" xr:uid="{00000000-0005-0000-0000-0000A2920000}"/>
    <cellStyle name="20% - Accent1 4 2 5 5 2 2 2 3" xfId="37720" xr:uid="{00000000-0005-0000-0000-0000A3920000}"/>
    <cellStyle name="20% - Accent1 4 2 5 5 2 2 3" xfId="37721" xr:uid="{00000000-0005-0000-0000-0000A4920000}"/>
    <cellStyle name="20% - Accent1 4 2 5 5 2 2 3 2" xfId="37722" xr:uid="{00000000-0005-0000-0000-0000A5920000}"/>
    <cellStyle name="20% - Accent1 4 2 5 5 2 2 4" xfId="37723" xr:uid="{00000000-0005-0000-0000-0000A6920000}"/>
    <cellStyle name="20% - Accent1 4 2 5 5 2 3" xfId="37724" xr:uid="{00000000-0005-0000-0000-0000A7920000}"/>
    <cellStyle name="20% - Accent1 4 2 5 5 2 3 2" xfId="37725" xr:uid="{00000000-0005-0000-0000-0000A8920000}"/>
    <cellStyle name="20% - Accent1 4 2 5 5 2 3 2 2" xfId="37726" xr:uid="{00000000-0005-0000-0000-0000A9920000}"/>
    <cellStyle name="20% - Accent1 4 2 5 5 2 3 2 2 2" xfId="37727" xr:uid="{00000000-0005-0000-0000-0000AA920000}"/>
    <cellStyle name="20% - Accent1 4 2 5 5 2 3 2 3" xfId="37728" xr:uid="{00000000-0005-0000-0000-0000AB920000}"/>
    <cellStyle name="20% - Accent1 4 2 5 5 2 3 3" xfId="37729" xr:uid="{00000000-0005-0000-0000-0000AC920000}"/>
    <cellStyle name="20% - Accent1 4 2 5 5 2 3 3 2" xfId="37730" xr:uid="{00000000-0005-0000-0000-0000AD920000}"/>
    <cellStyle name="20% - Accent1 4 2 5 5 2 3 4" xfId="37731" xr:uid="{00000000-0005-0000-0000-0000AE920000}"/>
    <cellStyle name="20% - Accent1 4 2 5 5 2 4" xfId="37732" xr:uid="{00000000-0005-0000-0000-0000AF920000}"/>
    <cellStyle name="20% - Accent1 4 2 5 5 2 4 2" xfId="37733" xr:uid="{00000000-0005-0000-0000-0000B0920000}"/>
    <cellStyle name="20% - Accent1 4 2 5 5 2 4 2 2" xfId="37734" xr:uid="{00000000-0005-0000-0000-0000B1920000}"/>
    <cellStyle name="20% - Accent1 4 2 5 5 2 4 2 2 2" xfId="37735" xr:uid="{00000000-0005-0000-0000-0000B2920000}"/>
    <cellStyle name="20% - Accent1 4 2 5 5 2 4 2 3" xfId="37736" xr:uid="{00000000-0005-0000-0000-0000B3920000}"/>
    <cellStyle name="20% - Accent1 4 2 5 5 2 4 3" xfId="37737" xr:uid="{00000000-0005-0000-0000-0000B4920000}"/>
    <cellStyle name="20% - Accent1 4 2 5 5 2 4 3 2" xfId="37738" xr:uid="{00000000-0005-0000-0000-0000B5920000}"/>
    <cellStyle name="20% - Accent1 4 2 5 5 2 4 4" xfId="37739" xr:uid="{00000000-0005-0000-0000-0000B6920000}"/>
    <cellStyle name="20% - Accent1 4 2 5 5 2 5" xfId="37740" xr:uid="{00000000-0005-0000-0000-0000B7920000}"/>
    <cellStyle name="20% - Accent1 4 2 5 5 2 5 2" xfId="37741" xr:uid="{00000000-0005-0000-0000-0000B8920000}"/>
    <cellStyle name="20% - Accent1 4 2 5 5 2 5 2 2" xfId="37742" xr:uid="{00000000-0005-0000-0000-0000B9920000}"/>
    <cellStyle name="20% - Accent1 4 2 5 5 2 5 3" xfId="37743" xr:uid="{00000000-0005-0000-0000-0000BA920000}"/>
    <cellStyle name="20% - Accent1 4 2 5 5 2 6" xfId="37744" xr:uid="{00000000-0005-0000-0000-0000BB920000}"/>
    <cellStyle name="20% - Accent1 4 2 5 5 2 6 2" xfId="37745" xr:uid="{00000000-0005-0000-0000-0000BC920000}"/>
    <cellStyle name="20% - Accent1 4 2 5 5 2 6 2 2" xfId="37746" xr:uid="{00000000-0005-0000-0000-0000BD920000}"/>
    <cellStyle name="20% - Accent1 4 2 5 5 2 6 3" xfId="37747" xr:uid="{00000000-0005-0000-0000-0000BE920000}"/>
    <cellStyle name="20% - Accent1 4 2 5 5 2 7" xfId="37748" xr:uid="{00000000-0005-0000-0000-0000BF920000}"/>
    <cellStyle name="20% - Accent1 4 2 5 5 2 7 2" xfId="37749" xr:uid="{00000000-0005-0000-0000-0000C0920000}"/>
    <cellStyle name="20% - Accent1 4 2 5 5 2 8" xfId="37750" xr:uid="{00000000-0005-0000-0000-0000C1920000}"/>
    <cellStyle name="20% - Accent1 4 2 5 5 2 8 2" xfId="37751" xr:uid="{00000000-0005-0000-0000-0000C2920000}"/>
    <cellStyle name="20% - Accent1 4 2 5 5 2 9" xfId="37752" xr:uid="{00000000-0005-0000-0000-0000C3920000}"/>
    <cellStyle name="20% - Accent1 4 2 5 5 3" xfId="37753" xr:uid="{00000000-0005-0000-0000-0000C4920000}"/>
    <cellStyle name="20% - Accent1 4 2 5 5 3 2" xfId="37754" xr:uid="{00000000-0005-0000-0000-0000C5920000}"/>
    <cellStyle name="20% - Accent1 4 2 5 5 3 2 2" xfId="37755" xr:uid="{00000000-0005-0000-0000-0000C6920000}"/>
    <cellStyle name="20% - Accent1 4 2 5 5 3 2 2 2" xfId="37756" xr:uid="{00000000-0005-0000-0000-0000C7920000}"/>
    <cellStyle name="20% - Accent1 4 2 5 5 3 2 2 2 2" xfId="37757" xr:uid="{00000000-0005-0000-0000-0000C8920000}"/>
    <cellStyle name="20% - Accent1 4 2 5 5 3 2 2 3" xfId="37758" xr:uid="{00000000-0005-0000-0000-0000C9920000}"/>
    <cellStyle name="20% - Accent1 4 2 5 5 3 2 3" xfId="37759" xr:uid="{00000000-0005-0000-0000-0000CA920000}"/>
    <cellStyle name="20% - Accent1 4 2 5 5 3 2 3 2" xfId="37760" xr:uid="{00000000-0005-0000-0000-0000CB920000}"/>
    <cellStyle name="20% - Accent1 4 2 5 5 3 2 4" xfId="37761" xr:uid="{00000000-0005-0000-0000-0000CC920000}"/>
    <cellStyle name="20% - Accent1 4 2 5 5 3 3" xfId="37762" xr:uid="{00000000-0005-0000-0000-0000CD920000}"/>
    <cellStyle name="20% - Accent1 4 2 5 5 3 3 2" xfId="37763" xr:uid="{00000000-0005-0000-0000-0000CE920000}"/>
    <cellStyle name="20% - Accent1 4 2 5 5 3 3 2 2" xfId="37764" xr:uid="{00000000-0005-0000-0000-0000CF920000}"/>
    <cellStyle name="20% - Accent1 4 2 5 5 3 3 2 2 2" xfId="37765" xr:uid="{00000000-0005-0000-0000-0000D0920000}"/>
    <cellStyle name="20% - Accent1 4 2 5 5 3 3 2 3" xfId="37766" xr:uid="{00000000-0005-0000-0000-0000D1920000}"/>
    <cellStyle name="20% - Accent1 4 2 5 5 3 3 3" xfId="37767" xr:uid="{00000000-0005-0000-0000-0000D2920000}"/>
    <cellStyle name="20% - Accent1 4 2 5 5 3 3 3 2" xfId="37768" xr:uid="{00000000-0005-0000-0000-0000D3920000}"/>
    <cellStyle name="20% - Accent1 4 2 5 5 3 3 4" xfId="37769" xr:uid="{00000000-0005-0000-0000-0000D4920000}"/>
    <cellStyle name="20% - Accent1 4 2 5 5 3 4" xfId="37770" xr:uid="{00000000-0005-0000-0000-0000D5920000}"/>
    <cellStyle name="20% - Accent1 4 2 5 5 3 4 2" xfId="37771" xr:uid="{00000000-0005-0000-0000-0000D6920000}"/>
    <cellStyle name="20% - Accent1 4 2 5 5 3 4 2 2" xfId="37772" xr:uid="{00000000-0005-0000-0000-0000D7920000}"/>
    <cellStyle name="20% - Accent1 4 2 5 5 3 4 2 2 2" xfId="37773" xr:uid="{00000000-0005-0000-0000-0000D8920000}"/>
    <cellStyle name="20% - Accent1 4 2 5 5 3 4 2 3" xfId="37774" xr:uid="{00000000-0005-0000-0000-0000D9920000}"/>
    <cellStyle name="20% - Accent1 4 2 5 5 3 4 3" xfId="37775" xr:uid="{00000000-0005-0000-0000-0000DA920000}"/>
    <cellStyle name="20% - Accent1 4 2 5 5 3 4 3 2" xfId="37776" xr:uid="{00000000-0005-0000-0000-0000DB920000}"/>
    <cellStyle name="20% - Accent1 4 2 5 5 3 4 4" xfId="37777" xr:uid="{00000000-0005-0000-0000-0000DC920000}"/>
    <cellStyle name="20% - Accent1 4 2 5 5 3 5" xfId="37778" xr:uid="{00000000-0005-0000-0000-0000DD920000}"/>
    <cellStyle name="20% - Accent1 4 2 5 5 3 5 2" xfId="37779" xr:uid="{00000000-0005-0000-0000-0000DE920000}"/>
    <cellStyle name="20% - Accent1 4 2 5 5 3 5 2 2" xfId="37780" xr:uid="{00000000-0005-0000-0000-0000DF920000}"/>
    <cellStyle name="20% - Accent1 4 2 5 5 3 5 3" xfId="37781" xr:uid="{00000000-0005-0000-0000-0000E0920000}"/>
    <cellStyle name="20% - Accent1 4 2 5 5 3 6" xfId="37782" xr:uid="{00000000-0005-0000-0000-0000E1920000}"/>
    <cellStyle name="20% - Accent1 4 2 5 5 3 6 2" xfId="37783" xr:uid="{00000000-0005-0000-0000-0000E2920000}"/>
    <cellStyle name="20% - Accent1 4 2 5 5 3 6 2 2" xfId="37784" xr:uid="{00000000-0005-0000-0000-0000E3920000}"/>
    <cellStyle name="20% - Accent1 4 2 5 5 3 6 3" xfId="37785" xr:uid="{00000000-0005-0000-0000-0000E4920000}"/>
    <cellStyle name="20% - Accent1 4 2 5 5 3 7" xfId="37786" xr:uid="{00000000-0005-0000-0000-0000E5920000}"/>
    <cellStyle name="20% - Accent1 4 2 5 5 3 7 2" xfId="37787" xr:uid="{00000000-0005-0000-0000-0000E6920000}"/>
    <cellStyle name="20% - Accent1 4 2 5 5 3 8" xfId="37788" xr:uid="{00000000-0005-0000-0000-0000E7920000}"/>
    <cellStyle name="20% - Accent1 4 2 5 5 3 8 2" xfId="37789" xr:uid="{00000000-0005-0000-0000-0000E8920000}"/>
    <cellStyle name="20% - Accent1 4 2 5 5 3 9" xfId="37790" xr:uid="{00000000-0005-0000-0000-0000E9920000}"/>
    <cellStyle name="20% - Accent1 4 2 5 5 4" xfId="37791" xr:uid="{00000000-0005-0000-0000-0000EA920000}"/>
    <cellStyle name="20% - Accent1 4 2 5 5 4 2" xfId="37792" xr:uid="{00000000-0005-0000-0000-0000EB920000}"/>
    <cellStyle name="20% - Accent1 4 2 5 5 4 2 2" xfId="37793" xr:uid="{00000000-0005-0000-0000-0000EC920000}"/>
    <cellStyle name="20% - Accent1 4 2 5 5 4 2 2 2" xfId="37794" xr:uid="{00000000-0005-0000-0000-0000ED920000}"/>
    <cellStyle name="20% - Accent1 4 2 5 5 4 2 3" xfId="37795" xr:uid="{00000000-0005-0000-0000-0000EE920000}"/>
    <cellStyle name="20% - Accent1 4 2 5 5 4 3" xfId="37796" xr:uid="{00000000-0005-0000-0000-0000EF920000}"/>
    <cellStyle name="20% - Accent1 4 2 5 5 4 3 2" xfId="37797" xr:uid="{00000000-0005-0000-0000-0000F0920000}"/>
    <cellStyle name="20% - Accent1 4 2 5 5 4 4" xfId="37798" xr:uid="{00000000-0005-0000-0000-0000F1920000}"/>
    <cellStyle name="20% - Accent1 4 2 5 5 5" xfId="37799" xr:uid="{00000000-0005-0000-0000-0000F2920000}"/>
    <cellStyle name="20% - Accent1 4 2 5 5 5 2" xfId="37800" xr:uid="{00000000-0005-0000-0000-0000F3920000}"/>
    <cellStyle name="20% - Accent1 4 2 5 5 5 2 2" xfId="37801" xr:uid="{00000000-0005-0000-0000-0000F4920000}"/>
    <cellStyle name="20% - Accent1 4 2 5 5 5 2 2 2" xfId="37802" xr:uid="{00000000-0005-0000-0000-0000F5920000}"/>
    <cellStyle name="20% - Accent1 4 2 5 5 5 2 3" xfId="37803" xr:uid="{00000000-0005-0000-0000-0000F6920000}"/>
    <cellStyle name="20% - Accent1 4 2 5 5 5 3" xfId="37804" xr:uid="{00000000-0005-0000-0000-0000F7920000}"/>
    <cellStyle name="20% - Accent1 4 2 5 5 5 3 2" xfId="37805" xr:uid="{00000000-0005-0000-0000-0000F8920000}"/>
    <cellStyle name="20% - Accent1 4 2 5 5 5 4" xfId="37806" xr:uid="{00000000-0005-0000-0000-0000F9920000}"/>
    <cellStyle name="20% - Accent1 4 2 5 5 6" xfId="37807" xr:uid="{00000000-0005-0000-0000-0000FA920000}"/>
    <cellStyle name="20% - Accent1 4 2 5 5 6 2" xfId="37808" xr:uid="{00000000-0005-0000-0000-0000FB920000}"/>
    <cellStyle name="20% - Accent1 4 2 5 5 6 2 2" xfId="37809" xr:uid="{00000000-0005-0000-0000-0000FC920000}"/>
    <cellStyle name="20% - Accent1 4 2 5 5 6 2 2 2" xfId="37810" xr:uid="{00000000-0005-0000-0000-0000FD920000}"/>
    <cellStyle name="20% - Accent1 4 2 5 5 6 2 3" xfId="37811" xr:uid="{00000000-0005-0000-0000-0000FE920000}"/>
    <cellStyle name="20% - Accent1 4 2 5 5 6 3" xfId="37812" xr:uid="{00000000-0005-0000-0000-0000FF920000}"/>
    <cellStyle name="20% - Accent1 4 2 5 5 6 3 2" xfId="37813" xr:uid="{00000000-0005-0000-0000-000000930000}"/>
    <cellStyle name="20% - Accent1 4 2 5 5 6 4" xfId="37814" xr:uid="{00000000-0005-0000-0000-000001930000}"/>
    <cellStyle name="20% - Accent1 4 2 5 5 7" xfId="37815" xr:uid="{00000000-0005-0000-0000-000002930000}"/>
    <cellStyle name="20% - Accent1 4 2 5 5 7 2" xfId="37816" xr:uid="{00000000-0005-0000-0000-000003930000}"/>
    <cellStyle name="20% - Accent1 4 2 5 5 7 2 2" xfId="37817" xr:uid="{00000000-0005-0000-0000-000004930000}"/>
    <cellStyle name="20% - Accent1 4 2 5 5 7 3" xfId="37818" xr:uid="{00000000-0005-0000-0000-000005930000}"/>
    <cellStyle name="20% - Accent1 4 2 5 5 8" xfId="37819" xr:uid="{00000000-0005-0000-0000-000006930000}"/>
    <cellStyle name="20% - Accent1 4 2 5 5 8 2" xfId="37820" xr:uid="{00000000-0005-0000-0000-000007930000}"/>
    <cellStyle name="20% - Accent1 4 2 5 5 8 2 2" xfId="37821" xr:uid="{00000000-0005-0000-0000-000008930000}"/>
    <cellStyle name="20% - Accent1 4 2 5 5 8 3" xfId="37822" xr:uid="{00000000-0005-0000-0000-000009930000}"/>
    <cellStyle name="20% - Accent1 4 2 5 5 9" xfId="37823" xr:uid="{00000000-0005-0000-0000-00000A930000}"/>
    <cellStyle name="20% - Accent1 4 2 5 5 9 2" xfId="37824" xr:uid="{00000000-0005-0000-0000-00000B930000}"/>
    <cellStyle name="20% - Accent1 4 2 5 6" xfId="37825" xr:uid="{00000000-0005-0000-0000-00000C930000}"/>
    <cellStyle name="20% - Accent1 4 2 5 6 2" xfId="37826" xr:uid="{00000000-0005-0000-0000-00000D930000}"/>
    <cellStyle name="20% - Accent1 4 2 5 6 2 2" xfId="37827" xr:uid="{00000000-0005-0000-0000-00000E930000}"/>
    <cellStyle name="20% - Accent1 4 2 5 6 2 2 2" xfId="37828" xr:uid="{00000000-0005-0000-0000-00000F930000}"/>
    <cellStyle name="20% - Accent1 4 2 5 6 2 2 2 2" xfId="37829" xr:uid="{00000000-0005-0000-0000-000010930000}"/>
    <cellStyle name="20% - Accent1 4 2 5 6 2 2 3" xfId="37830" xr:uid="{00000000-0005-0000-0000-000011930000}"/>
    <cellStyle name="20% - Accent1 4 2 5 6 2 3" xfId="37831" xr:uid="{00000000-0005-0000-0000-000012930000}"/>
    <cellStyle name="20% - Accent1 4 2 5 6 2 3 2" xfId="37832" xr:uid="{00000000-0005-0000-0000-000013930000}"/>
    <cellStyle name="20% - Accent1 4 2 5 6 2 4" xfId="37833" xr:uid="{00000000-0005-0000-0000-000014930000}"/>
    <cellStyle name="20% - Accent1 4 2 5 6 3" xfId="37834" xr:uid="{00000000-0005-0000-0000-000015930000}"/>
    <cellStyle name="20% - Accent1 4 2 5 6 3 2" xfId="37835" xr:uid="{00000000-0005-0000-0000-000016930000}"/>
    <cellStyle name="20% - Accent1 4 2 5 6 3 2 2" xfId="37836" xr:uid="{00000000-0005-0000-0000-000017930000}"/>
    <cellStyle name="20% - Accent1 4 2 5 6 3 2 2 2" xfId="37837" xr:uid="{00000000-0005-0000-0000-000018930000}"/>
    <cellStyle name="20% - Accent1 4 2 5 6 3 2 3" xfId="37838" xr:uid="{00000000-0005-0000-0000-000019930000}"/>
    <cellStyle name="20% - Accent1 4 2 5 6 3 3" xfId="37839" xr:uid="{00000000-0005-0000-0000-00001A930000}"/>
    <cellStyle name="20% - Accent1 4 2 5 6 3 3 2" xfId="37840" xr:uid="{00000000-0005-0000-0000-00001B930000}"/>
    <cellStyle name="20% - Accent1 4 2 5 6 3 4" xfId="37841" xr:uid="{00000000-0005-0000-0000-00001C930000}"/>
    <cellStyle name="20% - Accent1 4 2 5 6 4" xfId="37842" xr:uid="{00000000-0005-0000-0000-00001D930000}"/>
    <cellStyle name="20% - Accent1 4 2 5 6 4 2" xfId="37843" xr:uid="{00000000-0005-0000-0000-00001E930000}"/>
    <cellStyle name="20% - Accent1 4 2 5 6 4 2 2" xfId="37844" xr:uid="{00000000-0005-0000-0000-00001F930000}"/>
    <cellStyle name="20% - Accent1 4 2 5 6 4 2 2 2" xfId="37845" xr:uid="{00000000-0005-0000-0000-000020930000}"/>
    <cellStyle name="20% - Accent1 4 2 5 6 4 2 3" xfId="37846" xr:uid="{00000000-0005-0000-0000-000021930000}"/>
    <cellStyle name="20% - Accent1 4 2 5 6 4 3" xfId="37847" xr:uid="{00000000-0005-0000-0000-000022930000}"/>
    <cellStyle name="20% - Accent1 4 2 5 6 4 3 2" xfId="37848" xr:uid="{00000000-0005-0000-0000-000023930000}"/>
    <cellStyle name="20% - Accent1 4 2 5 6 4 4" xfId="37849" xr:uid="{00000000-0005-0000-0000-000024930000}"/>
    <cellStyle name="20% - Accent1 4 2 5 6 5" xfId="37850" xr:uid="{00000000-0005-0000-0000-000025930000}"/>
    <cellStyle name="20% - Accent1 4 2 5 6 5 2" xfId="37851" xr:uid="{00000000-0005-0000-0000-000026930000}"/>
    <cellStyle name="20% - Accent1 4 2 5 6 5 2 2" xfId="37852" xr:uid="{00000000-0005-0000-0000-000027930000}"/>
    <cellStyle name="20% - Accent1 4 2 5 6 5 3" xfId="37853" xr:uid="{00000000-0005-0000-0000-000028930000}"/>
    <cellStyle name="20% - Accent1 4 2 5 6 6" xfId="37854" xr:uid="{00000000-0005-0000-0000-000029930000}"/>
    <cellStyle name="20% - Accent1 4 2 5 6 6 2" xfId="37855" xr:uid="{00000000-0005-0000-0000-00002A930000}"/>
    <cellStyle name="20% - Accent1 4 2 5 6 6 2 2" xfId="37856" xr:uid="{00000000-0005-0000-0000-00002B930000}"/>
    <cellStyle name="20% - Accent1 4 2 5 6 6 3" xfId="37857" xr:uid="{00000000-0005-0000-0000-00002C930000}"/>
    <cellStyle name="20% - Accent1 4 2 5 6 7" xfId="37858" xr:uid="{00000000-0005-0000-0000-00002D930000}"/>
    <cellStyle name="20% - Accent1 4 2 5 6 7 2" xfId="37859" xr:uid="{00000000-0005-0000-0000-00002E930000}"/>
    <cellStyle name="20% - Accent1 4 2 5 6 8" xfId="37860" xr:uid="{00000000-0005-0000-0000-00002F930000}"/>
    <cellStyle name="20% - Accent1 4 2 5 6 8 2" xfId="37861" xr:uid="{00000000-0005-0000-0000-000030930000}"/>
    <cellStyle name="20% - Accent1 4 2 5 6 9" xfId="37862" xr:uid="{00000000-0005-0000-0000-000031930000}"/>
    <cellStyle name="20% - Accent1 4 2 5 7" xfId="37863" xr:uid="{00000000-0005-0000-0000-000032930000}"/>
    <cellStyle name="20% - Accent1 4 2 5 7 2" xfId="37864" xr:uid="{00000000-0005-0000-0000-000033930000}"/>
    <cellStyle name="20% - Accent1 4 2 5 7 2 2" xfId="37865" xr:uid="{00000000-0005-0000-0000-000034930000}"/>
    <cellStyle name="20% - Accent1 4 2 5 7 2 2 2" xfId="37866" xr:uid="{00000000-0005-0000-0000-000035930000}"/>
    <cellStyle name="20% - Accent1 4 2 5 7 2 2 2 2" xfId="37867" xr:uid="{00000000-0005-0000-0000-000036930000}"/>
    <cellStyle name="20% - Accent1 4 2 5 7 2 2 3" xfId="37868" xr:uid="{00000000-0005-0000-0000-000037930000}"/>
    <cellStyle name="20% - Accent1 4 2 5 7 2 3" xfId="37869" xr:uid="{00000000-0005-0000-0000-000038930000}"/>
    <cellStyle name="20% - Accent1 4 2 5 7 2 3 2" xfId="37870" xr:uid="{00000000-0005-0000-0000-000039930000}"/>
    <cellStyle name="20% - Accent1 4 2 5 7 2 4" xfId="37871" xr:uid="{00000000-0005-0000-0000-00003A930000}"/>
    <cellStyle name="20% - Accent1 4 2 5 7 3" xfId="37872" xr:uid="{00000000-0005-0000-0000-00003B930000}"/>
    <cellStyle name="20% - Accent1 4 2 5 7 3 2" xfId="37873" xr:uid="{00000000-0005-0000-0000-00003C930000}"/>
    <cellStyle name="20% - Accent1 4 2 5 7 3 2 2" xfId="37874" xr:uid="{00000000-0005-0000-0000-00003D930000}"/>
    <cellStyle name="20% - Accent1 4 2 5 7 3 2 2 2" xfId="37875" xr:uid="{00000000-0005-0000-0000-00003E930000}"/>
    <cellStyle name="20% - Accent1 4 2 5 7 3 2 3" xfId="37876" xr:uid="{00000000-0005-0000-0000-00003F930000}"/>
    <cellStyle name="20% - Accent1 4 2 5 7 3 3" xfId="37877" xr:uid="{00000000-0005-0000-0000-000040930000}"/>
    <cellStyle name="20% - Accent1 4 2 5 7 3 3 2" xfId="37878" xr:uid="{00000000-0005-0000-0000-000041930000}"/>
    <cellStyle name="20% - Accent1 4 2 5 7 3 4" xfId="37879" xr:uid="{00000000-0005-0000-0000-000042930000}"/>
    <cellStyle name="20% - Accent1 4 2 5 7 4" xfId="37880" xr:uid="{00000000-0005-0000-0000-000043930000}"/>
    <cellStyle name="20% - Accent1 4 2 5 7 4 2" xfId="37881" xr:uid="{00000000-0005-0000-0000-000044930000}"/>
    <cellStyle name="20% - Accent1 4 2 5 7 4 2 2" xfId="37882" xr:uid="{00000000-0005-0000-0000-000045930000}"/>
    <cellStyle name="20% - Accent1 4 2 5 7 4 2 2 2" xfId="37883" xr:uid="{00000000-0005-0000-0000-000046930000}"/>
    <cellStyle name="20% - Accent1 4 2 5 7 4 2 3" xfId="37884" xr:uid="{00000000-0005-0000-0000-000047930000}"/>
    <cellStyle name="20% - Accent1 4 2 5 7 4 3" xfId="37885" xr:uid="{00000000-0005-0000-0000-000048930000}"/>
    <cellStyle name="20% - Accent1 4 2 5 7 4 3 2" xfId="37886" xr:uid="{00000000-0005-0000-0000-000049930000}"/>
    <cellStyle name="20% - Accent1 4 2 5 7 4 4" xfId="37887" xr:uid="{00000000-0005-0000-0000-00004A930000}"/>
    <cellStyle name="20% - Accent1 4 2 5 7 5" xfId="37888" xr:uid="{00000000-0005-0000-0000-00004B930000}"/>
    <cellStyle name="20% - Accent1 4 2 5 7 5 2" xfId="37889" xr:uid="{00000000-0005-0000-0000-00004C930000}"/>
    <cellStyle name="20% - Accent1 4 2 5 7 5 2 2" xfId="37890" xr:uid="{00000000-0005-0000-0000-00004D930000}"/>
    <cellStyle name="20% - Accent1 4 2 5 7 5 3" xfId="37891" xr:uid="{00000000-0005-0000-0000-00004E930000}"/>
    <cellStyle name="20% - Accent1 4 2 5 7 6" xfId="37892" xr:uid="{00000000-0005-0000-0000-00004F930000}"/>
    <cellStyle name="20% - Accent1 4 2 5 7 6 2" xfId="37893" xr:uid="{00000000-0005-0000-0000-000050930000}"/>
    <cellStyle name="20% - Accent1 4 2 5 7 6 2 2" xfId="37894" xr:uid="{00000000-0005-0000-0000-000051930000}"/>
    <cellStyle name="20% - Accent1 4 2 5 7 6 3" xfId="37895" xr:uid="{00000000-0005-0000-0000-000052930000}"/>
    <cellStyle name="20% - Accent1 4 2 5 7 7" xfId="37896" xr:uid="{00000000-0005-0000-0000-000053930000}"/>
    <cellStyle name="20% - Accent1 4 2 5 7 7 2" xfId="37897" xr:uid="{00000000-0005-0000-0000-000054930000}"/>
    <cellStyle name="20% - Accent1 4 2 5 7 8" xfId="37898" xr:uid="{00000000-0005-0000-0000-000055930000}"/>
    <cellStyle name="20% - Accent1 4 2 5 7 8 2" xfId="37899" xr:uid="{00000000-0005-0000-0000-000056930000}"/>
    <cellStyle name="20% - Accent1 4 2 5 7 9" xfId="37900" xr:uid="{00000000-0005-0000-0000-000057930000}"/>
    <cellStyle name="20% - Accent1 4 2 5 8" xfId="37901" xr:uid="{00000000-0005-0000-0000-000058930000}"/>
    <cellStyle name="20% - Accent1 4 2 5 8 2" xfId="37902" xr:uid="{00000000-0005-0000-0000-000059930000}"/>
    <cellStyle name="20% - Accent1 4 2 5 8 2 2" xfId="37903" xr:uid="{00000000-0005-0000-0000-00005A930000}"/>
    <cellStyle name="20% - Accent1 4 2 5 8 2 2 2" xfId="37904" xr:uid="{00000000-0005-0000-0000-00005B930000}"/>
    <cellStyle name="20% - Accent1 4 2 5 8 2 3" xfId="37905" xr:uid="{00000000-0005-0000-0000-00005C930000}"/>
    <cellStyle name="20% - Accent1 4 2 5 8 3" xfId="37906" xr:uid="{00000000-0005-0000-0000-00005D930000}"/>
    <cellStyle name="20% - Accent1 4 2 5 8 3 2" xfId="37907" xr:uid="{00000000-0005-0000-0000-00005E930000}"/>
    <cellStyle name="20% - Accent1 4 2 5 8 4" xfId="37908" xr:uid="{00000000-0005-0000-0000-00005F930000}"/>
    <cellStyle name="20% - Accent1 4 2 5 9" xfId="37909" xr:uid="{00000000-0005-0000-0000-000060930000}"/>
    <cellStyle name="20% - Accent1 4 2 5 9 2" xfId="37910" xr:uid="{00000000-0005-0000-0000-000061930000}"/>
    <cellStyle name="20% - Accent1 4 2 5 9 2 2" xfId="37911" xr:uid="{00000000-0005-0000-0000-000062930000}"/>
    <cellStyle name="20% - Accent1 4 2 5 9 2 2 2" xfId="37912" xr:uid="{00000000-0005-0000-0000-000063930000}"/>
    <cellStyle name="20% - Accent1 4 2 5 9 2 3" xfId="37913" xr:uid="{00000000-0005-0000-0000-000064930000}"/>
    <cellStyle name="20% - Accent1 4 2 5 9 3" xfId="37914" xr:uid="{00000000-0005-0000-0000-000065930000}"/>
    <cellStyle name="20% - Accent1 4 2 5 9 3 2" xfId="37915" xr:uid="{00000000-0005-0000-0000-000066930000}"/>
    <cellStyle name="20% - Accent1 4 2 5 9 4" xfId="37916" xr:uid="{00000000-0005-0000-0000-000067930000}"/>
    <cellStyle name="20% - Accent1 4 2 6" xfId="37917" xr:uid="{00000000-0005-0000-0000-000068930000}"/>
    <cellStyle name="20% - Accent1 4 2 6 10" xfId="37918" xr:uid="{00000000-0005-0000-0000-000069930000}"/>
    <cellStyle name="20% - Accent1 4 2 6 10 2" xfId="37919" xr:uid="{00000000-0005-0000-0000-00006A930000}"/>
    <cellStyle name="20% - Accent1 4 2 6 10 2 2" xfId="37920" xr:uid="{00000000-0005-0000-0000-00006B930000}"/>
    <cellStyle name="20% - Accent1 4 2 6 10 3" xfId="37921" xr:uid="{00000000-0005-0000-0000-00006C930000}"/>
    <cellStyle name="20% - Accent1 4 2 6 11" xfId="37922" xr:uid="{00000000-0005-0000-0000-00006D930000}"/>
    <cellStyle name="20% - Accent1 4 2 6 11 2" xfId="37923" xr:uid="{00000000-0005-0000-0000-00006E930000}"/>
    <cellStyle name="20% - Accent1 4 2 6 11 2 2" xfId="37924" xr:uid="{00000000-0005-0000-0000-00006F930000}"/>
    <cellStyle name="20% - Accent1 4 2 6 11 3" xfId="37925" xr:uid="{00000000-0005-0000-0000-000070930000}"/>
    <cellStyle name="20% - Accent1 4 2 6 12" xfId="37926" xr:uid="{00000000-0005-0000-0000-000071930000}"/>
    <cellStyle name="20% - Accent1 4 2 6 12 2" xfId="37927" xr:uid="{00000000-0005-0000-0000-000072930000}"/>
    <cellStyle name="20% - Accent1 4 2 6 13" xfId="37928" xr:uid="{00000000-0005-0000-0000-000073930000}"/>
    <cellStyle name="20% - Accent1 4 2 6 13 2" xfId="37929" xr:uid="{00000000-0005-0000-0000-000074930000}"/>
    <cellStyle name="20% - Accent1 4 2 6 14" xfId="37930" xr:uid="{00000000-0005-0000-0000-000075930000}"/>
    <cellStyle name="20% - Accent1 4 2 6 2" xfId="37931" xr:uid="{00000000-0005-0000-0000-000076930000}"/>
    <cellStyle name="20% - Accent1 4 2 6 2 10" xfId="37932" xr:uid="{00000000-0005-0000-0000-000077930000}"/>
    <cellStyle name="20% - Accent1 4 2 6 2 10 2" xfId="37933" xr:uid="{00000000-0005-0000-0000-000078930000}"/>
    <cellStyle name="20% - Accent1 4 2 6 2 11" xfId="37934" xr:uid="{00000000-0005-0000-0000-000079930000}"/>
    <cellStyle name="20% - Accent1 4 2 6 2 2" xfId="37935" xr:uid="{00000000-0005-0000-0000-00007A930000}"/>
    <cellStyle name="20% - Accent1 4 2 6 2 2 2" xfId="37936" xr:uid="{00000000-0005-0000-0000-00007B930000}"/>
    <cellStyle name="20% - Accent1 4 2 6 2 2 2 2" xfId="37937" xr:uid="{00000000-0005-0000-0000-00007C930000}"/>
    <cellStyle name="20% - Accent1 4 2 6 2 2 2 2 2" xfId="37938" xr:uid="{00000000-0005-0000-0000-00007D930000}"/>
    <cellStyle name="20% - Accent1 4 2 6 2 2 2 2 2 2" xfId="37939" xr:uid="{00000000-0005-0000-0000-00007E930000}"/>
    <cellStyle name="20% - Accent1 4 2 6 2 2 2 2 3" xfId="37940" xr:uid="{00000000-0005-0000-0000-00007F930000}"/>
    <cellStyle name="20% - Accent1 4 2 6 2 2 2 3" xfId="37941" xr:uid="{00000000-0005-0000-0000-000080930000}"/>
    <cellStyle name="20% - Accent1 4 2 6 2 2 2 3 2" xfId="37942" xr:uid="{00000000-0005-0000-0000-000081930000}"/>
    <cellStyle name="20% - Accent1 4 2 6 2 2 2 4" xfId="37943" xr:uid="{00000000-0005-0000-0000-000082930000}"/>
    <cellStyle name="20% - Accent1 4 2 6 2 2 3" xfId="37944" xr:uid="{00000000-0005-0000-0000-000083930000}"/>
    <cellStyle name="20% - Accent1 4 2 6 2 2 3 2" xfId="37945" xr:uid="{00000000-0005-0000-0000-000084930000}"/>
    <cellStyle name="20% - Accent1 4 2 6 2 2 3 2 2" xfId="37946" xr:uid="{00000000-0005-0000-0000-000085930000}"/>
    <cellStyle name="20% - Accent1 4 2 6 2 2 3 2 2 2" xfId="37947" xr:uid="{00000000-0005-0000-0000-000086930000}"/>
    <cellStyle name="20% - Accent1 4 2 6 2 2 3 2 3" xfId="37948" xr:uid="{00000000-0005-0000-0000-000087930000}"/>
    <cellStyle name="20% - Accent1 4 2 6 2 2 3 3" xfId="37949" xr:uid="{00000000-0005-0000-0000-000088930000}"/>
    <cellStyle name="20% - Accent1 4 2 6 2 2 3 3 2" xfId="37950" xr:uid="{00000000-0005-0000-0000-000089930000}"/>
    <cellStyle name="20% - Accent1 4 2 6 2 2 3 4" xfId="37951" xr:uid="{00000000-0005-0000-0000-00008A930000}"/>
    <cellStyle name="20% - Accent1 4 2 6 2 2 4" xfId="37952" xr:uid="{00000000-0005-0000-0000-00008B930000}"/>
    <cellStyle name="20% - Accent1 4 2 6 2 2 4 2" xfId="37953" xr:uid="{00000000-0005-0000-0000-00008C930000}"/>
    <cellStyle name="20% - Accent1 4 2 6 2 2 4 2 2" xfId="37954" xr:uid="{00000000-0005-0000-0000-00008D930000}"/>
    <cellStyle name="20% - Accent1 4 2 6 2 2 4 2 2 2" xfId="37955" xr:uid="{00000000-0005-0000-0000-00008E930000}"/>
    <cellStyle name="20% - Accent1 4 2 6 2 2 4 2 3" xfId="37956" xr:uid="{00000000-0005-0000-0000-00008F930000}"/>
    <cellStyle name="20% - Accent1 4 2 6 2 2 4 3" xfId="37957" xr:uid="{00000000-0005-0000-0000-000090930000}"/>
    <cellStyle name="20% - Accent1 4 2 6 2 2 4 3 2" xfId="37958" xr:uid="{00000000-0005-0000-0000-000091930000}"/>
    <cellStyle name="20% - Accent1 4 2 6 2 2 4 4" xfId="37959" xr:uid="{00000000-0005-0000-0000-000092930000}"/>
    <cellStyle name="20% - Accent1 4 2 6 2 2 5" xfId="37960" xr:uid="{00000000-0005-0000-0000-000093930000}"/>
    <cellStyle name="20% - Accent1 4 2 6 2 2 5 2" xfId="37961" xr:uid="{00000000-0005-0000-0000-000094930000}"/>
    <cellStyle name="20% - Accent1 4 2 6 2 2 5 2 2" xfId="37962" xr:uid="{00000000-0005-0000-0000-000095930000}"/>
    <cellStyle name="20% - Accent1 4 2 6 2 2 5 3" xfId="37963" xr:uid="{00000000-0005-0000-0000-000096930000}"/>
    <cellStyle name="20% - Accent1 4 2 6 2 2 6" xfId="37964" xr:uid="{00000000-0005-0000-0000-000097930000}"/>
    <cellStyle name="20% - Accent1 4 2 6 2 2 6 2" xfId="37965" xr:uid="{00000000-0005-0000-0000-000098930000}"/>
    <cellStyle name="20% - Accent1 4 2 6 2 2 6 2 2" xfId="37966" xr:uid="{00000000-0005-0000-0000-000099930000}"/>
    <cellStyle name="20% - Accent1 4 2 6 2 2 6 3" xfId="37967" xr:uid="{00000000-0005-0000-0000-00009A930000}"/>
    <cellStyle name="20% - Accent1 4 2 6 2 2 7" xfId="37968" xr:uid="{00000000-0005-0000-0000-00009B930000}"/>
    <cellStyle name="20% - Accent1 4 2 6 2 2 7 2" xfId="37969" xr:uid="{00000000-0005-0000-0000-00009C930000}"/>
    <cellStyle name="20% - Accent1 4 2 6 2 2 8" xfId="37970" xr:uid="{00000000-0005-0000-0000-00009D930000}"/>
    <cellStyle name="20% - Accent1 4 2 6 2 2 8 2" xfId="37971" xr:uid="{00000000-0005-0000-0000-00009E930000}"/>
    <cellStyle name="20% - Accent1 4 2 6 2 2 9" xfId="37972" xr:uid="{00000000-0005-0000-0000-00009F930000}"/>
    <cellStyle name="20% - Accent1 4 2 6 2 3" xfId="37973" xr:uid="{00000000-0005-0000-0000-0000A0930000}"/>
    <cellStyle name="20% - Accent1 4 2 6 2 3 2" xfId="37974" xr:uid="{00000000-0005-0000-0000-0000A1930000}"/>
    <cellStyle name="20% - Accent1 4 2 6 2 3 2 2" xfId="37975" xr:uid="{00000000-0005-0000-0000-0000A2930000}"/>
    <cellStyle name="20% - Accent1 4 2 6 2 3 2 2 2" xfId="37976" xr:uid="{00000000-0005-0000-0000-0000A3930000}"/>
    <cellStyle name="20% - Accent1 4 2 6 2 3 2 2 2 2" xfId="37977" xr:uid="{00000000-0005-0000-0000-0000A4930000}"/>
    <cellStyle name="20% - Accent1 4 2 6 2 3 2 2 3" xfId="37978" xr:uid="{00000000-0005-0000-0000-0000A5930000}"/>
    <cellStyle name="20% - Accent1 4 2 6 2 3 2 3" xfId="37979" xr:uid="{00000000-0005-0000-0000-0000A6930000}"/>
    <cellStyle name="20% - Accent1 4 2 6 2 3 2 3 2" xfId="37980" xr:uid="{00000000-0005-0000-0000-0000A7930000}"/>
    <cellStyle name="20% - Accent1 4 2 6 2 3 2 4" xfId="37981" xr:uid="{00000000-0005-0000-0000-0000A8930000}"/>
    <cellStyle name="20% - Accent1 4 2 6 2 3 3" xfId="37982" xr:uid="{00000000-0005-0000-0000-0000A9930000}"/>
    <cellStyle name="20% - Accent1 4 2 6 2 3 3 2" xfId="37983" xr:uid="{00000000-0005-0000-0000-0000AA930000}"/>
    <cellStyle name="20% - Accent1 4 2 6 2 3 3 2 2" xfId="37984" xr:uid="{00000000-0005-0000-0000-0000AB930000}"/>
    <cellStyle name="20% - Accent1 4 2 6 2 3 3 2 2 2" xfId="37985" xr:uid="{00000000-0005-0000-0000-0000AC930000}"/>
    <cellStyle name="20% - Accent1 4 2 6 2 3 3 2 3" xfId="37986" xr:uid="{00000000-0005-0000-0000-0000AD930000}"/>
    <cellStyle name="20% - Accent1 4 2 6 2 3 3 3" xfId="37987" xr:uid="{00000000-0005-0000-0000-0000AE930000}"/>
    <cellStyle name="20% - Accent1 4 2 6 2 3 3 3 2" xfId="37988" xr:uid="{00000000-0005-0000-0000-0000AF930000}"/>
    <cellStyle name="20% - Accent1 4 2 6 2 3 3 4" xfId="37989" xr:uid="{00000000-0005-0000-0000-0000B0930000}"/>
    <cellStyle name="20% - Accent1 4 2 6 2 3 4" xfId="37990" xr:uid="{00000000-0005-0000-0000-0000B1930000}"/>
    <cellStyle name="20% - Accent1 4 2 6 2 3 4 2" xfId="37991" xr:uid="{00000000-0005-0000-0000-0000B2930000}"/>
    <cellStyle name="20% - Accent1 4 2 6 2 3 4 2 2" xfId="37992" xr:uid="{00000000-0005-0000-0000-0000B3930000}"/>
    <cellStyle name="20% - Accent1 4 2 6 2 3 4 2 2 2" xfId="37993" xr:uid="{00000000-0005-0000-0000-0000B4930000}"/>
    <cellStyle name="20% - Accent1 4 2 6 2 3 4 2 3" xfId="37994" xr:uid="{00000000-0005-0000-0000-0000B5930000}"/>
    <cellStyle name="20% - Accent1 4 2 6 2 3 4 3" xfId="37995" xr:uid="{00000000-0005-0000-0000-0000B6930000}"/>
    <cellStyle name="20% - Accent1 4 2 6 2 3 4 3 2" xfId="37996" xr:uid="{00000000-0005-0000-0000-0000B7930000}"/>
    <cellStyle name="20% - Accent1 4 2 6 2 3 4 4" xfId="37997" xr:uid="{00000000-0005-0000-0000-0000B8930000}"/>
    <cellStyle name="20% - Accent1 4 2 6 2 3 5" xfId="37998" xr:uid="{00000000-0005-0000-0000-0000B9930000}"/>
    <cellStyle name="20% - Accent1 4 2 6 2 3 5 2" xfId="37999" xr:uid="{00000000-0005-0000-0000-0000BA930000}"/>
    <cellStyle name="20% - Accent1 4 2 6 2 3 5 2 2" xfId="38000" xr:uid="{00000000-0005-0000-0000-0000BB930000}"/>
    <cellStyle name="20% - Accent1 4 2 6 2 3 5 3" xfId="38001" xr:uid="{00000000-0005-0000-0000-0000BC930000}"/>
    <cellStyle name="20% - Accent1 4 2 6 2 3 6" xfId="38002" xr:uid="{00000000-0005-0000-0000-0000BD930000}"/>
    <cellStyle name="20% - Accent1 4 2 6 2 3 6 2" xfId="38003" xr:uid="{00000000-0005-0000-0000-0000BE930000}"/>
    <cellStyle name="20% - Accent1 4 2 6 2 3 6 2 2" xfId="38004" xr:uid="{00000000-0005-0000-0000-0000BF930000}"/>
    <cellStyle name="20% - Accent1 4 2 6 2 3 6 3" xfId="38005" xr:uid="{00000000-0005-0000-0000-0000C0930000}"/>
    <cellStyle name="20% - Accent1 4 2 6 2 3 7" xfId="38006" xr:uid="{00000000-0005-0000-0000-0000C1930000}"/>
    <cellStyle name="20% - Accent1 4 2 6 2 3 7 2" xfId="38007" xr:uid="{00000000-0005-0000-0000-0000C2930000}"/>
    <cellStyle name="20% - Accent1 4 2 6 2 3 8" xfId="38008" xr:uid="{00000000-0005-0000-0000-0000C3930000}"/>
    <cellStyle name="20% - Accent1 4 2 6 2 3 8 2" xfId="38009" xr:uid="{00000000-0005-0000-0000-0000C4930000}"/>
    <cellStyle name="20% - Accent1 4 2 6 2 3 9" xfId="38010" xr:uid="{00000000-0005-0000-0000-0000C5930000}"/>
    <cellStyle name="20% - Accent1 4 2 6 2 4" xfId="38011" xr:uid="{00000000-0005-0000-0000-0000C6930000}"/>
    <cellStyle name="20% - Accent1 4 2 6 2 4 2" xfId="38012" xr:uid="{00000000-0005-0000-0000-0000C7930000}"/>
    <cellStyle name="20% - Accent1 4 2 6 2 4 2 2" xfId="38013" xr:uid="{00000000-0005-0000-0000-0000C8930000}"/>
    <cellStyle name="20% - Accent1 4 2 6 2 4 2 2 2" xfId="38014" xr:uid="{00000000-0005-0000-0000-0000C9930000}"/>
    <cellStyle name="20% - Accent1 4 2 6 2 4 2 3" xfId="38015" xr:uid="{00000000-0005-0000-0000-0000CA930000}"/>
    <cellStyle name="20% - Accent1 4 2 6 2 4 3" xfId="38016" xr:uid="{00000000-0005-0000-0000-0000CB930000}"/>
    <cellStyle name="20% - Accent1 4 2 6 2 4 3 2" xfId="38017" xr:uid="{00000000-0005-0000-0000-0000CC930000}"/>
    <cellStyle name="20% - Accent1 4 2 6 2 4 4" xfId="38018" xr:uid="{00000000-0005-0000-0000-0000CD930000}"/>
    <cellStyle name="20% - Accent1 4 2 6 2 5" xfId="38019" xr:uid="{00000000-0005-0000-0000-0000CE930000}"/>
    <cellStyle name="20% - Accent1 4 2 6 2 5 2" xfId="38020" xr:uid="{00000000-0005-0000-0000-0000CF930000}"/>
    <cellStyle name="20% - Accent1 4 2 6 2 5 2 2" xfId="38021" xr:uid="{00000000-0005-0000-0000-0000D0930000}"/>
    <cellStyle name="20% - Accent1 4 2 6 2 5 2 2 2" xfId="38022" xr:uid="{00000000-0005-0000-0000-0000D1930000}"/>
    <cellStyle name="20% - Accent1 4 2 6 2 5 2 3" xfId="38023" xr:uid="{00000000-0005-0000-0000-0000D2930000}"/>
    <cellStyle name="20% - Accent1 4 2 6 2 5 3" xfId="38024" xr:uid="{00000000-0005-0000-0000-0000D3930000}"/>
    <cellStyle name="20% - Accent1 4 2 6 2 5 3 2" xfId="38025" xr:uid="{00000000-0005-0000-0000-0000D4930000}"/>
    <cellStyle name="20% - Accent1 4 2 6 2 5 4" xfId="38026" xr:uid="{00000000-0005-0000-0000-0000D5930000}"/>
    <cellStyle name="20% - Accent1 4 2 6 2 6" xfId="38027" xr:uid="{00000000-0005-0000-0000-0000D6930000}"/>
    <cellStyle name="20% - Accent1 4 2 6 2 6 2" xfId="38028" xr:uid="{00000000-0005-0000-0000-0000D7930000}"/>
    <cellStyle name="20% - Accent1 4 2 6 2 6 2 2" xfId="38029" xr:uid="{00000000-0005-0000-0000-0000D8930000}"/>
    <cellStyle name="20% - Accent1 4 2 6 2 6 2 2 2" xfId="38030" xr:uid="{00000000-0005-0000-0000-0000D9930000}"/>
    <cellStyle name="20% - Accent1 4 2 6 2 6 2 3" xfId="38031" xr:uid="{00000000-0005-0000-0000-0000DA930000}"/>
    <cellStyle name="20% - Accent1 4 2 6 2 6 3" xfId="38032" xr:uid="{00000000-0005-0000-0000-0000DB930000}"/>
    <cellStyle name="20% - Accent1 4 2 6 2 6 3 2" xfId="38033" xr:uid="{00000000-0005-0000-0000-0000DC930000}"/>
    <cellStyle name="20% - Accent1 4 2 6 2 6 4" xfId="38034" xr:uid="{00000000-0005-0000-0000-0000DD930000}"/>
    <cellStyle name="20% - Accent1 4 2 6 2 7" xfId="38035" xr:uid="{00000000-0005-0000-0000-0000DE930000}"/>
    <cellStyle name="20% - Accent1 4 2 6 2 7 2" xfId="38036" xr:uid="{00000000-0005-0000-0000-0000DF930000}"/>
    <cellStyle name="20% - Accent1 4 2 6 2 7 2 2" xfId="38037" xr:uid="{00000000-0005-0000-0000-0000E0930000}"/>
    <cellStyle name="20% - Accent1 4 2 6 2 7 3" xfId="38038" xr:uid="{00000000-0005-0000-0000-0000E1930000}"/>
    <cellStyle name="20% - Accent1 4 2 6 2 8" xfId="38039" xr:uid="{00000000-0005-0000-0000-0000E2930000}"/>
    <cellStyle name="20% - Accent1 4 2 6 2 8 2" xfId="38040" xr:uid="{00000000-0005-0000-0000-0000E3930000}"/>
    <cellStyle name="20% - Accent1 4 2 6 2 8 2 2" xfId="38041" xr:uid="{00000000-0005-0000-0000-0000E4930000}"/>
    <cellStyle name="20% - Accent1 4 2 6 2 8 3" xfId="38042" xr:uid="{00000000-0005-0000-0000-0000E5930000}"/>
    <cellStyle name="20% - Accent1 4 2 6 2 9" xfId="38043" xr:uid="{00000000-0005-0000-0000-0000E6930000}"/>
    <cellStyle name="20% - Accent1 4 2 6 2 9 2" xfId="38044" xr:uid="{00000000-0005-0000-0000-0000E7930000}"/>
    <cellStyle name="20% - Accent1 4 2 6 3" xfId="38045" xr:uid="{00000000-0005-0000-0000-0000E8930000}"/>
    <cellStyle name="20% - Accent1 4 2 6 3 10" xfId="38046" xr:uid="{00000000-0005-0000-0000-0000E9930000}"/>
    <cellStyle name="20% - Accent1 4 2 6 3 10 2" xfId="38047" xr:uid="{00000000-0005-0000-0000-0000EA930000}"/>
    <cellStyle name="20% - Accent1 4 2 6 3 11" xfId="38048" xr:uid="{00000000-0005-0000-0000-0000EB930000}"/>
    <cellStyle name="20% - Accent1 4 2 6 3 2" xfId="38049" xr:uid="{00000000-0005-0000-0000-0000EC930000}"/>
    <cellStyle name="20% - Accent1 4 2 6 3 2 2" xfId="38050" xr:uid="{00000000-0005-0000-0000-0000ED930000}"/>
    <cellStyle name="20% - Accent1 4 2 6 3 2 2 2" xfId="38051" xr:uid="{00000000-0005-0000-0000-0000EE930000}"/>
    <cellStyle name="20% - Accent1 4 2 6 3 2 2 2 2" xfId="38052" xr:uid="{00000000-0005-0000-0000-0000EF930000}"/>
    <cellStyle name="20% - Accent1 4 2 6 3 2 2 2 2 2" xfId="38053" xr:uid="{00000000-0005-0000-0000-0000F0930000}"/>
    <cellStyle name="20% - Accent1 4 2 6 3 2 2 2 3" xfId="38054" xr:uid="{00000000-0005-0000-0000-0000F1930000}"/>
    <cellStyle name="20% - Accent1 4 2 6 3 2 2 3" xfId="38055" xr:uid="{00000000-0005-0000-0000-0000F2930000}"/>
    <cellStyle name="20% - Accent1 4 2 6 3 2 2 3 2" xfId="38056" xr:uid="{00000000-0005-0000-0000-0000F3930000}"/>
    <cellStyle name="20% - Accent1 4 2 6 3 2 2 4" xfId="38057" xr:uid="{00000000-0005-0000-0000-0000F4930000}"/>
    <cellStyle name="20% - Accent1 4 2 6 3 2 3" xfId="38058" xr:uid="{00000000-0005-0000-0000-0000F5930000}"/>
    <cellStyle name="20% - Accent1 4 2 6 3 2 3 2" xfId="38059" xr:uid="{00000000-0005-0000-0000-0000F6930000}"/>
    <cellStyle name="20% - Accent1 4 2 6 3 2 3 2 2" xfId="38060" xr:uid="{00000000-0005-0000-0000-0000F7930000}"/>
    <cellStyle name="20% - Accent1 4 2 6 3 2 3 2 2 2" xfId="38061" xr:uid="{00000000-0005-0000-0000-0000F8930000}"/>
    <cellStyle name="20% - Accent1 4 2 6 3 2 3 2 3" xfId="38062" xr:uid="{00000000-0005-0000-0000-0000F9930000}"/>
    <cellStyle name="20% - Accent1 4 2 6 3 2 3 3" xfId="38063" xr:uid="{00000000-0005-0000-0000-0000FA930000}"/>
    <cellStyle name="20% - Accent1 4 2 6 3 2 3 3 2" xfId="38064" xr:uid="{00000000-0005-0000-0000-0000FB930000}"/>
    <cellStyle name="20% - Accent1 4 2 6 3 2 3 4" xfId="38065" xr:uid="{00000000-0005-0000-0000-0000FC930000}"/>
    <cellStyle name="20% - Accent1 4 2 6 3 2 4" xfId="38066" xr:uid="{00000000-0005-0000-0000-0000FD930000}"/>
    <cellStyle name="20% - Accent1 4 2 6 3 2 4 2" xfId="38067" xr:uid="{00000000-0005-0000-0000-0000FE930000}"/>
    <cellStyle name="20% - Accent1 4 2 6 3 2 4 2 2" xfId="38068" xr:uid="{00000000-0005-0000-0000-0000FF930000}"/>
    <cellStyle name="20% - Accent1 4 2 6 3 2 4 2 2 2" xfId="38069" xr:uid="{00000000-0005-0000-0000-000000940000}"/>
    <cellStyle name="20% - Accent1 4 2 6 3 2 4 2 3" xfId="38070" xr:uid="{00000000-0005-0000-0000-000001940000}"/>
    <cellStyle name="20% - Accent1 4 2 6 3 2 4 3" xfId="38071" xr:uid="{00000000-0005-0000-0000-000002940000}"/>
    <cellStyle name="20% - Accent1 4 2 6 3 2 4 3 2" xfId="38072" xr:uid="{00000000-0005-0000-0000-000003940000}"/>
    <cellStyle name="20% - Accent1 4 2 6 3 2 4 4" xfId="38073" xr:uid="{00000000-0005-0000-0000-000004940000}"/>
    <cellStyle name="20% - Accent1 4 2 6 3 2 5" xfId="38074" xr:uid="{00000000-0005-0000-0000-000005940000}"/>
    <cellStyle name="20% - Accent1 4 2 6 3 2 5 2" xfId="38075" xr:uid="{00000000-0005-0000-0000-000006940000}"/>
    <cellStyle name="20% - Accent1 4 2 6 3 2 5 2 2" xfId="38076" xr:uid="{00000000-0005-0000-0000-000007940000}"/>
    <cellStyle name="20% - Accent1 4 2 6 3 2 5 3" xfId="38077" xr:uid="{00000000-0005-0000-0000-000008940000}"/>
    <cellStyle name="20% - Accent1 4 2 6 3 2 6" xfId="38078" xr:uid="{00000000-0005-0000-0000-000009940000}"/>
    <cellStyle name="20% - Accent1 4 2 6 3 2 6 2" xfId="38079" xr:uid="{00000000-0005-0000-0000-00000A940000}"/>
    <cellStyle name="20% - Accent1 4 2 6 3 2 6 2 2" xfId="38080" xr:uid="{00000000-0005-0000-0000-00000B940000}"/>
    <cellStyle name="20% - Accent1 4 2 6 3 2 6 3" xfId="38081" xr:uid="{00000000-0005-0000-0000-00000C940000}"/>
    <cellStyle name="20% - Accent1 4 2 6 3 2 7" xfId="38082" xr:uid="{00000000-0005-0000-0000-00000D940000}"/>
    <cellStyle name="20% - Accent1 4 2 6 3 2 7 2" xfId="38083" xr:uid="{00000000-0005-0000-0000-00000E940000}"/>
    <cellStyle name="20% - Accent1 4 2 6 3 2 8" xfId="38084" xr:uid="{00000000-0005-0000-0000-00000F940000}"/>
    <cellStyle name="20% - Accent1 4 2 6 3 2 8 2" xfId="38085" xr:uid="{00000000-0005-0000-0000-000010940000}"/>
    <cellStyle name="20% - Accent1 4 2 6 3 2 9" xfId="38086" xr:uid="{00000000-0005-0000-0000-000011940000}"/>
    <cellStyle name="20% - Accent1 4 2 6 3 3" xfId="38087" xr:uid="{00000000-0005-0000-0000-000012940000}"/>
    <cellStyle name="20% - Accent1 4 2 6 3 3 2" xfId="38088" xr:uid="{00000000-0005-0000-0000-000013940000}"/>
    <cellStyle name="20% - Accent1 4 2 6 3 3 2 2" xfId="38089" xr:uid="{00000000-0005-0000-0000-000014940000}"/>
    <cellStyle name="20% - Accent1 4 2 6 3 3 2 2 2" xfId="38090" xr:uid="{00000000-0005-0000-0000-000015940000}"/>
    <cellStyle name="20% - Accent1 4 2 6 3 3 2 2 2 2" xfId="38091" xr:uid="{00000000-0005-0000-0000-000016940000}"/>
    <cellStyle name="20% - Accent1 4 2 6 3 3 2 2 3" xfId="38092" xr:uid="{00000000-0005-0000-0000-000017940000}"/>
    <cellStyle name="20% - Accent1 4 2 6 3 3 2 3" xfId="38093" xr:uid="{00000000-0005-0000-0000-000018940000}"/>
    <cellStyle name="20% - Accent1 4 2 6 3 3 2 3 2" xfId="38094" xr:uid="{00000000-0005-0000-0000-000019940000}"/>
    <cellStyle name="20% - Accent1 4 2 6 3 3 2 4" xfId="38095" xr:uid="{00000000-0005-0000-0000-00001A940000}"/>
    <cellStyle name="20% - Accent1 4 2 6 3 3 3" xfId="38096" xr:uid="{00000000-0005-0000-0000-00001B940000}"/>
    <cellStyle name="20% - Accent1 4 2 6 3 3 3 2" xfId="38097" xr:uid="{00000000-0005-0000-0000-00001C940000}"/>
    <cellStyle name="20% - Accent1 4 2 6 3 3 3 2 2" xfId="38098" xr:uid="{00000000-0005-0000-0000-00001D940000}"/>
    <cellStyle name="20% - Accent1 4 2 6 3 3 3 2 2 2" xfId="38099" xr:uid="{00000000-0005-0000-0000-00001E940000}"/>
    <cellStyle name="20% - Accent1 4 2 6 3 3 3 2 3" xfId="38100" xr:uid="{00000000-0005-0000-0000-00001F940000}"/>
    <cellStyle name="20% - Accent1 4 2 6 3 3 3 3" xfId="38101" xr:uid="{00000000-0005-0000-0000-000020940000}"/>
    <cellStyle name="20% - Accent1 4 2 6 3 3 3 3 2" xfId="38102" xr:uid="{00000000-0005-0000-0000-000021940000}"/>
    <cellStyle name="20% - Accent1 4 2 6 3 3 3 4" xfId="38103" xr:uid="{00000000-0005-0000-0000-000022940000}"/>
    <cellStyle name="20% - Accent1 4 2 6 3 3 4" xfId="38104" xr:uid="{00000000-0005-0000-0000-000023940000}"/>
    <cellStyle name="20% - Accent1 4 2 6 3 3 4 2" xfId="38105" xr:uid="{00000000-0005-0000-0000-000024940000}"/>
    <cellStyle name="20% - Accent1 4 2 6 3 3 4 2 2" xfId="38106" xr:uid="{00000000-0005-0000-0000-000025940000}"/>
    <cellStyle name="20% - Accent1 4 2 6 3 3 4 2 2 2" xfId="38107" xr:uid="{00000000-0005-0000-0000-000026940000}"/>
    <cellStyle name="20% - Accent1 4 2 6 3 3 4 2 3" xfId="38108" xr:uid="{00000000-0005-0000-0000-000027940000}"/>
    <cellStyle name="20% - Accent1 4 2 6 3 3 4 3" xfId="38109" xr:uid="{00000000-0005-0000-0000-000028940000}"/>
    <cellStyle name="20% - Accent1 4 2 6 3 3 4 3 2" xfId="38110" xr:uid="{00000000-0005-0000-0000-000029940000}"/>
    <cellStyle name="20% - Accent1 4 2 6 3 3 4 4" xfId="38111" xr:uid="{00000000-0005-0000-0000-00002A940000}"/>
    <cellStyle name="20% - Accent1 4 2 6 3 3 5" xfId="38112" xr:uid="{00000000-0005-0000-0000-00002B940000}"/>
    <cellStyle name="20% - Accent1 4 2 6 3 3 5 2" xfId="38113" xr:uid="{00000000-0005-0000-0000-00002C940000}"/>
    <cellStyle name="20% - Accent1 4 2 6 3 3 5 2 2" xfId="38114" xr:uid="{00000000-0005-0000-0000-00002D940000}"/>
    <cellStyle name="20% - Accent1 4 2 6 3 3 5 3" xfId="38115" xr:uid="{00000000-0005-0000-0000-00002E940000}"/>
    <cellStyle name="20% - Accent1 4 2 6 3 3 6" xfId="38116" xr:uid="{00000000-0005-0000-0000-00002F940000}"/>
    <cellStyle name="20% - Accent1 4 2 6 3 3 6 2" xfId="38117" xr:uid="{00000000-0005-0000-0000-000030940000}"/>
    <cellStyle name="20% - Accent1 4 2 6 3 3 6 2 2" xfId="38118" xr:uid="{00000000-0005-0000-0000-000031940000}"/>
    <cellStyle name="20% - Accent1 4 2 6 3 3 6 3" xfId="38119" xr:uid="{00000000-0005-0000-0000-000032940000}"/>
    <cellStyle name="20% - Accent1 4 2 6 3 3 7" xfId="38120" xr:uid="{00000000-0005-0000-0000-000033940000}"/>
    <cellStyle name="20% - Accent1 4 2 6 3 3 7 2" xfId="38121" xr:uid="{00000000-0005-0000-0000-000034940000}"/>
    <cellStyle name="20% - Accent1 4 2 6 3 3 8" xfId="38122" xr:uid="{00000000-0005-0000-0000-000035940000}"/>
    <cellStyle name="20% - Accent1 4 2 6 3 3 8 2" xfId="38123" xr:uid="{00000000-0005-0000-0000-000036940000}"/>
    <cellStyle name="20% - Accent1 4 2 6 3 3 9" xfId="38124" xr:uid="{00000000-0005-0000-0000-000037940000}"/>
    <cellStyle name="20% - Accent1 4 2 6 3 4" xfId="38125" xr:uid="{00000000-0005-0000-0000-000038940000}"/>
    <cellStyle name="20% - Accent1 4 2 6 3 4 2" xfId="38126" xr:uid="{00000000-0005-0000-0000-000039940000}"/>
    <cellStyle name="20% - Accent1 4 2 6 3 4 2 2" xfId="38127" xr:uid="{00000000-0005-0000-0000-00003A940000}"/>
    <cellStyle name="20% - Accent1 4 2 6 3 4 2 2 2" xfId="38128" xr:uid="{00000000-0005-0000-0000-00003B940000}"/>
    <cellStyle name="20% - Accent1 4 2 6 3 4 2 3" xfId="38129" xr:uid="{00000000-0005-0000-0000-00003C940000}"/>
    <cellStyle name="20% - Accent1 4 2 6 3 4 3" xfId="38130" xr:uid="{00000000-0005-0000-0000-00003D940000}"/>
    <cellStyle name="20% - Accent1 4 2 6 3 4 3 2" xfId="38131" xr:uid="{00000000-0005-0000-0000-00003E940000}"/>
    <cellStyle name="20% - Accent1 4 2 6 3 4 4" xfId="38132" xr:uid="{00000000-0005-0000-0000-00003F940000}"/>
    <cellStyle name="20% - Accent1 4 2 6 3 5" xfId="38133" xr:uid="{00000000-0005-0000-0000-000040940000}"/>
    <cellStyle name="20% - Accent1 4 2 6 3 5 2" xfId="38134" xr:uid="{00000000-0005-0000-0000-000041940000}"/>
    <cellStyle name="20% - Accent1 4 2 6 3 5 2 2" xfId="38135" xr:uid="{00000000-0005-0000-0000-000042940000}"/>
    <cellStyle name="20% - Accent1 4 2 6 3 5 2 2 2" xfId="38136" xr:uid="{00000000-0005-0000-0000-000043940000}"/>
    <cellStyle name="20% - Accent1 4 2 6 3 5 2 3" xfId="38137" xr:uid="{00000000-0005-0000-0000-000044940000}"/>
    <cellStyle name="20% - Accent1 4 2 6 3 5 3" xfId="38138" xr:uid="{00000000-0005-0000-0000-000045940000}"/>
    <cellStyle name="20% - Accent1 4 2 6 3 5 3 2" xfId="38139" xr:uid="{00000000-0005-0000-0000-000046940000}"/>
    <cellStyle name="20% - Accent1 4 2 6 3 5 4" xfId="38140" xr:uid="{00000000-0005-0000-0000-000047940000}"/>
    <cellStyle name="20% - Accent1 4 2 6 3 6" xfId="38141" xr:uid="{00000000-0005-0000-0000-000048940000}"/>
    <cellStyle name="20% - Accent1 4 2 6 3 6 2" xfId="38142" xr:uid="{00000000-0005-0000-0000-000049940000}"/>
    <cellStyle name="20% - Accent1 4 2 6 3 6 2 2" xfId="38143" xr:uid="{00000000-0005-0000-0000-00004A940000}"/>
    <cellStyle name="20% - Accent1 4 2 6 3 6 2 2 2" xfId="38144" xr:uid="{00000000-0005-0000-0000-00004B940000}"/>
    <cellStyle name="20% - Accent1 4 2 6 3 6 2 3" xfId="38145" xr:uid="{00000000-0005-0000-0000-00004C940000}"/>
    <cellStyle name="20% - Accent1 4 2 6 3 6 3" xfId="38146" xr:uid="{00000000-0005-0000-0000-00004D940000}"/>
    <cellStyle name="20% - Accent1 4 2 6 3 6 3 2" xfId="38147" xr:uid="{00000000-0005-0000-0000-00004E940000}"/>
    <cellStyle name="20% - Accent1 4 2 6 3 6 4" xfId="38148" xr:uid="{00000000-0005-0000-0000-00004F940000}"/>
    <cellStyle name="20% - Accent1 4 2 6 3 7" xfId="38149" xr:uid="{00000000-0005-0000-0000-000050940000}"/>
    <cellStyle name="20% - Accent1 4 2 6 3 7 2" xfId="38150" xr:uid="{00000000-0005-0000-0000-000051940000}"/>
    <cellStyle name="20% - Accent1 4 2 6 3 7 2 2" xfId="38151" xr:uid="{00000000-0005-0000-0000-000052940000}"/>
    <cellStyle name="20% - Accent1 4 2 6 3 7 3" xfId="38152" xr:uid="{00000000-0005-0000-0000-000053940000}"/>
    <cellStyle name="20% - Accent1 4 2 6 3 8" xfId="38153" xr:uid="{00000000-0005-0000-0000-000054940000}"/>
    <cellStyle name="20% - Accent1 4 2 6 3 8 2" xfId="38154" xr:uid="{00000000-0005-0000-0000-000055940000}"/>
    <cellStyle name="20% - Accent1 4 2 6 3 8 2 2" xfId="38155" xr:uid="{00000000-0005-0000-0000-000056940000}"/>
    <cellStyle name="20% - Accent1 4 2 6 3 8 3" xfId="38156" xr:uid="{00000000-0005-0000-0000-000057940000}"/>
    <cellStyle name="20% - Accent1 4 2 6 3 9" xfId="38157" xr:uid="{00000000-0005-0000-0000-000058940000}"/>
    <cellStyle name="20% - Accent1 4 2 6 3 9 2" xfId="38158" xr:uid="{00000000-0005-0000-0000-000059940000}"/>
    <cellStyle name="20% - Accent1 4 2 6 4" xfId="38159" xr:uid="{00000000-0005-0000-0000-00005A940000}"/>
    <cellStyle name="20% - Accent1 4 2 6 4 10" xfId="38160" xr:uid="{00000000-0005-0000-0000-00005B940000}"/>
    <cellStyle name="20% - Accent1 4 2 6 4 10 2" xfId="38161" xr:uid="{00000000-0005-0000-0000-00005C940000}"/>
    <cellStyle name="20% - Accent1 4 2 6 4 11" xfId="38162" xr:uid="{00000000-0005-0000-0000-00005D940000}"/>
    <cellStyle name="20% - Accent1 4 2 6 4 2" xfId="38163" xr:uid="{00000000-0005-0000-0000-00005E940000}"/>
    <cellStyle name="20% - Accent1 4 2 6 4 2 2" xfId="38164" xr:uid="{00000000-0005-0000-0000-00005F940000}"/>
    <cellStyle name="20% - Accent1 4 2 6 4 2 2 2" xfId="38165" xr:uid="{00000000-0005-0000-0000-000060940000}"/>
    <cellStyle name="20% - Accent1 4 2 6 4 2 2 2 2" xfId="38166" xr:uid="{00000000-0005-0000-0000-000061940000}"/>
    <cellStyle name="20% - Accent1 4 2 6 4 2 2 2 2 2" xfId="38167" xr:uid="{00000000-0005-0000-0000-000062940000}"/>
    <cellStyle name="20% - Accent1 4 2 6 4 2 2 2 3" xfId="38168" xr:uid="{00000000-0005-0000-0000-000063940000}"/>
    <cellStyle name="20% - Accent1 4 2 6 4 2 2 3" xfId="38169" xr:uid="{00000000-0005-0000-0000-000064940000}"/>
    <cellStyle name="20% - Accent1 4 2 6 4 2 2 3 2" xfId="38170" xr:uid="{00000000-0005-0000-0000-000065940000}"/>
    <cellStyle name="20% - Accent1 4 2 6 4 2 2 4" xfId="38171" xr:uid="{00000000-0005-0000-0000-000066940000}"/>
    <cellStyle name="20% - Accent1 4 2 6 4 2 3" xfId="38172" xr:uid="{00000000-0005-0000-0000-000067940000}"/>
    <cellStyle name="20% - Accent1 4 2 6 4 2 3 2" xfId="38173" xr:uid="{00000000-0005-0000-0000-000068940000}"/>
    <cellStyle name="20% - Accent1 4 2 6 4 2 3 2 2" xfId="38174" xr:uid="{00000000-0005-0000-0000-000069940000}"/>
    <cellStyle name="20% - Accent1 4 2 6 4 2 3 2 2 2" xfId="38175" xr:uid="{00000000-0005-0000-0000-00006A940000}"/>
    <cellStyle name="20% - Accent1 4 2 6 4 2 3 2 3" xfId="38176" xr:uid="{00000000-0005-0000-0000-00006B940000}"/>
    <cellStyle name="20% - Accent1 4 2 6 4 2 3 3" xfId="38177" xr:uid="{00000000-0005-0000-0000-00006C940000}"/>
    <cellStyle name="20% - Accent1 4 2 6 4 2 3 3 2" xfId="38178" xr:uid="{00000000-0005-0000-0000-00006D940000}"/>
    <cellStyle name="20% - Accent1 4 2 6 4 2 3 4" xfId="38179" xr:uid="{00000000-0005-0000-0000-00006E940000}"/>
    <cellStyle name="20% - Accent1 4 2 6 4 2 4" xfId="38180" xr:uid="{00000000-0005-0000-0000-00006F940000}"/>
    <cellStyle name="20% - Accent1 4 2 6 4 2 4 2" xfId="38181" xr:uid="{00000000-0005-0000-0000-000070940000}"/>
    <cellStyle name="20% - Accent1 4 2 6 4 2 4 2 2" xfId="38182" xr:uid="{00000000-0005-0000-0000-000071940000}"/>
    <cellStyle name="20% - Accent1 4 2 6 4 2 4 2 2 2" xfId="38183" xr:uid="{00000000-0005-0000-0000-000072940000}"/>
    <cellStyle name="20% - Accent1 4 2 6 4 2 4 2 3" xfId="38184" xr:uid="{00000000-0005-0000-0000-000073940000}"/>
    <cellStyle name="20% - Accent1 4 2 6 4 2 4 3" xfId="38185" xr:uid="{00000000-0005-0000-0000-000074940000}"/>
    <cellStyle name="20% - Accent1 4 2 6 4 2 4 3 2" xfId="38186" xr:uid="{00000000-0005-0000-0000-000075940000}"/>
    <cellStyle name="20% - Accent1 4 2 6 4 2 4 4" xfId="38187" xr:uid="{00000000-0005-0000-0000-000076940000}"/>
    <cellStyle name="20% - Accent1 4 2 6 4 2 5" xfId="38188" xr:uid="{00000000-0005-0000-0000-000077940000}"/>
    <cellStyle name="20% - Accent1 4 2 6 4 2 5 2" xfId="38189" xr:uid="{00000000-0005-0000-0000-000078940000}"/>
    <cellStyle name="20% - Accent1 4 2 6 4 2 5 2 2" xfId="38190" xr:uid="{00000000-0005-0000-0000-000079940000}"/>
    <cellStyle name="20% - Accent1 4 2 6 4 2 5 3" xfId="38191" xr:uid="{00000000-0005-0000-0000-00007A940000}"/>
    <cellStyle name="20% - Accent1 4 2 6 4 2 6" xfId="38192" xr:uid="{00000000-0005-0000-0000-00007B940000}"/>
    <cellStyle name="20% - Accent1 4 2 6 4 2 6 2" xfId="38193" xr:uid="{00000000-0005-0000-0000-00007C940000}"/>
    <cellStyle name="20% - Accent1 4 2 6 4 2 6 2 2" xfId="38194" xr:uid="{00000000-0005-0000-0000-00007D940000}"/>
    <cellStyle name="20% - Accent1 4 2 6 4 2 6 3" xfId="38195" xr:uid="{00000000-0005-0000-0000-00007E940000}"/>
    <cellStyle name="20% - Accent1 4 2 6 4 2 7" xfId="38196" xr:uid="{00000000-0005-0000-0000-00007F940000}"/>
    <cellStyle name="20% - Accent1 4 2 6 4 2 7 2" xfId="38197" xr:uid="{00000000-0005-0000-0000-000080940000}"/>
    <cellStyle name="20% - Accent1 4 2 6 4 2 8" xfId="38198" xr:uid="{00000000-0005-0000-0000-000081940000}"/>
    <cellStyle name="20% - Accent1 4 2 6 4 2 8 2" xfId="38199" xr:uid="{00000000-0005-0000-0000-000082940000}"/>
    <cellStyle name="20% - Accent1 4 2 6 4 2 9" xfId="38200" xr:uid="{00000000-0005-0000-0000-000083940000}"/>
    <cellStyle name="20% - Accent1 4 2 6 4 3" xfId="38201" xr:uid="{00000000-0005-0000-0000-000084940000}"/>
    <cellStyle name="20% - Accent1 4 2 6 4 3 2" xfId="38202" xr:uid="{00000000-0005-0000-0000-000085940000}"/>
    <cellStyle name="20% - Accent1 4 2 6 4 3 2 2" xfId="38203" xr:uid="{00000000-0005-0000-0000-000086940000}"/>
    <cellStyle name="20% - Accent1 4 2 6 4 3 2 2 2" xfId="38204" xr:uid="{00000000-0005-0000-0000-000087940000}"/>
    <cellStyle name="20% - Accent1 4 2 6 4 3 2 2 2 2" xfId="38205" xr:uid="{00000000-0005-0000-0000-000088940000}"/>
    <cellStyle name="20% - Accent1 4 2 6 4 3 2 2 3" xfId="38206" xr:uid="{00000000-0005-0000-0000-000089940000}"/>
    <cellStyle name="20% - Accent1 4 2 6 4 3 2 3" xfId="38207" xr:uid="{00000000-0005-0000-0000-00008A940000}"/>
    <cellStyle name="20% - Accent1 4 2 6 4 3 2 3 2" xfId="38208" xr:uid="{00000000-0005-0000-0000-00008B940000}"/>
    <cellStyle name="20% - Accent1 4 2 6 4 3 2 4" xfId="38209" xr:uid="{00000000-0005-0000-0000-00008C940000}"/>
    <cellStyle name="20% - Accent1 4 2 6 4 3 3" xfId="38210" xr:uid="{00000000-0005-0000-0000-00008D940000}"/>
    <cellStyle name="20% - Accent1 4 2 6 4 3 3 2" xfId="38211" xr:uid="{00000000-0005-0000-0000-00008E940000}"/>
    <cellStyle name="20% - Accent1 4 2 6 4 3 3 2 2" xfId="38212" xr:uid="{00000000-0005-0000-0000-00008F940000}"/>
    <cellStyle name="20% - Accent1 4 2 6 4 3 3 2 2 2" xfId="38213" xr:uid="{00000000-0005-0000-0000-000090940000}"/>
    <cellStyle name="20% - Accent1 4 2 6 4 3 3 2 3" xfId="38214" xr:uid="{00000000-0005-0000-0000-000091940000}"/>
    <cellStyle name="20% - Accent1 4 2 6 4 3 3 3" xfId="38215" xr:uid="{00000000-0005-0000-0000-000092940000}"/>
    <cellStyle name="20% - Accent1 4 2 6 4 3 3 3 2" xfId="38216" xr:uid="{00000000-0005-0000-0000-000093940000}"/>
    <cellStyle name="20% - Accent1 4 2 6 4 3 3 4" xfId="38217" xr:uid="{00000000-0005-0000-0000-000094940000}"/>
    <cellStyle name="20% - Accent1 4 2 6 4 3 4" xfId="38218" xr:uid="{00000000-0005-0000-0000-000095940000}"/>
    <cellStyle name="20% - Accent1 4 2 6 4 3 4 2" xfId="38219" xr:uid="{00000000-0005-0000-0000-000096940000}"/>
    <cellStyle name="20% - Accent1 4 2 6 4 3 4 2 2" xfId="38220" xr:uid="{00000000-0005-0000-0000-000097940000}"/>
    <cellStyle name="20% - Accent1 4 2 6 4 3 4 2 2 2" xfId="38221" xr:uid="{00000000-0005-0000-0000-000098940000}"/>
    <cellStyle name="20% - Accent1 4 2 6 4 3 4 2 3" xfId="38222" xr:uid="{00000000-0005-0000-0000-000099940000}"/>
    <cellStyle name="20% - Accent1 4 2 6 4 3 4 3" xfId="38223" xr:uid="{00000000-0005-0000-0000-00009A940000}"/>
    <cellStyle name="20% - Accent1 4 2 6 4 3 4 3 2" xfId="38224" xr:uid="{00000000-0005-0000-0000-00009B940000}"/>
    <cellStyle name="20% - Accent1 4 2 6 4 3 4 4" xfId="38225" xr:uid="{00000000-0005-0000-0000-00009C940000}"/>
    <cellStyle name="20% - Accent1 4 2 6 4 3 5" xfId="38226" xr:uid="{00000000-0005-0000-0000-00009D940000}"/>
    <cellStyle name="20% - Accent1 4 2 6 4 3 5 2" xfId="38227" xr:uid="{00000000-0005-0000-0000-00009E940000}"/>
    <cellStyle name="20% - Accent1 4 2 6 4 3 5 2 2" xfId="38228" xr:uid="{00000000-0005-0000-0000-00009F940000}"/>
    <cellStyle name="20% - Accent1 4 2 6 4 3 5 3" xfId="38229" xr:uid="{00000000-0005-0000-0000-0000A0940000}"/>
    <cellStyle name="20% - Accent1 4 2 6 4 3 6" xfId="38230" xr:uid="{00000000-0005-0000-0000-0000A1940000}"/>
    <cellStyle name="20% - Accent1 4 2 6 4 3 6 2" xfId="38231" xr:uid="{00000000-0005-0000-0000-0000A2940000}"/>
    <cellStyle name="20% - Accent1 4 2 6 4 3 6 2 2" xfId="38232" xr:uid="{00000000-0005-0000-0000-0000A3940000}"/>
    <cellStyle name="20% - Accent1 4 2 6 4 3 6 3" xfId="38233" xr:uid="{00000000-0005-0000-0000-0000A4940000}"/>
    <cellStyle name="20% - Accent1 4 2 6 4 3 7" xfId="38234" xr:uid="{00000000-0005-0000-0000-0000A5940000}"/>
    <cellStyle name="20% - Accent1 4 2 6 4 3 7 2" xfId="38235" xr:uid="{00000000-0005-0000-0000-0000A6940000}"/>
    <cellStyle name="20% - Accent1 4 2 6 4 3 8" xfId="38236" xr:uid="{00000000-0005-0000-0000-0000A7940000}"/>
    <cellStyle name="20% - Accent1 4 2 6 4 3 8 2" xfId="38237" xr:uid="{00000000-0005-0000-0000-0000A8940000}"/>
    <cellStyle name="20% - Accent1 4 2 6 4 3 9" xfId="38238" xr:uid="{00000000-0005-0000-0000-0000A9940000}"/>
    <cellStyle name="20% - Accent1 4 2 6 4 4" xfId="38239" xr:uid="{00000000-0005-0000-0000-0000AA940000}"/>
    <cellStyle name="20% - Accent1 4 2 6 4 4 2" xfId="38240" xr:uid="{00000000-0005-0000-0000-0000AB940000}"/>
    <cellStyle name="20% - Accent1 4 2 6 4 4 2 2" xfId="38241" xr:uid="{00000000-0005-0000-0000-0000AC940000}"/>
    <cellStyle name="20% - Accent1 4 2 6 4 4 2 2 2" xfId="38242" xr:uid="{00000000-0005-0000-0000-0000AD940000}"/>
    <cellStyle name="20% - Accent1 4 2 6 4 4 2 3" xfId="38243" xr:uid="{00000000-0005-0000-0000-0000AE940000}"/>
    <cellStyle name="20% - Accent1 4 2 6 4 4 3" xfId="38244" xr:uid="{00000000-0005-0000-0000-0000AF940000}"/>
    <cellStyle name="20% - Accent1 4 2 6 4 4 3 2" xfId="38245" xr:uid="{00000000-0005-0000-0000-0000B0940000}"/>
    <cellStyle name="20% - Accent1 4 2 6 4 4 4" xfId="38246" xr:uid="{00000000-0005-0000-0000-0000B1940000}"/>
    <cellStyle name="20% - Accent1 4 2 6 4 5" xfId="38247" xr:uid="{00000000-0005-0000-0000-0000B2940000}"/>
    <cellStyle name="20% - Accent1 4 2 6 4 5 2" xfId="38248" xr:uid="{00000000-0005-0000-0000-0000B3940000}"/>
    <cellStyle name="20% - Accent1 4 2 6 4 5 2 2" xfId="38249" xr:uid="{00000000-0005-0000-0000-0000B4940000}"/>
    <cellStyle name="20% - Accent1 4 2 6 4 5 2 2 2" xfId="38250" xr:uid="{00000000-0005-0000-0000-0000B5940000}"/>
    <cellStyle name="20% - Accent1 4 2 6 4 5 2 3" xfId="38251" xr:uid="{00000000-0005-0000-0000-0000B6940000}"/>
    <cellStyle name="20% - Accent1 4 2 6 4 5 3" xfId="38252" xr:uid="{00000000-0005-0000-0000-0000B7940000}"/>
    <cellStyle name="20% - Accent1 4 2 6 4 5 3 2" xfId="38253" xr:uid="{00000000-0005-0000-0000-0000B8940000}"/>
    <cellStyle name="20% - Accent1 4 2 6 4 5 4" xfId="38254" xr:uid="{00000000-0005-0000-0000-0000B9940000}"/>
    <cellStyle name="20% - Accent1 4 2 6 4 6" xfId="38255" xr:uid="{00000000-0005-0000-0000-0000BA940000}"/>
    <cellStyle name="20% - Accent1 4 2 6 4 6 2" xfId="38256" xr:uid="{00000000-0005-0000-0000-0000BB940000}"/>
    <cellStyle name="20% - Accent1 4 2 6 4 6 2 2" xfId="38257" xr:uid="{00000000-0005-0000-0000-0000BC940000}"/>
    <cellStyle name="20% - Accent1 4 2 6 4 6 2 2 2" xfId="38258" xr:uid="{00000000-0005-0000-0000-0000BD940000}"/>
    <cellStyle name="20% - Accent1 4 2 6 4 6 2 3" xfId="38259" xr:uid="{00000000-0005-0000-0000-0000BE940000}"/>
    <cellStyle name="20% - Accent1 4 2 6 4 6 3" xfId="38260" xr:uid="{00000000-0005-0000-0000-0000BF940000}"/>
    <cellStyle name="20% - Accent1 4 2 6 4 6 3 2" xfId="38261" xr:uid="{00000000-0005-0000-0000-0000C0940000}"/>
    <cellStyle name="20% - Accent1 4 2 6 4 6 4" xfId="38262" xr:uid="{00000000-0005-0000-0000-0000C1940000}"/>
    <cellStyle name="20% - Accent1 4 2 6 4 7" xfId="38263" xr:uid="{00000000-0005-0000-0000-0000C2940000}"/>
    <cellStyle name="20% - Accent1 4 2 6 4 7 2" xfId="38264" xr:uid="{00000000-0005-0000-0000-0000C3940000}"/>
    <cellStyle name="20% - Accent1 4 2 6 4 7 2 2" xfId="38265" xr:uid="{00000000-0005-0000-0000-0000C4940000}"/>
    <cellStyle name="20% - Accent1 4 2 6 4 7 3" xfId="38266" xr:uid="{00000000-0005-0000-0000-0000C5940000}"/>
    <cellStyle name="20% - Accent1 4 2 6 4 8" xfId="38267" xr:uid="{00000000-0005-0000-0000-0000C6940000}"/>
    <cellStyle name="20% - Accent1 4 2 6 4 8 2" xfId="38268" xr:uid="{00000000-0005-0000-0000-0000C7940000}"/>
    <cellStyle name="20% - Accent1 4 2 6 4 8 2 2" xfId="38269" xr:uid="{00000000-0005-0000-0000-0000C8940000}"/>
    <cellStyle name="20% - Accent1 4 2 6 4 8 3" xfId="38270" xr:uid="{00000000-0005-0000-0000-0000C9940000}"/>
    <cellStyle name="20% - Accent1 4 2 6 4 9" xfId="38271" xr:uid="{00000000-0005-0000-0000-0000CA940000}"/>
    <cellStyle name="20% - Accent1 4 2 6 4 9 2" xfId="38272" xr:uid="{00000000-0005-0000-0000-0000CB940000}"/>
    <cellStyle name="20% - Accent1 4 2 6 5" xfId="38273" xr:uid="{00000000-0005-0000-0000-0000CC940000}"/>
    <cellStyle name="20% - Accent1 4 2 6 5 2" xfId="38274" xr:uid="{00000000-0005-0000-0000-0000CD940000}"/>
    <cellStyle name="20% - Accent1 4 2 6 5 2 2" xfId="38275" xr:uid="{00000000-0005-0000-0000-0000CE940000}"/>
    <cellStyle name="20% - Accent1 4 2 6 5 2 2 2" xfId="38276" xr:uid="{00000000-0005-0000-0000-0000CF940000}"/>
    <cellStyle name="20% - Accent1 4 2 6 5 2 2 2 2" xfId="38277" xr:uid="{00000000-0005-0000-0000-0000D0940000}"/>
    <cellStyle name="20% - Accent1 4 2 6 5 2 2 3" xfId="38278" xr:uid="{00000000-0005-0000-0000-0000D1940000}"/>
    <cellStyle name="20% - Accent1 4 2 6 5 2 3" xfId="38279" xr:uid="{00000000-0005-0000-0000-0000D2940000}"/>
    <cellStyle name="20% - Accent1 4 2 6 5 2 3 2" xfId="38280" xr:uid="{00000000-0005-0000-0000-0000D3940000}"/>
    <cellStyle name="20% - Accent1 4 2 6 5 2 4" xfId="38281" xr:uid="{00000000-0005-0000-0000-0000D4940000}"/>
    <cellStyle name="20% - Accent1 4 2 6 5 3" xfId="38282" xr:uid="{00000000-0005-0000-0000-0000D5940000}"/>
    <cellStyle name="20% - Accent1 4 2 6 5 3 2" xfId="38283" xr:uid="{00000000-0005-0000-0000-0000D6940000}"/>
    <cellStyle name="20% - Accent1 4 2 6 5 3 2 2" xfId="38284" xr:uid="{00000000-0005-0000-0000-0000D7940000}"/>
    <cellStyle name="20% - Accent1 4 2 6 5 3 2 2 2" xfId="38285" xr:uid="{00000000-0005-0000-0000-0000D8940000}"/>
    <cellStyle name="20% - Accent1 4 2 6 5 3 2 3" xfId="38286" xr:uid="{00000000-0005-0000-0000-0000D9940000}"/>
    <cellStyle name="20% - Accent1 4 2 6 5 3 3" xfId="38287" xr:uid="{00000000-0005-0000-0000-0000DA940000}"/>
    <cellStyle name="20% - Accent1 4 2 6 5 3 3 2" xfId="38288" xr:uid="{00000000-0005-0000-0000-0000DB940000}"/>
    <cellStyle name="20% - Accent1 4 2 6 5 3 4" xfId="38289" xr:uid="{00000000-0005-0000-0000-0000DC940000}"/>
    <cellStyle name="20% - Accent1 4 2 6 5 4" xfId="38290" xr:uid="{00000000-0005-0000-0000-0000DD940000}"/>
    <cellStyle name="20% - Accent1 4 2 6 5 4 2" xfId="38291" xr:uid="{00000000-0005-0000-0000-0000DE940000}"/>
    <cellStyle name="20% - Accent1 4 2 6 5 4 2 2" xfId="38292" xr:uid="{00000000-0005-0000-0000-0000DF940000}"/>
    <cellStyle name="20% - Accent1 4 2 6 5 4 2 2 2" xfId="38293" xr:uid="{00000000-0005-0000-0000-0000E0940000}"/>
    <cellStyle name="20% - Accent1 4 2 6 5 4 2 3" xfId="38294" xr:uid="{00000000-0005-0000-0000-0000E1940000}"/>
    <cellStyle name="20% - Accent1 4 2 6 5 4 3" xfId="38295" xr:uid="{00000000-0005-0000-0000-0000E2940000}"/>
    <cellStyle name="20% - Accent1 4 2 6 5 4 3 2" xfId="38296" xr:uid="{00000000-0005-0000-0000-0000E3940000}"/>
    <cellStyle name="20% - Accent1 4 2 6 5 4 4" xfId="38297" xr:uid="{00000000-0005-0000-0000-0000E4940000}"/>
    <cellStyle name="20% - Accent1 4 2 6 5 5" xfId="38298" xr:uid="{00000000-0005-0000-0000-0000E5940000}"/>
    <cellStyle name="20% - Accent1 4 2 6 5 5 2" xfId="38299" xr:uid="{00000000-0005-0000-0000-0000E6940000}"/>
    <cellStyle name="20% - Accent1 4 2 6 5 5 2 2" xfId="38300" xr:uid="{00000000-0005-0000-0000-0000E7940000}"/>
    <cellStyle name="20% - Accent1 4 2 6 5 5 3" xfId="38301" xr:uid="{00000000-0005-0000-0000-0000E8940000}"/>
    <cellStyle name="20% - Accent1 4 2 6 5 6" xfId="38302" xr:uid="{00000000-0005-0000-0000-0000E9940000}"/>
    <cellStyle name="20% - Accent1 4 2 6 5 6 2" xfId="38303" xr:uid="{00000000-0005-0000-0000-0000EA940000}"/>
    <cellStyle name="20% - Accent1 4 2 6 5 6 2 2" xfId="38304" xr:uid="{00000000-0005-0000-0000-0000EB940000}"/>
    <cellStyle name="20% - Accent1 4 2 6 5 6 3" xfId="38305" xr:uid="{00000000-0005-0000-0000-0000EC940000}"/>
    <cellStyle name="20% - Accent1 4 2 6 5 7" xfId="38306" xr:uid="{00000000-0005-0000-0000-0000ED940000}"/>
    <cellStyle name="20% - Accent1 4 2 6 5 7 2" xfId="38307" xr:uid="{00000000-0005-0000-0000-0000EE940000}"/>
    <cellStyle name="20% - Accent1 4 2 6 5 8" xfId="38308" xr:uid="{00000000-0005-0000-0000-0000EF940000}"/>
    <cellStyle name="20% - Accent1 4 2 6 5 8 2" xfId="38309" xr:uid="{00000000-0005-0000-0000-0000F0940000}"/>
    <cellStyle name="20% - Accent1 4 2 6 5 9" xfId="38310" xr:uid="{00000000-0005-0000-0000-0000F1940000}"/>
    <cellStyle name="20% - Accent1 4 2 6 6" xfId="38311" xr:uid="{00000000-0005-0000-0000-0000F2940000}"/>
    <cellStyle name="20% - Accent1 4 2 6 6 2" xfId="38312" xr:uid="{00000000-0005-0000-0000-0000F3940000}"/>
    <cellStyle name="20% - Accent1 4 2 6 6 2 2" xfId="38313" xr:uid="{00000000-0005-0000-0000-0000F4940000}"/>
    <cellStyle name="20% - Accent1 4 2 6 6 2 2 2" xfId="38314" xr:uid="{00000000-0005-0000-0000-0000F5940000}"/>
    <cellStyle name="20% - Accent1 4 2 6 6 2 2 2 2" xfId="38315" xr:uid="{00000000-0005-0000-0000-0000F6940000}"/>
    <cellStyle name="20% - Accent1 4 2 6 6 2 2 3" xfId="38316" xr:uid="{00000000-0005-0000-0000-0000F7940000}"/>
    <cellStyle name="20% - Accent1 4 2 6 6 2 3" xfId="38317" xr:uid="{00000000-0005-0000-0000-0000F8940000}"/>
    <cellStyle name="20% - Accent1 4 2 6 6 2 3 2" xfId="38318" xr:uid="{00000000-0005-0000-0000-0000F9940000}"/>
    <cellStyle name="20% - Accent1 4 2 6 6 2 4" xfId="38319" xr:uid="{00000000-0005-0000-0000-0000FA940000}"/>
    <cellStyle name="20% - Accent1 4 2 6 6 3" xfId="38320" xr:uid="{00000000-0005-0000-0000-0000FB940000}"/>
    <cellStyle name="20% - Accent1 4 2 6 6 3 2" xfId="38321" xr:uid="{00000000-0005-0000-0000-0000FC940000}"/>
    <cellStyle name="20% - Accent1 4 2 6 6 3 2 2" xfId="38322" xr:uid="{00000000-0005-0000-0000-0000FD940000}"/>
    <cellStyle name="20% - Accent1 4 2 6 6 3 2 2 2" xfId="38323" xr:uid="{00000000-0005-0000-0000-0000FE940000}"/>
    <cellStyle name="20% - Accent1 4 2 6 6 3 2 3" xfId="38324" xr:uid="{00000000-0005-0000-0000-0000FF940000}"/>
    <cellStyle name="20% - Accent1 4 2 6 6 3 3" xfId="38325" xr:uid="{00000000-0005-0000-0000-000000950000}"/>
    <cellStyle name="20% - Accent1 4 2 6 6 3 3 2" xfId="38326" xr:uid="{00000000-0005-0000-0000-000001950000}"/>
    <cellStyle name="20% - Accent1 4 2 6 6 3 4" xfId="38327" xr:uid="{00000000-0005-0000-0000-000002950000}"/>
    <cellStyle name="20% - Accent1 4 2 6 6 4" xfId="38328" xr:uid="{00000000-0005-0000-0000-000003950000}"/>
    <cellStyle name="20% - Accent1 4 2 6 6 4 2" xfId="38329" xr:uid="{00000000-0005-0000-0000-000004950000}"/>
    <cellStyle name="20% - Accent1 4 2 6 6 4 2 2" xfId="38330" xr:uid="{00000000-0005-0000-0000-000005950000}"/>
    <cellStyle name="20% - Accent1 4 2 6 6 4 2 2 2" xfId="38331" xr:uid="{00000000-0005-0000-0000-000006950000}"/>
    <cellStyle name="20% - Accent1 4 2 6 6 4 2 3" xfId="38332" xr:uid="{00000000-0005-0000-0000-000007950000}"/>
    <cellStyle name="20% - Accent1 4 2 6 6 4 3" xfId="38333" xr:uid="{00000000-0005-0000-0000-000008950000}"/>
    <cellStyle name="20% - Accent1 4 2 6 6 4 3 2" xfId="38334" xr:uid="{00000000-0005-0000-0000-000009950000}"/>
    <cellStyle name="20% - Accent1 4 2 6 6 4 4" xfId="38335" xr:uid="{00000000-0005-0000-0000-00000A950000}"/>
    <cellStyle name="20% - Accent1 4 2 6 6 5" xfId="38336" xr:uid="{00000000-0005-0000-0000-00000B950000}"/>
    <cellStyle name="20% - Accent1 4 2 6 6 5 2" xfId="38337" xr:uid="{00000000-0005-0000-0000-00000C950000}"/>
    <cellStyle name="20% - Accent1 4 2 6 6 5 2 2" xfId="38338" xr:uid="{00000000-0005-0000-0000-00000D950000}"/>
    <cellStyle name="20% - Accent1 4 2 6 6 5 3" xfId="38339" xr:uid="{00000000-0005-0000-0000-00000E950000}"/>
    <cellStyle name="20% - Accent1 4 2 6 6 6" xfId="38340" xr:uid="{00000000-0005-0000-0000-00000F950000}"/>
    <cellStyle name="20% - Accent1 4 2 6 6 6 2" xfId="38341" xr:uid="{00000000-0005-0000-0000-000010950000}"/>
    <cellStyle name="20% - Accent1 4 2 6 6 6 2 2" xfId="38342" xr:uid="{00000000-0005-0000-0000-000011950000}"/>
    <cellStyle name="20% - Accent1 4 2 6 6 6 3" xfId="38343" xr:uid="{00000000-0005-0000-0000-000012950000}"/>
    <cellStyle name="20% - Accent1 4 2 6 6 7" xfId="38344" xr:uid="{00000000-0005-0000-0000-000013950000}"/>
    <cellStyle name="20% - Accent1 4 2 6 6 7 2" xfId="38345" xr:uid="{00000000-0005-0000-0000-000014950000}"/>
    <cellStyle name="20% - Accent1 4 2 6 6 8" xfId="38346" xr:uid="{00000000-0005-0000-0000-000015950000}"/>
    <cellStyle name="20% - Accent1 4 2 6 6 8 2" xfId="38347" xr:uid="{00000000-0005-0000-0000-000016950000}"/>
    <cellStyle name="20% - Accent1 4 2 6 6 9" xfId="38348" xr:uid="{00000000-0005-0000-0000-000017950000}"/>
    <cellStyle name="20% - Accent1 4 2 6 7" xfId="38349" xr:uid="{00000000-0005-0000-0000-000018950000}"/>
    <cellStyle name="20% - Accent1 4 2 6 7 2" xfId="38350" xr:uid="{00000000-0005-0000-0000-000019950000}"/>
    <cellStyle name="20% - Accent1 4 2 6 7 2 2" xfId="38351" xr:uid="{00000000-0005-0000-0000-00001A950000}"/>
    <cellStyle name="20% - Accent1 4 2 6 7 2 2 2" xfId="38352" xr:uid="{00000000-0005-0000-0000-00001B950000}"/>
    <cellStyle name="20% - Accent1 4 2 6 7 2 3" xfId="38353" xr:uid="{00000000-0005-0000-0000-00001C950000}"/>
    <cellStyle name="20% - Accent1 4 2 6 7 3" xfId="38354" xr:uid="{00000000-0005-0000-0000-00001D950000}"/>
    <cellStyle name="20% - Accent1 4 2 6 7 3 2" xfId="38355" xr:uid="{00000000-0005-0000-0000-00001E950000}"/>
    <cellStyle name="20% - Accent1 4 2 6 7 4" xfId="38356" xr:uid="{00000000-0005-0000-0000-00001F950000}"/>
    <cellStyle name="20% - Accent1 4 2 6 8" xfId="38357" xr:uid="{00000000-0005-0000-0000-000020950000}"/>
    <cellStyle name="20% - Accent1 4 2 6 8 2" xfId="38358" xr:uid="{00000000-0005-0000-0000-000021950000}"/>
    <cellStyle name="20% - Accent1 4 2 6 8 2 2" xfId="38359" xr:uid="{00000000-0005-0000-0000-000022950000}"/>
    <cellStyle name="20% - Accent1 4 2 6 8 2 2 2" xfId="38360" xr:uid="{00000000-0005-0000-0000-000023950000}"/>
    <cellStyle name="20% - Accent1 4 2 6 8 2 3" xfId="38361" xr:uid="{00000000-0005-0000-0000-000024950000}"/>
    <cellStyle name="20% - Accent1 4 2 6 8 3" xfId="38362" xr:uid="{00000000-0005-0000-0000-000025950000}"/>
    <cellStyle name="20% - Accent1 4 2 6 8 3 2" xfId="38363" xr:uid="{00000000-0005-0000-0000-000026950000}"/>
    <cellStyle name="20% - Accent1 4 2 6 8 4" xfId="38364" xr:uid="{00000000-0005-0000-0000-000027950000}"/>
    <cellStyle name="20% - Accent1 4 2 6 9" xfId="38365" xr:uid="{00000000-0005-0000-0000-000028950000}"/>
    <cellStyle name="20% - Accent1 4 2 6 9 2" xfId="38366" xr:uid="{00000000-0005-0000-0000-000029950000}"/>
    <cellStyle name="20% - Accent1 4 2 6 9 2 2" xfId="38367" xr:uid="{00000000-0005-0000-0000-00002A950000}"/>
    <cellStyle name="20% - Accent1 4 2 6 9 2 2 2" xfId="38368" xr:uid="{00000000-0005-0000-0000-00002B950000}"/>
    <cellStyle name="20% - Accent1 4 2 6 9 2 3" xfId="38369" xr:uid="{00000000-0005-0000-0000-00002C950000}"/>
    <cellStyle name="20% - Accent1 4 2 6 9 3" xfId="38370" xr:uid="{00000000-0005-0000-0000-00002D950000}"/>
    <cellStyle name="20% - Accent1 4 2 6 9 3 2" xfId="38371" xr:uid="{00000000-0005-0000-0000-00002E950000}"/>
    <cellStyle name="20% - Accent1 4 2 6 9 4" xfId="38372" xr:uid="{00000000-0005-0000-0000-00002F950000}"/>
    <cellStyle name="20% - Accent1 4 2 7" xfId="38373" xr:uid="{00000000-0005-0000-0000-000030950000}"/>
    <cellStyle name="20% - Accent1 4 2 7 10" xfId="38374" xr:uid="{00000000-0005-0000-0000-000031950000}"/>
    <cellStyle name="20% - Accent1 4 2 7 10 2" xfId="38375" xr:uid="{00000000-0005-0000-0000-000032950000}"/>
    <cellStyle name="20% - Accent1 4 2 7 11" xfId="38376" xr:uid="{00000000-0005-0000-0000-000033950000}"/>
    <cellStyle name="20% - Accent1 4 2 7 11 2" xfId="38377" xr:uid="{00000000-0005-0000-0000-000034950000}"/>
    <cellStyle name="20% - Accent1 4 2 7 12" xfId="38378" xr:uid="{00000000-0005-0000-0000-000035950000}"/>
    <cellStyle name="20% - Accent1 4 2 7 2" xfId="38379" xr:uid="{00000000-0005-0000-0000-000036950000}"/>
    <cellStyle name="20% - Accent1 4 2 7 2 10" xfId="38380" xr:uid="{00000000-0005-0000-0000-000037950000}"/>
    <cellStyle name="20% - Accent1 4 2 7 2 10 2" xfId="38381" xr:uid="{00000000-0005-0000-0000-000038950000}"/>
    <cellStyle name="20% - Accent1 4 2 7 2 11" xfId="38382" xr:uid="{00000000-0005-0000-0000-000039950000}"/>
    <cellStyle name="20% - Accent1 4 2 7 2 2" xfId="38383" xr:uid="{00000000-0005-0000-0000-00003A950000}"/>
    <cellStyle name="20% - Accent1 4 2 7 2 2 2" xfId="38384" xr:uid="{00000000-0005-0000-0000-00003B950000}"/>
    <cellStyle name="20% - Accent1 4 2 7 2 2 2 2" xfId="38385" xr:uid="{00000000-0005-0000-0000-00003C950000}"/>
    <cellStyle name="20% - Accent1 4 2 7 2 2 2 2 2" xfId="38386" xr:uid="{00000000-0005-0000-0000-00003D950000}"/>
    <cellStyle name="20% - Accent1 4 2 7 2 2 2 2 2 2" xfId="38387" xr:uid="{00000000-0005-0000-0000-00003E950000}"/>
    <cellStyle name="20% - Accent1 4 2 7 2 2 2 2 3" xfId="38388" xr:uid="{00000000-0005-0000-0000-00003F950000}"/>
    <cellStyle name="20% - Accent1 4 2 7 2 2 2 3" xfId="38389" xr:uid="{00000000-0005-0000-0000-000040950000}"/>
    <cellStyle name="20% - Accent1 4 2 7 2 2 2 3 2" xfId="38390" xr:uid="{00000000-0005-0000-0000-000041950000}"/>
    <cellStyle name="20% - Accent1 4 2 7 2 2 2 4" xfId="38391" xr:uid="{00000000-0005-0000-0000-000042950000}"/>
    <cellStyle name="20% - Accent1 4 2 7 2 2 3" xfId="38392" xr:uid="{00000000-0005-0000-0000-000043950000}"/>
    <cellStyle name="20% - Accent1 4 2 7 2 2 3 2" xfId="38393" xr:uid="{00000000-0005-0000-0000-000044950000}"/>
    <cellStyle name="20% - Accent1 4 2 7 2 2 3 2 2" xfId="38394" xr:uid="{00000000-0005-0000-0000-000045950000}"/>
    <cellStyle name="20% - Accent1 4 2 7 2 2 3 2 2 2" xfId="38395" xr:uid="{00000000-0005-0000-0000-000046950000}"/>
    <cellStyle name="20% - Accent1 4 2 7 2 2 3 2 3" xfId="38396" xr:uid="{00000000-0005-0000-0000-000047950000}"/>
    <cellStyle name="20% - Accent1 4 2 7 2 2 3 3" xfId="38397" xr:uid="{00000000-0005-0000-0000-000048950000}"/>
    <cellStyle name="20% - Accent1 4 2 7 2 2 3 3 2" xfId="38398" xr:uid="{00000000-0005-0000-0000-000049950000}"/>
    <cellStyle name="20% - Accent1 4 2 7 2 2 3 4" xfId="38399" xr:uid="{00000000-0005-0000-0000-00004A950000}"/>
    <cellStyle name="20% - Accent1 4 2 7 2 2 4" xfId="38400" xr:uid="{00000000-0005-0000-0000-00004B950000}"/>
    <cellStyle name="20% - Accent1 4 2 7 2 2 4 2" xfId="38401" xr:uid="{00000000-0005-0000-0000-00004C950000}"/>
    <cellStyle name="20% - Accent1 4 2 7 2 2 4 2 2" xfId="38402" xr:uid="{00000000-0005-0000-0000-00004D950000}"/>
    <cellStyle name="20% - Accent1 4 2 7 2 2 4 2 2 2" xfId="38403" xr:uid="{00000000-0005-0000-0000-00004E950000}"/>
    <cellStyle name="20% - Accent1 4 2 7 2 2 4 2 3" xfId="38404" xr:uid="{00000000-0005-0000-0000-00004F950000}"/>
    <cellStyle name="20% - Accent1 4 2 7 2 2 4 3" xfId="38405" xr:uid="{00000000-0005-0000-0000-000050950000}"/>
    <cellStyle name="20% - Accent1 4 2 7 2 2 4 3 2" xfId="38406" xr:uid="{00000000-0005-0000-0000-000051950000}"/>
    <cellStyle name="20% - Accent1 4 2 7 2 2 4 4" xfId="38407" xr:uid="{00000000-0005-0000-0000-000052950000}"/>
    <cellStyle name="20% - Accent1 4 2 7 2 2 5" xfId="38408" xr:uid="{00000000-0005-0000-0000-000053950000}"/>
    <cellStyle name="20% - Accent1 4 2 7 2 2 5 2" xfId="38409" xr:uid="{00000000-0005-0000-0000-000054950000}"/>
    <cellStyle name="20% - Accent1 4 2 7 2 2 5 2 2" xfId="38410" xr:uid="{00000000-0005-0000-0000-000055950000}"/>
    <cellStyle name="20% - Accent1 4 2 7 2 2 5 3" xfId="38411" xr:uid="{00000000-0005-0000-0000-000056950000}"/>
    <cellStyle name="20% - Accent1 4 2 7 2 2 6" xfId="38412" xr:uid="{00000000-0005-0000-0000-000057950000}"/>
    <cellStyle name="20% - Accent1 4 2 7 2 2 6 2" xfId="38413" xr:uid="{00000000-0005-0000-0000-000058950000}"/>
    <cellStyle name="20% - Accent1 4 2 7 2 2 6 2 2" xfId="38414" xr:uid="{00000000-0005-0000-0000-000059950000}"/>
    <cellStyle name="20% - Accent1 4 2 7 2 2 6 3" xfId="38415" xr:uid="{00000000-0005-0000-0000-00005A950000}"/>
    <cellStyle name="20% - Accent1 4 2 7 2 2 7" xfId="38416" xr:uid="{00000000-0005-0000-0000-00005B950000}"/>
    <cellStyle name="20% - Accent1 4 2 7 2 2 7 2" xfId="38417" xr:uid="{00000000-0005-0000-0000-00005C950000}"/>
    <cellStyle name="20% - Accent1 4 2 7 2 2 8" xfId="38418" xr:uid="{00000000-0005-0000-0000-00005D950000}"/>
    <cellStyle name="20% - Accent1 4 2 7 2 2 8 2" xfId="38419" xr:uid="{00000000-0005-0000-0000-00005E950000}"/>
    <cellStyle name="20% - Accent1 4 2 7 2 2 9" xfId="38420" xr:uid="{00000000-0005-0000-0000-00005F950000}"/>
    <cellStyle name="20% - Accent1 4 2 7 2 3" xfId="38421" xr:uid="{00000000-0005-0000-0000-000060950000}"/>
    <cellStyle name="20% - Accent1 4 2 7 2 3 2" xfId="38422" xr:uid="{00000000-0005-0000-0000-000061950000}"/>
    <cellStyle name="20% - Accent1 4 2 7 2 3 2 2" xfId="38423" xr:uid="{00000000-0005-0000-0000-000062950000}"/>
    <cellStyle name="20% - Accent1 4 2 7 2 3 2 2 2" xfId="38424" xr:uid="{00000000-0005-0000-0000-000063950000}"/>
    <cellStyle name="20% - Accent1 4 2 7 2 3 2 2 2 2" xfId="38425" xr:uid="{00000000-0005-0000-0000-000064950000}"/>
    <cellStyle name="20% - Accent1 4 2 7 2 3 2 2 3" xfId="38426" xr:uid="{00000000-0005-0000-0000-000065950000}"/>
    <cellStyle name="20% - Accent1 4 2 7 2 3 2 3" xfId="38427" xr:uid="{00000000-0005-0000-0000-000066950000}"/>
    <cellStyle name="20% - Accent1 4 2 7 2 3 2 3 2" xfId="38428" xr:uid="{00000000-0005-0000-0000-000067950000}"/>
    <cellStyle name="20% - Accent1 4 2 7 2 3 2 4" xfId="38429" xr:uid="{00000000-0005-0000-0000-000068950000}"/>
    <cellStyle name="20% - Accent1 4 2 7 2 3 3" xfId="38430" xr:uid="{00000000-0005-0000-0000-000069950000}"/>
    <cellStyle name="20% - Accent1 4 2 7 2 3 3 2" xfId="38431" xr:uid="{00000000-0005-0000-0000-00006A950000}"/>
    <cellStyle name="20% - Accent1 4 2 7 2 3 3 2 2" xfId="38432" xr:uid="{00000000-0005-0000-0000-00006B950000}"/>
    <cellStyle name="20% - Accent1 4 2 7 2 3 3 2 2 2" xfId="38433" xr:uid="{00000000-0005-0000-0000-00006C950000}"/>
    <cellStyle name="20% - Accent1 4 2 7 2 3 3 2 3" xfId="38434" xr:uid="{00000000-0005-0000-0000-00006D950000}"/>
    <cellStyle name="20% - Accent1 4 2 7 2 3 3 3" xfId="38435" xr:uid="{00000000-0005-0000-0000-00006E950000}"/>
    <cellStyle name="20% - Accent1 4 2 7 2 3 3 3 2" xfId="38436" xr:uid="{00000000-0005-0000-0000-00006F950000}"/>
    <cellStyle name="20% - Accent1 4 2 7 2 3 3 4" xfId="38437" xr:uid="{00000000-0005-0000-0000-000070950000}"/>
    <cellStyle name="20% - Accent1 4 2 7 2 3 4" xfId="38438" xr:uid="{00000000-0005-0000-0000-000071950000}"/>
    <cellStyle name="20% - Accent1 4 2 7 2 3 4 2" xfId="38439" xr:uid="{00000000-0005-0000-0000-000072950000}"/>
    <cellStyle name="20% - Accent1 4 2 7 2 3 4 2 2" xfId="38440" xr:uid="{00000000-0005-0000-0000-000073950000}"/>
    <cellStyle name="20% - Accent1 4 2 7 2 3 4 2 2 2" xfId="38441" xr:uid="{00000000-0005-0000-0000-000074950000}"/>
    <cellStyle name="20% - Accent1 4 2 7 2 3 4 2 3" xfId="38442" xr:uid="{00000000-0005-0000-0000-000075950000}"/>
    <cellStyle name="20% - Accent1 4 2 7 2 3 4 3" xfId="38443" xr:uid="{00000000-0005-0000-0000-000076950000}"/>
    <cellStyle name="20% - Accent1 4 2 7 2 3 4 3 2" xfId="38444" xr:uid="{00000000-0005-0000-0000-000077950000}"/>
    <cellStyle name="20% - Accent1 4 2 7 2 3 4 4" xfId="38445" xr:uid="{00000000-0005-0000-0000-000078950000}"/>
    <cellStyle name="20% - Accent1 4 2 7 2 3 5" xfId="38446" xr:uid="{00000000-0005-0000-0000-000079950000}"/>
    <cellStyle name="20% - Accent1 4 2 7 2 3 5 2" xfId="38447" xr:uid="{00000000-0005-0000-0000-00007A950000}"/>
    <cellStyle name="20% - Accent1 4 2 7 2 3 5 2 2" xfId="38448" xr:uid="{00000000-0005-0000-0000-00007B950000}"/>
    <cellStyle name="20% - Accent1 4 2 7 2 3 5 3" xfId="38449" xr:uid="{00000000-0005-0000-0000-00007C950000}"/>
    <cellStyle name="20% - Accent1 4 2 7 2 3 6" xfId="38450" xr:uid="{00000000-0005-0000-0000-00007D950000}"/>
    <cellStyle name="20% - Accent1 4 2 7 2 3 6 2" xfId="38451" xr:uid="{00000000-0005-0000-0000-00007E950000}"/>
    <cellStyle name="20% - Accent1 4 2 7 2 3 6 2 2" xfId="38452" xr:uid="{00000000-0005-0000-0000-00007F950000}"/>
    <cellStyle name="20% - Accent1 4 2 7 2 3 6 3" xfId="38453" xr:uid="{00000000-0005-0000-0000-000080950000}"/>
    <cellStyle name="20% - Accent1 4 2 7 2 3 7" xfId="38454" xr:uid="{00000000-0005-0000-0000-000081950000}"/>
    <cellStyle name="20% - Accent1 4 2 7 2 3 7 2" xfId="38455" xr:uid="{00000000-0005-0000-0000-000082950000}"/>
    <cellStyle name="20% - Accent1 4 2 7 2 3 8" xfId="38456" xr:uid="{00000000-0005-0000-0000-000083950000}"/>
    <cellStyle name="20% - Accent1 4 2 7 2 3 8 2" xfId="38457" xr:uid="{00000000-0005-0000-0000-000084950000}"/>
    <cellStyle name="20% - Accent1 4 2 7 2 3 9" xfId="38458" xr:uid="{00000000-0005-0000-0000-000085950000}"/>
    <cellStyle name="20% - Accent1 4 2 7 2 4" xfId="38459" xr:uid="{00000000-0005-0000-0000-000086950000}"/>
    <cellStyle name="20% - Accent1 4 2 7 2 4 2" xfId="38460" xr:uid="{00000000-0005-0000-0000-000087950000}"/>
    <cellStyle name="20% - Accent1 4 2 7 2 4 2 2" xfId="38461" xr:uid="{00000000-0005-0000-0000-000088950000}"/>
    <cellStyle name="20% - Accent1 4 2 7 2 4 2 2 2" xfId="38462" xr:uid="{00000000-0005-0000-0000-000089950000}"/>
    <cellStyle name="20% - Accent1 4 2 7 2 4 2 3" xfId="38463" xr:uid="{00000000-0005-0000-0000-00008A950000}"/>
    <cellStyle name="20% - Accent1 4 2 7 2 4 3" xfId="38464" xr:uid="{00000000-0005-0000-0000-00008B950000}"/>
    <cellStyle name="20% - Accent1 4 2 7 2 4 3 2" xfId="38465" xr:uid="{00000000-0005-0000-0000-00008C950000}"/>
    <cellStyle name="20% - Accent1 4 2 7 2 4 4" xfId="38466" xr:uid="{00000000-0005-0000-0000-00008D950000}"/>
    <cellStyle name="20% - Accent1 4 2 7 2 5" xfId="38467" xr:uid="{00000000-0005-0000-0000-00008E950000}"/>
    <cellStyle name="20% - Accent1 4 2 7 2 5 2" xfId="38468" xr:uid="{00000000-0005-0000-0000-00008F950000}"/>
    <cellStyle name="20% - Accent1 4 2 7 2 5 2 2" xfId="38469" xr:uid="{00000000-0005-0000-0000-000090950000}"/>
    <cellStyle name="20% - Accent1 4 2 7 2 5 2 2 2" xfId="38470" xr:uid="{00000000-0005-0000-0000-000091950000}"/>
    <cellStyle name="20% - Accent1 4 2 7 2 5 2 3" xfId="38471" xr:uid="{00000000-0005-0000-0000-000092950000}"/>
    <cellStyle name="20% - Accent1 4 2 7 2 5 3" xfId="38472" xr:uid="{00000000-0005-0000-0000-000093950000}"/>
    <cellStyle name="20% - Accent1 4 2 7 2 5 3 2" xfId="38473" xr:uid="{00000000-0005-0000-0000-000094950000}"/>
    <cellStyle name="20% - Accent1 4 2 7 2 5 4" xfId="38474" xr:uid="{00000000-0005-0000-0000-000095950000}"/>
    <cellStyle name="20% - Accent1 4 2 7 2 6" xfId="38475" xr:uid="{00000000-0005-0000-0000-000096950000}"/>
    <cellStyle name="20% - Accent1 4 2 7 2 6 2" xfId="38476" xr:uid="{00000000-0005-0000-0000-000097950000}"/>
    <cellStyle name="20% - Accent1 4 2 7 2 6 2 2" xfId="38477" xr:uid="{00000000-0005-0000-0000-000098950000}"/>
    <cellStyle name="20% - Accent1 4 2 7 2 6 2 2 2" xfId="38478" xr:uid="{00000000-0005-0000-0000-000099950000}"/>
    <cellStyle name="20% - Accent1 4 2 7 2 6 2 3" xfId="38479" xr:uid="{00000000-0005-0000-0000-00009A950000}"/>
    <cellStyle name="20% - Accent1 4 2 7 2 6 3" xfId="38480" xr:uid="{00000000-0005-0000-0000-00009B950000}"/>
    <cellStyle name="20% - Accent1 4 2 7 2 6 3 2" xfId="38481" xr:uid="{00000000-0005-0000-0000-00009C950000}"/>
    <cellStyle name="20% - Accent1 4 2 7 2 6 4" xfId="38482" xr:uid="{00000000-0005-0000-0000-00009D950000}"/>
    <cellStyle name="20% - Accent1 4 2 7 2 7" xfId="38483" xr:uid="{00000000-0005-0000-0000-00009E950000}"/>
    <cellStyle name="20% - Accent1 4 2 7 2 7 2" xfId="38484" xr:uid="{00000000-0005-0000-0000-00009F950000}"/>
    <cellStyle name="20% - Accent1 4 2 7 2 7 2 2" xfId="38485" xr:uid="{00000000-0005-0000-0000-0000A0950000}"/>
    <cellStyle name="20% - Accent1 4 2 7 2 7 3" xfId="38486" xr:uid="{00000000-0005-0000-0000-0000A1950000}"/>
    <cellStyle name="20% - Accent1 4 2 7 2 8" xfId="38487" xr:uid="{00000000-0005-0000-0000-0000A2950000}"/>
    <cellStyle name="20% - Accent1 4 2 7 2 8 2" xfId="38488" xr:uid="{00000000-0005-0000-0000-0000A3950000}"/>
    <cellStyle name="20% - Accent1 4 2 7 2 8 2 2" xfId="38489" xr:uid="{00000000-0005-0000-0000-0000A4950000}"/>
    <cellStyle name="20% - Accent1 4 2 7 2 8 3" xfId="38490" xr:uid="{00000000-0005-0000-0000-0000A5950000}"/>
    <cellStyle name="20% - Accent1 4 2 7 2 9" xfId="38491" xr:uid="{00000000-0005-0000-0000-0000A6950000}"/>
    <cellStyle name="20% - Accent1 4 2 7 2 9 2" xfId="38492" xr:uid="{00000000-0005-0000-0000-0000A7950000}"/>
    <cellStyle name="20% - Accent1 4 2 7 3" xfId="38493" xr:uid="{00000000-0005-0000-0000-0000A8950000}"/>
    <cellStyle name="20% - Accent1 4 2 7 3 2" xfId="38494" xr:uid="{00000000-0005-0000-0000-0000A9950000}"/>
    <cellStyle name="20% - Accent1 4 2 7 3 2 2" xfId="38495" xr:uid="{00000000-0005-0000-0000-0000AA950000}"/>
    <cellStyle name="20% - Accent1 4 2 7 3 2 2 2" xfId="38496" xr:uid="{00000000-0005-0000-0000-0000AB950000}"/>
    <cellStyle name="20% - Accent1 4 2 7 3 2 2 2 2" xfId="38497" xr:uid="{00000000-0005-0000-0000-0000AC950000}"/>
    <cellStyle name="20% - Accent1 4 2 7 3 2 2 3" xfId="38498" xr:uid="{00000000-0005-0000-0000-0000AD950000}"/>
    <cellStyle name="20% - Accent1 4 2 7 3 2 3" xfId="38499" xr:uid="{00000000-0005-0000-0000-0000AE950000}"/>
    <cellStyle name="20% - Accent1 4 2 7 3 2 3 2" xfId="38500" xr:uid="{00000000-0005-0000-0000-0000AF950000}"/>
    <cellStyle name="20% - Accent1 4 2 7 3 2 4" xfId="38501" xr:uid="{00000000-0005-0000-0000-0000B0950000}"/>
    <cellStyle name="20% - Accent1 4 2 7 3 3" xfId="38502" xr:uid="{00000000-0005-0000-0000-0000B1950000}"/>
    <cellStyle name="20% - Accent1 4 2 7 3 3 2" xfId="38503" xr:uid="{00000000-0005-0000-0000-0000B2950000}"/>
    <cellStyle name="20% - Accent1 4 2 7 3 3 2 2" xfId="38504" xr:uid="{00000000-0005-0000-0000-0000B3950000}"/>
    <cellStyle name="20% - Accent1 4 2 7 3 3 2 2 2" xfId="38505" xr:uid="{00000000-0005-0000-0000-0000B4950000}"/>
    <cellStyle name="20% - Accent1 4 2 7 3 3 2 3" xfId="38506" xr:uid="{00000000-0005-0000-0000-0000B5950000}"/>
    <cellStyle name="20% - Accent1 4 2 7 3 3 3" xfId="38507" xr:uid="{00000000-0005-0000-0000-0000B6950000}"/>
    <cellStyle name="20% - Accent1 4 2 7 3 3 3 2" xfId="38508" xr:uid="{00000000-0005-0000-0000-0000B7950000}"/>
    <cellStyle name="20% - Accent1 4 2 7 3 3 4" xfId="38509" xr:uid="{00000000-0005-0000-0000-0000B8950000}"/>
    <cellStyle name="20% - Accent1 4 2 7 3 4" xfId="38510" xr:uid="{00000000-0005-0000-0000-0000B9950000}"/>
    <cellStyle name="20% - Accent1 4 2 7 3 4 2" xfId="38511" xr:uid="{00000000-0005-0000-0000-0000BA950000}"/>
    <cellStyle name="20% - Accent1 4 2 7 3 4 2 2" xfId="38512" xr:uid="{00000000-0005-0000-0000-0000BB950000}"/>
    <cellStyle name="20% - Accent1 4 2 7 3 4 2 2 2" xfId="38513" xr:uid="{00000000-0005-0000-0000-0000BC950000}"/>
    <cellStyle name="20% - Accent1 4 2 7 3 4 2 3" xfId="38514" xr:uid="{00000000-0005-0000-0000-0000BD950000}"/>
    <cellStyle name="20% - Accent1 4 2 7 3 4 3" xfId="38515" xr:uid="{00000000-0005-0000-0000-0000BE950000}"/>
    <cellStyle name="20% - Accent1 4 2 7 3 4 3 2" xfId="38516" xr:uid="{00000000-0005-0000-0000-0000BF950000}"/>
    <cellStyle name="20% - Accent1 4 2 7 3 4 4" xfId="38517" xr:uid="{00000000-0005-0000-0000-0000C0950000}"/>
    <cellStyle name="20% - Accent1 4 2 7 3 5" xfId="38518" xr:uid="{00000000-0005-0000-0000-0000C1950000}"/>
    <cellStyle name="20% - Accent1 4 2 7 3 5 2" xfId="38519" xr:uid="{00000000-0005-0000-0000-0000C2950000}"/>
    <cellStyle name="20% - Accent1 4 2 7 3 5 2 2" xfId="38520" xr:uid="{00000000-0005-0000-0000-0000C3950000}"/>
    <cellStyle name="20% - Accent1 4 2 7 3 5 3" xfId="38521" xr:uid="{00000000-0005-0000-0000-0000C4950000}"/>
    <cellStyle name="20% - Accent1 4 2 7 3 6" xfId="38522" xr:uid="{00000000-0005-0000-0000-0000C5950000}"/>
    <cellStyle name="20% - Accent1 4 2 7 3 6 2" xfId="38523" xr:uid="{00000000-0005-0000-0000-0000C6950000}"/>
    <cellStyle name="20% - Accent1 4 2 7 3 6 2 2" xfId="38524" xr:uid="{00000000-0005-0000-0000-0000C7950000}"/>
    <cellStyle name="20% - Accent1 4 2 7 3 6 3" xfId="38525" xr:uid="{00000000-0005-0000-0000-0000C8950000}"/>
    <cellStyle name="20% - Accent1 4 2 7 3 7" xfId="38526" xr:uid="{00000000-0005-0000-0000-0000C9950000}"/>
    <cellStyle name="20% - Accent1 4 2 7 3 7 2" xfId="38527" xr:uid="{00000000-0005-0000-0000-0000CA950000}"/>
    <cellStyle name="20% - Accent1 4 2 7 3 8" xfId="38528" xr:uid="{00000000-0005-0000-0000-0000CB950000}"/>
    <cellStyle name="20% - Accent1 4 2 7 3 8 2" xfId="38529" xr:uid="{00000000-0005-0000-0000-0000CC950000}"/>
    <cellStyle name="20% - Accent1 4 2 7 3 9" xfId="38530" xr:uid="{00000000-0005-0000-0000-0000CD950000}"/>
    <cellStyle name="20% - Accent1 4 2 7 4" xfId="38531" xr:uid="{00000000-0005-0000-0000-0000CE950000}"/>
    <cellStyle name="20% - Accent1 4 2 7 4 2" xfId="38532" xr:uid="{00000000-0005-0000-0000-0000CF950000}"/>
    <cellStyle name="20% - Accent1 4 2 7 4 2 2" xfId="38533" xr:uid="{00000000-0005-0000-0000-0000D0950000}"/>
    <cellStyle name="20% - Accent1 4 2 7 4 2 2 2" xfId="38534" xr:uid="{00000000-0005-0000-0000-0000D1950000}"/>
    <cellStyle name="20% - Accent1 4 2 7 4 2 2 2 2" xfId="38535" xr:uid="{00000000-0005-0000-0000-0000D2950000}"/>
    <cellStyle name="20% - Accent1 4 2 7 4 2 2 3" xfId="38536" xr:uid="{00000000-0005-0000-0000-0000D3950000}"/>
    <cellStyle name="20% - Accent1 4 2 7 4 2 3" xfId="38537" xr:uid="{00000000-0005-0000-0000-0000D4950000}"/>
    <cellStyle name="20% - Accent1 4 2 7 4 2 3 2" xfId="38538" xr:uid="{00000000-0005-0000-0000-0000D5950000}"/>
    <cellStyle name="20% - Accent1 4 2 7 4 2 4" xfId="38539" xr:uid="{00000000-0005-0000-0000-0000D6950000}"/>
    <cellStyle name="20% - Accent1 4 2 7 4 3" xfId="38540" xr:uid="{00000000-0005-0000-0000-0000D7950000}"/>
    <cellStyle name="20% - Accent1 4 2 7 4 3 2" xfId="38541" xr:uid="{00000000-0005-0000-0000-0000D8950000}"/>
    <cellStyle name="20% - Accent1 4 2 7 4 3 2 2" xfId="38542" xr:uid="{00000000-0005-0000-0000-0000D9950000}"/>
    <cellStyle name="20% - Accent1 4 2 7 4 3 2 2 2" xfId="38543" xr:uid="{00000000-0005-0000-0000-0000DA950000}"/>
    <cellStyle name="20% - Accent1 4 2 7 4 3 2 3" xfId="38544" xr:uid="{00000000-0005-0000-0000-0000DB950000}"/>
    <cellStyle name="20% - Accent1 4 2 7 4 3 3" xfId="38545" xr:uid="{00000000-0005-0000-0000-0000DC950000}"/>
    <cellStyle name="20% - Accent1 4 2 7 4 3 3 2" xfId="38546" xr:uid="{00000000-0005-0000-0000-0000DD950000}"/>
    <cellStyle name="20% - Accent1 4 2 7 4 3 4" xfId="38547" xr:uid="{00000000-0005-0000-0000-0000DE950000}"/>
    <cellStyle name="20% - Accent1 4 2 7 4 4" xfId="38548" xr:uid="{00000000-0005-0000-0000-0000DF950000}"/>
    <cellStyle name="20% - Accent1 4 2 7 4 4 2" xfId="38549" xr:uid="{00000000-0005-0000-0000-0000E0950000}"/>
    <cellStyle name="20% - Accent1 4 2 7 4 4 2 2" xfId="38550" xr:uid="{00000000-0005-0000-0000-0000E1950000}"/>
    <cellStyle name="20% - Accent1 4 2 7 4 4 2 2 2" xfId="38551" xr:uid="{00000000-0005-0000-0000-0000E2950000}"/>
    <cellStyle name="20% - Accent1 4 2 7 4 4 2 3" xfId="38552" xr:uid="{00000000-0005-0000-0000-0000E3950000}"/>
    <cellStyle name="20% - Accent1 4 2 7 4 4 3" xfId="38553" xr:uid="{00000000-0005-0000-0000-0000E4950000}"/>
    <cellStyle name="20% - Accent1 4 2 7 4 4 3 2" xfId="38554" xr:uid="{00000000-0005-0000-0000-0000E5950000}"/>
    <cellStyle name="20% - Accent1 4 2 7 4 4 4" xfId="38555" xr:uid="{00000000-0005-0000-0000-0000E6950000}"/>
    <cellStyle name="20% - Accent1 4 2 7 4 5" xfId="38556" xr:uid="{00000000-0005-0000-0000-0000E7950000}"/>
    <cellStyle name="20% - Accent1 4 2 7 4 5 2" xfId="38557" xr:uid="{00000000-0005-0000-0000-0000E8950000}"/>
    <cellStyle name="20% - Accent1 4 2 7 4 5 2 2" xfId="38558" xr:uid="{00000000-0005-0000-0000-0000E9950000}"/>
    <cellStyle name="20% - Accent1 4 2 7 4 5 3" xfId="38559" xr:uid="{00000000-0005-0000-0000-0000EA950000}"/>
    <cellStyle name="20% - Accent1 4 2 7 4 6" xfId="38560" xr:uid="{00000000-0005-0000-0000-0000EB950000}"/>
    <cellStyle name="20% - Accent1 4 2 7 4 6 2" xfId="38561" xr:uid="{00000000-0005-0000-0000-0000EC950000}"/>
    <cellStyle name="20% - Accent1 4 2 7 4 6 2 2" xfId="38562" xr:uid="{00000000-0005-0000-0000-0000ED950000}"/>
    <cellStyle name="20% - Accent1 4 2 7 4 6 3" xfId="38563" xr:uid="{00000000-0005-0000-0000-0000EE950000}"/>
    <cellStyle name="20% - Accent1 4 2 7 4 7" xfId="38564" xr:uid="{00000000-0005-0000-0000-0000EF950000}"/>
    <cellStyle name="20% - Accent1 4 2 7 4 7 2" xfId="38565" xr:uid="{00000000-0005-0000-0000-0000F0950000}"/>
    <cellStyle name="20% - Accent1 4 2 7 4 8" xfId="38566" xr:uid="{00000000-0005-0000-0000-0000F1950000}"/>
    <cellStyle name="20% - Accent1 4 2 7 4 8 2" xfId="38567" xr:uid="{00000000-0005-0000-0000-0000F2950000}"/>
    <cellStyle name="20% - Accent1 4 2 7 4 9" xfId="38568" xr:uid="{00000000-0005-0000-0000-0000F3950000}"/>
    <cellStyle name="20% - Accent1 4 2 7 5" xfId="38569" xr:uid="{00000000-0005-0000-0000-0000F4950000}"/>
    <cellStyle name="20% - Accent1 4 2 7 5 2" xfId="38570" xr:uid="{00000000-0005-0000-0000-0000F5950000}"/>
    <cellStyle name="20% - Accent1 4 2 7 5 2 2" xfId="38571" xr:uid="{00000000-0005-0000-0000-0000F6950000}"/>
    <cellStyle name="20% - Accent1 4 2 7 5 2 2 2" xfId="38572" xr:uid="{00000000-0005-0000-0000-0000F7950000}"/>
    <cellStyle name="20% - Accent1 4 2 7 5 2 3" xfId="38573" xr:uid="{00000000-0005-0000-0000-0000F8950000}"/>
    <cellStyle name="20% - Accent1 4 2 7 5 3" xfId="38574" xr:uid="{00000000-0005-0000-0000-0000F9950000}"/>
    <cellStyle name="20% - Accent1 4 2 7 5 3 2" xfId="38575" xr:uid="{00000000-0005-0000-0000-0000FA950000}"/>
    <cellStyle name="20% - Accent1 4 2 7 5 4" xfId="38576" xr:uid="{00000000-0005-0000-0000-0000FB950000}"/>
    <cellStyle name="20% - Accent1 4 2 7 6" xfId="38577" xr:uid="{00000000-0005-0000-0000-0000FC950000}"/>
    <cellStyle name="20% - Accent1 4 2 7 6 2" xfId="38578" xr:uid="{00000000-0005-0000-0000-0000FD950000}"/>
    <cellStyle name="20% - Accent1 4 2 7 6 2 2" xfId="38579" xr:uid="{00000000-0005-0000-0000-0000FE950000}"/>
    <cellStyle name="20% - Accent1 4 2 7 6 2 2 2" xfId="38580" xr:uid="{00000000-0005-0000-0000-0000FF950000}"/>
    <cellStyle name="20% - Accent1 4 2 7 6 2 3" xfId="38581" xr:uid="{00000000-0005-0000-0000-000000960000}"/>
    <cellStyle name="20% - Accent1 4 2 7 6 3" xfId="38582" xr:uid="{00000000-0005-0000-0000-000001960000}"/>
    <cellStyle name="20% - Accent1 4 2 7 6 3 2" xfId="38583" xr:uid="{00000000-0005-0000-0000-000002960000}"/>
    <cellStyle name="20% - Accent1 4 2 7 6 4" xfId="38584" xr:uid="{00000000-0005-0000-0000-000003960000}"/>
    <cellStyle name="20% - Accent1 4 2 7 7" xfId="38585" xr:uid="{00000000-0005-0000-0000-000004960000}"/>
    <cellStyle name="20% - Accent1 4 2 7 7 2" xfId="38586" xr:uid="{00000000-0005-0000-0000-000005960000}"/>
    <cellStyle name="20% - Accent1 4 2 7 7 2 2" xfId="38587" xr:uid="{00000000-0005-0000-0000-000006960000}"/>
    <cellStyle name="20% - Accent1 4 2 7 7 2 2 2" xfId="38588" xr:uid="{00000000-0005-0000-0000-000007960000}"/>
    <cellStyle name="20% - Accent1 4 2 7 7 2 3" xfId="38589" xr:uid="{00000000-0005-0000-0000-000008960000}"/>
    <cellStyle name="20% - Accent1 4 2 7 7 3" xfId="38590" xr:uid="{00000000-0005-0000-0000-000009960000}"/>
    <cellStyle name="20% - Accent1 4 2 7 7 3 2" xfId="38591" xr:uid="{00000000-0005-0000-0000-00000A960000}"/>
    <cellStyle name="20% - Accent1 4 2 7 7 4" xfId="38592" xr:uid="{00000000-0005-0000-0000-00000B960000}"/>
    <cellStyle name="20% - Accent1 4 2 7 8" xfId="38593" xr:uid="{00000000-0005-0000-0000-00000C960000}"/>
    <cellStyle name="20% - Accent1 4 2 7 8 2" xfId="38594" xr:uid="{00000000-0005-0000-0000-00000D960000}"/>
    <cellStyle name="20% - Accent1 4 2 7 8 2 2" xfId="38595" xr:uid="{00000000-0005-0000-0000-00000E960000}"/>
    <cellStyle name="20% - Accent1 4 2 7 8 3" xfId="38596" xr:uid="{00000000-0005-0000-0000-00000F960000}"/>
    <cellStyle name="20% - Accent1 4 2 7 9" xfId="38597" xr:uid="{00000000-0005-0000-0000-000010960000}"/>
    <cellStyle name="20% - Accent1 4 2 7 9 2" xfId="38598" xr:uid="{00000000-0005-0000-0000-000011960000}"/>
    <cellStyle name="20% - Accent1 4 2 7 9 2 2" xfId="38599" xr:uid="{00000000-0005-0000-0000-000012960000}"/>
    <cellStyle name="20% - Accent1 4 2 7 9 3" xfId="38600" xr:uid="{00000000-0005-0000-0000-000013960000}"/>
    <cellStyle name="20% - Accent1 4 2 8" xfId="38601" xr:uid="{00000000-0005-0000-0000-000014960000}"/>
    <cellStyle name="20% - Accent1 4 2 8 10" xfId="38602" xr:uid="{00000000-0005-0000-0000-000015960000}"/>
    <cellStyle name="20% - Accent1 4 2 8 10 2" xfId="38603" xr:uid="{00000000-0005-0000-0000-000016960000}"/>
    <cellStyle name="20% - Accent1 4 2 8 11" xfId="38604" xr:uid="{00000000-0005-0000-0000-000017960000}"/>
    <cellStyle name="20% - Accent1 4 2 8 2" xfId="38605" xr:uid="{00000000-0005-0000-0000-000018960000}"/>
    <cellStyle name="20% - Accent1 4 2 8 2 2" xfId="38606" xr:uid="{00000000-0005-0000-0000-000019960000}"/>
    <cellStyle name="20% - Accent1 4 2 8 2 2 2" xfId="38607" xr:uid="{00000000-0005-0000-0000-00001A960000}"/>
    <cellStyle name="20% - Accent1 4 2 8 2 2 2 2" xfId="38608" xr:uid="{00000000-0005-0000-0000-00001B960000}"/>
    <cellStyle name="20% - Accent1 4 2 8 2 2 2 2 2" xfId="38609" xr:uid="{00000000-0005-0000-0000-00001C960000}"/>
    <cellStyle name="20% - Accent1 4 2 8 2 2 2 3" xfId="38610" xr:uid="{00000000-0005-0000-0000-00001D960000}"/>
    <cellStyle name="20% - Accent1 4 2 8 2 2 3" xfId="38611" xr:uid="{00000000-0005-0000-0000-00001E960000}"/>
    <cellStyle name="20% - Accent1 4 2 8 2 2 3 2" xfId="38612" xr:uid="{00000000-0005-0000-0000-00001F960000}"/>
    <cellStyle name="20% - Accent1 4 2 8 2 2 4" xfId="38613" xr:uid="{00000000-0005-0000-0000-000020960000}"/>
    <cellStyle name="20% - Accent1 4 2 8 2 3" xfId="38614" xr:uid="{00000000-0005-0000-0000-000021960000}"/>
    <cellStyle name="20% - Accent1 4 2 8 2 3 2" xfId="38615" xr:uid="{00000000-0005-0000-0000-000022960000}"/>
    <cellStyle name="20% - Accent1 4 2 8 2 3 2 2" xfId="38616" xr:uid="{00000000-0005-0000-0000-000023960000}"/>
    <cellStyle name="20% - Accent1 4 2 8 2 3 2 2 2" xfId="38617" xr:uid="{00000000-0005-0000-0000-000024960000}"/>
    <cellStyle name="20% - Accent1 4 2 8 2 3 2 3" xfId="38618" xr:uid="{00000000-0005-0000-0000-000025960000}"/>
    <cellStyle name="20% - Accent1 4 2 8 2 3 3" xfId="38619" xr:uid="{00000000-0005-0000-0000-000026960000}"/>
    <cellStyle name="20% - Accent1 4 2 8 2 3 3 2" xfId="38620" xr:uid="{00000000-0005-0000-0000-000027960000}"/>
    <cellStyle name="20% - Accent1 4 2 8 2 3 4" xfId="38621" xr:uid="{00000000-0005-0000-0000-000028960000}"/>
    <cellStyle name="20% - Accent1 4 2 8 2 4" xfId="38622" xr:uid="{00000000-0005-0000-0000-000029960000}"/>
    <cellStyle name="20% - Accent1 4 2 8 2 4 2" xfId="38623" xr:uid="{00000000-0005-0000-0000-00002A960000}"/>
    <cellStyle name="20% - Accent1 4 2 8 2 4 2 2" xfId="38624" xr:uid="{00000000-0005-0000-0000-00002B960000}"/>
    <cellStyle name="20% - Accent1 4 2 8 2 4 2 2 2" xfId="38625" xr:uid="{00000000-0005-0000-0000-00002C960000}"/>
    <cellStyle name="20% - Accent1 4 2 8 2 4 2 3" xfId="38626" xr:uid="{00000000-0005-0000-0000-00002D960000}"/>
    <cellStyle name="20% - Accent1 4 2 8 2 4 3" xfId="38627" xr:uid="{00000000-0005-0000-0000-00002E960000}"/>
    <cellStyle name="20% - Accent1 4 2 8 2 4 3 2" xfId="38628" xr:uid="{00000000-0005-0000-0000-00002F960000}"/>
    <cellStyle name="20% - Accent1 4 2 8 2 4 4" xfId="38629" xr:uid="{00000000-0005-0000-0000-000030960000}"/>
    <cellStyle name="20% - Accent1 4 2 8 2 5" xfId="38630" xr:uid="{00000000-0005-0000-0000-000031960000}"/>
    <cellStyle name="20% - Accent1 4 2 8 2 5 2" xfId="38631" xr:uid="{00000000-0005-0000-0000-000032960000}"/>
    <cellStyle name="20% - Accent1 4 2 8 2 5 2 2" xfId="38632" xr:uid="{00000000-0005-0000-0000-000033960000}"/>
    <cellStyle name="20% - Accent1 4 2 8 2 5 3" xfId="38633" xr:uid="{00000000-0005-0000-0000-000034960000}"/>
    <cellStyle name="20% - Accent1 4 2 8 2 6" xfId="38634" xr:uid="{00000000-0005-0000-0000-000035960000}"/>
    <cellStyle name="20% - Accent1 4 2 8 2 6 2" xfId="38635" xr:uid="{00000000-0005-0000-0000-000036960000}"/>
    <cellStyle name="20% - Accent1 4 2 8 2 6 2 2" xfId="38636" xr:uid="{00000000-0005-0000-0000-000037960000}"/>
    <cellStyle name="20% - Accent1 4 2 8 2 6 3" xfId="38637" xr:uid="{00000000-0005-0000-0000-000038960000}"/>
    <cellStyle name="20% - Accent1 4 2 8 2 7" xfId="38638" xr:uid="{00000000-0005-0000-0000-000039960000}"/>
    <cellStyle name="20% - Accent1 4 2 8 2 7 2" xfId="38639" xr:uid="{00000000-0005-0000-0000-00003A960000}"/>
    <cellStyle name="20% - Accent1 4 2 8 2 8" xfId="38640" xr:uid="{00000000-0005-0000-0000-00003B960000}"/>
    <cellStyle name="20% - Accent1 4 2 8 2 8 2" xfId="38641" xr:uid="{00000000-0005-0000-0000-00003C960000}"/>
    <cellStyle name="20% - Accent1 4 2 8 2 9" xfId="38642" xr:uid="{00000000-0005-0000-0000-00003D960000}"/>
    <cellStyle name="20% - Accent1 4 2 8 3" xfId="38643" xr:uid="{00000000-0005-0000-0000-00003E960000}"/>
    <cellStyle name="20% - Accent1 4 2 8 3 2" xfId="38644" xr:uid="{00000000-0005-0000-0000-00003F960000}"/>
    <cellStyle name="20% - Accent1 4 2 8 3 2 2" xfId="38645" xr:uid="{00000000-0005-0000-0000-000040960000}"/>
    <cellStyle name="20% - Accent1 4 2 8 3 2 2 2" xfId="38646" xr:uid="{00000000-0005-0000-0000-000041960000}"/>
    <cellStyle name="20% - Accent1 4 2 8 3 2 2 2 2" xfId="38647" xr:uid="{00000000-0005-0000-0000-000042960000}"/>
    <cellStyle name="20% - Accent1 4 2 8 3 2 2 3" xfId="38648" xr:uid="{00000000-0005-0000-0000-000043960000}"/>
    <cellStyle name="20% - Accent1 4 2 8 3 2 3" xfId="38649" xr:uid="{00000000-0005-0000-0000-000044960000}"/>
    <cellStyle name="20% - Accent1 4 2 8 3 2 3 2" xfId="38650" xr:uid="{00000000-0005-0000-0000-000045960000}"/>
    <cellStyle name="20% - Accent1 4 2 8 3 2 4" xfId="38651" xr:uid="{00000000-0005-0000-0000-000046960000}"/>
    <cellStyle name="20% - Accent1 4 2 8 3 3" xfId="38652" xr:uid="{00000000-0005-0000-0000-000047960000}"/>
    <cellStyle name="20% - Accent1 4 2 8 3 3 2" xfId="38653" xr:uid="{00000000-0005-0000-0000-000048960000}"/>
    <cellStyle name="20% - Accent1 4 2 8 3 3 2 2" xfId="38654" xr:uid="{00000000-0005-0000-0000-000049960000}"/>
    <cellStyle name="20% - Accent1 4 2 8 3 3 2 2 2" xfId="38655" xr:uid="{00000000-0005-0000-0000-00004A960000}"/>
    <cellStyle name="20% - Accent1 4 2 8 3 3 2 3" xfId="38656" xr:uid="{00000000-0005-0000-0000-00004B960000}"/>
    <cellStyle name="20% - Accent1 4 2 8 3 3 3" xfId="38657" xr:uid="{00000000-0005-0000-0000-00004C960000}"/>
    <cellStyle name="20% - Accent1 4 2 8 3 3 3 2" xfId="38658" xr:uid="{00000000-0005-0000-0000-00004D960000}"/>
    <cellStyle name="20% - Accent1 4 2 8 3 3 4" xfId="38659" xr:uid="{00000000-0005-0000-0000-00004E960000}"/>
    <cellStyle name="20% - Accent1 4 2 8 3 4" xfId="38660" xr:uid="{00000000-0005-0000-0000-00004F960000}"/>
    <cellStyle name="20% - Accent1 4 2 8 3 4 2" xfId="38661" xr:uid="{00000000-0005-0000-0000-000050960000}"/>
    <cellStyle name="20% - Accent1 4 2 8 3 4 2 2" xfId="38662" xr:uid="{00000000-0005-0000-0000-000051960000}"/>
    <cellStyle name="20% - Accent1 4 2 8 3 4 2 2 2" xfId="38663" xr:uid="{00000000-0005-0000-0000-000052960000}"/>
    <cellStyle name="20% - Accent1 4 2 8 3 4 2 3" xfId="38664" xr:uid="{00000000-0005-0000-0000-000053960000}"/>
    <cellStyle name="20% - Accent1 4 2 8 3 4 3" xfId="38665" xr:uid="{00000000-0005-0000-0000-000054960000}"/>
    <cellStyle name="20% - Accent1 4 2 8 3 4 3 2" xfId="38666" xr:uid="{00000000-0005-0000-0000-000055960000}"/>
    <cellStyle name="20% - Accent1 4 2 8 3 4 4" xfId="38667" xr:uid="{00000000-0005-0000-0000-000056960000}"/>
    <cellStyle name="20% - Accent1 4 2 8 3 5" xfId="38668" xr:uid="{00000000-0005-0000-0000-000057960000}"/>
    <cellStyle name="20% - Accent1 4 2 8 3 5 2" xfId="38669" xr:uid="{00000000-0005-0000-0000-000058960000}"/>
    <cellStyle name="20% - Accent1 4 2 8 3 5 2 2" xfId="38670" xr:uid="{00000000-0005-0000-0000-000059960000}"/>
    <cellStyle name="20% - Accent1 4 2 8 3 5 3" xfId="38671" xr:uid="{00000000-0005-0000-0000-00005A960000}"/>
    <cellStyle name="20% - Accent1 4 2 8 3 6" xfId="38672" xr:uid="{00000000-0005-0000-0000-00005B960000}"/>
    <cellStyle name="20% - Accent1 4 2 8 3 6 2" xfId="38673" xr:uid="{00000000-0005-0000-0000-00005C960000}"/>
    <cellStyle name="20% - Accent1 4 2 8 3 6 2 2" xfId="38674" xr:uid="{00000000-0005-0000-0000-00005D960000}"/>
    <cellStyle name="20% - Accent1 4 2 8 3 6 3" xfId="38675" xr:uid="{00000000-0005-0000-0000-00005E960000}"/>
    <cellStyle name="20% - Accent1 4 2 8 3 7" xfId="38676" xr:uid="{00000000-0005-0000-0000-00005F960000}"/>
    <cellStyle name="20% - Accent1 4 2 8 3 7 2" xfId="38677" xr:uid="{00000000-0005-0000-0000-000060960000}"/>
    <cellStyle name="20% - Accent1 4 2 8 3 8" xfId="38678" xr:uid="{00000000-0005-0000-0000-000061960000}"/>
    <cellStyle name="20% - Accent1 4 2 8 3 8 2" xfId="38679" xr:uid="{00000000-0005-0000-0000-000062960000}"/>
    <cellStyle name="20% - Accent1 4 2 8 3 9" xfId="38680" xr:uid="{00000000-0005-0000-0000-000063960000}"/>
    <cellStyle name="20% - Accent1 4 2 8 4" xfId="38681" xr:uid="{00000000-0005-0000-0000-000064960000}"/>
    <cellStyle name="20% - Accent1 4 2 8 4 2" xfId="38682" xr:uid="{00000000-0005-0000-0000-000065960000}"/>
    <cellStyle name="20% - Accent1 4 2 8 4 2 2" xfId="38683" xr:uid="{00000000-0005-0000-0000-000066960000}"/>
    <cellStyle name="20% - Accent1 4 2 8 4 2 2 2" xfId="38684" xr:uid="{00000000-0005-0000-0000-000067960000}"/>
    <cellStyle name="20% - Accent1 4 2 8 4 2 3" xfId="38685" xr:uid="{00000000-0005-0000-0000-000068960000}"/>
    <cellStyle name="20% - Accent1 4 2 8 4 3" xfId="38686" xr:uid="{00000000-0005-0000-0000-000069960000}"/>
    <cellStyle name="20% - Accent1 4 2 8 4 3 2" xfId="38687" xr:uid="{00000000-0005-0000-0000-00006A960000}"/>
    <cellStyle name="20% - Accent1 4 2 8 4 4" xfId="38688" xr:uid="{00000000-0005-0000-0000-00006B960000}"/>
    <cellStyle name="20% - Accent1 4 2 8 5" xfId="38689" xr:uid="{00000000-0005-0000-0000-00006C960000}"/>
    <cellStyle name="20% - Accent1 4 2 8 5 2" xfId="38690" xr:uid="{00000000-0005-0000-0000-00006D960000}"/>
    <cellStyle name="20% - Accent1 4 2 8 5 2 2" xfId="38691" xr:uid="{00000000-0005-0000-0000-00006E960000}"/>
    <cellStyle name="20% - Accent1 4 2 8 5 2 2 2" xfId="38692" xr:uid="{00000000-0005-0000-0000-00006F960000}"/>
    <cellStyle name="20% - Accent1 4 2 8 5 2 3" xfId="38693" xr:uid="{00000000-0005-0000-0000-000070960000}"/>
    <cellStyle name="20% - Accent1 4 2 8 5 3" xfId="38694" xr:uid="{00000000-0005-0000-0000-000071960000}"/>
    <cellStyle name="20% - Accent1 4 2 8 5 3 2" xfId="38695" xr:uid="{00000000-0005-0000-0000-000072960000}"/>
    <cellStyle name="20% - Accent1 4 2 8 5 4" xfId="38696" xr:uid="{00000000-0005-0000-0000-000073960000}"/>
    <cellStyle name="20% - Accent1 4 2 8 6" xfId="38697" xr:uid="{00000000-0005-0000-0000-000074960000}"/>
    <cellStyle name="20% - Accent1 4 2 8 6 2" xfId="38698" xr:uid="{00000000-0005-0000-0000-000075960000}"/>
    <cellStyle name="20% - Accent1 4 2 8 6 2 2" xfId="38699" xr:uid="{00000000-0005-0000-0000-000076960000}"/>
    <cellStyle name="20% - Accent1 4 2 8 6 2 2 2" xfId="38700" xr:uid="{00000000-0005-0000-0000-000077960000}"/>
    <cellStyle name="20% - Accent1 4 2 8 6 2 3" xfId="38701" xr:uid="{00000000-0005-0000-0000-000078960000}"/>
    <cellStyle name="20% - Accent1 4 2 8 6 3" xfId="38702" xr:uid="{00000000-0005-0000-0000-000079960000}"/>
    <cellStyle name="20% - Accent1 4 2 8 6 3 2" xfId="38703" xr:uid="{00000000-0005-0000-0000-00007A960000}"/>
    <cellStyle name="20% - Accent1 4 2 8 6 4" xfId="38704" xr:uid="{00000000-0005-0000-0000-00007B960000}"/>
    <cellStyle name="20% - Accent1 4 2 8 7" xfId="38705" xr:uid="{00000000-0005-0000-0000-00007C960000}"/>
    <cellStyle name="20% - Accent1 4 2 8 7 2" xfId="38706" xr:uid="{00000000-0005-0000-0000-00007D960000}"/>
    <cellStyle name="20% - Accent1 4 2 8 7 2 2" xfId="38707" xr:uid="{00000000-0005-0000-0000-00007E960000}"/>
    <cellStyle name="20% - Accent1 4 2 8 7 3" xfId="38708" xr:uid="{00000000-0005-0000-0000-00007F960000}"/>
    <cellStyle name="20% - Accent1 4 2 8 8" xfId="38709" xr:uid="{00000000-0005-0000-0000-000080960000}"/>
    <cellStyle name="20% - Accent1 4 2 8 8 2" xfId="38710" xr:uid="{00000000-0005-0000-0000-000081960000}"/>
    <cellStyle name="20% - Accent1 4 2 8 8 2 2" xfId="38711" xr:uid="{00000000-0005-0000-0000-000082960000}"/>
    <cellStyle name="20% - Accent1 4 2 8 8 3" xfId="38712" xr:uid="{00000000-0005-0000-0000-000083960000}"/>
    <cellStyle name="20% - Accent1 4 2 8 9" xfId="38713" xr:uid="{00000000-0005-0000-0000-000084960000}"/>
    <cellStyle name="20% - Accent1 4 2 8 9 2" xfId="38714" xr:uid="{00000000-0005-0000-0000-000085960000}"/>
    <cellStyle name="20% - Accent1 4 2 9" xfId="38715" xr:uid="{00000000-0005-0000-0000-000086960000}"/>
    <cellStyle name="20% - Accent1 4 2 9 10" xfId="38716" xr:uid="{00000000-0005-0000-0000-000087960000}"/>
    <cellStyle name="20% - Accent1 4 2 9 10 2" xfId="38717" xr:uid="{00000000-0005-0000-0000-000088960000}"/>
    <cellStyle name="20% - Accent1 4 2 9 11" xfId="38718" xr:uid="{00000000-0005-0000-0000-000089960000}"/>
    <cellStyle name="20% - Accent1 4 2 9 2" xfId="38719" xr:uid="{00000000-0005-0000-0000-00008A960000}"/>
    <cellStyle name="20% - Accent1 4 2 9 2 2" xfId="38720" xr:uid="{00000000-0005-0000-0000-00008B960000}"/>
    <cellStyle name="20% - Accent1 4 2 9 2 2 2" xfId="38721" xr:uid="{00000000-0005-0000-0000-00008C960000}"/>
    <cellStyle name="20% - Accent1 4 2 9 2 2 2 2" xfId="38722" xr:uid="{00000000-0005-0000-0000-00008D960000}"/>
    <cellStyle name="20% - Accent1 4 2 9 2 2 2 2 2" xfId="38723" xr:uid="{00000000-0005-0000-0000-00008E960000}"/>
    <cellStyle name="20% - Accent1 4 2 9 2 2 2 3" xfId="38724" xr:uid="{00000000-0005-0000-0000-00008F960000}"/>
    <cellStyle name="20% - Accent1 4 2 9 2 2 3" xfId="38725" xr:uid="{00000000-0005-0000-0000-000090960000}"/>
    <cellStyle name="20% - Accent1 4 2 9 2 2 3 2" xfId="38726" xr:uid="{00000000-0005-0000-0000-000091960000}"/>
    <cellStyle name="20% - Accent1 4 2 9 2 2 4" xfId="38727" xr:uid="{00000000-0005-0000-0000-000092960000}"/>
    <cellStyle name="20% - Accent1 4 2 9 2 3" xfId="38728" xr:uid="{00000000-0005-0000-0000-000093960000}"/>
    <cellStyle name="20% - Accent1 4 2 9 2 3 2" xfId="38729" xr:uid="{00000000-0005-0000-0000-000094960000}"/>
    <cellStyle name="20% - Accent1 4 2 9 2 3 2 2" xfId="38730" xr:uid="{00000000-0005-0000-0000-000095960000}"/>
    <cellStyle name="20% - Accent1 4 2 9 2 3 2 2 2" xfId="38731" xr:uid="{00000000-0005-0000-0000-000096960000}"/>
    <cellStyle name="20% - Accent1 4 2 9 2 3 2 3" xfId="38732" xr:uid="{00000000-0005-0000-0000-000097960000}"/>
    <cellStyle name="20% - Accent1 4 2 9 2 3 3" xfId="38733" xr:uid="{00000000-0005-0000-0000-000098960000}"/>
    <cellStyle name="20% - Accent1 4 2 9 2 3 3 2" xfId="38734" xr:uid="{00000000-0005-0000-0000-000099960000}"/>
    <cellStyle name="20% - Accent1 4 2 9 2 3 4" xfId="38735" xr:uid="{00000000-0005-0000-0000-00009A960000}"/>
    <cellStyle name="20% - Accent1 4 2 9 2 4" xfId="38736" xr:uid="{00000000-0005-0000-0000-00009B960000}"/>
    <cellStyle name="20% - Accent1 4 2 9 2 4 2" xfId="38737" xr:uid="{00000000-0005-0000-0000-00009C960000}"/>
    <cellStyle name="20% - Accent1 4 2 9 2 4 2 2" xfId="38738" xr:uid="{00000000-0005-0000-0000-00009D960000}"/>
    <cellStyle name="20% - Accent1 4 2 9 2 4 2 2 2" xfId="38739" xr:uid="{00000000-0005-0000-0000-00009E960000}"/>
    <cellStyle name="20% - Accent1 4 2 9 2 4 2 3" xfId="38740" xr:uid="{00000000-0005-0000-0000-00009F960000}"/>
    <cellStyle name="20% - Accent1 4 2 9 2 4 3" xfId="38741" xr:uid="{00000000-0005-0000-0000-0000A0960000}"/>
    <cellStyle name="20% - Accent1 4 2 9 2 4 3 2" xfId="38742" xr:uid="{00000000-0005-0000-0000-0000A1960000}"/>
    <cellStyle name="20% - Accent1 4 2 9 2 4 4" xfId="38743" xr:uid="{00000000-0005-0000-0000-0000A2960000}"/>
    <cellStyle name="20% - Accent1 4 2 9 2 5" xfId="38744" xr:uid="{00000000-0005-0000-0000-0000A3960000}"/>
    <cellStyle name="20% - Accent1 4 2 9 2 5 2" xfId="38745" xr:uid="{00000000-0005-0000-0000-0000A4960000}"/>
    <cellStyle name="20% - Accent1 4 2 9 2 5 2 2" xfId="38746" xr:uid="{00000000-0005-0000-0000-0000A5960000}"/>
    <cellStyle name="20% - Accent1 4 2 9 2 5 3" xfId="38747" xr:uid="{00000000-0005-0000-0000-0000A6960000}"/>
    <cellStyle name="20% - Accent1 4 2 9 2 6" xfId="38748" xr:uid="{00000000-0005-0000-0000-0000A7960000}"/>
    <cellStyle name="20% - Accent1 4 2 9 2 6 2" xfId="38749" xr:uid="{00000000-0005-0000-0000-0000A8960000}"/>
    <cellStyle name="20% - Accent1 4 2 9 2 6 2 2" xfId="38750" xr:uid="{00000000-0005-0000-0000-0000A9960000}"/>
    <cellStyle name="20% - Accent1 4 2 9 2 6 3" xfId="38751" xr:uid="{00000000-0005-0000-0000-0000AA960000}"/>
    <cellStyle name="20% - Accent1 4 2 9 2 7" xfId="38752" xr:uid="{00000000-0005-0000-0000-0000AB960000}"/>
    <cellStyle name="20% - Accent1 4 2 9 2 7 2" xfId="38753" xr:uid="{00000000-0005-0000-0000-0000AC960000}"/>
    <cellStyle name="20% - Accent1 4 2 9 2 8" xfId="38754" xr:uid="{00000000-0005-0000-0000-0000AD960000}"/>
    <cellStyle name="20% - Accent1 4 2 9 2 8 2" xfId="38755" xr:uid="{00000000-0005-0000-0000-0000AE960000}"/>
    <cellStyle name="20% - Accent1 4 2 9 2 9" xfId="38756" xr:uid="{00000000-0005-0000-0000-0000AF960000}"/>
    <cellStyle name="20% - Accent1 4 2 9 3" xfId="38757" xr:uid="{00000000-0005-0000-0000-0000B0960000}"/>
    <cellStyle name="20% - Accent1 4 2 9 3 2" xfId="38758" xr:uid="{00000000-0005-0000-0000-0000B1960000}"/>
    <cellStyle name="20% - Accent1 4 2 9 3 2 2" xfId="38759" xr:uid="{00000000-0005-0000-0000-0000B2960000}"/>
    <cellStyle name="20% - Accent1 4 2 9 3 2 2 2" xfId="38760" xr:uid="{00000000-0005-0000-0000-0000B3960000}"/>
    <cellStyle name="20% - Accent1 4 2 9 3 2 2 2 2" xfId="38761" xr:uid="{00000000-0005-0000-0000-0000B4960000}"/>
    <cellStyle name="20% - Accent1 4 2 9 3 2 2 3" xfId="38762" xr:uid="{00000000-0005-0000-0000-0000B5960000}"/>
    <cellStyle name="20% - Accent1 4 2 9 3 2 3" xfId="38763" xr:uid="{00000000-0005-0000-0000-0000B6960000}"/>
    <cellStyle name="20% - Accent1 4 2 9 3 2 3 2" xfId="38764" xr:uid="{00000000-0005-0000-0000-0000B7960000}"/>
    <cellStyle name="20% - Accent1 4 2 9 3 2 4" xfId="38765" xr:uid="{00000000-0005-0000-0000-0000B8960000}"/>
    <cellStyle name="20% - Accent1 4 2 9 3 3" xfId="38766" xr:uid="{00000000-0005-0000-0000-0000B9960000}"/>
    <cellStyle name="20% - Accent1 4 2 9 3 3 2" xfId="38767" xr:uid="{00000000-0005-0000-0000-0000BA960000}"/>
    <cellStyle name="20% - Accent1 4 2 9 3 3 2 2" xfId="38768" xr:uid="{00000000-0005-0000-0000-0000BB960000}"/>
    <cellStyle name="20% - Accent1 4 2 9 3 3 2 2 2" xfId="38769" xr:uid="{00000000-0005-0000-0000-0000BC960000}"/>
    <cellStyle name="20% - Accent1 4 2 9 3 3 2 3" xfId="38770" xr:uid="{00000000-0005-0000-0000-0000BD960000}"/>
    <cellStyle name="20% - Accent1 4 2 9 3 3 3" xfId="38771" xr:uid="{00000000-0005-0000-0000-0000BE960000}"/>
    <cellStyle name="20% - Accent1 4 2 9 3 3 3 2" xfId="38772" xr:uid="{00000000-0005-0000-0000-0000BF960000}"/>
    <cellStyle name="20% - Accent1 4 2 9 3 3 4" xfId="38773" xr:uid="{00000000-0005-0000-0000-0000C0960000}"/>
    <cellStyle name="20% - Accent1 4 2 9 3 4" xfId="38774" xr:uid="{00000000-0005-0000-0000-0000C1960000}"/>
    <cellStyle name="20% - Accent1 4 2 9 3 4 2" xfId="38775" xr:uid="{00000000-0005-0000-0000-0000C2960000}"/>
    <cellStyle name="20% - Accent1 4 2 9 3 4 2 2" xfId="38776" xr:uid="{00000000-0005-0000-0000-0000C3960000}"/>
    <cellStyle name="20% - Accent1 4 2 9 3 4 2 2 2" xfId="38777" xr:uid="{00000000-0005-0000-0000-0000C4960000}"/>
    <cellStyle name="20% - Accent1 4 2 9 3 4 2 3" xfId="38778" xr:uid="{00000000-0005-0000-0000-0000C5960000}"/>
    <cellStyle name="20% - Accent1 4 2 9 3 4 3" xfId="38779" xr:uid="{00000000-0005-0000-0000-0000C6960000}"/>
    <cellStyle name="20% - Accent1 4 2 9 3 4 3 2" xfId="38780" xr:uid="{00000000-0005-0000-0000-0000C7960000}"/>
    <cellStyle name="20% - Accent1 4 2 9 3 4 4" xfId="38781" xr:uid="{00000000-0005-0000-0000-0000C8960000}"/>
    <cellStyle name="20% - Accent1 4 2 9 3 5" xfId="38782" xr:uid="{00000000-0005-0000-0000-0000C9960000}"/>
    <cellStyle name="20% - Accent1 4 2 9 3 5 2" xfId="38783" xr:uid="{00000000-0005-0000-0000-0000CA960000}"/>
    <cellStyle name="20% - Accent1 4 2 9 3 5 2 2" xfId="38784" xr:uid="{00000000-0005-0000-0000-0000CB960000}"/>
    <cellStyle name="20% - Accent1 4 2 9 3 5 3" xfId="38785" xr:uid="{00000000-0005-0000-0000-0000CC960000}"/>
    <cellStyle name="20% - Accent1 4 2 9 3 6" xfId="38786" xr:uid="{00000000-0005-0000-0000-0000CD960000}"/>
    <cellStyle name="20% - Accent1 4 2 9 3 6 2" xfId="38787" xr:uid="{00000000-0005-0000-0000-0000CE960000}"/>
    <cellStyle name="20% - Accent1 4 2 9 3 6 2 2" xfId="38788" xr:uid="{00000000-0005-0000-0000-0000CF960000}"/>
    <cellStyle name="20% - Accent1 4 2 9 3 6 3" xfId="38789" xr:uid="{00000000-0005-0000-0000-0000D0960000}"/>
    <cellStyle name="20% - Accent1 4 2 9 3 7" xfId="38790" xr:uid="{00000000-0005-0000-0000-0000D1960000}"/>
    <cellStyle name="20% - Accent1 4 2 9 3 7 2" xfId="38791" xr:uid="{00000000-0005-0000-0000-0000D2960000}"/>
    <cellStyle name="20% - Accent1 4 2 9 3 8" xfId="38792" xr:uid="{00000000-0005-0000-0000-0000D3960000}"/>
    <cellStyle name="20% - Accent1 4 2 9 3 8 2" xfId="38793" xr:uid="{00000000-0005-0000-0000-0000D4960000}"/>
    <cellStyle name="20% - Accent1 4 2 9 3 9" xfId="38794" xr:uid="{00000000-0005-0000-0000-0000D5960000}"/>
    <cellStyle name="20% - Accent1 4 2 9 4" xfId="38795" xr:uid="{00000000-0005-0000-0000-0000D6960000}"/>
    <cellStyle name="20% - Accent1 4 2 9 4 2" xfId="38796" xr:uid="{00000000-0005-0000-0000-0000D7960000}"/>
    <cellStyle name="20% - Accent1 4 2 9 4 2 2" xfId="38797" xr:uid="{00000000-0005-0000-0000-0000D8960000}"/>
    <cellStyle name="20% - Accent1 4 2 9 4 2 2 2" xfId="38798" xr:uid="{00000000-0005-0000-0000-0000D9960000}"/>
    <cellStyle name="20% - Accent1 4 2 9 4 2 3" xfId="38799" xr:uid="{00000000-0005-0000-0000-0000DA960000}"/>
    <cellStyle name="20% - Accent1 4 2 9 4 3" xfId="38800" xr:uid="{00000000-0005-0000-0000-0000DB960000}"/>
    <cellStyle name="20% - Accent1 4 2 9 4 3 2" xfId="38801" xr:uid="{00000000-0005-0000-0000-0000DC960000}"/>
    <cellStyle name="20% - Accent1 4 2 9 4 4" xfId="38802" xr:uid="{00000000-0005-0000-0000-0000DD960000}"/>
    <cellStyle name="20% - Accent1 4 2 9 5" xfId="38803" xr:uid="{00000000-0005-0000-0000-0000DE960000}"/>
    <cellStyle name="20% - Accent1 4 2 9 5 2" xfId="38804" xr:uid="{00000000-0005-0000-0000-0000DF960000}"/>
    <cellStyle name="20% - Accent1 4 2 9 5 2 2" xfId="38805" xr:uid="{00000000-0005-0000-0000-0000E0960000}"/>
    <cellStyle name="20% - Accent1 4 2 9 5 2 2 2" xfId="38806" xr:uid="{00000000-0005-0000-0000-0000E1960000}"/>
    <cellStyle name="20% - Accent1 4 2 9 5 2 3" xfId="38807" xr:uid="{00000000-0005-0000-0000-0000E2960000}"/>
    <cellStyle name="20% - Accent1 4 2 9 5 3" xfId="38808" xr:uid="{00000000-0005-0000-0000-0000E3960000}"/>
    <cellStyle name="20% - Accent1 4 2 9 5 3 2" xfId="38809" xr:uid="{00000000-0005-0000-0000-0000E4960000}"/>
    <cellStyle name="20% - Accent1 4 2 9 5 4" xfId="38810" xr:uid="{00000000-0005-0000-0000-0000E5960000}"/>
    <cellStyle name="20% - Accent1 4 2 9 6" xfId="38811" xr:uid="{00000000-0005-0000-0000-0000E6960000}"/>
    <cellStyle name="20% - Accent1 4 2 9 6 2" xfId="38812" xr:uid="{00000000-0005-0000-0000-0000E7960000}"/>
    <cellStyle name="20% - Accent1 4 2 9 6 2 2" xfId="38813" xr:uid="{00000000-0005-0000-0000-0000E8960000}"/>
    <cellStyle name="20% - Accent1 4 2 9 6 2 2 2" xfId="38814" xr:uid="{00000000-0005-0000-0000-0000E9960000}"/>
    <cellStyle name="20% - Accent1 4 2 9 6 2 3" xfId="38815" xr:uid="{00000000-0005-0000-0000-0000EA960000}"/>
    <cellStyle name="20% - Accent1 4 2 9 6 3" xfId="38816" xr:uid="{00000000-0005-0000-0000-0000EB960000}"/>
    <cellStyle name="20% - Accent1 4 2 9 6 3 2" xfId="38817" xr:uid="{00000000-0005-0000-0000-0000EC960000}"/>
    <cellStyle name="20% - Accent1 4 2 9 6 4" xfId="38818" xr:uid="{00000000-0005-0000-0000-0000ED960000}"/>
    <cellStyle name="20% - Accent1 4 2 9 7" xfId="38819" xr:uid="{00000000-0005-0000-0000-0000EE960000}"/>
    <cellStyle name="20% - Accent1 4 2 9 7 2" xfId="38820" xr:uid="{00000000-0005-0000-0000-0000EF960000}"/>
    <cellStyle name="20% - Accent1 4 2 9 7 2 2" xfId="38821" xr:uid="{00000000-0005-0000-0000-0000F0960000}"/>
    <cellStyle name="20% - Accent1 4 2 9 7 3" xfId="38822" xr:uid="{00000000-0005-0000-0000-0000F1960000}"/>
    <cellStyle name="20% - Accent1 4 2 9 8" xfId="38823" xr:uid="{00000000-0005-0000-0000-0000F2960000}"/>
    <cellStyle name="20% - Accent1 4 2 9 8 2" xfId="38824" xr:uid="{00000000-0005-0000-0000-0000F3960000}"/>
    <cellStyle name="20% - Accent1 4 2 9 8 2 2" xfId="38825" xr:uid="{00000000-0005-0000-0000-0000F4960000}"/>
    <cellStyle name="20% - Accent1 4 2 9 8 3" xfId="38826" xr:uid="{00000000-0005-0000-0000-0000F5960000}"/>
    <cellStyle name="20% - Accent1 4 2 9 9" xfId="38827" xr:uid="{00000000-0005-0000-0000-0000F6960000}"/>
    <cellStyle name="20% - Accent1 4 2 9 9 2" xfId="38828" xr:uid="{00000000-0005-0000-0000-0000F7960000}"/>
    <cellStyle name="20% - Accent1 4 20" xfId="38829" xr:uid="{00000000-0005-0000-0000-0000F8960000}"/>
    <cellStyle name="20% - Accent1 4 20 2" xfId="38830" xr:uid="{00000000-0005-0000-0000-0000F9960000}"/>
    <cellStyle name="20% - Accent1 4 21" xfId="38831" xr:uid="{00000000-0005-0000-0000-0000FA960000}"/>
    <cellStyle name="20% - Accent1 4 3" xfId="38832" xr:uid="{00000000-0005-0000-0000-0000FB960000}"/>
    <cellStyle name="20% - Accent1 4 3 10" xfId="38833" xr:uid="{00000000-0005-0000-0000-0000FC960000}"/>
    <cellStyle name="20% - Accent1 4 3 10 2" xfId="38834" xr:uid="{00000000-0005-0000-0000-0000FD960000}"/>
    <cellStyle name="20% - Accent1 4 3 10 2 2" xfId="38835" xr:uid="{00000000-0005-0000-0000-0000FE960000}"/>
    <cellStyle name="20% - Accent1 4 3 10 2 2 2" xfId="38836" xr:uid="{00000000-0005-0000-0000-0000FF960000}"/>
    <cellStyle name="20% - Accent1 4 3 10 2 3" xfId="38837" xr:uid="{00000000-0005-0000-0000-000000970000}"/>
    <cellStyle name="20% - Accent1 4 3 10 3" xfId="38838" xr:uid="{00000000-0005-0000-0000-000001970000}"/>
    <cellStyle name="20% - Accent1 4 3 10 3 2" xfId="38839" xr:uid="{00000000-0005-0000-0000-000002970000}"/>
    <cellStyle name="20% - Accent1 4 3 10 4" xfId="38840" xr:uid="{00000000-0005-0000-0000-000003970000}"/>
    <cellStyle name="20% - Accent1 4 3 11" xfId="38841" xr:uid="{00000000-0005-0000-0000-000004970000}"/>
    <cellStyle name="20% - Accent1 4 3 11 2" xfId="38842" xr:uid="{00000000-0005-0000-0000-000005970000}"/>
    <cellStyle name="20% - Accent1 4 3 11 2 2" xfId="38843" xr:uid="{00000000-0005-0000-0000-000006970000}"/>
    <cellStyle name="20% - Accent1 4 3 11 2 2 2" xfId="38844" xr:uid="{00000000-0005-0000-0000-000007970000}"/>
    <cellStyle name="20% - Accent1 4 3 11 2 3" xfId="38845" xr:uid="{00000000-0005-0000-0000-000008970000}"/>
    <cellStyle name="20% - Accent1 4 3 11 3" xfId="38846" xr:uid="{00000000-0005-0000-0000-000009970000}"/>
    <cellStyle name="20% - Accent1 4 3 11 3 2" xfId="38847" xr:uid="{00000000-0005-0000-0000-00000A970000}"/>
    <cellStyle name="20% - Accent1 4 3 11 4" xfId="38848" xr:uid="{00000000-0005-0000-0000-00000B970000}"/>
    <cellStyle name="20% - Accent1 4 3 12" xfId="38849" xr:uid="{00000000-0005-0000-0000-00000C970000}"/>
    <cellStyle name="20% - Accent1 4 3 12 2" xfId="38850" xr:uid="{00000000-0005-0000-0000-00000D970000}"/>
    <cellStyle name="20% - Accent1 4 3 12 2 2" xfId="38851" xr:uid="{00000000-0005-0000-0000-00000E970000}"/>
    <cellStyle name="20% - Accent1 4 3 12 3" xfId="38852" xr:uid="{00000000-0005-0000-0000-00000F970000}"/>
    <cellStyle name="20% - Accent1 4 3 13" xfId="38853" xr:uid="{00000000-0005-0000-0000-000010970000}"/>
    <cellStyle name="20% - Accent1 4 3 13 2" xfId="38854" xr:uid="{00000000-0005-0000-0000-000011970000}"/>
    <cellStyle name="20% - Accent1 4 3 13 2 2" xfId="38855" xr:uid="{00000000-0005-0000-0000-000012970000}"/>
    <cellStyle name="20% - Accent1 4 3 13 3" xfId="38856" xr:uid="{00000000-0005-0000-0000-000013970000}"/>
    <cellStyle name="20% - Accent1 4 3 14" xfId="38857" xr:uid="{00000000-0005-0000-0000-000014970000}"/>
    <cellStyle name="20% - Accent1 4 3 14 2" xfId="38858" xr:uid="{00000000-0005-0000-0000-000015970000}"/>
    <cellStyle name="20% - Accent1 4 3 15" xfId="38859" xr:uid="{00000000-0005-0000-0000-000016970000}"/>
    <cellStyle name="20% - Accent1 4 3 15 2" xfId="38860" xr:uid="{00000000-0005-0000-0000-000017970000}"/>
    <cellStyle name="20% - Accent1 4 3 16" xfId="38861" xr:uid="{00000000-0005-0000-0000-000018970000}"/>
    <cellStyle name="20% - Accent1 4 3 2" xfId="38862" xr:uid="{00000000-0005-0000-0000-000019970000}"/>
    <cellStyle name="20% - Accent1 4 3 2 10" xfId="38863" xr:uid="{00000000-0005-0000-0000-00001A970000}"/>
    <cellStyle name="20% - Accent1 4 3 2 10 2" xfId="38864" xr:uid="{00000000-0005-0000-0000-00001B970000}"/>
    <cellStyle name="20% - Accent1 4 3 2 10 2 2" xfId="38865" xr:uid="{00000000-0005-0000-0000-00001C970000}"/>
    <cellStyle name="20% - Accent1 4 3 2 10 2 2 2" xfId="38866" xr:uid="{00000000-0005-0000-0000-00001D970000}"/>
    <cellStyle name="20% - Accent1 4 3 2 10 2 3" xfId="38867" xr:uid="{00000000-0005-0000-0000-00001E970000}"/>
    <cellStyle name="20% - Accent1 4 3 2 10 3" xfId="38868" xr:uid="{00000000-0005-0000-0000-00001F970000}"/>
    <cellStyle name="20% - Accent1 4 3 2 10 3 2" xfId="38869" xr:uid="{00000000-0005-0000-0000-000020970000}"/>
    <cellStyle name="20% - Accent1 4 3 2 10 4" xfId="38870" xr:uid="{00000000-0005-0000-0000-000021970000}"/>
    <cellStyle name="20% - Accent1 4 3 2 11" xfId="38871" xr:uid="{00000000-0005-0000-0000-000022970000}"/>
    <cellStyle name="20% - Accent1 4 3 2 11 2" xfId="38872" xr:uid="{00000000-0005-0000-0000-000023970000}"/>
    <cellStyle name="20% - Accent1 4 3 2 11 2 2" xfId="38873" xr:uid="{00000000-0005-0000-0000-000024970000}"/>
    <cellStyle name="20% - Accent1 4 3 2 11 3" xfId="38874" xr:uid="{00000000-0005-0000-0000-000025970000}"/>
    <cellStyle name="20% - Accent1 4 3 2 12" xfId="38875" xr:uid="{00000000-0005-0000-0000-000026970000}"/>
    <cellStyle name="20% - Accent1 4 3 2 12 2" xfId="38876" xr:uid="{00000000-0005-0000-0000-000027970000}"/>
    <cellStyle name="20% - Accent1 4 3 2 12 2 2" xfId="38877" xr:uid="{00000000-0005-0000-0000-000028970000}"/>
    <cellStyle name="20% - Accent1 4 3 2 12 3" xfId="38878" xr:uid="{00000000-0005-0000-0000-000029970000}"/>
    <cellStyle name="20% - Accent1 4 3 2 13" xfId="38879" xr:uid="{00000000-0005-0000-0000-00002A970000}"/>
    <cellStyle name="20% - Accent1 4 3 2 13 2" xfId="38880" xr:uid="{00000000-0005-0000-0000-00002B970000}"/>
    <cellStyle name="20% - Accent1 4 3 2 14" xfId="38881" xr:uid="{00000000-0005-0000-0000-00002C970000}"/>
    <cellStyle name="20% - Accent1 4 3 2 14 2" xfId="38882" xr:uid="{00000000-0005-0000-0000-00002D970000}"/>
    <cellStyle name="20% - Accent1 4 3 2 15" xfId="38883" xr:uid="{00000000-0005-0000-0000-00002E970000}"/>
    <cellStyle name="20% - Accent1 4 3 2 2" xfId="38884" xr:uid="{00000000-0005-0000-0000-00002F970000}"/>
    <cellStyle name="20% - Accent1 4 3 2 2 10" xfId="38885" xr:uid="{00000000-0005-0000-0000-000030970000}"/>
    <cellStyle name="20% - Accent1 4 3 2 2 10 2" xfId="38886" xr:uid="{00000000-0005-0000-0000-000031970000}"/>
    <cellStyle name="20% - Accent1 4 3 2 2 10 2 2" xfId="38887" xr:uid="{00000000-0005-0000-0000-000032970000}"/>
    <cellStyle name="20% - Accent1 4 3 2 2 10 3" xfId="38888" xr:uid="{00000000-0005-0000-0000-000033970000}"/>
    <cellStyle name="20% - Accent1 4 3 2 2 11" xfId="38889" xr:uid="{00000000-0005-0000-0000-000034970000}"/>
    <cellStyle name="20% - Accent1 4 3 2 2 11 2" xfId="38890" xr:uid="{00000000-0005-0000-0000-000035970000}"/>
    <cellStyle name="20% - Accent1 4 3 2 2 11 2 2" xfId="38891" xr:uid="{00000000-0005-0000-0000-000036970000}"/>
    <cellStyle name="20% - Accent1 4 3 2 2 11 3" xfId="38892" xr:uid="{00000000-0005-0000-0000-000037970000}"/>
    <cellStyle name="20% - Accent1 4 3 2 2 12" xfId="38893" xr:uid="{00000000-0005-0000-0000-000038970000}"/>
    <cellStyle name="20% - Accent1 4 3 2 2 12 2" xfId="38894" xr:uid="{00000000-0005-0000-0000-000039970000}"/>
    <cellStyle name="20% - Accent1 4 3 2 2 13" xfId="38895" xr:uid="{00000000-0005-0000-0000-00003A970000}"/>
    <cellStyle name="20% - Accent1 4 3 2 2 13 2" xfId="38896" xr:uid="{00000000-0005-0000-0000-00003B970000}"/>
    <cellStyle name="20% - Accent1 4 3 2 2 14" xfId="38897" xr:uid="{00000000-0005-0000-0000-00003C970000}"/>
    <cellStyle name="20% - Accent1 4 3 2 2 2" xfId="38898" xr:uid="{00000000-0005-0000-0000-00003D970000}"/>
    <cellStyle name="20% - Accent1 4 3 2 2 2 10" xfId="38899" xr:uid="{00000000-0005-0000-0000-00003E970000}"/>
    <cellStyle name="20% - Accent1 4 3 2 2 2 10 2" xfId="38900" xr:uid="{00000000-0005-0000-0000-00003F970000}"/>
    <cellStyle name="20% - Accent1 4 3 2 2 2 11" xfId="38901" xr:uid="{00000000-0005-0000-0000-000040970000}"/>
    <cellStyle name="20% - Accent1 4 3 2 2 2 2" xfId="38902" xr:uid="{00000000-0005-0000-0000-000041970000}"/>
    <cellStyle name="20% - Accent1 4 3 2 2 2 2 2" xfId="38903" xr:uid="{00000000-0005-0000-0000-000042970000}"/>
    <cellStyle name="20% - Accent1 4 3 2 2 2 2 2 2" xfId="38904" xr:uid="{00000000-0005-0000-0000-000043970000}"/>
    <cellStyle name="20% - Accent1 4 3 2 2 2 2 2 2 2" xfId="38905" xr:uid="{00000000-0005-0000-0000-000044970000}"/>
    <cellStyle name="20% - Accent1 4 3 2 2 2 2 2 2 2 2" xfId="38906" xr:uid="{00000000-0005-0000-0000-000045970000}"/>
    <cellStyle name="20% - Accent1 4 3 2 2 2 2 2 2 3" xfId="38907" xr:uid="{00000000-0005-0000-0000-000046970000}"/>
    <cellStyle name="20% - Accent1 4 3 2 2 2 2 2 3" xfId="38908" xr:uid="{00000000-0005-0000-0000-000047970000}"/>
    <cellStyle name="20% - Accent1 4 3 2 2 2 2 2 3 2" xfId="38909" xr:uid="{00000000-0005-0000-0000-000048970000}"/>
    <cellStyle name="20% - Accent1 4 3 2 2 2 2 2 4" xfId="38910" xr:uid="{00000000-0005-0000-0000-000049970000}"/>
    <cellStyle name="20% - Accent1 4 3 2 2 2 2 3" xfId="38911" xr:uid="{00000000-0005-0000-0000-00004A970000}"/>
    <cellStyle name="20% - Accent1 4 3 2 2 2 2 3 2" xfId="38912" xr:uid="{00000000-0005-0000-0000-00004B970000}"/>
    <cellStyle name="20% - Accent1 4 3 2 2 2 2 3 2 2" xfId="38913" xr:uid="{00000000-0005-0000-0000-00004C970000}"/>
    <cellStyle name="20% - Accent1 4 3 2 2 2 2 3 2 2 2" xfId="38914" xr:uid="{00000000-0005-0000-0000-00004D970000}"/>
    <cellStyle name="20% - Accent1 4 3 2 2 2 2 3 2 3" xfId="38915" xr:uid="{00000000-0005-0000-0000-00004E970000}"/>
    <cellStyle name="20% - Accent1 4 3 2 2 2 2 3 3" xfId="38916" xr:uid="{00000000-0005-0000-0000-00004F970000}"/>
    <cellStyle name="20% - Accent1 4 3 2 2 2 2 3 3 2" xfId="38917" xr:uid="{00000000-0005-0000-0000-000050970000}"/>
    <cellStyle name="20% - Accent1 4 3 2 2 2 2 3 4" xfId="38918" xr:uid="{00000000-0005-0000-0000-000051970000}"/>
    <cellStyle name="20% - Accent1 4 3 2 2 2 2 4" xfId="38919" xr:uid="{00000000-0005-0000-0000-000052970000}"/>
    <cellStyle name="20% - Accent1 4 3 2 2 2 2 4 2" xfId="38920" xr:uid="{00000000-0005-0000-0000-000053970000}"/>
    <cellStyle name="20% - Accent1 4 3 2 2 2 2 4 2 2" xfId="38921" xr:uid="{00000000-0005-0000-0000-000054970000}"/>
    <cellStyle name="20% - Accent1 4 3 2 2 2 2 4 2 2 2" xfId="38922" xr:uid="{00000000-0005-0000-0000-000055970000}"/>
    <cellStyle name="20% - Accent1 4 3 2 2 2 2 4 2 3" xfId="38923" xr:uid="{00000000-0005-0000-0000-000056970000}"/>
    <cellStyle name="20% - Accent1 4 3 2 2 2 2 4 3" xfId="38924" xr:uid="{00000000-0005-0000-0000-000057970000}"/>
    <cellStyle name="20% - Accent1 4 3 2 2 2 2 4 3 2" xfId="38925" xr:uid="{00000000-0005-0000-0000-000058970000}"/>
    <cellStyle name="20% - Accent1 4 3 2 2 2 2 4 4" xfId="38926" xr:uid="{00000000-0005-0000-0000-000059970000}"/>
    <cellStyle name="20% - Accent1 4 3 2 2 2 2 5" xfId="38927" xr:uid="{00000000-0005-0000-0000-00005A970000}"/>
    <cellStyle name="20% - Accent1 4 3 2 2 2 2 5 2" xfId="38928" xr:uid="{00000000-0005-0000-0000-00005B970000}"/>
    <cellStyle name="20% - Accent1 4 3 2 2 2 2 5 2 2" xfId="38929" xr:uid="{00000000-0005-0000-0000-00005C970000}"/>
    <cellStyle name="20% - Accent1 4 3 2 2 2 2 5 3" xfId="38930" xr:uid="{00000000-0005-0000-0000-00005D970000}"/>
    <cellStyle name="20% - Accent1 4 3 2 2 2 2 6" xfId="38931" xr:uid="{00000000-0005-0000-0000-00005E970000}"/>
    <cellStyle name="20% - Accent1 4 3 2 2 2 2 6 2" xfId="38932" xr:uid="{00000000-0005-0000-0000-00005F970000}"/>
    <cellStyle name="20% - Accent1 4 3 2 2 2 2 6 2 2" xfId="38933" xr:uid="{00000000-0005-0000-0000-000060970000}"/>
    <cellStyle name="20% - Accent1 4 3 2 2 2 2 6 3" xfId="38934" xr:uid="{00000000-0005-0000-0000-000061970000}"/>
    <cellStyle name="20% - Accent1 4 3 2 2 2 2 7" xfId="38935" xr:uid="{00000000-0005-0000-0000-000062970000}"/>
    <cellStyle name="20% - Accent1 4 3 2 2 2 2 7 2" xfId="38936" xr:uid="{00000000-0005-0000-0000-000063970000}"/>
    <cellStyle name="20% - Accent1 4 3 2 2 2 2 8" xfId="38937" xr:uid="{00000000-0005-0000-0000-000064970000}"/>
    <cellStyle name="20% - Accent1 4 3 2 2 2 2 8 2" xfId="38938" xr:uid="{00000000-0005-0000-0000-000065970000}"/>
    <cellStyle name="20% - Accent1 4 3 2 2 2 2 9" xfId="38939" xr:uid="{00000000-0005-0000-0000-000066970000}"/>
    <cellStyle name="20% - Accent1 4 3 2 2 2 3" xfId="38940" xr:uid="{00000000-0005-0000-0000-000067970000}"/>
    <cellStyle name="20% - Accent1 4 3 2 2 2 3 2" xfId="38941" xr:uid="{00000000-0005-0000-0000-000068970000}"/>
    <cellStyle name="20% - Accent1 4 3 2 2 2 3 2 2" xfId="38942" xr:uid="{00000000-0005-0000-0000-000069970000}"/>
    <cellStyle name="20% - Accent1 4 3 2 2 2 3 2 2 2" xfId="38943" xr:uid="{00000000-0005-0000-0000-00006A970000}"/>
    <cellStyle name="20% - Accent1 4 3 2 2 2 3 2 2 2 2" xfId="38944" xr:uid="{00000000-0005-0000-0000-00006B970000}"/>
    <cellStyle name="20% - Accent1 4 3 2 2 2 3 2 2 3" xfId="38945" xr:uid="{00000000-0005-0000-0000-00006C970000}"/>
    <cellStyle name="20% - Accent1 4 3 2 2 2 3 2 3" xfId="38946" xr:uid="{00000000-0005-0000-0000-00006D970000}"/>
    <cellStyle name="20% - Accent1 4 3 2 2 2 3 2 3 2" xfId="38947" xr:uid="{00000000-0005-0000-0000-00006E970000}"/>
    <cellStyle name="20% - Accent1 4 3 2 2 2 3 2 4" xfId="38948" xr:uid="{00000000-0005-0000-0000-00006F970000}"/>
    <cellStyle name="20% - Accent1 4 3 2 2 2 3 3" xfId="38949" xr:uid="{00000000-0005-0000-0000-000070970000}"/>
    <cellStyle name="20% - Accent1 4 3 2 2 2 3 3 2" xfId="38950" xr:uid="{00000000-0005-0000-0000-000071970000}"/>
    <cellStyle name="20% - Accent1 4 3 2 2 2 3 3 2 2" xfId="38951" xr:uid="{00000000-0005-0000-0000-000072970000}"/>
    <cellStyle name="20% - Accent1 4 3 2 2 2 3 3 2 2 2" xfId="38952" xr:uid="{00000000-0005-0000-0000-000073970000}"/>
    <cellStyle name="20% - Accent1 4 3 2 2 2 3 3 2 3" xfId="38953" xr:uid="{00000000-0005-0000-0000-000074970000}"/>
    <cellStyle name="20% - Accent1 4 3 2 2 2 3 3 3" xfId="38954" xr:uid="{00000000-0005-0000-0000-000075970000}"/>
    <cellStyle name="20% - Accent1 4 3 2 2 2 3 3 3 2" xfId="38955" xr:uid="{00000000-0005-0000-0000-000076970000}"/>
    <cellStyle name="20% - Accent1 4 3 2 2 2 3 3 4" xfId="38956" xr:uid="{00000000-0005-0000-0000-000077970000}"/>
    <cellStyle name="20% - Accent1 4 3 2 2 2 3 4" xfId="38957" xr:uid="{00000000-0005-0000-0000-000078970000}"/>
    <cellStyle name="20% - Accent1 4 3 2 2 2 3 4 2" xfId="38958" xr:uid="{00000000-0005-0000-0000-000079970000}"/>
    <cellStyle name="20% - Accent1 4 3 2 2 2 3 4 2 2" xfId="38959" xr:uid="{00000000-0005-0000-0000-00007A970000}"/>
    <cellStyle name="20% - Accent1 4 3 2 2 2 3 4 2 2 2" xfId="38960" xr:uid="{00000000-0005-0000-0000-00007B970000}"/>
    <cellStyle name="20% - Accent1 4 3 2 2 2 3 4 2 3" xfId="38961" xr:uid="{00000000-0005-0000-0000-00007C970000}"/>
    <cellStyle name="20% - Accent1 4 3 2 2 2 3 4 3" xfId="38962" xr:uid="{00000000-0005-0000-0000-00007D970000}"/>
    <cellStyle name="20% - Accent1 4 3 2 2 2 3 4 3 2" xfId="38963" xr:uid="{00000000-0005-0000-0000-00007E970000}"/>
    <cellStyle name="20% - Accent1 4 3 2 2 2 3 4 4" xfId="38964" xr:uid="{00000000-0005-0000-0000-00007F970000}"/>
    <cellStyle name="20% - Accent1 4 3 2 2 2 3 5" xfId="38965" xr:uid="{00000000-0005-0000-0000-000080970000}"/>
    <cellStyle name="20% - Accent1 4 3 2 2 2 3 5 2" xfId="38966" xr:uid="{00000000-0005-0000-0000-000081970000}"/>
    <cellStyle name="20% - Accent1 4 3 2 2 2 3 5 2 2" xfId="38967" xr:uid="{00000000-0005-0000-0000-000082970000}"/>
    <cellStyle name="20% - Accent1 4 3 2 2 2 3 5 3" xfId="38968" xr:uid="{00000000-0005-0000-0000-000083970000}"/>
    <cellStyle name="20% - Accent1 4 3 2 2 2 3 6" xfId="38969" xr:uid="{00000000-0005-0000-0000-000084970000}"/>
    <cellStyle name="20% - Accent1 4 3 2 2 2 3 6 2" xfId="38970" xr:uid="{00000000-0005-0000-0000-000085970000}"/>
    <cellStyle name="20% - Accent1 4 3 2 2 2 3 6 2 2" xfId="38971" xr:uid="{00000000-0005-0000-0000-000086970000}"/>
    <cellStyle name="20% - Accent1 4 3 2 2 2 3 6 3" xfId="38972" xr:uid="{00000000-0005-0000-0000-000087970000}"/>
    <cellStyle name="20% - Accent1 4 3 2 2 2 3 7" xfId="38973" xr:uid="{00000000-0005-0000-0000-000088970000}"/>
    <cellStyle name="20% - Accent1 4 3 2 2 2 3 7 2" xfId="38974" xr:uid="{00000000-0005-0000-0000-000089970000}"/>
    <cellStyle name="20% - Accent1 4 3 2 2 2 3 8" xfId="38975" xr:uid="{00000000-0005-0000-0000-00008A970000}"/>
    <cellStyle name="20% - Accent1 4 3 2 2 2 3 8 2" xfId="38976" xr:uid="{00000000-0005-0000-0000-00008B970000}"/>
    <cellStyle name="20% - Accent1 4 3 2 2 2 3 9" xfId="38977" xr:uid="{00000000-0005-0000-0000-00008C970000}"/>
    <cellStyle name="20% - Accent1 4 3 2 2 2 4" xfId="38978" xr:uid="{00000000-0005-0000-0000-00008D970000}"/>
    <cellStyle name="20% - Accent1 4 3 2 2 2 4 2" xfId="38979" xr:uid="{00000000-0005-0000-0000-00008E970000}"/>
    <cellStyle name="20% - Accent1 4 3 2 2 2 4 2 2" xfId="38980" xr:uid="{00000000-0005-0000-0000-00008F970000}"/>
    <cellStyle name="20% - Accent1 4 3 2 2 2 4 2 2 2" xfId="38981" xr:uid="{00000000-0005-0000-0000-000090970000}"/>
    <cellStyle name="20% - Accent1 4 3 2 2 2 4 2 3" xfId="38982" xr:uid="{00000000-0005-0000-0000-000091970000}"/>
    <cellStyle name="20% - Accent1 4 3 2 2 2 4 3" xfId="38983" xr:uid="{00000000-0005-0000-0000-000092970000}"/>
    <cellStyle name="20% - Accent1 4 3 2 2 2 4 3 2" xfId="38984" xr:uid="{00000000-0005-0000-0000-000093970000}"/>
    <cellStyle name="20% - Accent1 4 3 2 2 2 4 4" xfId="38985" xr:uid="{00000000-0005-0000-0000-000094970000}"/>
    <cellStyle name="20% - Accent1 4 3 2 2 2 5" xfId="38986" xr:uid="{00000000-0005-0000-0000-000095970000}"/>
    <cellStyle name="20% - Accent1 4 3 2 2 2 5 2" xfId="38987" xr:uid="{00000000-0005-0000-0000-000096970000}"/>
    <cellStyle name="20% - Accent1 4 3 2 2 2 5 2 2" xfId="38988" xr:uid="{00000000-0005-0000-0000-000097970000}"/>
    <cellStyle name="20% - Accent1 4 3 2 2 2 5 2 2 2" xfId="38989" xr:uid="{00000000-0005-0000-0000-000098970000}"/>
    <cellStyle name="20% - Accent1 4 3 2 2 2 5 2 3" xfId="38990" xr:uid="{00000000-0005-0000-0000-000099970000}"/>
    <cellStyle name="20% - Accent1 4 3 2 2 2 5 3" xfId="38991" xr:uid="{00000000-0005-0000-0000-00009A970000}"/>
    <cellStyle name="20% - Accent1 4 3 2 2 2 5 3 2" xfId="38992" xr:uid="{00000000-0005-0000-0000-00009B970000}"/>
    <cellStyle name="20% - Accent1 4 3 2 2 2 5 4" xfId="38993" xr:uid="{00000000-0005-0000-0000-00009C970000}"/>
    <cellStyle name="20% - Accent1 4 3 2 2 2 6" xfId="38994" xr:uid="{00000000-0005-0000-0000-00009D970000}"/>
    <cellStyle name="20% - Accent1 4 3 2 2 2 6 2" xfId="38995" xr:uid="{00000000-0005-0000-0000-00009E970000}"/>
    <cellStyle name="20% - Accent1 4 3 2 2 2 6 2 2" xfId="38996" xr:uid="{00000000-0005-0000-0000-00009F970000}"/>
    <cellStyle name="20% - Accent1 4 3 2 2 2 6 2 2 2" xfId="38997" xr:uid="{00000000-0005-0000-0000-0000A0970000}"/>
    <cellStyle name="20% - Accent1 4 3 2 2 2 6 2 3" xfId="38998" xr:uid="{00000000-0005-0000-0000-0000A1970000}"/>
    <cellStyle name="20% - Accent1 4 3 2 2 2 6 3" xfId="38999" xr:uid="{00000000-0005-0000-0000-0000A2970000}"/>
    <cellStyle name="20% - Accent1 4 3 2 2 2 6 3 2" xfId="39000" xr:uid="{00000000-0005-0000-0000-0000A3970000}"/>
    <cellStyle name="20% - Accent1 4 3 2 2 2 6 4" xfId="39001" xr:uid="{00000000-0005-0000-0000-0000A4970000}"/>
    <cellStyle name="20% - Accent1 4 3 2 2 2 7" xfId="39002" xr:uid="{00000000-0005-0000-0000-0000A5970000}"/>
    <cellStyle name="20% - Accent1 4 3 2 2 2 7 2" xfId="39003" xr:uid="{00000000-0005-0000-0000-0000A6970000}"/>
    <cellStyle name="20% - Accent1 4 3 2 2 2 7 2 2" xfId="39004" xr:uid="{00000000-0005-0000-0000-0000A7970000}"/>
    <cellStyle name="20% - Accent1 4 3 2 2 2 7 3" xfId="39005" xr:uid="{00000000-0005-0000-0000-0000A8970000}"/>
    <cellStyle name="20% - Accent1 4 3 2 2 2 8" xfId="39006" xr:uid="{00000000-0005-0000-0000-0000A9970000}"/>
    <cellStyle name="20% - Accent1 4 3 2 2 2 8 2" xfId="39007" xr:uid="{00000000-0005-0000-0000-0000AA970000}"/>
    <cellStyle name="20% - Accent1 4 3 2 2 2 8 2 2" xfId="39008" xr:uid="{00000000-0005-0000-0000-0000AB970000}"/>
    <cellStyle name="20% - Accent1 4 3 2 2 2 8 3" xfId="39009" xr:uid="{00000000-0005-0000-0000-0000AC970000}"/>
    <cellStyle name="20% - Accent1 4 3 2 2 2 9" xfId="39010" xr:uid="{00000000-0005-0000-0000-0000AD970000}"/>
    <cellStyle name="20% - Accent1 4 3 2 2 2 9 2" xfId="39011" xr:uid="{00000000-0005-0000-0000-0000AE970000}"/>
    <cellStyle name="20% - Accent1 4 3 2 2 3" xfId="39012" xr:uid="{00000000-0005-0000-0000-0000AF970000}"/>
    <cellStyle name="20% - Accent1 4 3 2 2 3 10" xfId="39013" xr:uid="{00000000-0005-0000-0000-0000B0970000}"/>
    <cellStyle name="20% - Accent1 4 3 2 2 3 10 2" xfId="39014" xr:uid="{00000000-0005-0000-0000-0000B1970000}"/>
    <cellStyle name="20% - Accent1 4 3 2 2 3 11" xfId="39015" xr:uid="{00000000-0005-0000-0000-0000B2970000}"/>
    <cellStyle name="20% - Accent1 4 3 2 2 3 2" xfId="39016" xr:uid="{00000000-0005-0000-0000-0000B3970000}"/>
    <cellStyle name="20% - Accent1 4 3 2 2 3 2 2" xfId="39017" xr:uid="{00000000-0005-0000-0000-0000B4970000}"/>
    <cellStyle name="20% - Accent1 4 3 2 2 3 2 2 2" xfId="39018" xr:uid="{00000000-0005-0000-0000-0000B5970000}"/>
    <cellStyle name="20% - Accent1 4 3 2 2 3 2 2 2 2" xfId="39019" xr:uid="{00000000-0005-0000-0000-0000B6970000}"/>
    <cellStyle name="20% - Accent1 4 3 2 2 3 2 2 2 2 2" xfId="39020" xr:uid="{00000000-0005-0000-0000-0000B7970000}"/>
    <cellStyle name="20% - Accent1 4 3 2 2 3 2 2 2 3" xfId="39021" xr:uid="{00000000-0005-0000-0000-0000B8970000}"/>
    <cellStyle name="20% - Accent1 4 3 2 2 3 2 2 3" xfId="39022" xr:uid="{00000000-0005-0000-0000-0000B9970000}"/>
    <cellStyle name="20% - Accent1 4 3 2 2 3 2 2 3 2" xfId="39023" xr:uid="{00000000-0005-0000-0000-0000BA970000}"/>
    <cellStyle name="20% - Accent1 4 3 2 2 3 2 2 4" xfId="39024" xr:uid="{00000000-0005-0000-0000-0000BB970000}"/>
    <cellStyle name="20% - Accent1 4 3 2 2 3 2 3" xfId="39025" xr:uid="{00000000-0005-0000-0000-0000BC970000}"/>
    <cellStyle name="20% - Accent1 4 3 2 2 3 2 3 2" xfId="39026" xr:uid="{00000000-0005-0000-0000-0000BD970000}"/>
    <cellStyle name="20% - Accent1 4 3 2 2 3 2 3 2 2" xfId="39027" xr:uid="{00000000-0005-0000-0000-0000BE970000}"/>
    <cellStyle name="20% - Accent1 4 3 2 2 3 2 3 2 2 2" xfId="39028" xr:uid="{00000000-0005-0000-0000-0000BF970000}"/>
    <cellStyle name="20% - Accent1 4 3 2 2 3 2 3 2 3" xfId="39029" xr:uid="{00000000-0005-0000-0000-0000C0970000}"/>
    <cellStyle name="20% - Accent1 4 3 2 2 3 2 3 3" xfId="39030" xr:uid="{00000000-0005-0000-0000-0000C1970000}"/>
    <cellStyle name="20% - Accent1 4 3 2 2 3 2 3 3 2" xfId="39031" xr:uid="{00000000-0005-0000-0000-0000C2970000}"/>
    <cellStyle name="20% - Accent1 4 3 2 2 3 2 3 4" xfId="39032" xr:uid="{00000000-0005-0000-0000-0000C3970000}"/>
    <cellStyle name="20% - Accent1 4 3 2 2 3 2 4" xfId="39033" xr:uid="{00000000-0005-0000-0000-0000C4970000}"/>
    <cellStyle name="20% - Accent1 4 3 2 2 3 2 4 2" xfId="39034" xr:uid="{00000000-0005-0000-0000-0000C5970000}"/>
    <cellStyle name="20% - Accent1 4 3 2 2 3 2 4 2 2" xfId="39035" xr:uid="{00000000-0005-0000-0000-0000C6970000}"/>
    <cellStyle name="20% - Accent1 4 3 2 2 3 2 4 2 2 2" xfId="39036" xr:uid="{00000000-0005-0000-0000-0000C7970000}"/>
    <cellStyle name="20% - Accent1 4 3 2 2 3 2 4 2 3" xfId="39037" xr:uid="{00000000-0005-0000-0000-0000C8970000}"/>
    <cellStyle name="20% - Accent1 4 3 2 2 3 2 4 3" xfId="39038" xr:uid="{00000000-0005-0000-0000-0000C9970000}"/>
    <cellStyle name="20% - Accent1 4 3 2 2 3 2 4 3 2" xfId="39039" xr:uid="{00000000-0005-0000-0000-0000CA970000}"/>
    <cellStyle name="20% - Accent1 4 3 2 2 3 2 4 4" xfId="39040" xr:uid="{00000000-0005-0000-0000-0000CB970000}"/>
    <cellStyle name="20% - Accent1 4 3 2 2 3 2 5" xfId="39041" xr:uid="{00000000-0005-0000-0000-0000CC970000}"/>
    <cellStyle name="20% - Accent1 4 3 2 2 3 2 5 2" xfId="39042" xr:uid="{00000000-0005-0000-0000-0000CD970000}"/>
    <cellStyle name="20% - Accent1 4 3 2 2 3 2 5 2 2" xfId="39043" xr:uid="{00000000-0005-0000-0000-0000CE970000}"/>
    <cellStyle name="20% - Accent1 4 3 2 2 3 2 5 3" xfId="39044" xr:uid="{00000000-0005-0000-0000-0000CF970000}"/>
    <cellStyle name="20% - Accent1 4 3 2 2 3 2 6" xfId="39045" xr:uid="{00000000-0005-0000-0000-0000D0970000}"/>
    <cellStyle name="20% - Accent1 4 3 2 2 3 2 6 2" xfId="39046" xr:uid="{00000000-0005-0000-0000-0000D1970000}"/>
    <cellStyle name="20% - Accent1 4 3 2 2 3 2 6 2 2" xfId="39047" xr:uid="{00000000-0005-0000-0000-0000D2970000}"/>
    <cellStyle name="20% - Accent1 4 3 2 2 3 2 6 3" xfId="39048" xr:uid="{00000000-0005-0000-0000-0000D3970000}"/>
    <cellStyle name="20% - Accent1 4 3 2 2 3 2 7" xfId="39049" xr:uid="{00000000-0005-0000-0000-0000D4970000}"/>
    <cellStyle name="20% - Accent1 4 3 2 2 3 2 7 2" xfId="39050" xr:uid="{00000000-0005-0000-0000-0000D5970000}"/>
    <cellStyle name="20% - Accent1 4 3 2 2 3 2 8" xfId="39051" xr:uid="{00000000-0005-0000-0000-0000D6970000}"/>
    <cellStyle name="20% - Accent1 4 3 2 2 3 2 8 2" xfId="39052" xr:uid="{00000000-0005-0000-0000-0000D7970000}"/>
    <cellStyle name="20% - Accent1 4 3 2 2 3 2 9" xfId="39053" xr:uid="{00000000-0005-0000-0000-0000D8970000}"/>
    <cellStyle name="20% - Accent1 4 3 2 2 3 3" xfId="39054" xr:uid="{00000000-0005-0000-0000-0000D9970000}"/>
    <cellStyle name="20% - Accent1 4 3 2 2 3 3 2" xfId="39055" xr:uid="{00000000-0005-0000-0000-0000DA970000}"/>
    <cellStyle name="20% - Accent1 4 3 2 2 3 3 2 2" xfId="39056" xr:uid="{00000000-0005-0000-0000-0000DB970000}"/>
    <cellStyle name="20% - Accent1 4 3 2 2 3 3 2 2 2" xfId="39057" xr:uid="{00000000-0005-0000-0000-0000DC970000}"/>
    <cellStyle name="20% - Accent1 4 3 2 2 3 3 2 2 2 2" xfId="39058" xr:uid="{00000000-0005-0000-0000-0000DD970000}"/>
    <cellStyle name="20% - Accent1 4 3 2 2 3 3 2 2 3" xfId="39059" xr:uid="{00000000-0005-0000-0000-0000DE970000}"/>
    <cellStyle name="20% - Accent1 4 3 2 2 3 3 2 3" xfId="39060" xr:uid="{00000000-0005-0000-0000-0000DF970000}"/>
    <cellStyle name="20% - Accent1 4 3 2 2 3 3 2 3 2" xfId="39061" xr:uid="{00000000-0005-0000-0000-0000E0970000}"/>
    <cellStyle name="20% - Accent1 4 3 2 2 3 3 2 4" xfId="39062" xr:uid="{00000000-0005-0000-0000-0000E1970000}"/>
    <cellStyle name="20% - Accent1 4 3 2 2 3 3 3" xfId="39063" xr:uid="{00000000-0005-0000-0000-0000E2970000}"/>
    <cellStyle name="20% - Accent1 4 3 2 2 3 3 3 2" xfId="39064" xr:uid="{00000000-0005-0000-0000-0000E3970000}"/>
    <cellStyle name="20% - Accent1 4 3 2 2 3 3 3 2 2" xfId="39065" xr:uid="{00000000-0005-0000-0000-0000E4970000}"/>
    <cellStyle name="20% - Accent1 4 3 2 2 3 3 3 2 2 2" xfId="39066" xr:uid="{00000000-0005-0000-0000-0000E5970000}"/>
    <cellStyle name="20% - Accent1 4 3 2 2 3 3 3 2 3" xfId="39067" xr:uid="{00000000-0005-0000-0000-0000E6970000}"/>
    <cellStyle name="20% - Accent1 4 3 2 2 3 3 3 3" xfId="39068" xr:uid="{00000000-0005-0000-0000-0000E7970000}"/>
    <cellStyle name="20% - Accent1 4 3 2 2 3 3 3 3 2" xfId="39069" xr:uid="{00000000-0005-0000-0000-0000E8970000}"/>
    <cellStyle name="20% - Accent1 4 3 2 2 3 3 3 4" xfId="39070" xr:uid="{00000000-0005-0000-0000-0000E9970000}"/>
    <cellStyle name="20% - Accent1 4 3 2 2 3 3 4" xfId="39071" xr:uid="{00000000-0005-0000-0000-0000EA970000}"/>
    <cellStyle name="20% - Accent1 4 3 2 2 3 3 4 2" xfId="39072" xr:uid="{00000000-0005-0000-0000-0000EB970000}"/>
    <cellStyle name="20% - Accent1 4 3 2 2 3 3 4 2 2" xfId="39073" xr:uid="{00000000-0005-0000-0000-0000EC970000}"/>
    <cellStyle name="20% - Accent1 4 3 2 2 3 3 4 2 2 2" xfId="39074" xr:uid="{00000000-0005-0000-0000-0000ED970000}"/>
    <cellStyle name="20% - Accent1 4 3 2 2 3 3 4 2 3" xfId="39075" xr:uid="{00000000-0005-0000-0000-0000EE970000}"/>
    <cellStyle name="20% - Accent1 4 3 2 2 3 3 4 3" xfId="39076" xr:uid="{00000000-0005-0000-0000-0000EF970000}"/>
    <cellStyle name="20% - Accent1 4 3 2 2 3 3 4 3 2" xfId="39077" xr:uid="{00000000-0005-0000-0000-0000F0970000}"/>
    <cellStyle name="20% - Accent1 4 3 2 2 3 3 4 4" xfId="39078" xr:uid="{00000000-0005-0000-0000-0000F1970000}"/>
    <cellStyle name="20% - Accent1 4 3 2 2 3 3 5" xfId="39079" xr:uid="{00000000-0005-0000-0000-0000F2970000}"/>
    <cellStyle name="20% - Accent1 4 3 2 2 3 3 5 2" xfId="39080" xr:uid="{00000000-0005-0000-0000-0000F3970000}"/>
    <cellStyle name="20% - Accent1 4 3 2 2 3 3 5 2 2" xfId="39081" xr:uid="{00000000-0005-0000-0000-0000F4970000}"/>
    <cellStyle name="20% - Accent1 4 3 2 2 3 3 5 3" xfId="39082" xr:uid="{00000000-0005-0000-0000-0000F5970000}"/>
    <cellStyle name="20% - Accent1 4 3 2 2 3 3 6" xfId="39083" xr:uid="{00000000-0005-0000-0000-0000F6970000}"/>
    <cellStyle name="20% - Accent1 4 3 2 2 3 3 6 2" xfId="39084" xr:uid="{00000000-0005-0000-0000-0000F7970000}"/>
    <cellStyle name="20% - Accent1 4 3 2 2 3 3 6 2 2" xfId="39085" xr:uid="{00000000-0005-0000-0000-0000F8970000}"/>
    <cellStyle name="20% - Accent1 4 3 2 2 3 3 6 3" xfId="39086" xr:uid="{00000000-0005-0000-0000-0000F9970000}"/>
    <cellStyle name="20% - Accent1 4 3 2 2 3 3 7" xfId="39087" xr:uid="{00000000-0005-0000-0000-0000FA970000}"/>
    <cellStyle name="20% - Accent1 4 3 2 2 3 3 7 2" xfId="39088" xr:uid="{00000000-0005-0000-0000-0000FB970000}"/>
    <cellStyle name="20% - Accent1 4 3 2 2 3 3 8" xfId="39089" xr:uid="{00000000-0005-0000-0000-0000FC970000}"/>
    <cellStyle name="20% - Accent1 4 3 2 2 3 3 8 2" xfId="39090" xr:uid="{00000000-0005-0000-0000-0000FD970000}"/>
    <cellStyle name="20% - Accent1 4 3 2 2 3 3 9" xfId="39091" xr:uid="{00000000-0005-0000-0000-0000FE970000}"/>
    <cellStyle name="20% - Accent1 4 3 2 2 3 4" xfId="39092" xr:uid="{00000000-0005-0000-0000-0000FF970000}"/>
    <cellStyle name="20% - Accent1 4 3 2 2 3 4 2" xfId="39093" xr:uid="{00000000-0005-0000-0000-000000980000}"/>
    <cellStyle name="20% - Accent1 4 3 2 2 3 4 2 2" xfId="39094" xr:uid="{00000000-0005-0000-0000-000001980000}"/>
    <cellStyle name="20% - Accent1 4 3 2 2 3 4 2 2 2" xfId="39095" xr:uid="{00000000-0005-0000-0000-000002980000}"/>
    <cellStyle name="20% - Accent1 4 3 2 2 3 4 2 3" xfId="39096" xr:uid="{00000000-0005-0000-0000-000003980000}"/>
    <cellStyle name="20% - Accent1 4 3 2 2 3 4 3" xfId="39097" xr:uid="{00000000-0005-0000-0000-000004980000}"/>
    <cellStyle name="20% - Accent1 4 3 2 2 3 4 3 2" xfId="39098" xr:uid="{00000000-0005-0000-0000-000005980000}"/>
    <cellStyle name="20% - Accent1 4 3 2 2 3 4 4" xfId="39099" xr:uid="{00000000-0005-0000-0000-000006980000}"/>
    <cellStyle name="20% - Accent1 4 3 2 2 3 5" xfId="39100" xr:uid="{00000000-0005-0000-0000-000007980000}"/>
    <cellStyle name="20% - Accent1 4 3 2 2 3 5 2" xfId="39101" xr:uid="{00000000-0005-0000-0000-000008980000}"/>
    <cellStyle name="20% - Accent1 4 3 2 2 3 5 2 2" xfId="39102" xr:uid="{00000000-0005-0000-0000-000009980000}"/>
    <cellStyle name="20% - Accent1 4 3 2 2 3 5 2 2 2" xfId="39103" xr:uid="{00000000-0005-0000-0000-00000A980000}"/>
    <cellStyle name="20% - Accent1 4 3 2 2 3 5 2 3" xfId="39104" xr:uid="{00000000-0005-0000-0000-00000B980000}"/>
    <cellStyle name="20% - Accent1 4 3 2 2 3 5 3" xfId="39105" xr:uid="{00000000-0005-0000-0000-00000C980000}"/>
    <cellStyle name="20% - Accent1 4 3 2 2 3 5 3 2" xfId="39106" xr:uid="{00000000-0005-0000-0000-00000D980000}"/>
    <cellStyle name="20% - Accent1 4 3 2 2 3 5 4" xfId="39107" xr:uid="{00000000-0005-0000-0000-00000E980000}"/>
    <cellStyle name="20% - Accent1 4 3 2 2 3 6" xfId="39108" xr:uid="{00000000-0005-0000-0000-00000F980000}"/>
    <cellStyle name="20% - Accent1 4 3 2 2 3 6 2" xfId="39109" xr:uid="{00000000-0005-0000-0000-000010980000}"/>
    <cellStyle name="20% - Accent1 4 3 2 2 3 6 2 2" xfId="39110" xr:uid="{00000000-0005-0000-0000-000011980000}"/>
    <cellStyle name="20% - Accent1 4 3 2 2 3 6 2 2 2" xfId="39111" xr:uid="{00000000-0005-0000-0000-000012980000}"/>
    <cellStyle name="20% - Accent1 4 3 2 2 3 6 2 3" xfId="39112" xr:uid="{00000000-0005-0000-0000-000013980000}"/>
    <cellStyle name="20% - Accent1 4 3 2 2 3 6 3" xfId="39113" xr:uid="{00000000-0005-0000-0000-000014980000}"/>
    <cellStyle name="20% - Accent1 4 3 2 2 3 6 3 2" xfId="39114" xr:uid="{00000000-0005-0000-0000-000015980000}"/>
    <cellStyle name="20% - Accent1 4 3 2 2 3 6 4" xfId="39115" xr:uid="{00000000-0005-0000-0000-000016980000}"/>
    <cellStyle name="20% - Accent1 4 3 2 2 3 7" xfId="39116" xr:uid="{00000000-0005-0000-0000-000017980000}"/>
    <cellStyle name="20% - Accent1 4 3 2 2 3 7 2" xfId="39117" xr:uid="{00000000-0005-0000-0000-000018980000}"/>
    <cellStyle name="20% - Accent1 4 3 2 2 3 7 2 2" xfId="39118" xr:uid="{00000000-0005-0000-0000-000019980000}"/>
    <cellStyle name="20% - Accent1 4 3 2 2 3 7 3" xfId="39119" xr:uid="{00000000-0005-0000-0000-00001A980000}"/>
    <cellStyle name="20% - Accent1 4 3 2 2 3 8" xfId="39120" xr:uid="{00000000-0005-0000-0000-00001B980000}"/>
    <cellStyle name="20% - Accent1 4 3 2 2 3 8 2" xfId="39121" xr:uid="{00000000-0005-0000-0000-00001C980000}"/>
    <cellStyle name="20% - Accent1 4 3 2 2 3 8 2 2" xfId="39122" xr:uid="{00000000-0005-0000-0000-00001D980000}"/>
    <cellStyle name="20% - Accent1 4 3 2 2 3 8 3" xfId="39123" xr:uid="{00000000-0005-0000-0000-00001E980000}"/>
    <cellStyle name="20% - Accent1 4 3 2 2 3 9" xfId="39124" xr:uid="{00000000-0005-0000-0000-00001F980000}"/>
    <cellStyle name="20% - Accent1 4 3 2 2 3 9 2" xfId="39125" xr:uid="{00000000-0005-0000-0000-000020980000}"/>
    <cellStyle name="20% - Accent1 4 3 2 2 4" xfId="39126" xr:uid="{00000000-0005-0000-0000-000021980000}"/>
    <cellStyle name="20% - Accent1 4 3 2 2 4 10" xfId="39127" xr:uid="{00000000-0005-0000-0000-000022980000}"/>
    <cellStyle name="20% - Accent1 4 3 2 2 4 10 2" xfId="39128" xr:uid="{00000000-0005-0000-0000-000023980000}"/>
    <cellStyle name="20% - Accent1 4 3 2 2 4 11" xfId="39129" xr:uid="{00000000-0005-0000-0000-000024980000}"/>
    <cellStyle name="20% - Accent1 4 3 2 2 4 2" xfId="39130" xr:uid="{00000000-0005-0000-0000-000025980000}"/>
    <cellStyle name="20% - Accent1 4 3 2 2 4 2 2" xfId="39131" xr:uid="{00000000-0005-0000-0000-000026980000}"/>
    <cellStyle name="20% - Accent1 4 3 2 2 4 2 2 2" xfId="39132" xr:uid="{00000000-0005-0000-0000-000027980000}"/>
    <cellStyle name="20% - Accent1 4 3 2 2 4 2 2 2 2" xfId="39133" xr:uid="{00000000-0005-0000-0000-000028980000}"/>
    <cellStyle name="20% - Accent1 4 3 2 2 4 2 2 2 2 2" xfId="39134" xr:uid="{00000000-0005-0000-0000-000029980000}"/>
    <cellStyle name="20% - Accent1 4 3 2 2 4 2 2 2 3" xfId="39135" xr:uid="{00000000-0005-0000-0000-00002A980000}"/>
    <cellStyle name="20% - Accent1 4 3 2 2 4 2 2 3" xfId="39136" xr:uid="{00000000-0005-0000-0000-00002B980000}"/>
    <cellStyle name="20% - Accent1 4 3 2 2 4 2 2 3 2" xfId="39137" xr:uid="{00000000-0005-0000-0000-00002C980000}"/>
    <cellStyle name="20% - Accent1 4 3 2 2 4 2 2 4" xfId="39138" xr:uid="{00000000-0005-0000-0000-00002D980000}"/>
    <cellStyle name="20% - Accent1 4 3 2 2 4 2 3" xfId="39139" xr:uid="{00000000-0005-0000-0000-00002E980000}"/>
    <cellStyle name="20% - Accent1 4 3 2 2 4 2 3 2" xfId="39140" xr:uid="{00000000-0005-0000-0000-00002F980000}"/>
    <cellStyle name="20% - Accent1 4 3 2 2 4 2 3 2 2" xfId="39141" xr:uid="{00000000-0005-0000-0000-000030980000}"/>
    <cellStyle name="20% - Accent1 4 3 2 2 4 2 3 2 2 2" xfId="39142" xr:uid="{00000000-0005-0000-0000-000031980000}"/>
    <cellStyle name="20% - Accent1 4 3 2 2 4 2 3 2 3" xfId="39143" xr:uid="{00000000-0005-0000-0000-000032980000}"/>
    <cellStyle name="20% - Accent1 4 3 2 2 4 2 3 3" xfId="39144" xr:uid="{00000000-0005-0000-0000-000033980000}"/>
    <cellStyle name="20% - Accent1 4 3 2 2 4 2 3 3 2" xfId="39145" xr:uid="{00000000-0005-0000-0000-000034980000}"/>
    <cellStyle name="20% - Accent1 4 3 2 2 4 2 3 4" xfId="39146" xr:uid="{00000000-0005-0000-0000-000035980000}"/>
    <cellStyle name="20% - Accent1 4 3 2 2 4 2 4" xfId="39147" xr:uid="{00000000-0005-0000-0000-000036980000}"/>
    <cellStyle name="20% - Accent1 4 3 2 2 4 2 4 2" xfId="39148" xr:uid="{00000000-0005-0000-0000-000037980000}"/>
    <cellStyle name="20% - Accent1 4 3 2 2 4 2 4 2 2" xfId="39149" xr:uid="{00000000-0005-0000-0000-000038980000}"/>
    <cellStyle name="20% - Accent1 4 3 2 2 4 2 4 2 2 2" xfId="39150" xr:uid="{00000000-0005-0000-0000-000039980000}"/>
    <cellStyle name="20% - Accent1 4 3 2 2 4 2 4 2 3" xfId="39151" xr:uid="{00000000-0005-0000-0000-00003A980000}"/>
    <cellStyle name="20% - Accent1 4 3 2 2 4 2 4 3" xfId="39152" xr:uid="{00000000-0005-0000-0000-00003B980000}"/>
    <cellStyle name="20% - Accent1 4 3 2 2 4 2 4 3 2" xfId="39153" xr:uid="{00000000-0005-0000-0000-00003C980000}"/>
    <cellStyle name="20% - Accent1 4 3 2 2 4 2 4 4" xfId="39154" xr:uid="{00000000-0005-0000-0000-00003D980000}"/>
    <cellStyle name="20% - Accent1 4 3 2 2 4 2 5" xfId="39155" xr:uid="{00000000-0005-0000-0000-00003E980000}"/>
    <cellStyle name="20% - Accent1 4 3 2 2 4 2 5 2" xfId="39156" xr:uid="{00000000-0005-0000-0000-00003F980000}"/>
    <cellStyle name="20% - Accent1 4 3 2 2 4 2 5 2 2" xfId="39157" xr:uid="{00000000-0005-0000-0000-000040980000}"/>
    <cellStyle name="20% - Accent1 4 3 2 2 4 2 5 3" xfId="39158" xr:uid="{00000000-0005-0000-0000-000041980000}"/>
    <cellStyle name="20% - Accent1 4 3 2 2 4 2 6" xfId="39159" xr:uid="{00000000-0005-0000-0000-000042980000}"/>
    <cellStyle name="20% - Accent1 4 3 2 2 4 2 6 2" xfId="39160" xr:uid="{00000000-0005-0000-0000-000043980000}"/>
    <cellStyle name="20% - Accent1 4 3 2 2 4 2 6 2 2" xfId="39161" xr:uid="{00000000-0005-0000-0000-000044980000}"/>
    <cellStyle name="20% - Accent1 4 3 2 2 4 2 6 3" xfId="39162" xr:uid="{00000000-0005-0000-0000-000045980000}"/>
    <cellStyle name="20% - Accent1 4 3 2 2 4 2 7" xfId="39163" xr:uid="{00000000-0005-0000-0000-000046980000}"/>
    <cellStyle name="20% - Accent1 4 3 2 2 4 2 7 2" xfId="39164" xr:uid="{00000000-0005-0000-0000-000047980000}"/>
    <cellStyle name="20% - Accent1 4 3 2 2 4 2 8" xfId="39165" xr:uid="{00000000-0005-0000-0000-000048980000}"/>
    <cellStyle name="20% - Accent1 4 3 2 2 4 2 8 2" xfId="39166" xr:uid="{00000000-0005-0000-0000-000049980000}"/>
    <cellStyle name="20% - Accent1 4 3 2 2 4 2 9" xfId="39167" xr:uid="{00000000-0005-0000-0000-00004A980000}"/>
    <cellStyle name="20% - Accent1 4 3 2 2 4 3" xfId="39168" xr:uid="{00000000-0005-0000-0000-00004B980000}"/>
    <cellStyle name="20% - Accent1 4 3 2 2 4 3 2" xfId="39169" xr:uid="{00000000-0005-0000-0000-00004C980000}"/>
    <cellStyle name="20% - Accent1 4 3 2 2 4 3 2 2" xfId="39170" xr:uid="{00000000-0005-0000-0000-00004D980000}"/>
    <cellStyle name="20% - Accent1 4 3 2 2 4 3 2 2 2" xfId="39171" xr:uid="{00000000-0005-0000-0000-00004E980000}"/>
    <cellStyle name="20% - Accent1 4 3 2 2 4 3 2 2 2 2" xfId="39172" xr:uid="{00000000-0005-0000-0000-00004F980000}"/>
    <cellStyle name="20% - Accent1 4 3 2 2 4 3 2 2 3" xfId="39173" xr:uid="{00000000-0005-0000-0000-000050980000}"/>
    <cellStyle name="20% - Accent1 4 3 2 2 4 3 2 3" xfId="39174" xr:uid="{00000000-0005-0000-0000-000051980000}"/>
    <cellStyle name="20% - Accent1 4 3 2 2 4 3 2 3 2" xfId="39175" xr:uid="{00000000-0005-0000-0000-000052980000}"/>
    <cellStyle name="20% - Accent1 4 3 2 2 4 3 2 4" xfId="39176" xr:uid="{00000000-0005-0000-0000-000053980000}"/>
    <cellStyle name="20% - Accent1 4 3 2 2 4 3 3" xfId="39177" xr:uid="{00000000-0005-0000-0000-000054980000}"/>
    <cellStyle name="20% - Accent1 4 3 2 2 4 3 3 2" xfId="39178" xr:uid="{00000000-0005-0000-0000-000055980000}"/>
    <cellStyle name="20% - Accent1 4 3 2 2 4 3 3 2 2" xfId="39179" xr:uid="{00000000-0005-0000-0000-000056980000}"/>
    <cellStyle name="20% - Accent1 4 3 2 2 4 3 3 2 2 2" xfId="39180" xr:uid="{00000000-0005-0000-0000-000057980000}"/>
    <cellStyle name="20% - Accent1 4 3 2 2 4 3 3 2 3" xfId="39181" xr:uid="{00000000-0005-0000-0000-000058980000}"/>
    <cellStyle name="20% - Accent1 4 3 2 2 4 3 3 3" xfId="39182" xr:uid="{00000000-0005-0000-0000-000059980000}"/>
    <cellStyle name="20% - Accent1 4 3 2 2 4 3 3 3 2" xfId="39183" xr:uid="{00000000-0005-0000-0000-00005A980000}"/>
    <cellStyle name="20% - Accent1 4 3 2 2 4 3 3 4" xfId="39184" xr:uid="{00000000-0005-0000-0000-00005B980000}"/>
    <cellStyle name="20% - Accent1 4 3 2 2 4 3 4" xfId="39185" xr:uid="{00000000-0005-0000-0000-00005C980000}"/>
    <cellStyle name="20% - Accent1 4 3 2 2 4 3 4 2" xfId="39186" xr:uid="{00000000-0005-0000-0000-00005D980000}"/>
    <cellStyle name="20% - Accent1 4 3 2 2 4 3 4 2 2" xfId="39187" xr:uid="{00000000-0005-0000-0000-00005E980000}"/>
    <cellStyle name="20% - Accent1 4 3 2 2 4 3 4 2 2 2" xfId="39188" xr:uid="{00000000-0005-0000-0000-00005F980000}"/>
    <cellStyle name="20% - Accent1 4 3 2 2 4 3 4 2 3" xfId="39189" xr:uid="{00000000-0005-0000-0000-000060980000}"/>
    <cellStyle name="20% - Accent1 4 3 2 2 4 3 4 3" xfId="39190" xr:uid="{00000000-0005-0000-0000-000061980000}"/>
    <cellStyle name="20% - Accent1 4 3 2 2 4 3 4 3 2" xfId="39191" xr:uid="{00000000-0005-0000-0000-000062980000}"/>
    <cellStyle name="20% - Accent1 4 3 2 2 4 3 4 4" xfId="39192" xr:uid="{00000000-0005-0000-0000-000063980000}"/>
    <cellStyle name="20% - Accent1 4 3 2 2 4 3 5" xfId="39193" xr:uid="{00000000-0005-0000-0000-000064980000}"/>
    <cellStyle name="20% - Accent1 4 3 2 2 4 3 5 2" xfId="39194" xr:uid="{00000000-0005-0000-0000-000065980000}"/>
    <cellStyle name="20% - Accent1 4 3 2 2 4 3 5 2 2" xfId="39195" xr:uid="{00000000-0005-0000-0000-000066980000}"/>
    <cellStyle name="20% - Accent1 4 3 2 2 4 3 5 3" xfId="39196" xr:uid="{00000000-0005-0000-0000-000067980000}"/>
    <cellStyle name="20% - Accent1 4 3 2 2 4 3 6" xfId="39197" xr:uid="{00000000-0005-0000-0000-000068980000}"/>
    <cellStyle name="20% - Accent1 4 3 2 2 4 3 6 2" xfId="39198" xr:uid="{00000000-0005-0000-0000-000069980000}"/>
    <cellStyle name="20% - Accent1 4 3 2 2 4 3 6 2 2" xfId="39199" xr:uid="{00000000-0005-0000-0000-00006A980000}"/>
    <cellStyle name="20% - Accent1 4 3 2 2 4 3 6 3" xfId="39200" xr:uid="{00000000-0005-0000-0000-00006B980000}"/>
    <cellStyle name="20% - Accent1 4 3 2 2 4 3 7" xfId="39201" xr:uid="{00000000-0005-0000-0000-00006C980000}"/>
    <cellStyle name="20% - Accent1 4 3 2 2 4 3 7 2" xfId="39202" xr:uid="{00000000-0005-0000-0000-00006D980000}"/>
    <cellStyle name="20% - Accent1 4 3 2 2 4 3 8" xfId="39203" xr:uid="{00000000-0005-0000-0000-00006E980000}"/>
    <cellStyle name="20% - Accent1 4 3 2 2 4 3 8 2" xfId="39204" xr:uid="{00000000-0005-0000-0000-00006F980000}"/>
    <cellStyle name="20% - Accent1 4 3 2 2 4 3 9" xfId="39205" xr:uid="{00000000-0005-0000-0000-000070980000}"/>
    <cellStyle name="20% - Accent1 4 3 2 2 4 4" xfId="39206" xr:uid="{00000000-0005-0000-0000-000071980000}"/>
    <cellStyle name="20% - Accent1 4 3 2 2 4 4 2" xfId="39207" xr:uid="{00000000-0005-0000-0000-000072980000}"/>
    <cellStyle name="20% - Accent1 4 3 2 2 4 4 2 2" xfId="39208" xr:uid="{00000000-0005-0000-0000-000073980000}"/>
    <cellStyle name="20% - Accent1 4 3 2 2 4 4 2 2 2" xfId="39209" xr:uid="{00000000-0005-0000-0000-000074980000}"/>
    <cellStyle name="20% - Accent1 4 3 2 2 4 4 2 3" xfId="39210" xr:uid="{00000000-0005-0000-0000-000075980000}"/>
    <cellStyle name="20% - Accent1 4 3 2 2 4 4 3" xfId="39211" xr:uid="{00000000-0005-0000-0000-000076980000}"/>
    <cellStyle name="20% - Accent1 4 3 2 2 4 4 3 2" xfId="39212" xr:uid="{00000000-0005-0000-0000-000077980000}"/>
    <cellStyle name="20% - Accent1 4 3 2 2 4 4 4" xfId="39213" xr:uid="{00000000-0005-0000-0000-000078980000}"/>
    <cellStyle name="20% - Accent1 4 3 2 2 4 5" xfId="39214" xr:uid="{00000000-0005-0000-0000-000079980000}"/>
    <cellStyle name="20% - Accent1 4 3 2 2 4 5 2" xfId="39215" xr:uid="{00000000-0005-0000-0000-00007A980000}"/>
    <cellStyle name="20% - Accent1 4 3 2 2 4 5 2 2" xfId="39216" xr:uid="{00000000-0005-0000-0000-00007B980000}"/>
    <cellStyle name="20% - Accent1 4 3 2 2 4 5 2 2 2" xfId="39217" xr:uid="{00000000-0005-0000-0000-00007C980000}"/>
    <cellStyle name="20% - Accent1 4 3 2 2 4 5 2 3" xfId="39218" xr:uid="{00000000-0005-0000-0000-00007D980000}"/>
    <cellStyle name="20% - Accent1 4 3 2 2 4 5 3" xfId="39219" xr:uid="{00000000-0005-0000-0000-00007E980000}"/>
    <cellStyle name="20% - Accent1 4 3 2 2 4 5 3 2" xfId="39220" xr:uid="{00000000-0005-0000-0000-00007F980000}"/>
    <cellStyle name="20% - Accent1 4 3 2 2 4 5 4" xfId="39221" xr:uid="{00000000-0005-0000-0000-000080980000}"/>
    <cellStyle name="20% - Accent1 4 3 2 2 4 6" xfId="39222" xr:uid="{00000000-0005-0000-0000-000081980000}"/>
    <cellStyle name="20% - Accent1 4 3 2 2 4 6 2" xfId="39223" xr:uid="{00000000-0005-0000-0000-000082980000}"/>
    <cellStyle name="20% - Accent1 4 3 2 2 4 6 2 2" xfId="39224" xr:uid="{00000000-0005-0000-0000-000083980000}"/>
    <cellStyle name="20% - Accent1 4 3 2 2 4 6 2 2 2" xfId="39225" xr:uid="{00000000-0005-0000-0000-000084980000}"/>
    <cellStyle name="20% - Accent1 4 3 2 2 4 6 2 3" xfId="39226" xr:uid="{00000000-0005-0000-0000-000085980000}"/>
    <cellStyle name="20% - Accent1 4 3 2 2 4 6 3" xfId="39227" xr:uid="{00000000-0005-0000-0000-000086980000}"/>
    <cellStyle name="20% - Accent1 4 3 2 2 4 6 3 2" xfId="39228" xr:uid="{00000000-0005-0000-0000-000087980000}"/>
    <cellStyle name="20% - Accent1 4 3 2 2 4 6 4" xfId="39229" xr:uid="{00000000-0005-0000-0000-000088980000}"/>
    <cellStyle name="20% - Accent1 4 3 2 2 4 7" xfId="39230" xr:uid="{00000000-0005-0000-0000-000089980000}"/>
    <cellStyle name="20% - Accent1 4 3 2 2 4 7 2" xfId="39231" xr:uid="{00000000-0005-0000-0000-00008A980000}"/>
    <cellStyle name="20% - Accent1 4 3 2 2 4 7 2 2" xfId="39232" xr:uid="{00000000-0005-0000-0000-00008B980000}"/>
    <cellStyle name="20% - Accent1 4 3 2 2 4 7 3" xfId="39233" xr:uid="{00000000-0005-0000-0000-00008C980000}"/>
    <cellStyle name="20% - Accent1 4 3 2 2 4 8" xfId="39234" xr:uid="{00000000-0005-0000-0000-00008D980000}"/>
    <cellStyle name="20% - Accent1 4 3 2 2 4 8 2" xfId="39235" xr:uid="{00000000-0005-0000-0000-00008E980000}"/>
    <cellStyle name="20% - Accent1 4 3 2 2 4 8 2 2" xfId="39236" xr:uid="{00000000-0005-0000-0000-00008F980000}"/>
    <cellStyle name="20% - Accent1 4 3 2 2 4 8 3" xfId="39237" xr:uid="{00000000-0005-0000-0000-000090980000}"/>
    <cellStyle name="20% - Accent1 4 3 2 2 4 9" xfId="39238" xr:uid="{00000000-0005-0000-0000-000091980000}"/>
    <cellStyle name="20% - Accent1 4 3 2 2 4 9 2" xfId="39239" xr:uid="{00000000-0005-0000-0000-000092980000}"/>
    <cellStyle name="20% - Accent1 4 3 2 2 5" xfId="39240" xr:uid="{00000000-0005-0000-0000-000093980000}"/>
    <cellStyle name="20% - Accent1 4 3 2 2 5 2" xfId="39241" xr:uid="{00000000-0005-0000-0000-000094980000}"/>
    <cellStyle name="20% - Accent1 4 3 2 2 5 2 2" xfId="39242" xr:uid="{00000000-0005-0000-0000-000095980000}"/>
    <cellStyle name="20% - Accent1 4 3 2 2 5 2 2 2" xfId="39243" xr:uid="{00000000-0005-0000-0000-000096980000}"/>
    <cellStyle name="20% - Accent1 4 3 2 2 5 2 2 2 2" xfId="39244" xr:uid="{00000000-0005-0000-0000-000097980000}"/>
    <cellStyle name="20% - Accent1 4 3 2 2 5 2 2 3" xfId="39245" xr:uid="{00000000-0005-0000-0000-000098980000}"/>
    <cellStyle name="20% - Accent1 4 3 2 2 5 2 3" xfId="39246" xr:uid="{00000000-0005-0000-0000-000099980000}"/>
    <cellStyle name="20% - Accent1 4 3 2 2 5 2 3 2" xfId="39247" xr:uid="{00000000-0005-0000-0000-00009A980000}"/>
    <cellStyle name="20% - Accent1 4 3 2 2 5 2 4" xfId="39248" xr:uid="{00000000-0005-0000-0000-00009B980000}"/>
    <cellStyle name="20% - Accent1 4 3 2 2 5 3" xfId="39249" xr:uid="{00000000-0005-0000-0000-00009C980000}"/>
    <cellStyle name="20% - Accent1 4 3 2 2 5 3 2" xfId="39250" xr:uid="{00000000-0005-0000-0000-00009D980000}"/>
    <cellStyle name="20% - Accent1 4 3 2 2 5 3 2 2" xfId="39251" xr:uid="{00000000-0005-0000-0000-00009E980000}"/>
    <cellStyle name="20% - Accent1 4 3 2 2 5 3 2 2 2" xfId="39252" xr:uid="{00000000-0005-0000-0000-00009F980000}"/>
    <cellStyle name="20% - Accent1 4 3 2 2 5 3 2 3" xfId="39253" xr:uid="{00000000-0005-0000-0000-0000A0980000}"/>
    <cellStyle name="20% - Accent1 4 3 2 2 5 3 3" xfId="39254" xr:uid="{00000000-0005-0000-0000-0000A1980000}"/>
    <cellStyle name="20% - Accent1 4 3 2 2 5 3 3 2" xfId="39255" xr:uid="{00000000-0005-0000-0000-0000A2980000}"/>
    <cellStyle name="20% - Accent1 4 3 2 2 5 3 4" xfId="39256" xr:uid="{00000000-0005-0000-0000-0000A3980000}"/>
    <cellStyle name="20% - Accent1 4 3 2 2 5 4" xfId="39257" xr:uid="{00000000-0005-0000-0000-0000A4980000}"/>
    <cellStyle name="20% - Accent1 4 3 2 2 5 4 2" xfId="39258" xr:uid="{00000000-0005-0000-0000-0000A5980000}"/>
    <cellStyle name="20% - Accent1 4 3 2 2 5 4 2 2" xfId="39259" xr:uid="{00000000-0005-0000-0000-0000A6980000}"/>
    <cellStyle name="20% - Accent1 4 3 2 2 5 4 2 2 2" xfId="39260" xr:uid="{00000000-0005-0000-0000-0000A7980000}"/>
    <cellStyle name="20% - Accent1 4 3 2 2 5 4 2 3" xfId="39261" xr:uid="{00000000-0005-0000-0000-0000A8980000}"/>
    <cellStyle name="20% - Accent1 4 3 2 2 5 4 3" xfId="39262" xr:uid="{00000000-0005-0000-0000-0000A9980000}"/>
    <cellStyle name="20% - Accent1 4 3 2 2 5 4 3 2" xfId="39263" xr:uid="{00000000-0005-0000-0000-0000AA980000}"/>
    <cellStyle name="20% - Accent1 4 3 2 2 5 4 4" xfId="39264" xr:uid="{00000000-0005-0000-0000-0000AB980000}"/>
    <cellStyle name="20% - Accent1 4 3 2 2 5 5" xfId="39265" xr:uid="{00000000-0005-0000-0000-0000AC980000}"/>
    <cellStyle name="20% - Accent1 4 3 2 2 5 5 2" xfId="39266" xr:uid="{00000000-0005-0000-0000-0000AD980000}"/>
    <cellStyle name="20% - Accent1 4 3 2 2 5 5 2 2" xfId="39267" xr:uid="{00000000-0005-0000-0000-0000AE980000}"/>
    <cellStyle name="20% - Accent1 4 3 2 2 5 5 3" xfId="39268" xr:uid="{00000000-0005-0000-0000-0000AF980000}"/>
    <cellStyle name="20% - Accent1 4 3 2 2 5 6" xfId="39269" xr:uid="{00000000-0005-0000-0000-0000B0980000}"/>
    <cellStyle name="20% - Accent1 4 3 2 2 5 6 2" xfId="39270" xr:uid="{00000000-0005-0000-0000-0000B1980000}"/>
    <cellStyle name="20% - Accent1 4 3 2 2 5 6 2 2" xfId="39271" xr:uid="{00000000-0005-0000-0000-0000B2980000}"/>
    <cellStyle name="20% - Accent1 4 3 2 2 5 6 3" xfId="39272" xr:uid="{00000000-0005-0000-0000-0000B3980000}"/>
    <cellStyle name="20% - Accent1 4 3 2 2 5 7" xfId="39273" xr:uid="{00000000-0005-0000-0000-0000B4980000}"/>
    <cellStyle name="20% - Accent1 4 3 2 2 5 7 2" xfId="39274" xr:uid="{00000000-0005-0000-0000-0000B5980000}"/>
    <cellStyle name="20% - Accent1 4 3 2 2 5 8" xfId="39275" xr:uid="{00000000-0005-0000-0000-0000B6980000}"/>
    <cellStyle name="20% - Accent1 4 3 2 2 5 8 2" xfId="39276" xr:uid="{00000000-0005-0000-0000-0000B7980000}"/>
    <cellStyle name="20% - Accent1 4 3 2 2 5 9" xfId="39277" xr:uid="{00000000-0005-0000-0000-0000B8980000}"/>
    <cellStyle name="20% - Accent1 4 3 2 2 6" xfId="39278" xr:uid="{00000000-0005-0000-0000-0000B9980000}"/>
    <cellStyle name="20% - Accent1 4 3 2 2 6 2" xfId="39279" xr:uid="{00000000-0005-0000-0000-0000BA980000}"/>
    <cellStyle name="20% - Accent1 4 3 2 2 6 2 2" xfId="39280" xr:uid="{00000000-0005-0000-0000-0000BB980000}"/>
    <cellStyle name="20% - Accent1 4 3 2 2 6 2 2 2" xfId="39281" xr:uid="{00000000-0005-0000-0000-0000BC980000}"/>
    <cellStyle name="20% - Accent1 4 3 2 2 6 2 2 2 2" xfId="39282" xr:uid="{00000000-0005-0000-0000-0000BD980000}"/>
    <cellStyle name="20% - Accent1 4 3 2 2 6 2 2 3" xfId="39283" xr:uid="{00000000-0005-0000-0000-0000BE980000}"/>
    <cellStyle name="20% - Accent1 4 3 2 2 6 2 3" xfId="39284" xr:uid="{00000000-0005-0000-0000-0000BF980000}"/>
    <cellStyle name="20% - Accent1 4 3 2 2 6 2 3 2" xfId="39285" xr:uid="{00000000-0005-0000-0000-0000C0980000}"/>
    <cellStyle name="20% - Accent1 4 3 2 2 6 2 4" xfId="39286" xr:uid="{00000000-0005-0000-0000-0000C1980000}"/>
    <cellStyle name="20% - Accent1 4 3 2 2 6 3" xfId="39287" xr:uid="{00000000-0005-0000-0000-0000C2980000}"/>
    <cellStyle name="20% - Accent1 4 3 2 2 6 3 2" xfId="39288" xr:uid="{00000000-0005-0000-0000-0000C3980000}"/>
    <cellStyle name="20% - Accent1 4 3 2 2 6 3 2 2" xfId="39289" xr:uid="{00000000-0005-0000-0000-0000C4980000}"/>
    <cellStyle name="20% - Accent1 4 3 2 2 6 3 2 2 2" xfId="39290" xr:uid="{00000000-0005-0000-0000-0000C5980000}"/>
    <cellStyle name="20% - Accent1 4 3 2 2 6 3 2 3" xfId="39291" xr:uid="{00000000-0005-0000-0000-0000C6980000}"/>
    <cellStyle name="20% - Accent1 4 3 2 2 6 3 3" xfId="39292" xr:uid="{00000000-0005-0000-0000-0000C7980000}"/>
    <cellStyle name="20% - Accent1 4 3 2 2 6 3 3 2" xfId="39293" xr:uid="{00000000-0005-0000-0000-0000C8980000}"/>
    <cellStyle name="20% - Accent1 4 3 2 2 6 3 4" xfId="39294" xr:uid="{00000000-0005-0000-0000-0000C9980000}"/>
    <cellStyle name="20% - Accent1 4 3 2 2 6 4" xfId="39295" xr:uid="{00000000-0005-0000-0000-0000CA980000}"/>
    <cellStyle name="20% - Accent1 4 3 2 2 6 4 2" xfId="39296" xr:uid="{00000000-0005-0000-0000-0000CB980000}"/>
    <cellStyle name="20% - Accent1 4 3 2 2 6 4 2 2" xfId="39297" xr:uid="{00000000-0005-0000-0000-0000CC980000}"/>
    <cellStyle name="20% - Accent1 4 3 2 2 6 4 2 2 2" xfId="39298" xr:uid="{00000000-0005-0000-0000-0000CD980000}"/>
    <cellStyle name="20% - Accent1 4 3 2 2 6 4 2 3" xfId="39299" xr:uid="{00000000-0005-0000-0000-0000CE980000}"/>
    <cellStyle name="20% - Accent1 4 3 2 2 6 4 3" xfId="39300" xr:uid="{00000000-0005-0000-0000-0000CF980000}"/>
    <cellStyle name="20% - Accent1 4 3 2 2 6 4 3 2" xfId="39301" xr:uid="{00000000-0005-0000-0000-0000D0980000}"/>
    <cellStyle name="20% - Accent1 4 3 2 2 6 4 4" xfId="39302" xr:uid="{00000000-0005-0000-0000-0000D1980000}"/>
    <cellStyle name="20% - Accent1 4 3 2 2 6 5" xfId="39303" xr:uid="{00000000-0005-0000-0000-0000D2980000}"/>
    <cellStyle name="20% - Accent1 4 3 2 2 6 5 2" xfId="39304" xr:uid="{00000000-0005-0000-0000-0000D3980000}"/>
    <cellStyle name="20% - Accent1 4 3 2 2 6 5 2 2" xfId="39305" xr:uid="{00000000-0005-0000-0000-0000D4980000}"/>
    <cellStyle name="20% - Accent1 4 3 2 2 6 5 3" xfId="39306" xr:uid="{00000000-0005-0000-0000-0000D5980000}"/>
    <cellStyle name="20% - Accent1 4 3 2 2 6 6" xfId="39307" xr:uid="{00000000-0005-0000-0000-0000D6980000}"/>
    <cellStyle name="20% - Accent1 4 3 2 2 6 6 2" xfId="39308" xr:uid="{00000000-0005-0000-0000-0000D7980000}"/>
    <cellStyle name="20% - Accent1 4 3 2 2 6 6 2 2" xfId="39309" xr:uid="{00000000-0005-0000-0000-0000D8980000}"/>
    <cellStyle name="20% - Accent1 4 3 2 2 6 6 3" xfId="39310" xr:uid="{00000000-0005-0000-0000-0000D9980000}"/>
    <cellStyle name="20% - Accent1 4 3 2 2 6 7" xfId="39311" xr:uid="{00000000-0005-0000-0000-0000DA980000}"/>
    <cellStyle name="20% - Accent1 4 3 2 2 6 7 2" xfId="39312" xr:uid="{00000000-0005-0000-0000-0000DB980000}"/>
    <cellStyle name="20% - Accent1 4 3 2 2 6 8" xfId="39313" xr:uid="{00000000-0005-0000-0000-0000DC980000}"/>
    <cellStyle name="20% - Accent1 4 3 2 2 6 8 2" xfId="39314" xr:uid="{00000000-0005-0000-0000-0000DD980000}"/>
    <cellStyle name="20% - Accent1 4 3 2 2 6 9" xfId="39315" xr:uid="{00000000-0005-0000-0000-0000DE980000}"/>
    <cellStyle name="20% - Accent1 4 3 2 2 7" xfId="39316" xr:uid="{00000000-0005-0000-0000-0000DF980000}"/>
    <cellStyle name="20% - Accent1 4 3 2 2 7 2" xfId="39317" xr:uid="{00000000-0005-0000-0000-0000E0980000}"/>
    <cellStyle name="20% - Accent1 4 3 2 2 7 2 2" xfId="39318" xr:uid="{00000000-0005-0000-0000-0000E1980000}"/>
    <cellStyle name="20% - Accent1 4 3 2 2 7 2 2 2" xfId="39319" xr:uid="{00000000-0005-0000-0000-0000E2980000}"/>
    <cellStyle name="20% - Accent1 4 3 2 2 7 2 3" xfId="39320" xr:uid="{00000000-0005-0000-0000-0000E3980000}"/>
    <cellStyle name="20% - Accent1 4 3 2 2 7 3" xfId="39321" xr:uid="{00000000-0005-0000-0000-0000E4980000}"/>
    <cellStyle name="20% - Accent1 4 3 2 2 7 3 2" xfId="39322" xr:uid="{00000000-0005-0000-0000-0000E5980000}"/>
    <cellStyle name="20% - Accent1 4 3 2 2 7 4" xfId="39323" xr:uid="{00000000-0005-0000-0000-0000E6980000}"/>
    <cellStyle name="20% - Accent1 4 3 2 2 8" xfId="39324" xr:uid="{00000000-0005-0000-0000-0000E7980000}"/>
    <cellStyle name="20% - Accent1 4 3 2 2 8 2" xfId="39325" xr:uid="{00000000-0005-0000-0000-0000E8980000}"/>
    <cellStyle name="20% - Accent1 4 3 2 2 8 2 2" xfId="39326" xr:uid="{00000000-0005-0000-0000-0000E9980000}"/>
    <cellStyle name="20% - Accent1 4 3 2 2 8 2 2 2" xfId="39327" xr:uid="{00000000-0005-0000-0000-0000EA980000}"/>
    <cellStyle name="20% - Accent1 4 3 2 2 8 2 3" xfId="39328" xr:uid="{00000000-0005-0000-0000-0000EB980000}"/>
    <cellStyle name="20% - Accent1 4 3 2 2 8 3" xfId="39329" xr:uid="{00000000-0005-0000-0000-0000EC980000}"/>
    <cellStyle name="20% - Accent1 4 3 2 2 8 3 2" xfId="39330" xr:uid="{00000000-0005-0000-0000-0000ED980000}"/>
    <cellStyle name="20% - Accent1 4 3 2 2 8 4" xfId="39331" xr:uid="{00000000-0005-0000-0000-0000EE980000}"/>
    <cellStyle name="20% - Accent1 4 3 2 2 9" xfId="39332" xr:uid="{00000000-0005-0000-0000-0000EF980000}"/>
    <cellStyle name="20% - Accent1 4 3 2 2 9 2" xfId="39333" xr:uid="{00000000-0005-0000-0000-0000F0980000}"/>
    <cellStyle name="20% - Accent1 4 3 2 2 9 2 2" xfId="39334" xr:uid="{00000000-0005-0000-0000-0000F1980000}"/>
    <cellStyle name="20% - Accent1 4 3 2 2 9 2 2 2" xfId="39335" xr:uid="{00000000-0005-0000-0000-0000F2980000}"/>
    <cellStyle name="20% - Accent1 4 3 2 2 9 2 3" xfId="39336" xr:uid="{00000000-0005-0000-0000-0000F3980000}"/>
    <cellStyle name="20% - Accent1 4 3 2 2 9 3" xfId="39337" xr:uid="{00000000-0005-0000-0000-0000F4980000}"/>
    <cellStyle name="20% - Accent1 4 3 2 2 9 3 2" xfId="39338" xr:uid="{00000000-0005-0000-0000-0000F5980000}"/>
    <cellStyle name="20% - Accent1 4 3 2 2 9 4" xfId="39339" xr:uid="{00000000-0005-0000-0000-0000F6980000}"/>
    <cellStyle name="20% - Accent1 4 3 2 3" xfId="39340" xr:uid="{00000000-0005-0000-0000-0000F7980000}"/>
    <cellStyle name="20% - Accent1 4 3 2 3 10" xfId="39341" xr:uid="{00000000-0005-0000-0000-0000F8980000}"/>
    <cellStyle name="20% - Accent1 4 3 2 3 10 2" xfId="39342" xr:uid="{00000000-0005-0000-0000-0000F9980000}"/>
    <cellStyle name="20% - Accent1 4 3 2 3 11" xfId="39343" xr:uid="{00000000-0005-0000-0000-0000FA980000}"/>
    <cellStyle name="20% - Accent1 4 3 2 3 2" xfId="39344" xr:uid="{00000000-0005-0000-0000-0000FB980000}"/>
    <cellStyle name="20% - Accent1 4 3 2 3 2 2" xfId="39345" xr:uid="{00000000-0005-0000-0000-0000FC980000}"/>
    <cellStyle name="20% - Accent1 4 3 2 3 2 2 2" xfId="39346" xr:uid="{00000000-0005-0000-0000-0000FD980000}"/>
    <cellStyle name="20% - Accent1 4 3 2 3 2 2 2 2" xfId="39347" xr:uid="{00000000-0005-0000-0000-0000FE980000}"/>
    <cellStyle name="20% - Accent1 4 3 2 3 2 2 2 2 2" xfId="39348" xr:uid="{00000000-0005-0000-0000-0000FF980000}"/>
    <cellStyle name="20% - Accent1 4 3 2 3 2 2 2 3" xfId="39349" xr:uid="{00000000-0005-0000-0000-000000990000}"/>
    <cellStyle name="20% - Accent1 4 3 2 3 2 2 3" xfId="39350" xr:uid="{00000000-0005-0000-0000-000001990000}"/>
    <cellStyle name="20% - Accent1 4 3 2 3 2 2 3 2" xfId="39351" xr:uid="{00000000-0005-0000-0000-000002990000}"/>
    <cellStyle name="20% - Accent1 4 3 2 3 2 2 4" xfId="39352" xr:uid="{00000000-0005-0000-0000-000003990000}"/>
    <cellStyle name="20% - Accent1 4 3 2 3 2 3" xfId="39353" xr:uid="{00000000-0005-0000-0000-000004990000}"/>
    <cellStyle name="20% - Accent1 4 3 2 3 2 3 2" xfId="39354" xr:uid="{00000000-0005-0000-0000-000005990000}"/>
    <cellStyle name="20% - Accent1 4 3 2 3 2 3 2 2" xfId="39355" xr:uid="{00000000-0005-0000-0000-000006990000}"/>
    <cellStyle name="20% - Accent1 4 3 2 3 2 3 2 2 2" xfId="39356" xr:uid="{00000000-0005-0000-0000-000007990000}"/>
    <cellStyle name="20% - Accent1 4 3 2 3 2 3 2 3" xfId="39357" xr:uid="{00000000-0005-0000-0000-000008990000}"/>
    <cellStyle name="20% - Accent1 4 3 2 3 2 3 3" xfId="39358" xr:uid="{00000000-0005-0000-0000-000009990000}"/>
    <cellStyle name="20% - Accent1 4 3 2 3 2 3 3 2" xfId="39359" xr:uid="{00000000-0005-0000-0000-00000A990000}"/>
    <cellStyle name="20% - Accent1 4 3 2 3 2 3 4" xfId="39360" xr:uid="{00000000-0005-0000-0000-00000B990000}"/>
    <cellStyle name="20% - Accent1 4 3 2 3 2 4" xfId="39361" xr:uid="{00000000-0005-0000-0000-00000C990000}"/>
    <cellStyle name="20% - Accent1 4 3 2 3 2 4 2" xfId="39362" xr:uid="{00000000-0005-0000-0000-00000D990000}"/>
    <cellStyle name="20% - Accent1 4 3 2 3 2 4 2 2" xfId="39363" xr:uid="{00000000-0005-0000-0000-00000E990000}"/>
    <cellStyle name="20% - Accent1 4 3 2 3 2 4 2 2 2" xfId="39364" xr:uid="{00000000-0005-0000-0000-00000F990000}"/>
    <cellStyle name="20% - Accent1 4 3 2 3 2 4 2 3" xfId="39365" xr:uid="{00000000-0005-0000-0000-000010990000}"/>
    <cellStyle name="20% - Accent1 4 3 2 3 2 4 3" xfId="39366" xr:uid="{00000000-0005-0000-0000-000011990000}"/>
    <cellStyle name="20% - Accent1 4 3 2 3 2 4 3 2" xfId="39367" xr:uid="{00000000-0005-0000-0000-000012990000}"/>
    <cellStyle name="20% - Accent1 4 3 2 3 2 4 4" xfId="39368" xr:uid="{00000000-0005-0000-0000-000013990000}"/>
    <cellStyle name="20% - Accent1 4 3 2 3 2 5" xfId="39369" xr:uid="{00000000-0005-0000-0000-000014990000}"/>
    <cellStyle name="20% - Accent1 4 3 2 3 2 5 2" xfId="39370" xr:uid="{00000000-0005-0000-0000-000015990000}"/>
    <cellStyle name="20% - Accent1 4 3 2 3 2 5 2 2" xfId="39371" xr:uid="{00000000-0005-0000-0000-000016990000}"/>
    <cellStyle name="20% - Accent1 4 3 2 3 2 5 3" xfId="39372" xr:uid="{00000000-0005-0000-0000-000017990000}"/>
    <cellStyle name="20% - Accent1 4 3 2 3 2 6" xfId="39373" xr:uid="{00000000-0005-0000-0000-000018990000}"/>
    <cellStyle name="20% - Accent1 4 3 2 3 2 6 2" xfId="39374" xr:uid="{00000000-0005-0000-0000-000019990000}"/>
    <cellStyle name="20% - Accent1 4 3 2 3 2 6 2 2" xfId="39375" xr:uid="{00000000-0005-0000-0000-00001A990000}"/>
    <cellStyle name="20% - Accent1 4 3 2 3 2 6 3" xfId="39376" xr:uid="{00000000-0005-0000-0000-00001B990000}"/>
    <cellStyle name="20% - Accent1 4 3 2 3 2 7" xfId="39377" xr:uid="{00000000-0005-0000-0000-00001C990000}"/>
    <cellStyle name="20% - Accent1 4 3 2 3 2 7 2" xfId="39378" xr:uid="{00000000-0005-0000-0000-00001D990000}"/>
    <cellStyle name="20% - Accent1 4 3 2 3 2 8" xfId="39379" xr:uid="{00000000-0005-0000-0000-00001E990000}"/>
    <cellStyle name="20% - Accent1 4 3 2 3 2 8 2" xfId="39380" xr:uid="{00000000-0005-0000-0000-00001F990000}"/>
    <cellStyle name="20% - Accent1 4 3 2 3 2 9" xfId="39381" xr:uid="{00000000-0005-0000-0000-000020990000}"/>
    <cellStyle name="20% - Accent1 4 3 2 3 3" xfId="39382" xr:uid="{00000000-0005-0000-0000-000021990000}"/>
    <cellStyle name="20% - Accent1 4 3 2 3 3 2" xfId="39383" xr:uid="{00000000-0005-0000-0000-000022990000}"/>
    <cellStyle name="20% - Accent1 4 3 2 3 3 2 2" xfId="39384" xr:uid="{00000000-0005-0000-0000-000023990000}"/>
    <cellStyle name="20% - Accent1 4 3 2 3 3 2 2 2" xfId="39385" xr:uid="{00000000-0005-0000-0000-000024990000}"/>
    <cellStyle name="20% - Accent1 4 3 2 3 3 2 2 2 2" xfId="39386" xr:uid="{00000000-0005-0000-0000-000025990000}"/>
    <cellStyle name="20% - Accent1 4 3 2 3 3 2 2 3" xfId="39387" xr:uid="{00000000-0005-0000-0000-000026990000}"/>
    <cellStyle name="20% - Accent1 4 3 2 3 3 2 3" xfId="39388" xr:uid="{00000000-0005-0000-0000-000027990000}"/>
    <cellStyle name="20% - Accent1 4 3 2 3 3 2 3 2" xfId="39389" xr:uid="{00000000-0005-0000-0000-000028990000}"/>
    <cellStyle name="20% - Accent1 4 3 2 3 3 2 4" xfId="39390" xr:uid="{00000000-0005-0000-0000-000029990000}"/>
    <cellStyle name="20% - Accent1 4 3 2 3 3 3" xfId="39391" xr:uid="{00000000-0005-0000-0000-00002A990000}"/>
    <cellStyle name="20% - Accent1 4 3 2 3 3 3 2" xfId="39392" xr:uid="{00000000-0005-0000-0000-00002B990000}"/>
    <cellStyle name="20% - Accent1 4 3 2 3 3 3 2 2" xfId="39393" xr:uid="{00000000-0005-0000-0000-00002C990000}"/>
    <cellStyle name="20% - Accent1 4 3 2 3 3 3 2 2 2" xfId="39394" xr:uid="{00000000-0005-0000-0000-00002D990000}"/>
    <cellStyle name="20% - Accent1 4 3 2 3 3 3 2 3" xfId="39395" xr:uid="{00000000-0005-0000-0000-00002E990000}"/>
    <cellStyle name="20% - Accent1 4 3 2 3 3 3 3" xfId="39396" xr:uid="{00000000-0005-0000-0000-00002F990000}"/>
    <cellStyle name="20% - Accent1 4 3 2 3 3 3 3 2" xfId="39397" xr:uid="{00000000-0005-0000-0000-000030990000}"/>
    <cellStyle name="20% - Accent1 4 3 2 3 3 3 4" xfId="39398" xr:uid="{00000000-0005-0000-0000-000031990000}"/>
    <cellStyle name="20% - Accent1 4 3 2 3 3 4" xfId="39399" xr:uid="{00000000-0005-0000-0000-000032990000}"/>
    <cellStyle name="20% - Accent1 4 3 2 3 3 4 2" xfId="39400" xr:uid="{00000000-0005-0000-0000-000033990000}"/>
    <cellStyle name="20% - Accent1 4 3 2 3 3 4 2 2" xfId="39401" xr:uid="{00000000-0005-0000-0000-000034990000}"/>
    <cellStyle name="20% - Accent1 4 3 2 3 3 4 2 2 2" xfId="39402" xr:uid="{00000000-0005-0000-0000-000035990000}"/>
    <cellStyle name="20% - Accent1 4 3 2 3 3 4 2 3" xfId="39403" xr:uid="{00000000-0005-0000-0000-000036990000}"/>
    <cellStyle name="20% - Accent1 4 3 2 3 3 4 3" xfId="39404" xr:uid="{00000000-0005-0000-0000-000037990000}"/>
    <cellStyle name="20% - Accent1 4 3 2 3 3 4 3 2" xfId="39405" xr:uid="{00000000-0005-0000-0000-000038990000}"/>
    <cellStyle name="20% - Accent1 4 3 2 3 3 4 4" xfId="39406" xr:uid="{00000000-0005-0000-0000-000039990000}"/>
    <cellStyle name="20% - Accent1 4 3 2 3 3 5" xfId="39407" xr:uid="{00000000-0005-0000-0000-00003A990000}"/>
    <cellStyle name="20% - Accent1 4 3 2 3 3 5 2" xfId="39408" xr:uid="{00000000-0005-0000-0000-00003B990000}"/>
    <cellStyle name="20% - Accent1 4 3 2 3 3 5 2 2" xfId="39409" xr:uid="{00000000-0005-0000-0000-00003C990000}"/>
    <cellStyle name="20% - Accent1 4 3 2 3 3 5 3" xfId="39410" xr:uid="{00000000-0005-0000-0000-00003D990000}"/>
    <cellStyle name="20% - Accent1 4 3 2 3 3 6" xfId="39411" xr:uid="{00000000-0005-0000-0000-00003E990000}"/>
    <cellStyle name="20% - Accent1 4 3 2 3 3 6 2" xfId="39412" xr:uid="{00000000-0005-0000-0000-00003F990000}"/>
    <cellStyle name="20% - Accent1 4 3 2 3 3 6 2 2" xfId="39413" xr:uid="{00000000-0005-0000-0000-000040990000}"/>
    <cellStyle name="20% - Accent1 4 3 2 3 3 6 3" xfId="39414" xr:uid="{00000000-0005-0000-0000-000041990000}"/>
    <cellStyle name="20% - Accent1 4 3 2 3 3 7" xfId="39415" xr:uid="{00000000-0005-0000-0000-000042990000}"/>
    <cellStyle name="20% - Accent1 4 3 2 3 3 7 2" xfId="39416" xr:uid="{00000000-0005-0000-0000-000043990000}"/>
    <cellStyle name="20% - Accent1 4 3 2 3 3 8" xfId="39417" xr:uid="{00000000-0005-0000-0000-000044990000}"/>
    <cellStyle name="20% - Accent1 4 3 2 3 3 8 2" xfId="39418" xr:uid="{00000000-0005-0000-0000-000045990000}"/>
    <cellStyle name="20% - Accent1 4 3 2 3 3 9" xfId="39419" xr:uid="{00000000-0005-0000-0000-000046990000}"/>
    <cellStyle name="20% - Accent1 4 3 2 3 4" xfId="39420" xr:uid="{00000000-0005-0000-0000-000047990000}"/>
    <cellStyle name="20% - Accent1 4 3 2 3 4 2" xfId="39421" xr:uid="{00000000-0005-0000-0000-000048990000}"/>
    <cellStyle name="20% - Accent1 4 3 2 3 4 2 2" xfId="39422" xr:uid="{00000000-0005-0000-0000-000049990000}"/>
    <cellStyle name="20% - Accent1 4 3 2 3 4 2 2 2" xfId="39423" xr:uid="{00000000-0005-0000-0000-00004A990000}"/>
    <cellStyle name="20% - Accent1 4 3 2 3 4 2 3" xfId="39424" xr:uid="{00000000-0005-0000-0000-00004B990000}"/>
    <cellStyle name="20% - Accent1 4 3 2 3 4 3" xfId="39425" xr:uid="{00000000-0005-0000-0000-00004C990000}"/>
    <cellStyle name="20% - Accent1 4 3 2 3 4 3 2" xfId="39426" xr:uid="{00000000-0005-0000-0000-00004D990000}"/>
    <cellStyle name="20% - Accent1 4 3 2 3 4 4" xfId="39427" xr:uid="{00000000-0005-0000-0000-00004E990000}"/>
    <cellStyle name="20% - Accent1 4 3 2 3 5" xfId="39428" xr:uid="{00000000-0005-0000-0000-00004F990000}"/>
    <cellStyle name="20% - Accent1 4 3 2 3 5 2" xfId="39429" xr:uid="{00000000-0005-0000-0000-000050990000}"/>
    <cellStyle name="20% - Accent1 4 3 2 3 5 2 2" xfId="39430" xr:uid="{00000000-0005-0000-0000-000051990000}"/>
    <cellStyle name="20% - Accent1 4 3 2 3 5 2 2 2" xfId="39431" xr:uid="{00000000-0005-0000-0000-000052990000}"/>
    <cellStyle name="20% - Accent1 4 3 2 3 5 2 3" xfId="39432" xr:uid="{00000000-0005-0000-0000-000053990000}"/>
    <cellStyle name="20% - Accent1 4 3 2 3 5 3" xfId="39433" xr:uid="{00000000-0005-0000-0000-000054990000}"/>
    <cellStyle name="20% - Accent1 4 3 2 3 5 3 2" xfId="39434" xr:uid="{00000000-0005-0000-0000-000055990000}"/>
    <cellStyle name="20% - Accent1 4 3 2 3 5 4" xfId="39435" xr:uid="{00000000-0005-0000-0000-000056990000}"/>
    <cellStyle name="20% - Accent1 4 3 2 3 6" xfId="39436" xr:uid="{00000000-0005-0000-0000-000057990000}"/>
    <cellStyle name="20% - Accent1 4 3 2 3 6 2" xfId="39437" xr:uid="{00000000-0005-0000-0000-000058990000}"/>
    <cellStyle name="20% - Accent1 4 3 2 3 6 2 2" xfId="39438" xr:uid="{00000000-0005-0000-0000-000059990000}"/>
    <cellStyle name="20% - Accent1 4 3 2 3 6 2 2 2" xfId="39439" xr:uid="{00000000-0005-0000-0000-00005A990000}"/>
    <cellStyle name="20% - Accent1 4 3 2 3 6 2 3" xfId="39440" xr:uid="{00000000-0005-0000-0000-00005B990000}"/>
    <cellStyle name="20% - Accent1 4 3 2 3 6 3" xfId="39441" xr:uid="{00000000-0005-0000-0000-00005C990000}"/>
    <cellStyle name="20% - Accent1 4 3 2 3 6 3 2" xfId="39442" xr:uid="{00000000-0005-0000-0000-00005D990000}"/>
    <cellStyle name="20% - Accent1 4 3 2 3 6 4" xfId="39443" xr:uid="{00000000-0005-0000-0000-00005E990000}"/>
    <cellStyle name="20% - Accent1 4 3 2 3 7" xfId="39444" xr:uid="{00000000-0005-0000-0000-00005F990000}"/>
    <cellStyle name="20% - Accent1 4 3 2 3 7 2" xfId="39445" xr:uid="{00000000-0005-0000-0000-000060990000}"/>
    <cellStyle name="20% - Accent1 4 3 2 3 7 2 2" xfId="39446" xr:uid="{00000000-0005-0000-0000-000061990000}"/>
    <cellStyle name="20% - Accent1 4 3 2 3 7 3" xfId="39447" xr:uid="{00000000-0005-0000-0000-000062990000}"/>
    <cellStyle name="20% - Accent1 4 3 2 3 8" xfId="39448" xr:uid="{00000000-0005-0000-0000-000063990000}"/>
    <cellStyle name="20% - Accent1 4 3 2 3 8 2" xfId="39449" xr:uid="{00000000-0005-0000-0000-000064990000}"/>
    <cellStyle name="20% - Accent1 4 3 2 3 8 2 2" xfId="39450" xr:uid="{00000000-0005-0000-0000-000065990000}"/>
    <cellStyle name="20% - Accent1 4 3 2 3 8 3" xfId="39451" xr:uid="{00000000-0005-0000-0000-000066990000}"/>
    <cellStyle name="20% - Accent1 4 3 2 3 9" xfId="39452" xr:uid="{00000000-0005-0000-0000-000067990000}"/>
    <cellStyle name="20% - Accent1 4 3 2 3 9 2" xfId="39453" xr:uid="{00000000-0005-0000-0000-000068990000}"/>
    <cellStyle name="20% - Accent1 4 3 2 4" xfId="39454" xr:uid="{00000000-0005-0000-0000-000069990000}"/>
    <cellStyle name="20% - Accent1 4 3 2 4 10" xfId="39455" xr:uid="{00000000-0005-0000-0000-00006A990000}"/>
    <cellStyle name="20% - Accent1 4 3 2 4 10 2" xfId="39456" xr:uid="{00000000-0005-0000-0000-00006B990000}"/>
    <cellStyle name="20% - Accent1 4 3 2 4 11" xfId="39457" xr:uid="{00000000-0005-0000-0000-00006C990000}"/>
    <cellStyle name="20% - Accent1 4 3 2 4 2" xfId="39458" xr:uid="{00000000-0005-0000-0000-00006D990000}"/>
    <cellStyle name="20% - Accent1 4 3 2 4 2 2" xfId="39459" xr:uid="{00000000-0005-0000-0000-00006E990000}"/>
    <cellStyle name="20% - Accent1 4 3 2 4 2 2 2" xfId="39460" xr:uid="{00000000-0005-0000-0000-00006F990000}"/>
    <cellStyle name="20% - Accent1 4 3 2 4 2 2 2 2" xfId="39461" xr:uid="{00000000-0005-0000-0000-000070990000}"/>
    <cellStyle name="20% - Accent1 4 3 2 4 2 2 2 2 2" xfId="39462" xr:uid="{00000000-0005-0000-0000-000071990000}"/>
    <cellStyle name="20% - Accent1 4 3 2 4 2 2 2 3" xfId="39463" xr:uid="{00000000-0005-0000-0000-000072990000}"/>
    <cellStyle name="20% - Accent1 4 3 2 4 2 2 3" xfId="39464" xr:uid="{00000000-0005-0000-0000-000073990000}"/>
    <cellStyle name="20% - Accent1 4 3 2 4 2 2 3 2" xfId="39465" xr:uid="{00000000-0005-0000-0000-000074990000}"/>
    <cellStyle name="20% - Accent1 4 3 2 4 2 2 4" xfId="39466" xr:uid="{00000000-0005-0000-0000-000075990000}"/>
    <cellStyle name="20% - Accent1 4 3 2 4 2 3" xfId="39467" xr:uid="{00000000-0005-0000-0000-000076990000}"/>
    <cellStyle name="20% - Accent1 4 3 2 4 2 3 2" xfId="39468" xr:uid="{00000000-0005-0000-0000-000077990000}"/>
    <cellStyle name="20% - Accent1 4 3 2 4 2 3 2 2" xfId="39469" xr:uid="{00000000-0005-0000-0000-000078990000}"/>
    <cellStyle name="20% - Accent1 4 3 2 4 2 3 2 2 2" xfId="39470" xr:uid="{00000000-0005-0000-0000-000079990000}"/>
    <cellStyle name="20% - Accent1 4 3 2 4 2 3 2 3" xfId="39471" xr:uid="{00000000-0005-0000-0000-00007A990000}"/>
    <cellStyle name="20% - Accent1 4 3 2 4 2 3 3" xfId="39472" xr:uid="{00000000-0005-0000-0000-00007B990000}"/>
    <cellStyle name="20% - Accent1 4 3 2 4 2 3 3 2" xfId="39473" xr:uid="{00000000-0005-0000-0000-00007C990000}"/>
    <cellStyle name="20% - Accent1 4 3 2 4 2 3 4" xfId="39474" xr:uid="{00000000-0005-0000-0000-00007D990000}"/>
    <cellStyle name="20% - Accent1 4 3 2 4 2 4" xfId="39475" xr:uid="{00000000-0005-0000-0000-00007E990000}"/>
    <cellStyle name="20% - Accent1 4 3 2 4 2 4 2" xfId="39476" xr:uid="{00000000-0005-0000-0000-00007F990000}"/>
    <cellStyle name="20% - Accent1 4 3 2 4 2 4 2 2" xfId="39477" xr:uid="{00000000-0005-0000-0000-000080990000}"/>
    <cellStyle name="20% - Accent1 4 3 2 4 2 4 2 2 2" xfId="39478" xr:uid="{00000000-0005-0000-0000-000081990000}"/>
    <cellStyle name="20% - Accent1 4 3 2 4 2 4 2 3" xfId="39479" xr:uid="{00000000-0005-0000-0000-000082990000}"/>
    <cellStyle name="20% - Accent1 4 3 2 4 2 4 3" xfId="39480" xr:uid="{00000000-0005-0000-0000-000083990000}"/>
    <cellStyle name="20% - Accent1 4 3 2 4 2 4 3 2" xfId="39481" xr:uid="{00000000-0005-0000-0000-000084990000}"/>
    <cellStyle name="20% - Accent1 4 3 2 4 2 4 4" xfId="39482" xr:uid="{00000000-0005-0000-0000-000085990000}"/>
    <cellStyle name="20% - Accent1 4 3 2 4 2 5" xfId="39483" xr:uid="{00000000-0005-0000-0000-000086990000}"/>
    <cellStyle name="20% - Accent1 4 3 2 4 2 5 2" xfId="39484" xr:uid="{00000000-0005-0000-0000-000087990000}"/>
    <cellStyle name="20% - Accent1 4 3 2 4 2 5 2 2" xfId="39485" xr:uid="{00000000-0005-0000-0000-000088990000}"/>
    <cellStyle name="20% - Accent1 4 3 2 4 2 5 3" xfId="39486" xr:uid="{00000000-0005-0000-0000-000089990000}"/>
    <cellStyle name="20% - Accent1 4 3 2 4 2 6" xfId="39487" xr:uid="{00000000-0005-0000-0000-00008A990000}"/>
    <cellStyle name="20% - Accent1 4 3 2 4 2 6 2" xfId="39488" xr:uid="{00000000-0005-0000-0000-00008B990000}"/>
    <cellStyle name="20% - Accent1 4 3 2 4 2 6 2 2" xfId="39489" xr:uid="{00000000-0005-0000-0000-00008C990000}"/>
    <cellStyle name="20% - Accent1 4 3 2 4 2 6 3" xfId="39490" xr:uid="{00000000-0005-0000-0000-00008D990000}"/>
    <cellStyle name="20% - Accent1 4 3 2 4 2 7" xfId="39491" xr:uid="{00000000-0005-0000-0000-00008E990000}"/>
    <cellStyle name="20% - Accent1 4 3 2 4 2 7 2" xfId="39492" xr:uid="{00000000-0005-0000-0000-00008F990000}"/>
    <cellStyle name="20% - Accent1 4 3 2 4 2 8" xfId="39493" xr:uid="{00000000-0005-0000-0000-000090990000}"/>
    <cellStyle name="20% - Accent1 4 3 2 4 2 8 2" xfId="39494" xr:uid="{00000000-0005-0000-0000-000091990000}"/>
    <cellStyle name="20% - Accent1 4 3 2 4 2 9" xfId="39495" xr:uid="{00000000-0005-0000-0000-000092990000}"/>
    <cellStyle name="20% - Accent1 4 3 2 4 3" xfId="39496" xr:uid="{00000000-0005-0000-0000-000093990000}"/>
    <cellStyle name="20% - Accent1 4 3 2 4 3 2" xfId="39497" xr:uid="{00000000-0005-0000-0000-000094990000}"/>
    <cellStyle name="20% - Accent1 4 3 2 4 3 2 2" xfId="39498" xr:uid="{00000000-0005-0000-0000-000095990000}"/>
    <cellStyle name="20% - Accent1 4 3 2 4 3 2 2 2" xfId="39499" xr:uid="{00000000-0005-0000-0000-000096990000}"/>
    <cellStyle name="20% - Accent1 4 3 2 4 3 2 2 2 2" xfId="39500" xr:uid="{00000000-0005-0000-0000-000097990000}"/>
    <cellStyle name="20% - Accent1 4 3 2 4 3 2 2 3" xfId="39501" xr:uid="{00000000-0005-0000-0000-000098990000}"/>
    <cellStyle name="20% - Accent1 4 3 2 4 3 2 3" xfId="39502" xr:uid="{00000000-0005-0000-0000-000099990000}"/>
    <cellStyle name="20% - Accent1 4 3 2 4 3 2 3 2" xfId="39503" xr:uid="{00000000-0005-0000-0000-00009A990000}"/>
    <cellStyle name="20% - Accent1 4 3 2 4 3 2 4" xfId="39504" xr:uid="{00000000-0005-0000-0000-00009B990000}"/>
    <cellStyle name="20% - Accent1 4 3 2 4 3 3" xfId="39505" xr:uid="{00000000-0005-0000-0000-00009C990000}"/>
    <cellStyle name="20% - Accent1 4 3 2 4 3 3 2" xfId="39506" xr:uid="{00000000-0005-0000-0000-00009D990000}"/>
    <cellStyle name="20% - Accent1 4 3 2 4 3 3 2 2" xfId="39507" xr:uid="{00000000-0005-0000-0000-00009E990000}"/>
    <cellStyle name="20% - Accent1 4 3 2 4 3 3 2 2 2" xfId="39508" xr:uid="{00000000-0005-0000-0000-00009F990000}"/>
    <cellStyle name="20% - Accent1 4 3 2 4 3 3 2 3" xfId="39509" xr:uid="{00000000-0005-0000-0000-0000A0990000}"/>
    <cellStyle name="20% - Accent1 4 3 2 4 3 3 3" xfId="39510" xr:uid="{00000000-0005-0000-0000-0000A1990000}"/>
    <cellStyle name="20% - Accent1 4 3 2 4 3 3 3 2" xfId="39511" xr:uid="{00000000-0005-0000-0000-0000A2990000}"/>
    <cellStyle name="20% - Accent1 4 3 2 4 3 3 4" xfId="39512" xr:uid="{00000000-0005-0000-0000-0000A3990000}"/>
    <cellStyle name="20% - Accent1 4 3 2 4 3 4" xfId="39513" xr:uid="{00000000-0005-0000-0000-0000A4990000}"/>
    <cellStyle name="20% - Accent1 4 3 2 4 3 4 2" xfId="39514" xr:uid="{00000000-0005-0000-0000-0000A5990000}"/>
    <cellStyle name="20% - Accent1 4 3 2 4 3 4 2 2" xfId="39515" xr:uid="{00000000-0005-0000-0000-0000A6990000}"/>
    <cellStyle name="20% - Accent1 4 3 2 4 3 4 2 2 2" xfId="39516" xr:uid="{00000000-0005-0000-0000-0000A7990000}"/>
    <cellStyle name="20% - Accent1 4 3 2 4 3 4 2 3" xfId="39517" xr:uid="{00000000-0005-0000-0000-0000A8990000}"/>
    <cellStyle name="20% - Accent1 4 3 2 4 3 4 3" xfId="39518" xr:uid="{00000000-0005-0000-0000-0000A9990000}"/>
    <cellStyle name="20% - Accent1 4 3 2 4 3 4 3 2" xfId="39519" xr:uid="{00000000-0005-0000-0000-0000AA990000}"/>
    <cellStyle name="20% - Accent1 4 3 2 4 3 4 4" xfId="39520" xr:uid="{00000000-0005-0000-0000-0000AB990000}"/>
    <cellStyle name="20% - Accent1 4 3 2 4 3 5" xfId="39521" xr:uid="{00000000-0005-0000-0000-0000AC990000}"/>
    <cellStyle name="20% - Accent1 4 3 2 4 3 5 2" xfId="39522" xr:uid="{00000000-0005-0000-0000-0000AD990000}"/>
    <cellStyle name="20% - Accent1 4 3 2 4 3 5 2 2" xfId="39523" xr:uid="{00000000-0005-0000-0000-0000AE990000}"/>
    <cellStyle name="20% - Accent1 4 3 2 4 3 5 3" xfId="39524" xr:uid="{00000000-0005-0000-0000-0000AF990000}"/>
    <cellStyle name="20% - Accent1 4 3 2 4 3 6" xfId="39525" xr:uid="{00000000-0005-0000-0000-0000B0990000}"/>
    <cellStyle name="20% - Accent1 4 3 2 4 3 6 2" xfId="39526" xr:uid="{00000000-0005-0000-0000-0000B1990000}"/>
    <cellStyle name="20% - Accent1 4 3 2 4 3 6 2 2" xfId="39527" xr:uid="{00000000-0005-0000-0000-0000B2990000}"/>
    <cellStyle name="20% - Accent1 4 3 2 4 3 6 3" xfId="39528" xr:uid="{00000000-0005-0000-0000-0000B3990000}"/>
    <cellStyle name="20% - Accent1 4 3 2 4 3 7" xfId="39529" xr:uid="{00000000-0005-0000-0000-0000B4990000}"/>
    <cellStyle name="20% - Accent1 4 3 2 4 3 7 2" xfId="39530" xr:uid="{00000000-0005-0000-0000-0000B5990000}"/>
    <cellStyle name="20% - Accent1 4 3 2 4 3 8" xfId="39531" xr:uid="{00000000-0005-0000-0000-0000B6990000}"/>
    <cellStyle name="20% - Accent1 4 3 2 4 3 8 2" xfId="39532" xr:uid="{00000000-0005-0000-0000-0000B7990000}"/>
    <cellStyle name="20% - Accent1 4 3 2 4 3 9" xfId="39533" xr:uid="{00000000-0005-0000-0000-0000B8990000}"/>
    <cellStyle name="20% - Accent1 4 3 2 4 4" xfId="39534" xr:uid="{00000000-0005-0000-0000-0000B9990000}"/>
    <cellStyle name="20% - Accent1 4 3 2 4 4 2" xfId="39535" xr:uid="{00000000-0005-0000-0000-0000BA990000}"/>
    <cellStyle name="20% - Accent1 4 3 2 4 4 2 2" xfId="39536" xr:uid="{00000000-0005-0000-0000-0000BB990000}"/>
    <cellStyle name="20% - Accent1 4 3 2 4 4 2 2 2" xfId="39537" xr:uid="{00000000-0005-0000-0000-0000BC990000}"/>
    <cellStyle name="20% - Accent1 4 3 2 4 4 2 3" xfId="39538" xr:uid="{00000000-0005-0000-0000-0000BD990000}"/>
    <cellStyle name="20% - Accent1 4 3 2 4 4 3" xfId="39539" xr:uid="{00000000-0005-0000-0000-0000BE990000}"/>
    <cellStyle name="20% - Accent1 4 3 2 4 4 3 2" xfId="39540" xr:uid="{00000000-0005-0000-0000-0000BF990000}"/>
    <cellStyle name="20% - Accent1 4 3 2 4 4 4" xfId="39541" xr:uid="{00000000-0005-0000-0000-0000C0990000}"/>
    <cellStyle name="20% - Accent1 4 3 2 4 5" xfId="39542" xr:uid="{00000000-0005-0000-0000-0000C1990000}"/>
    <cellStyle name="20% - Accent1 4 3 2 4 5 2" xfId="39543" xr:uid="{00000000-0005-0000-0000-0000C2990000}"/>
    <cellStyle name="20% - Accent1 4 3 2 4 5 2 2" xfId="39544" xr:uid="{00000000-0005-0000-0000-0000C3990000}"/>
    <cellStyle name="20% - Accent1 4 3 2 4 5 2 2 2" xfId="39545" xr:uid="{00000000-0005-0000-0000-0000C4990000}"/>
    <cellStyle name="20% - Accent1 4 3 2 4 5 2 3" xfId="39546" xr:uid="{00000000-0005-0000-0000-0000C5990000}"/>
    <cellStyle name="20% - Accent1 4 3 2 4 5 3" xfId="39547" xr:uid="{00000000-0005-0000-0000-0000C6990000}"/>
    <cellStyle name="20% - Accent1 4 3 2 4 5 3 2" xfId="39548" xr:uid="{00000000-0005-0000-0000-0000C7990000}"/>
    <cellStyle name="20% - Accent1 4 3 2 4 5 4" xfId="39549" xr:uid="{00000000-0005-0000-0000-0000C8990000}"/>
    <cellStyle name="20% - Accent1 4 3 2 4 6" xfId="39550" xr:uid="{00000000-0005-0000-0000-0000C9990000}"/>
    <cellStyle name="20% - Accent1 4 3 2 4 6 2" xfId="39551" xr:uid="{00000000-0005-0000-0000-0000CA990000}"/>
    <cellStyle name="20% - Accent1 4 3 2 4 6 2 2" xfId="39552" xr:uid="{00000000-0005-0000-0000-0000CB990000}"/>
    <cellStyle name="20% - Accent1 4 3 2 4 6 2 2 2" xfId="39553" xr:uid="{00000000-0005-0000-0000-0000CC990000}"/>
    <cellStyle name="20% - Accent1 4 3 2 4 6 2 3" xfId="39554" xr:uid="{00000000-0005-0000-0000-0000CD990000}"/>
    <cellStyle name="20% - Accent1 4 3 2 4 6 3" xfId="39555" xr:uid="{00000000-0005-0000-0000-0000CE990000}"/>
    <cellStyle name="20% - Accent1 4 3 2 4 6 3 2" xfId="39556" xr:uid="{00000000-0005-0000-0000-0000CF990000}"/>
    <cellStyle name="20% - Accent1 4 3 2 4 6 4" xfId="39557" xr:uid="{00000000-0005-0000-0000-0000D0990000}"/>
    <cellStyle name="20% - Accent1 4 3 2 4 7" xfId="39558" xr:uid="{00000000-0005-0000-0000-0000D1990000}"/>
    <cellStyle name="20% - Accent1 4 3 2 4 7 2" xfId="39559" xr:uid="{00000000-0005-0000-0000-0000D2990000}"/>
    <cellStyle name="20% - Accent1 4 3 2 4 7 2 2" xfId="39560" xr:uid="{00000000-0005-0000-0000-0000D3990000}"/>
    <cellStyle name="20% - Accent1 4 3 2 4 7 3" xfId="39561" xr:uid="{00000000-0005-0000-0000-0000D4990000}"/>
    <cellStyle name="20% - Accent1 4 3 2 4 8" xfId="39562" xr:uid="{00000000-0005-0000-0000-0000D5990000}"/>
    <cellStyle name="20% - Accent1 4 3 2 4 8 2" xfId="39563" xr:uid="{00000000-0005-0000-0000-0000D6990000}"/>
    <cellStyle name="20% - Accent1 4 3 2 4 8 2 2" xfId="39564" xr:uid="{00000000-0005-0000-0000-0000D7990000}"/>
    <cellStyle name="20% - Accent1 4 3 2 4 8 3" xfId="39565" xr:uid="{00000000-0005-0000-0000-0000D8990000}"/>
    <cellStyle name="20% - Accent1 4 3 2 4 9" xfId="39566" xr:uid="{00000000-0005-0000-0000-0000D9990000}"/>
    <cellStyle name="20% - Accent1 4 3 2 4 9 2" xfId="39567" xr:uid="{00000000-0005-0000-0000-0000DA990000}"/>
    <cellStyle name="20% - Accent1 4 3 2 5" xfId="39568" xr:uid="{00000000-0005-0000-0000-0000DB990000}"/>
    <cellStyle name="20% - Accent1 4 3 2 5 10" xfId="39569" xr:uid="{00000000-0005-0000-0000-0000DC990000}"/>
    <cellStyle name="20% - Accent1 4 3 2 5 10 2" xfId="39570" xr:uid="{00000000-0005-0000-0000-0000DD990000}"/>
    <cellStyle name="20% - Accent1 4 3 2 5 11" xfId="39571" xr:uid="{00000000-0005-0000-0000-0000DE990000}"/>
    <cellStyle name="20% - Accent1 4 3 2 5 2" xfId="39572" xr:uid="{00000000-0005-0000-0000-0000DF990000}"/>
    <cellStyle name="20% - Accent1 4 3 2 5 2 2" xfId="39573" xr:uid="{00000000-0005-0000-0000-0000E0990000}"/>
    <cellStyle name="20% - Accent1 4 3 2 5 2 2 2" xfId="39574" xr:uid="{00000000-0005-0000-0000-0000E1990000}"/>
    <cellStyle name="20% - Accent1 4 3 2 5 2 2 2 2" xfId="39575" xr:uid="{00000000-0005-0000-0000-0000E2990000}"/>
    <cellStyle name="20% - Accent1 4 3 2 5 2 2 2 2 2" xfId="39576" xr:uid="{00000000-0005-0000-0000-0000E3990000}"/>
    <cellStyle name="20% - Accent1 4 3 2 5 2 2 2 3" xfId="39577" xr:uid="{00000000-0005-0000-0000-0000E4990000}"/>
    <cellStyle name="20% - Accent1 4 3 2 5 2 2 3" xfId="39578" xr:uid="{00000000-0005-0000-0000-0000E5990000}"/>
    <cellStyle name="20% - Accent1 4 3 2 5 2 2 3 2" xfId="39579" xr:uid="{00000000-0005-0000-0000-0000E6990000}"/>
    <cellStyle name="20% - Accent1 4 3 2 5 2 2 4" xfId="39580" xr:uid="{00000000-0005-0000-0000-0000E7990000}"/>
    <cellStyle name="20% - Accent1 4 3 2 5 2 3" xfId="39581" xr:uid="{00000000-0005-0000-0000-0000E8990000}"/>
    <cellStyle name="20% - Accent1 4 3 2 5 2 3 2" xfId="39582" xr:uid="{00000000-0005-0000-0000-0000E9990000}"/>
    <cellStyle name="20% - Accent1 4 3 2 5 2 3 2 2" xfId="39583" xr:uid="{00000000-0005-0000-0000-0000EA990000}"/>
    <cellStyle name="20% - Accent1 4 3 2 5 2 3 2 2 2" xfId="39584" xr:uid="{00000000-0005-0000-0000-0000EB990000}"/>
    <cellStyle name="20% - Accent1 4 3 2 5 2 3 2 3" xfId="39585" xr:uid="{00000000-0005-0000-0000-0000EC990000}"/>
    <cellStyle name="20% - Accent1 4 3 2 5 2 3 3" xfId="39586" xr:uid="{00000000-0005-0000-0000-0000ED990000}"/>
    <cellStyle name="20% - Accent1 4 3 2 5 2 3 3 2" xfId="39587" xr:uid="{00000000-0005-0000-0000-0000EE990000}"/>
    <cellStyle name="20% - Accent1 4 3 2 5 2 3 4" xfId="39588" xr:uid="{00000000-0005-0000-0000-0000EF990000}"/>
    <cellStyle name="20% - Accent1 4 3 2 5 2 4" xfId="39589" xr:uid="{00000000-0005-0000-0000-0000F0990000}"/>
    <cellStyle name="20% - Accent1 4 3 2 5 2 4 2" xfId="39590" xr:uid="{00000000-0005-0000-0000-0000F1990000}"/>
    <cellStyle name="20% - Accent1 4 3 2 5 2 4 2 2" xfId="39591" xr:uid="{00000000-0005-0000-0000-0000F2990000}"/>
    <cellStyle name="20% - Accent1 4 3 2 5 2 4 2 2 2" xfId="39592" xr:uid="{00000000-0005-0000-0000-0000F3990000}"/>
    <cellStyle name="20% - Accent1 4 3 2 5 2 4 2 3" xfId="39593" xr:uid="{00000000-0005-0000-0000-0000F4990000}"/>
    <cellStyle name="20% - Accent1 4 3 2 5 2 4 3" xfId="39594" xr:uid="{00000000-0005-0000-0000-0000F5990000}"/>
    <cellStyle name="20% - Accent1 4 3 2 5 2 4 3 2" xfId="39595" xr:uid="{00000000-0005-0000-0000-0000F6990000}"/>
    <cellStyle name="20% - Accent1 4 3 2 5 2 4 4" xfId="39596" xr:uid="{00000000-0005-0000-0000-0000F7990000}"/>
    <cellStyle name="20% - Accent1 4 3 2 5 2 5" xfId="39597" xr:uid="{00000000-0005-0000-0000-0000F8990000}"/>
    <cellStyle name="20% - Accent1 4 3 2 5 2 5 2" xfId="39598" xr:uid="{00000000-0005-0000-0000-0000F9990000}"/>
    <cellStyle name="20% - Accent1 4 3 2 5 2 5 2 2" xfId="39599" xr:uid="{00000000-0005-0000-0000-0000FA990000}"/>
    <cellStyle name="20% - Accent1 4 3 2 5 2 5 3" xfId="39600" xr:uid="{00000000-0005-0000-0000-0000FB990000}"/>
    <cellStyle name="20% - Accent1 4 3 2 5 2 6" xfId="39601" xr:uid="{00000000-0005-0000-0000-0000FC990000}"/>
    <cellStyle name="20% - Accent1 4 3 2 5 2 6 2" xfId="39602" xr:uid="{00000000-0005-0000-0000-0000FD990000}"/>
    <cellStyle name="20% - Accent1 4 3 2 5 2 6 2 2" xfId="39603" xr:uid="{00000000-0005-0000-0000-0000FE990000}"/>
    <cellStyle name="20% - Accent1 4 3 2 5 2 6 3" xfId="39604" xr:uid="{00000000-0005-0000-0000-0000FF990000}"/>
    <cellStyle name="20% - Accent1 4 3 2 5 2 7" xfId="39605" xr:uid="{00000000-0005-0000-0000-0000009A0000}"/>
    <cellStyle name="20% - Accent1 4 3 2 5 2 7 2" xfId="39606" xr:uid="{00000000-0005-0000-0000-0000019A0000}"/>
    <cellStyle name="20% - Accent1 4 3 2 5 2 8" xfId="39607" xr:uid="{00000000-0005-0000-0000-0000029A0000}"/>
    <cellStyle name="20% - Accent1 4 3 2 5 2 8 2" xfId="39608" xr:uid="{00000000-0005-0000-0000-0000039A0000}"/>
    <cellStyle name="20% - Accent1 4 3 2 5 2 9" xfId="39609" xr:uid="{00000000-0005-0000-0000-0000049A0000}"/>
    <cellStyle name="20% - Accent1 4 3 2 5 3" xfId="39610" xr:uid="{00000000-0005-0000-0000-0000059A0000}"/>
    <cellStyle name="20% - Accent1 4 3 2 5 3 2" xfId="39611" xr:uid="{00000000-0005-0000-0000-0000069A0000}"/>
    <cellStyle name="20% - Accent1 4 3 2 5 3 2 2" xfId="39612" xr:uid="{00000000-0005-0000-0000-0000079A0000}"/>
    <cellStyle name="20% - Accent1 4 3 2 5 3 2 2 2" xfId="39613" xr:uid="{00000000-0005-0000-0000-0000089A0000}"/>
    <cellStyle name="20% - Accent1 4 3 2 5 3 2 2 2 2" xfId="39614" xr:uid="{00000000-0005-0000-0000-0000099A0000}"/>
    <cellStyle name="20% - Accent1 4 3 2 5 3 2 2 3" xfId="39615" xr:uid="{00000000-0005-0000-0000-00000A9A0000}"/>
    <cellStyle name="20% - Accent1 4 3 2 5 3 2 3" xfId="39616" xr:uid="{00000000-0005-0000-0000-00000B9A0000}"/>
    <cellStyle name="20% - Accent1 4 3 2 5 3 2 3 2" xfId="39617" xr:uid="{00000000-0005-0000-0000-00000C9A0000}"/>
    <cellStyle name="20% - Accent1 4 3 2 5 3 2 4" xfId="39618" xr:uid="{00000000-0005-0000-0000-00000D9A0000}"/>
    <cellStyle name="20% - Accent1 4 3 2 5 3 3" xfId="39619" xr:uid="{00000000-0005-0000-0000-00000E9A0000}"/>
    <cellStyle name="20% - Accent1 4 3 2 5 3 3 2" xfId="39620" xr:uid="{00000000-0005-0000-0000-00000F9A0000}"/>
    <cellStyle name="20% - Accent1 4 3 2 5 3 3 2 2" xfId="39621" xr:uid="{00000000-0005-0000-0000-0000109A0000}"/>
    <cellStyle name="20% - Accent1 4 3 2 5 3 3 2 2 2" xfId="39622" xr:uid="{00000000-0005-0000-0000-0000119A0000}"/>
    <cellStyle name="20% - Accent1 4 3 2 5 3 3 2 3" xfId="39623" xr:uid="{00000000-0005-0000-0000-0000129A0000}"/>
    <cellStyle name="20% - Accent1 4 3 2 5 3 3 3" xfId="39624" xr:uid="{00000000-0005-0000-0000-0000139A0000}"/>
    <cellStyle name="20% - Accent1 4 3 2 5 3 3 3 2" xfId="39625" xr:uid="{00000000-0005-0000-0000-0000149A0000}"/>
    <cellStyle name="20% - Accent1 4 3 2 5 3 3 4" xfId="39626" xr:uid="{00000000-0005-0000-0000-0000159A0000}"/>
    <cellStyle name="20% - Accent1 4 3 2 5 3 4" xfId="39627" xr:uid="{00000000-0005-0000-0000-0000169A0000}"/>
    <cellStyle name="20% - Accent1 4 3 2 5 3 4 2" xfId="39628" xr:uid="{00000000-0005-0000-0000-0000179A0000}"/>
    <cellStyle name="20% - Accent1 4 3 2 5 3 4 2 2" xfId="39629" xr:uid="{00000000-0005-0000-0000-0000189A0000}"/>
    <cellStyle name="20% - Accent1 4 3 2 5 3 4 2 2 2" xfId="39630" xr:uid="{00000000-0005-0000-0000-0000199A0000}"/>
    <cellStyle name="20% - Accent1 4 3 2 5 3 4 2 3" xfId="39631" xr:uid="{00000000-0005-0000-0000-00001A9A0000}"/>
    <cellStyle name="20% - Accent1 4 3 2 5 3 4 3" xfId="39632" xr:uid="{00000000-0005-0000-0000-00001B9A0000}"/>
    <cellStyle name="20% - Accent1 4 3 2 5 3 4 3 2" xfId="39633" xr:uid="{00000000-0005-0000-0000-00001C9A0000}"/>
    <cellStyle name="20% - Accent1 4 3 2 5 3 4 4" xfId="39634" xr:uid="{00000000-0005-0000-0000-00001D9A0000}"/>
    <cellStyle name="20% - Accent1 4 3 2 5 3 5" xfId="39635" xr:uid="{00000000-0005-0000-0000-00001E9A0000}"/>
    <cellStyle name="20% - Accent1 4 3 2 5 3 5 2" xfId="39636" xr:uid="{00000000-0005-0000-0000-00001F9A0000}"/>
    <cellStyle name="20% - Accent1 4 3 2 5 3 5 2 2" xfId="39637" xr:uid="{00000000-0005-0000-0000-0000209A0000}"/>
    <cellStyle name="20% - Accent1 4 3 2 5 3 5 3" xfId="39638" xr:uid="{00000000-0005-0000-0000-0000219A0000}"/>
    <cellStyle name="20% - Accent1 4 3 2 5 3 6" xfId="39639" xr:uid="{00000000-0005-0000-0000-0000229A0000}"/>
    <cellStyle name="20% - Accent1 4 3 2 5 3 6 2" xfId="39640" xr:uid="{00000000-0005-0000-0000-0000239A0000}"/>
    <cellStyle name="20% - Accent1 4 3 2 5 3 6 2 2" xfId="39641" xr:uid="{00000000-0005-0000-0000-0000249A0000}"/>
    <cellStyle name="20% - Accent1 4 3 2 5 3 6 3" xfId="39642" xr:uid="{00000000-0005-0000-0000-0000259A0000}"/>
    <cellStyle name="20% - Accent1 4 3 2 5 3 7" xfId="39643" xr:uid="{00000000-0005-0000-0000-0000269A0000}"/>
    <cellStyle name="20% - Accent1 4 3 2 5 3 7 2" xfId="39644" xr:uid="{00000000-0005-0000-0000-0000279A0000}"/>
    <cellStyle name="20% - Accent1 4 3 2 5 3 8" xfId="39645" xr:uid="{00000000-0005-0000-0000-0000289A0000}"/>
    <cellStyle name="20% - Accent1 4 3 2 5 3 8 2" xfId="39646" xr:uid="{00000000-0005-0000-0000-0000299A0000}"/>
    <cellStyle name="20% - Accent1 4 3 2 5 3 9" xfId="39647" xr:uid="{00000000-0005-0000-0000-00002A9A0000}"/>
    <cellStyle name="20% - Accent1 4 3 2 5 4" xfId="39648" xr:uid="{00000000-0005-0000-0000-00002B9A0000}"/>
    <cellStyle name="20% - Accent1 4 3 2 5 4 2" xfId="39649" xr:uid="{00000000-0005-0000-0000-00002C9A0000}"/>
    <cellStyle name="20% - Accent1 4 3 2 5 4 2 2" xfId="39650" xr:uid="{00000000-0005-0000-0000-00002D9A0000}"/>
    <cellStyle name="20% - Accent1 4 3 2 5 4 2 2 2" xfId="39651" xr:uid="{00000000-0005-0000-0000-00002E9A0000}"/>
    <cellStyle name="20% - Accent1 4 3 2 5 4 2 3" xfId="39652" xr:uid="{00000000-0005-0000-0000-00002F9A0000}"/>
    <cellStyle name="20% - Accent1 4 3 2 5 4 3" xfId="39653" xr:uid="{00000000-0005-0000-0000-0000309A0000}"/>
    <cellStyle name="20% - Accent1 4 3 2 5 4 3 2" xfId="39654" xr:uid="{00000000-0005-0000-0000-0000319A0000}"/>
    <cellStyle name="20% - Accent1 4 3 2 5 4 4" xfId="39655" xr:uid="{00000000-0005-0000-0000-0000329A0000}"/>
    <cellStyle name="20% - Accent1 4 3 2 5 5" xfId="39656" xr:uid="{00000000-0005-0000-0000-0000339A0000}"/>
    <cellStyle name="20% - Accent1 4 3 2 5 5 2" xfId="39657" xr:uid="{00000000-0005-0000-0000-0000349A0000}"/>
    <cellStyle name="20% - Accent1 4 3 2 5 5 2 2" xfId="39658" xr:uid="{00000000-0005-0000-0000-0000359A0000}"/>
    <cellStyle name="20% - Accent1 4 3 2 5 5 2 2 2" xfId="39659" xr:uid="{00000000-0005-0000-0000-0000369A0000}"/>
    <cellStyle name="20% - Accent1 4 3 2 5 5 2 3" xfId="39660" xr:uid="{00000000-0005-0000-0000-0000379A0000}"/>
    <cellStyle name="20% - Accent1 4 3 2 5 5 3" xfId="39661" xr:uid="{00000000-0005-0000-0000-0000389A0000}"/>
    <cellStyle name="20% - Accent1 4 3 2 5 5 3 2" xfId="39662" xr:uid="{00000000-0005-0000-0000-0000399A0000}"/>
    <cellStyle name="20% - Accent1 4 3 2 5 5 4" xfId="39663" xr:uid="{00000000-0005-0000-0000-00003A9A0000}"/>
    <cellStyle name="20% - Accent1 4 3 2 5 6" xfId="39664" xr:uid="{00000000-0005-0000-0000-00003B9A0000}"/>
    <cellStyle name="20% - Accent1 4 3 2 5 6 2" xfId="39665" xr:uid="{00000000-0005-0000-0000-00003C9A0000}"/>
    <cellStyle name="20% - Accent1 4 3 2 5 6 2 2" xfId="39666" xr:uid="{00000000-0005-0000-0000-00003D9A0000}"/>
    <cellStyle name="20% - Accent1 4 3 2 5 6 2 2 2" xfId="39667" xr:uid="{00000000-0005-0000-0000-00003E9A0000}"/>
    <cellStyle name="20% - Accent1 4 3 2 5 6 2 3" xfId="39668" xr:uid="{00000000-0005-0000-0000-00003F9A0000}"/>
    <cellStyle name="20% - Accent1 4 3 2 5 6 3" xfId="39669" xr:uid="{00000000-0005-0000-0000-0000409A0000}"/>
    <cellStyle name="20% - Accent1 4 3 2 5 6 3 2" xfId="39670" xr:uid="{00000000-0005-0000-0000-0000419A0000}"/>
    <cellStyle name="20% - Accent1 4 3 2 5 6 4" xfId="39671" xr:uid="{00000000-0005-0000-0000-0000429A0000}"/>
    <cellStyle name="20% - Accent1 4 3 2 5 7" xfId="39672" xr:uid="{00000000-0005-0000-0000-0000439A0000}"/>
    <cellStyle name="20% - Accent1 4 3 2 5 7 2" xfId="39673" xr:uid="{00000000-0005-0000-0000-0000449A0000}"/>
    <cellStyle name="20% - Accent1 4 3 2 5 7 2 2" xfId="39674" xr:uid="{00000000-0005-0000-0000-0000459A0000}"/>
    <cellStyle name="20% - Accent1 4 3 2 5 7 3" xfId="39675" xr:uid="{00000000-0005-0000-0000-0000469A0000}"/>
    <cellStyle name="20% - Accent1 4 3 2 5 8" xfId="39676" xr:uid="{00000000-0005-0000-0000-0000479A0000}"/>
    <cellStyle name="20% - Accent1 4 3 2 5 8 2" xfId="39677" xr:uid="{00000000-0005-0000-0000-0000489A0000}"/>
    <cellStyle name="20% - Accent1 4 3 2 5 8 2 2" xfId="39678" xr:uid="{00000000-0005-0000-0000-0000499A0000}"/>
    <cellStyle name="20% - Accent1 4 3 2 5 8 3" xfId="39679" xr:uid="{00000000-0005-0000-0000-00004A9A0000}"/>
    <cellStyle name="20% - Accent1 4 3 2 5 9" xfId="39680" xr:uid="{00000000-0005-0000-0000-00004B9A0000}"/>
    <cellStyle name="20% - Accent1 4 3 2 5 9 2" xfId="39681" xr:uid="{00000000-0005-0000-0000-00004C9A0000}"/>
    <cellStyle name="20% - Accent1 4 3 2 6" xfId="39682" xr:uid="{00000000-0005-0000-0000-00004D9A0000}"/>
    <cellStyle name="20% - Accent1 4 3 2 6 2" xfId="39683" xr:uid="{00000000-0005-0000-0000-00004E9A0000}"/>
    <cellStyle name="20% - Accent1 4 3 2 6 2 2" xfId="39684" xr:uid="{00000000-0005-0000-0000-00004F9A0000}"/>
    <cellStyle name="20% - Accent1 4 3 2 6 2 2 2" xfId="39685" xr:uid="{00000000-0005-0000-0000-0000509A0000}"/>
    <cellStyle name="20% - Accent1 4 3 2 6 2 2 2 2" xfId="39686" xr:uid="{00000000-0005-0000-0000-0000519A0000}"/>
    <cellStyle name="20% - Accent1 4 3 2 6 2 2 3" xfId="39687" xr:uid="{00000000-0005-0000-0000-0000529A0000}"/>
    <cellStyle name="20% - Accent1 4 3 2 6 2 3" xfId="39688" xr:uid="{00000000-0005-0000-0000-0000539A0000}"/>
    <cellStyle name="20% - Accent1 4 3 2 6 2 3 2" xfId="39689" xr:uid="{00000000-0005-0000-0000-0000549A0000}"/>
    <cellStyle name="20% - Accent1 4 3 2 6 2 4" xfId="39690" xr:uid="{00000000-0005-0000-0000-0000559A0000}"/>
    <cellStyle name="20% - Accent1 4 3 2 6 3" xfId="39691" xr:uid="{00000000-0005-0000-0000-0000569A0000}"/>
    <cellStyle name="20% - Accent1 4 3 2 6 3 2" xfId="39692" xr:uid="{00000000-0005-0000-0000-0000579A0000}"/>
    <cellStyle name="20% - Accent1 4 3 2 6 3 2 2" xfId="39693" xr:uid="{00000000-0005-0000-0000-0000589A0000}"/>
    <cellStyle name="20% - Accent1 4 3 2 6 3 2 2 2" xfId="39694" xr:uid="{00000000-0005-0000-0000-0000599A0000}"/>
    <cellStyle name="20% - Accent1 4 3 2 6 3 2 3" xfId="39695" xr:uid="{00000000-0005-0000-0000-00005A9A0000}"/>
    <cellStyle name="20% - Accent1 4 3 2 6 3 3" xfId="39696" xr:uid="{00000000-0005-0000-0000-00005B9A0000}"/>
    <cellStyle name="20% - Accent1 4 3 2 6 3 3 2" xfId="39697" xr:uid="{00000000-0005-0000-0000-00005C9A0000}"/>
    <cellStyle name="20% - Accent1 4 3 2 6 3 4" xfId="39698" xr:uid="{00000000-0005-0000-0000-00005D9A0000}"/>
    <cellStyle name="20% - Accent1 4 3 2 6 4" xfId="39699" xr:uid="{00000000-0005-0000-0000-00005E9A0000}"/>
    <cellStyle name="20% - Accent1 4 3 2 6 4 2" xfId="39700" xr:uid="{00000000-0005-0000-0000-00005F9A0000}"/>
    <cellStyle name="20% - Accent1 4 3 2 6 4 2 2" xfId="39701" xr:uid="{00000000-0005-0000-0000-0000609A0000}"/>
    <cellStyle name="20% - Accent1 4 3 2 6 4 2 2 2" xfId="39702" xr:uid="{00000000-0005-0000-0000-0000619A0000}"/>
    <cellStyle name="20% - Accent1 4 3 2 6 4 2 3" xfId="39703" xr:uid="{00000000-0005-0000-0000-0000629A0000}"/>
    <cellStyle name="20% - Accent1 4 3 2 6 4 3" xfId="39704" xr:uid="{00000000-0005-0000-0000-0000639A0000}"/>
    <cellStyle name="20% - Accent1 4 3 2 6 4 3 2" xfId="39705" xr:uid="{00000000-0005-0000-0000-0000649A0000}"/>
    <cellStyle name="20% - Accent1 4 3 2 6 4 4" xfId="39706" xr:uid="{00000000-0005-0000-0000-0000659A0000}"/>
    <cellStyle name="20% - Accent1 4 3 2 6 5" xfId="39707" xr:uid="{00000000-0005-0000-0000-0000669A0000}"/>
    <cellStyle name="20% - Accent1 4 3 2 6 5 2" xfId="39708" xr:uid="{00000000-0005-0000-0000-0000679A0000}"/>
    <cellStyle name="20% - Accent1 4 3 2 6 5 2 2" xfId="39709" xr:uid="{00000000-0005-0000-0000-0000689A0000}"/>
    <cellStyle name="20% - Accent1 4 3 2 6 5 3" xfId="39710" xr:uid="{00000000-0005-0000-0000-0000699A0000}"/>
    <cellStyle name="20% - Accent1 4 3 2 6 6" xfId="39711" xr:uid="{00000000-0005-0000-0000-00006A9A0000}"/>
    <cellStyle name="20% - Accent1 4 3 2 6 6 2" xfId="39712" xr:uid="{00000000-0005-0000-0000-00006B9A0000}"/>
    <cellStyle name="20% - Accent1 4 3 2 6 6 2 2" xfId="39713" xr:uid="{00000000-0005-0000-0000-00006C9A0000}"/>
    <cellStyle name="20% - Accent1 4 3 2 6 6 3" xfId="39714" xr:uid="{00000000-0005-0000-0000-00006D9A0000}"/>
    <cellStyle name="20% - Accent1 4 3 2 6 7" xfId="39715" xr:uid="{00000000-0005-0000-0000-00006E9A0000}"/>
    <cellStyle name="20% - Accent1 4 3 2 6 7 2" xfId="39716" xr:uid="{00000000-0005-0000-0000-00006F9A0000}"/>
    <cellStyle name="20% - Accent1 4 3 2 6 8" xfId="39717" xr:uid="{00000000-0005-0000-0000-0000709A0000}"/>
    <cellStyle name="20% - Accent1 4 3 2 6 8 2" xfId="39718" xr:uid="{00000000-0005-0000-0000-0000719A0000}"/>
    <cellStyle name="20% - Accent1 4 3 2 6 9" xfId="39719" xr:uid="{00000000-0005-0000-0000-0000729A0000}"/>
    <cellStyle name="20% - Accent1 4 3 2 7" xfId="39720" xr:uid="{00000000-0005-0000-0000-0000739A0000}"/>
    <cellStyle name="20% - Accent1 4 3 2 7 2" xfId="39721" xr:uid="{00000000-0005-0000-0000-0000749A0000}"/>
    <cellStyle name="20% - Accent1 4 3 2 7 2 2" xfId="39722" xr:uid="{00000000-0005-0000-0000-0000759A0000}"/>
    <cellStyle name="20% - Accent1 4 3 2 7 2 2 2" xfId="39723" xr:uid="{00000000-0005-0000-0000-0000769A0000}"/>
    <cellStyle name="20% - Accent1 4 3 2 7 2 2 2 2" xfId="39724" xr:uid="{00000000-0005-0000-0000-0000779A0000}"/>
    <cellStyle name="20% - Accent1 4 3 2 7 2 2 3" xfId="39725" xr:uid="{00000000-0005-0000-0000-0000789A0000}"/>
    <cellStyle name="20% - Accent1 4 3 2 7 2 3" xfId="39726" xr:uid="{00000000-0005-0000-0000-0000799A0000}"/>
    <cellStyle name="20% - Accent1 4 3 2 7 2 3 2" xfId="39727" xr:uid="{00000000-0005-0000-0000-00007A9A0000}"/>
    <cellStyle name="20% - Accent1 4 3 2 7 2 4" xfId="39728" xr:uid="{00000000-0005-0000-0000-00007B9A0000}"/>
    <cellStyle name="20% - Accent1 4 3 2 7 3" xfId="39729" xr:uid="{00000000-0005-0000-0000-00007C9A0000}"/>
    <cellStyle name="20% - Accent1 4 3 2 7 3 2" xfId="39730" xr:uid="{00000000-0005-0000-0000-00007D9A0000}"/>
    <cellStyle name="20% - Accent1 4 3 2 7 3 2 2" xfId="39731" xr:uid="{00000000-0005-0000-0000-00007E9A0000}"/>
    <cellStyle name="20% - Accent1 4 3 2 7 3 2 2 2" xfId="39732" xr:uid="{00000000-0005-0000-0000-00007F9A0000}"/>
    <cellStyle name="20% - Accent1 4 3 2 7 3 2 3" xfId="39733" xr:uid="{00000000-0005-0000-0000-0000809A0000}"/>
    <cellStyle name="20% - Accent1 4 3 2 7 3 3" xfId="39734" xr:uid="{00000000-0005-0000-0000-0000819A0000}"/>
    <cellStyle name="20% - Accent1 4 3 2 7 3 3 2" xfId="39735" xr:uid="{00000000-0005-0000-0000-0000829A0000}"/>
    <cellStyle name="20% - Accent1 4 3 2 7 3 4" xfId="39736" xr:uid="{00000000-0005-0000-0000-0000839A0000}"/>
    <cellStyle name="20% - Accent1 4 3 2 7 4" xfId="39737" xr:uid="{00000000-0005-0000-0000-0000849A0000}"/>
    <cellStyle name="20% - Accent1 4 3 2 7 4 2" xfId="39738" xr:uid="{00000000-0005-0000-0000-0000859A0000}"/>
    <cellStyle name="20% - Accent1 4 3 2 7 4 2 2" xfId="39739" xr:uid="{00000000-0005-0000-0000-0000869A0000}"/>
    <cellStyle name="20% - Accent1 4 3 2 7 4 2 2 2" xfId="39740" xr:uid="{00000000-0005-0000-0000-0000879A0000}"/>
    <cellStyle name="20% - Accent1 4 3 2 7 4 2 3" xfId="39741" xr:uid="{00000000-0005-0000-0000-0000889A0000}"/>
    <cellStyle name="20% - Accent1 4 3 2 7 4 3" xfId="39742" xr:uid="{00000000-0005-0000-0000-0000899A0000}"/>
    <cellStyle name="20% - Accent1 4 3 2 7 4 3 2" xfId="39743" xr:uid="{00000000-0005-0000-0000-00008A9A0000}"/>
    <cellStyle name="20% - Accent1 4 3 2 7 4 4" xfId="39744" xr:uid="{00000000-0005-0000-0000-00008B9A0000}"/>
    <cellStyle name="20% - Accent1 4 3 2 7 5" xfId="39745" xr:uid="{00000000-0005-0000-0000-00008C9A0000}"/>
    <cellStyle name="20% - Accent1 4 3 2 7 5 2" xfId="39746" xr:uid="{00000000-0005-0000-0000-00008D9A0000}"/>
    <cellStyle name="20% - Accent1 4 3 2 7 5 2 2" xfId="39747" xr:uid="{00000000-0005-0000-0000-00008E9A0000}"/>
    <cellStyle name="20% - Accent1 4 3 2 7 5 3" xfId="39748" xr:uid="{00000000-0005-0000-0000-00008F9A0000}"/>
    <cellStyle name="20% - Accent1 4 3 2 7 6" xfId="39749" xr:uid="{00000000-0005-0000-0000-0000909A0000}"/>
    <cellStyle name="20% - Accent1 4 3 2 7 6 2" xfId="39750" xr:uid="{00000000-0005-0000-0000-0000919A0000}"/>
    <cellStyle name="20% - Accent1 4 3 2 7 6 2 2" xfId="39751" xr:uid="{00000000-0005-0000-0000-0000929A0000}"/>
    <cellStyle name="20% - Accent1 4 3 2 7 6 3" xfId="39752" xr:uid="{00000000-0005-0000-0000-0000939A0000}"/>
    <cellStyle name="20% - Accent1 4 3 2 7 7" xfId="39753" xr:uid="{00000000-0005-0000-0000-0000949A0000}"/>
    <cellStyle name="20% - Accent1 4 3 2 7 7 2" xfId="39754" xr:uid="{00000000-0005-0000-0000-0000959A0000}"/>
    <cellStyle name="20% - Accent1 4 3 2 7 8" xfId="39755" xr:uid="{00000000-0005-0000-0000-0000969A0000}"/>
    <cellStyle name="20% - Accent1 4 3 2 7 8 2" xfId="39756" xr:uid="{00000000-0005-0000-0000-0000979A0000}"/>
    <cellStyle name="20% - Accent1 4 3 2 7 9" xfId="39757" xr:uid="{00000000-0005-0000-0000-0000989A0000}"/>
    <cellStyle name="20% - Accent1 4 3 2 8" xfId="39758" xr:uid="{00000000-0005-0000-0000-0000999A0000}"/>
    <cellStyle name="20% - Accent1 4 3 2 8 2" xfId="39759" xr:uid="{00000000-0005-0000-0000-00009A9A0000}"/>
    <cellStyle name="20% - Accent1 4 3 2 8 2 2" xfId="39760" xr:uid="{00000000-0005-0000-0000-00009B9A0000}"/>
    <cellStyle name="20% - Accent1 4 3 2 8 2 2 2" xfId="39761" xr:uid="{00000000-0005-0000-0000-00009C9A0000}"/>
    <cellStyle name="20% - Accent1 4 3 2 8 2 3" xfId="39762" xr:uid="{00000000-0005-0000-0000-00009D9A0000}"/>
    <cellStyle name="20% - Accent1 4 3 2 8 3" xfId="39763" xr:uid="{00000000-0005-0000-0000-00009E9A0000}"/>
    <cellStyle name="20% - Accent1 4 3 2 8 3 2" xfId="39764" xr:uid="{00000000-0005-0000-0000-00009F9A0000}"/>
    <cellStyle name="20% - Accent1 4 3 2 8 4" xfId="39765" xr:uid="{00000000-0005-0000-0000-0000A09A0000}"/>
    <cellStyle name="20% - Accent1 4 3 2 9" xfId="39766" xr:uid="{00000000-0005-0000-0000-0000A19A0000}"/>
    <cellStyle name="20% - Accent1 4 3 2 9 2" xfId="39767" xr:uid="{00000000-0005-0000-0000-0000A29A0000}"/>
    <cellStyle name="20% - Accent1 4 3 2 9 2 2" xfId="39768" xr:uid="{00000000-0005-0000-0000-0000A39A0000}"/>
    <cellStyle name="20% - Accent1 4 3 2 9 2 2 2" xfId="39769" xr:uid="{00000000-0005-0000-0000-0000A49A0000}"/>
    <cellStyle name="20% - Accent1 4 3 2 9 2 3" xfId="39770" xr:uid="{00000000-0005-0000-0000-0000A59A0000}"/>
    <cellStyle name="20% - Accent1 4 3 2 9 3" xfId="39771" xr:uid="{00000000-0005-0000-0000-0000A69A0000}"/>
    <cellStyle name="20% - Accent1 4 3 2 9 3 2" xfId="39772" xr:uid="{00000000-0005-0000-0000-0000A79A0000}"/>
    <cellStyle name="20% - Accent1 4 3 2 9 4" xfId="39773" xr:uid="{00000000-0005-0000-0000-0000A89A0000}"/>
    <cellStyle name="20% - Accent1 4 3 3" xfId="39774" xr:uid="{00000000-0005-0000-0000-0000A99A0000}"/>
    <cellStyle name="20% - Accent1 4 3 3 10" xfId="39775" xr:uid="{00000000-0005-0000-0000-0000AA9A0000}"/>
    <cellStyle name="20% - Accent1 4 3 3 10 2" xfId="39776" xr:uid="{00000000-0005-0000-0000-0000AB9A0000}"/>
    <cellStyle name="20% - Accent1 4 3 3 10 2 2" xfId="39777" xr:uid="{00000000-0005-0000-0000-0000AC9A0000}"/>
    <cellStyle name="20% - Accent1 4 3 3 10 3" xfId="39778" xr:uid="{00000000-0005-0000-0000-0000AD9A0000}"/>
    <cellStyle name="20% - Accent1 4 3 3 11" xfId="39779" xr:uid="{00000000-0005-0000-0000-0000AE9A0000}"/>
    <cellStyle name="20% - Accent1 4 3 3 11 2" xfId="39780" xr:uid="{00000000-0005-0000-0000-0000AF9A0000}"/>
    <cellStyle name="20% - Accent1 4 3 3 11 2 2" xfId="39781" xr:uid="{00000000-0005-0000-0000-0000B09A0000}"/>
    <cellStyle name="20% - Accent1 4 3 3 11 3" xfId="39782" xr:uid="{00000000-0005-0000-0000-0000B19A0000}"/>
    <cellStyle name="20% - Accent1 4 3 3 12" xfId="39783" xr:uid="{00000000-0005-0000-0000-0000B29A0000}"/>
    <cellStyle name="20% - Accent1 4 3 3 12 2" xfId="39784" xr:uid="{00000000-0005-0000-0000-0000B39A0000}"/>
    <cellStyle name="20% - Accent1 4 3 3 13" xfId="39785" xr:uid="{00000000-0005-0000-0000-0000B49A0000}"/>
    <cellStyle name="20% - Accent1 4 3 3 13 2" xfId="39786" xr:uid="{00000000-0005-0000-0000-0000B59A0000}"/>
    <cellStyle name="20% - Accent1 4 3 3 14" xfId="39787" xr:uid="{00000000-0005-0000-0000-0000B69A0000}"/>
    <cellStyle name="20% - Accent1 4 3 3 2" xfId="39788" xr:uid="{00000000-0005-0000-0000-0000B79A0000}"/>
    <cellStyle name="20% - Accent1 4 3 3 2 10" xfId="39789" xr:uid="{00000000-0005-0000-0000-0000B89A0000}"/>
    <cellStyle name="20% - Accent1 4 3 3 2 10 2" xfId="39790" xr:uid="{00000000-0005-0000-0000-0000B99A0000}"/>
    <cellStyle name="20% - Accent1 4 3 3 2 11" xfId="39791" xr:uid="{00000000-0005-0000-0000-0000BA9A0000}"/>
    <cellStyle name="20% - Accent1 4 3 3 2 2" xfId="39792" xr:uid="{00000000-0005-0000-0000-0000BB9A0000}"/>
    <cellStyle name="20% - Accent1 4 3 3 2 2 2" xfId="39793" xr:uid="{00000000-0005-0000-0000-0000BC9A0000}"/>
    <cellStyle name="20% - Accent1 4 3 3 2 2 2 2" xfId="39794" xr:uid="{00000000-0005-0000-0000-0000BD9A0000}"/>
    <cellStyle name="20% - Accent1 4 3 3 2 2 2 2 2" xfId="39795" xr:uid="{00000000-0005-0000-0000-0000BE9A0000}"/>
    <cellStyle name="20% - Accent1 4 3 3 2 2 2 2 2 2" xfId="39796" xr:uid="{00000000-0005-0000-0000-0000BF9A0000}"/>
    <cellStyle name="20% - Accent1 4 3 3 2 2 2 2 3" xfId="39797" xr:uid="{00000000-0005-0000-0000-0000C09A0000}"/>
    <cellStyle name="20% - Accent1 4 3 3 2 2 2 3" xfId="39798" xr:uid="{00000000-0005-0000-0000-0000C19A0000}"/>
    <cellStyle name="20% - Accent1 4 3 3 2 2 2 3 2" xfId="39799" xr:uid="{00000000-0005-0000-0000-0000C29A0000}"/>
    <cellStyle name="20% - Accent1 4 3 3 2 2 2 4" xfId="39800" xr:uid="{00000000-0005-0000-0000-0000C39A0000}"/>
    <cellStyle name="20% - Accent1 4 3 3 2 2 3" xfId="39801" xr:uid="{00000000-0005-0000-0000-0000C49A0000}"/>
    <cellStyle name="20% - Accent1 4 3 3 2 2 3 2" xfId="39802" xr:uid="{00000000-0005-0000-0000-0000C59A0000}"/>
    <cellStyle name="20% - Accent1 4 3 3 2 2 3 2 2" xfId="39803" xr:uid="{00000000-0005-0000-0000-0000C69A0000}"/>
    <cellStyle name="20% - Accent1 4 3 3 2 2 3 2 2 2" xfId="39804" xr:uid="{00000000-0005-0000-0000-0000C79A0000}"/>
    <cellStyle name="20% - Accent1 4 3 3 2 2 3 2 3" xfId="39805" xr:uid="{00000000-0005-0000-0000-0000C89A0000}"/>
    <cellStyle name="20% - Accent1 4 3 3 2 2 3 3" xfId="39806" xr:uid="{00000000-0005-0000-0000-0000C99A0000}"/>
    <cellStyle name="20% - Accent1 4 3 3 2 2 3 3 2" xfId="39807" xr:uid="{00000000-0005-0000-0000-0000CA9A0000}"/>
    <cellStyle name="20% - Accent1 4 3 3 2 2 3 4" xfId="39808" xr:uid="{00000000-0005-0000-0000-0000CB9A0000}"/>
    <cellStyle name="20% - Accent1 4 3 3 2 2 4" xfId="39809" xr:uid="{00000000-0005-0000-0000-0000CC9A0000}"/>
    <cellStyle name="20% - Accent1 4 3 3 2 2 4 2" xfId="39810" xr:uid="{00000000-0005-0000-0000-0000CD9A0000}"/>
    <cellStyle name="20% - Accent1 4 3 3 2 2 4 2 2" xfId="39811" xr:uid="{00000000-0005-0000-0000-0000CE9A0000}"/>
    <cellStyle name="20% - Accent1 4 3 3 2 2 4 2 2 2" xfId="39812" xr:uid="{00000000-0005-0000-0000-0000CF9A0000}"/>
    <cellStyle name="20% - Accent1 4 3 3 2 2 4 2 3" xfId="39813" xr:uid="{00000000-0005-0000-0000-0000D09A0000}"/>
    <cellStyle name="20% - Accent1 4 3 3 2 2 4 3" xfId="39814" xr:uid="{00000000-0005-0000-0000-0000D19A0000}"/>
    <cellStyle name="20% - Accent1 4 3 3 2 2 4 3 2" xfId="39815" xr:uid="{00000000-0005-0000-0000-0000D29A0000}"/>
    <cellStyle name="20% - Accent1 4 3 3 2 2 4 4" xfId="39816" xr:uid="{00000000-0005-0000-0000-0000D39A0000}"/>
    <cellStyle name="20% - Accent1 4 3 3 2 2 5" xfId="39817" xr:uid="{00000000-0005-0000-0000-0000D49A0000}"/>
    <cellStyle name="20% - Accent1 4 3 3 2 2 5 2" xfId="39818" xr:uid="{00000000-0005-0000-0000-0000D59A0000}"/>
    <cellStyle name="20% - Accent1 4 3 3 2 2 5 2 2" xfId="39819" xr:uid="{00000000-0005-0000-0000-0000D69A0000}"/>
    <cellStyle name="20% - Accent1 4 3 3 2 2 5 3" xfId="39820" xr:uid="{00000000-0005-0000-0000-0000D79A0000}"/>
    <cellStyle name="20% - Accent1 4 3 3 2 2 6" xfId="39821" xr:uid="{00000000-0005-0000-0000-0000D89A0000}"/>
    <cellStyle name="20% - Accent1 4 3 3 2 2 6 2" xfId="39822" xr:uid="{00000000-0005-0000-0000-0000D99A0000}"/>
    <cellStyle name="20% - Accent1 4 3 3 2 2 6 2 2" xfId="39823" xr:uid="{00000000-0005-0000-0000-0000DA9A0000}"/>
    <cellStyle name="20% - Accent1 4 3 3 2 2 6 3" xfId="39824" xr:uid="{00000000-0005-0000-0000-0000DB9A0000}"/>
    <cellStyle name="20% - Accent1 4 3 3 2 2 7" xfId="39825" xr:uid="{00000000-0005-0000-0000-0000DC9A0000}"/>
    <cellStyle name="20% - Accent1 4 3 3 2 2 7 2" xfId="39826" xr:uid="{00000000-0005-0000-0000-0000DD9A0000}"/>
    <cellStyle name="20% - Accent1 4 3 3 2 2 8" xfId="39827" xr:uid="{00000000-0005-0000-0000-0000DE9A0000}"/>
    <cellStyle name="20% - Accent1 4 3 3 2 2 8 2" xfId="39828" xr:uid="{00000000-0005-0000-0000-0000DF9A0000}"/>
    <cellStyle name="20% - Accent1 4 3 3 2 2 9" xfId="39829" xr:uid="{00000000-0005-0000-0000-0000E09A0000}"/>
    <cellStyle name="20% - Accent1 4 3 3 2 3" xfId="39830" xr:uid="{00000000-0005-0000-0000-0000E19A0000}"/>
    <cellStyle name="20% - Accent1 4 3 3 2 3 2" xfId="39831" xr:uid="{00000000-0005-0000-0000-0000E29A0000}"/>
    <cellStyle name="20% - Accent1 4 3 3 2 3 2 2" xfId="39832" xr:uid="{00000000-0005-0000-0000-0000E39A0000}"/>
    <cellStyle name="20% - Accent1 4 3 3 2 3 2 2 2" xfId="39833" xr:uid="{00000000-0005-0000-0000-0000E49A0000}"/>
    <cellStyle name="20% - Accent1 4 3 3 2 3 2 2 2 2" xfId="39834" xr:uid="{00000000-0005-0000-0000-0000E59A0000}"/>
    <cellStyle name="20% - Accent1 4 3 3 2 3 2 2 3" xfId="39835" xr:uid="{00000000-0005-0000-0000-0000E69A0000}"/>
    <cellStyle name="20% - Accent1 4 3 3 2 3 2 3" xfId="39836" xr:uid="{00000000-0005-0000-0000-0000E79A0000}"/>
    <cellStyle name="20% - Accent1 4 3 3 2 3 2 3 2" xfId="39837" xr:uid="{00000000-0005-0000-0000-0000E89A0000}"/>
    <cellStyle name="20% - Accent1 4 3 3 2 3 2 4" xfId="39838" xr:uid="{00000000-0005-0000-0000-0000E99A0000}"/>
    <cellStyle name="20% - Accent1 4 3 3 2 3 3" xfId="39839" xr:uid="{00000000-0005-0000-0000-0000EA9A0000}"/>
    <cellStyle name="20% - Accent1 4 3 3 2 3 3 2" xfId="39840" xr:uid="{00000000-0005-0000-0000-0000EB9A0000}"/>
    <cellStyle name="20% - Accent1 4 3 3 2 3 3 2 2" xfId="39841" xr:uid="{00000000-0005-0000-0000-0000EC9A0000}"/>
    <cellStyle name="20% - Accent1 4 3 3 2 3 3 2 2 2" xfId="39842" xr:uid="{00000000-0005-0000-0000-0000ED9A0000}"/>
    <cellStyle name="20% - Accent1 4 3 3 2 3 3 2 3" xfId="39843" xr:uid="{00000000-0005-0000-0000-0000EE9A0000}"/>
    <cellStyle name="20% - Accent1 4 3 3 2 3 3 3" xfId="39844" xr:uid="{00000000-0005-0000-0000-0000EF9A0000}"/>
    <cellStyle name="20% - Accent1 4 3 3 2 3 3 3 2" xfId="39845" xr:uid="{00000000-0005-0000-0000-0000F09A0000}"/>
    <cellStyle name="20% - Accent1 4 3 3 2 3 3 4" xfId="39846" xr:uid="{00000000-0005-0000-0000-0000F19A0000}"/>
    <cellStyle name="20% - Accent1 4 3 3 2 3 4" xfId="39847" xr:uid="{00000000-0005-0000-0000-0000F29A0000}"/>
    <cellStyle name="20% - Accent1 4 3 3 2 3 4 2" xfId="39848" xr:uid="{00000000-0005-0000-0000-0000F39A0000}"/>
    <cellStyle name="20% - Accent1 4 3 3 2 3 4 2 2" xfId="39849" xr:uid="{00000000-0005-0000-0000-0000F49A0000}"/>
    <cellStyle name="20% - Accent1 4 3 3 2 3 4 2 2 2" xfId="39850" xr:uid="{00000000-0005-0000-0000-0000F59A0000}"/>
    <cellStyle name="20% - Accent1 4 3 3 2 3 4 2 3" xfId="39851" xr:uid="{00000000-0005-0000-0000-0000F69A0000}"/>
    <cellStyle name="20% - Accent1 4 3 3 2 3 4 3" xfId="39852" xr:uid="{00000000-0005-0000-0000-0000F79A0000}"/>
    <cellStyle name="20% - Accent1 4 3 3 2 3 4 3 2" xfId="39853" xr:uid="{00000000-0005-0000-0000-0000F89A0000}"/>
    <cellStyle name="20% - Accent1 4 3 3 2 3 4 4" xfId="39854" xr:uid="{00000000-0005-0000-0000-0000F99A0000}"/>
    <cellStyle name="20% - Accent1 4 3 3 2 3 5" xfId="39855" xr:uid="{00000000-0005-0000-0000-0000FA9A0000}"/>
    <cellStyle name="20% - Accent1 4 3 3 2 3 5 2" xfId="39856" xr:uid="{00000000-0005-0000-0000-0000FB9A0000}"/>
    <cellStyle name="20% - Accent1 4 3 3 2 3 5 2 2" xfId="39857" xr:uid="{00000000-0005-0000-0000-0000FC9A0000}"/>
    <cellStyle name="20% - Accent1 4 3 3 2 3 5 3" xfId="39858" xr:uid="{00000000-0005-0000-0000-0000FD9A0000}"/>
    <cellStyle name="20% - Accent1 4 3 3 2 3 6" xfId="39859" xr:uid="{00000000-0005-0000-0000-0000FE9A0000}"/>
    <cellStyle name="20% - Accent1 4 3 3 2 3 6 2" xfId="39860" xr:uid="{00000000-0005-0000-0000-0000FF9A0000}"/>
    <cellStyle name="20% - Accent1 4 3 3 2 3 6 2 2" xfId="39861" xr:uid="{00000000-0005-0000-0000-0000009B0000}"/>
    <cellStyle name="20% - Accent1 4 3 3 2 3 6 3" xfId="39862" xr:uid="{00000000-0005-0000-0000-0000019B0000}"/>
    <cellStyle name="20% - Accent1 4 3 3 2 3 7" xfId="39863" xr:uid="{00000000-0005-0000-0000-0000029B0000}"/>
    <cellStyle name="20% - Accent1 4 3 3 2 3 7 2" xfId="39864" xr:uid="{00000000-0005-0000-0000-0000039B0000}"/>
    <cellStyle name="20% - Accent1 4 3 3 2 3 8" xfId="39865" xr:uid="{00000000-0005-0000-0000-0000049B0000}"/>
    <cellStyle name="20% - Accent1 4 3 3 2 3 8 2" xfId="39866" xr:uid="{00000000-0005-0000-0000-0000059B0000}"/>
    <cellStyle name="20% - Accent1 4 3 3 2 3 9" xfId="39867" xr:uid="{00000000-0005-0000-0000-0000069B0000}"/>
    <cellStyle name="20% - Accent1 4 3 3 2 4" xfId="39868" xr:uid="{00000000-0005-0000-0000-0000079B0000}"/>
    <cellStyle name="20% - Accent1 4 3 3 2 4 2" xfId="39869" xr:uid="{00000000-0005-0000-0000-0000089B0000}"/>
    <cellStyle name="20% - Accent1 4 3 3 2 4 2 2" xfId="39870" xr:uid="{00000000-0005-0000-0000-0000099B0000}"/>
    <cellStyle name="20% - Accent1 4 3 3 2 4 2 2 2" xfId="39871" xr:uid="{00000000-0005-0000-0000-00000A9B0000}"/>
    <cellStyle name="20% - Accent1 4 3 3 2 4 2 3" xfId="39872" xr:uid="{00000000-0005-0000-0000-00000B9B0000}"/>
    <cellStyle name="20% - Accent1 4 3 3 2 4 3" xfId="39873" xr:uid="{00000000-0005-0000-0000-00000C9B0000}"/>
    <cellStyle name="20% - Accent1 4 3 3 2 4 3 2" xfId="39874" xr:uid="{00000000-0005-0000-0000-00000D9B0000}"/>
    <cellStyle name="20% - Accent1 4 3 3 2 4 4" xfId="39875" xr:uid="{00000000-0005-0000-0000-00000E9B0000}"/>
    <cellStyle name="20% - Accent1 4 3 3 2 5" xfId="39876" xr:uid="{00000000-0005-0000-0000-00000F9B0000}"/>
    <cellStyle name="20% - Accent1 4 3 3 2 5 2" xfId="39877" xr:uid="{00000000-0005-0000-0000-0000109B0000}"/>
    <cellStyle name="20% - Accent1 4 3 3 2 5 2 2" xfId="39878" xr:uid="{00000000-0005-0000-0000-0000119B0000}"/>
    <cellStyle name="20% - Accent1 4 3 3 2 5 2 2 2" xfId="39879" xr:uid="{00000000-0005-0000-0000-0000129B0000}"/>
    <cellStyle name="20% - Accent1 4 3 3 2 5 2 3" xfId="39880" xr:uid="{00000000-0005-0000-0000-0000139B0000}"/>
    <cellStyle name="20% - Accent1 4 3 3 2 5 3" xfId="39881" xr:uid="{00000000-0005-0000-0000-0000149B0000}"/>
    <cellStyle name="20% - Accent1 4 3 3 2 5 3 2" xfId="39882" xr:uid="{00000000-0005-0000-0000-0000159B0000}"/>
    <cellStyle name="20% - Accent1 4 3 3 2 5 4" xfId="39883" xr:uid="{00000000-0005-0000-0000-0000169B0000}"/>
    <cellStyle name="20% - Accent1 4 3 3 2 6" xfId="39884" xr:uid="{00000000-0005-0000-0000-0000179B0000}"/>
    <cellStyle name="20% - Accent1 4 3 3 2 6 2" xfId="39885" xr:uid="{00000000-0005-0000-0000-0000189B0000}"/>
    <cellStyle name="20% - Accent1 4 3 3 2 6 2 2" xfId="39886" xr:uid="{00000000-0005-0000-0000-0000199B0000}"/>
    <cellStyle name="20% - Accent1 4 3 3 2 6 2 2 2" xfId="39887" xr:uid="{00000000-0005-0000-0000-00001A9B0000}"/>
    <cellStyle name="20% - Accent1 4 3 3 2 6 2 3" xfId="39888" xr:uid="{00000000-0005-0000-0000-00001B9B0000}"/>
    <cellStyle name="20% - Accent1 4 3 3 2 6 3" xfId="39889" xr:uid="{00000000-0005-0000-0000-00001C9B0000}"/>
    <cellStyle name="20% - Accent1 4 3 3 2 6 3 2" xfId="39890" xr:uid="{00000000-0005-0000-0000-00001D9B0000}"/>
    <cellStyle name="20% - Accent1 4 3 3 2 6 4" xfId="39891" xr:uid="{00000000-0005-0000-0000-00001E9B0000}"/>
    <cellStyle name="20% - Accent1 4 3 3 2 7" xfId="39892" xr:uid="{00000000-0005-0000-0000-00001F9B0000}"/>
    <cellStyle name="20% - Accent1 4 3 3 2 7 2" xfId="39893" xr:uid="{00000000-0005-0000-0000-0000209B0000}"/>
    <cellStyle name="20% - Accent1 4 3 3 2 7 2 2" xfId="39894" xr:uid="{00000000-0005-0000-0000-0000219B0000}"/>
    <cellStyle name="20% - Accent1 4 3 3 2 7 3" xfId="39895" xr:uid="{00000000-0005-0000-0000-0000229B0000}"/>
    <cellStyle name="20% - Accent1 4 3 3 2 8" xfId="39896" xr:uid="{00000000-0005-0000-0000-0000239B0000}"/>
    <cellStyle name="20% - Accent1 4 3 3 2 8 2" xfId="39897" xr:uid="{00000000-0005-0000-0000-0000249B0000}"/>
    <cellStyle name="20% - Accent1 4 3 3 2 8 2 2" xfId="39898" xr:uid="{00000000-0005-0000-0000-0000259B0000}"/>
    <cellStyle name="20% - Accent1 4 3 3 2 8 3" xfId="39899" xr:uid="{00000000-0005-0000-0000-0000269B0000}"/>
    <cellStyle name="20% - Accent1 4 3 3 2 9" xfId="39900" xr:uid="{00000000-0005-0000-0000-0000279B0000}"/>
    <cellStyle name="20% - Accent1 4 3 3 2 9 2" xfId="39901" xr:uid="{00000000-0005-0000-0000-0000289B0000}"/>
    <cellStyle name="20% - Accent1 4 3 3 3" xfId="39902" xr:uid="{00000000-0005-0000-0000-0000299B0000}"/>
    <cellStyle name="20% - Accent1 4 3 3 3 10" xfId="39903" xr:uid="{00000000-0005-0000-0000-00002A9B0000}"/>
    <cellStyle name="20% - Accent1 4 3 3 3 10 2" xfId="39904" xr:uid="{00000000-0005-0000-0000-00002B9B0000}"/>
    <cellStyle name="20% - Accent1 4 3 3 3 11" xfId="39905" xr:uid="{00000000-0005-0000-0000-00002C9B0000}"/>
    <cellStyle name="20% - Accent1 4 3 3 3 2" xfId="39906" xr:uid="{00000000-0005-0000-0000-00002D9B0000}"/>
    <cellStyle name="20% - Accent1 4 3 3 3 2 2" xfId="39907" xr:uid="{00000000-0005-0000-0000-00002E9B0000}"/>
    <cellStyle name="20% - Accent1 4 3 3 3 2 2 2" xfId="39908" xr:uid="{00000000-0005-0000-0000-00002F9B0000}"/>
    <cellStyle name="20% - Accent1 4 3 3 3 2 2 2 2" xfId="39909" xr:uid="{00000000-0005-0000-0000-0000309B0000}"/>
    <cellStyle name="20% - Accent1 4 3 3 3 2 2 2 2 2" xfId="39910" xr:uid="{00000000-0005-0000-0000-0000319B0000}"/>
    <cellStyle name="20% - Accent1 4 3 3 3 2 2 2 3" xfId="39911" xr:uid="{00000000-0005-0000-0000-0000329B0000}"/>
    <cellStyle name="20% - Accent1 4 3 3 3 2 2 3" xfId="39912" xr:uid="{00000000-0005-0000-0000-0000339B0000}"/>
    <cellStyle name="20% - Accent1 4 3 3 3 2 2 3 2" xfId="39913" xr:uid="{00000000-0005-0000-0000-0000349B0000}"/>
    <cellStyle name="20% - Accent1 4 3 3 3 2 2 4" xfId="39914" xr:uid="{00000000-0005-0000-0000-0000359B0000}"/>
    <cellStyle name="20% - Accent1 4 3 3 3 2 3" xfId="39915" xr:uid="{00000000-0005-0000-0000-0000369B0000}"/>
    <cellStyle name="20% - Accent1 4 3 3 3 2 3 2" xfId="39916" xr:uid="{00000000-0005-0000-0000-0000379B0000}"/>
    <cellStyle name="20% - Accent1 4 3 3 3 2 3 2 2" xfId="39917" xr:uid="{00000000-0005-0000-0000-0000389B0000}"/>
    <cellStyle name="20% - Accent1 4 3 3 3 2 3 2 2 2" xfId="39918" xr:uid="{00000000-0005-0000-0000-0000399B0000}"/>
    <cellStyle name="20% - Accent1 4 3 3 3 2 3 2 3" xfId="39919" xr:uid="{00000000-0005-0000-0000-00003A9B0000}"/>
    <cellStyle name="20% - Accent1 4 3 3 3 2 3 3" xfId="39920" xr:uid="{00000000-0005-0000-0000-00003B9B0000}"/>
    <cellStyle name="20% - Accent1 4 3 3 3 2 3 3 2" xfId="39921" xr:uid="{00000000-0005-0000-0000-00003C9B0000}"/>
    <cellStyle name="20% - Accent1 4 3 3 3 2 3 4" xfId="39922" xr:uid="{00000000-0005-0000-0000-00003D9B0000}"/>
    <cellStyle name="20% - Accent1 4 3 3 3 2 4" xfId="39923" xr:uid="{00000000-0005-0000-0000-00003E9B0000}"/>
    <cellStyle name="20% - Accent1 4 3 3 3 2 4 2" xfId="39924" xr:uid="{00000000-0005-0000-0000-00003F9B0000}"/>
    <cellStyle name="20% - Accent1 4 3 3 3 2 4 2 2" xfId="39925" xr:uid="{00000000-0005-0000-0000-0000409B0000}"/>
    <cellStyle name="20% - Accent1 4 3 3 3 2 4 2 2 2" xfId="39926" xr:uid="{00000000-0005-0000-0000-0000419B0000}"/>
    <cellStyle name="20% - Accent1 4 3 3 3 2 4 2 3" xfId="39927" xr:uid="{00000000-0005-0000-0000-0000429B0000}"/>
    <cellStyle name="20% - Accent1 4 3 3 3 2 4 3" xfId="39928" xr:uid="{00000000-0005-0000-0000-0000439B0000}"/>
    <cellStyle name="20% - Accent1 4 3 3 3 2 4 3 2" xfId="39929" xr:uid="{00000000-0005-0000-0000-0000449B0000}"/>
    <cellStyle name="20% - Accent1 4 3 3 3 2 4 4" xfId="39930" xr:uid="{00000000-0005-0000-0000-0000459B0000}"/>
    <cellStyle name="20% - Accent1 4 3 3 3 2 5" xfId="39931" xr:uid="{00000000-0005-0000-0000-0000469B0000}"/>
    <cellStyle name="20% - Accent1 4 3 3 3 2 5 2" xfId="39932" xr:uid="{00000000-0005-0000-0000-0000479B0000}"/>
    <cellStyle name="20% - Accent1 4 3 3 3 2 5 2 2" xfId="39933" xr:uid="{00000000-0005-0000-0000-0000489B0000}"/>
    <cellStyle name="20% - Accent1 4 3 3 3 2 5 3" xfId="39934" xr:uid="{00000000-0005-0000-0000-0000499B0000}"/>
    <cellStyle name="20% - Accent1 4 3 3 3 2 6" xfId="39935" xr:uid="{00000000-0005-0000-0000-00004A9B0000}"/>
    <cellStyle name="20% - Accent1 4 3 3 3 2 6 2" xfId="39936" xr:uid="{00000000-0005-0000-0000-00004B9B0000}"/>
    <cellStyle name="20% - Accent1 4 3 3 3 2 6 2 2" xfId="39937" xr:uid="{00000000-0005-0000-0000-00004C9B0000}"/>
    <cellStyle name="20% - Accent1 4 3 3 3 2 6 3" xfId="39938" xr:uid="{00000000-0005-0000-0000-00004D9B0000}"/>
    <cellStyle name="20% - Accent1 4 3 3 3 2 7" xfId="39939" xr:uid="{00000000-0005-0000-0000-00004E9B0000}"/>
    <cellStyle name="20% - Accent1 4 3 3 3 2 7 2" xfId="39940" xr:uid="{00000000-0005-0000-0000-00004F9B0000}"/>
    <cellStyle name="20% - Accent1 4 3 3 3 2 8" xfId="39941" xr:uid="{00000000-0005-0000-0000-0000509B0000}"/>
    <cellStyle name="20% - Accent1 4 3 3 3 2 8 2" xfId="39942" xr:uid="{00000000-0005-0000-0000-0000519B0000}"/>
    <cellStyle name="20% - Accent1 4 3 3 3 2 9" xfId="39943" xr:uid="{00000000-0005-0000-0000-0000529B0000}"/>
    <cellStyle name="20% - Accent1 4 3 3 3 3" xfId="39944" xr:uid="{00000000-0005-0000-0000-0000539B0000}"/>
    <cellStyle name="20% - Accent1 4 3 3 3 3 2" xfId="39945" xr:uid="{00000000-0005-0000-0000-0000549B0000}"/>
    <cellStyle name="20% - Accent1 4 3 3 3 3 2 2" xfId="39946" xr:uid="{00000000-0005-0000-0000-0000559B0000}"/>
    <cellStyle name="20% - Accent1 4 3 3 3 3 2 2 2" xfId="39947" xr:uid="{00000000-0005-0000-0000-0000569B0000}"/>
    <cellStyle name="20% - Accent1 4 3 3 3 3 2 2 2 2" xfId="39948" xr:uid="{00000000-0005-0000-0000-0000579B0000}"/>
    <cellStyle name="20% - Accent1 4 3 3 3 3 2 2 3" xfId="39949" xr:uid="{00000000-0005-0000-0000-0000589B0000}"/>
    <cellStyle name="20% - Accent1 4 3 3 3 3 2 3" xfId="39950" xr:uid="{00000000-0005-0000-0000-0000599B0000}"/>
    <cellStyle name="20% - Accent1 4 3 3 3 3 2 3 2" xfId="39951" xr:uid="{00000000-0005-0000-0000-00005A9B0000}"/>
    <cellStyle name="20% - Accent1 4 3 3 3 3 2 4" xfId="39952" xr:uid="{00000000-0005-0000-0000-00005B9B0000}"/>
    <cellStyle name="20% - Accent1 4 3 3 3 3 3" xfId="39953" xr:uid="{00000000-0005-0000-0000-00005C9B0000}"/>
    <cellStyle name="20% - Accent1 4 3 3 3 3 3 2" xfId="39954" xr:uid="{00000000-0005-0000-0000-00005D9B0000}"/>
    <cellStyle name="20% - Accent1 4 3 3 3 3 3 2 2" xfId="39955" xr:uid="{00000000-0005-0000-0000-00005E9B0000}"/>
    <cellStyle name="20% - Accent1 4 3 3 3 3 3 2 2 2" xfId="39956" xr:uid="{00000000-0005-0000-0000-00005F9B0000}"/>
    <cellStyle name="20% - Accent1 4 3 3 3 3 3 2 3" xfId="39957" xr:uid="{00000000-0005-0000-0000-0000609B0000}"/>
    <cellStyle name="20% - Accent1 4 3 3 3 3 3 3" xfId="39958" xr:uid="{00000000-0005-0000-0000-0000619B0000}"/>
    <cellStyle name="20% - Accent1 4 3 3 3 3 3 3 2" xfId="39959" xr:uid="{00000000-0005-0000-0000-0000629B0000}"/>
    <cellStyle name="20% - Accent1 4 3 3 3 3 3 4" xfId="39960" xr:uid="{00000000-0005-0000-0000-0000639B0000}"/>
    <cellStyle name="20% - Accent1 4 3 3 3 3 4" xfId="39961" xr:uid="{00000000-0005-0000-0000-0000649B0000}"/>
    <cellStyle name="20% - Accent1 4 3 3 3 3 4 2" xfId="39962" xr:uid="{00000000-0005-0000-0000-0000659B0000}"/>
    <cellStyle name="20% - Accent1 4 3 3 3 3 4 2 2" xfId="39963" xr:uid="{00000000-0005-0000-0000-0000669B0000}"/>
    <cellStyle name="20% - Accent1 4 3 3 3 3 4 2 2 2" xfId="39964" xr:uid="{00000000-0005-0000-0000-0000679B0000}"/>
    <cellStyle name="20% - Accent1 4 3 3 3 3 4 2 3" xfId="39965" xr:uid="{00000000-0005-0000-0000-0000689B0000}"/>
    <cellStyle name="20% - Accent1 4 3 3 3 3 4 3" xfId="39966" xr:uid="{00000000-0005-0000-0000-0000699B0000}"/>
    <cellStyle name="20% - Accent1 4 3 3 3 3 4 3 2" xfId="39967" xr:uid="{00000000-0005-0000-0000-00006A9B0000}"/>
    <cellStyle name="20% - Accent1 4 3 3 3 3 4 4" xfId="39968" xr:uid="{00000000-0005-0000-0000-00006B9B0000}"/>
    <cellStyle name="20% - Accent1 4 3 3 3 3 5" xfId="39969" xr:uid="{00000000-0005-0000-0000-00006C9B0000}"/>
    <cellStyle name="20% - Accent1 4 3 3 3 3 5 2" xfId="39970" xr:uid="{00000000-0005-0000-0000-00006D9B0000}"/>
    <cellStyle name="20% - Accent1 4 3 3 3 3 5 2 2" xfId="39971" xr:uid="{00000000-0005-0000-0000-00006E9B0000}"/>
    <cellStyle name="20% - Accent1 4 3 3 3 3 5 3" xfId="39972" xr:uid="{00000000-0005-0000-0000-00006F9B0000}"/>
    <cellStyle name="20% - Accent1 4 3 3 3 3 6" xfId="39973" xr:uid="{00000000-0005-0000-0000-0000709B0000}"/>
    <cellStyle name="20% - Accent1 4 3 3 3 3 6 2" xfId="39974" xr:uid="{00000000-0005-0000-0000-0000719B0000}"/>
    <cellStyle name="20% - Accent1 4 3 3 3 3 6 2 2" xfId="39975" xr:uid="{00000000-0005-0000-0000-0000729B0000}"/>
    <cellStyle name="20% - Accent1 4 3 3 3 3 6 3" xfId="39976" xr:uid="{00000000-0005-0000-0000-0000739B0000}"/>
    <cellStyle name="20% - Accent1 4 3 3 3 3 7" xfId="39977" xr:uid="{00000000-0005-0000-0000-0000749B0000}"/>
    <cellStyle name="20% - Accent1 4 3 3 3 3 7 2" xfId="39978" xr:uid="{00000000-0005-0000-0000-0000759B0000}"/>
    <cellStyle name="20% - Accent1 4 3 3 3 3 8" xfId="39979" xr:uid="{00000000-0005-0000-0000-0000769B0000}"/>
    <cellStyle name="20% - Accent1 4 3 3 3 3 8 2" xfId="39980" xr:uid="{00000000-0005-0000-0000-0000779B0000}"/>
    <cellStyle name="20% - Accent1 4 3 3 3 3 9" xfId="39981" xr:uid="{00000000-0005-0000-0000-0000789B0000}"/>
    <cellStyle name="20% - Accent1 4 3 3 3 4" xfId="39982" xr:uid="{00000000-0005-0000-0000-0000799B0000}"/>
    <cellStyle name="20% - Accent1 4 3 3 3 4 2" xfId="39983" xr:uid="{00000000-0005-0000-0000-00007A9B0000}"/>
    <cellStyle name="20% - Accent1 4 3 3 3 4 2 2" xfId="39984" xr:uid="{00000000-0005-0000-0000-00007B9B0000}"/>
    <cellStyle name="20% - Accent1 4 3 3 3 4 2 2 2" xfId="39985" xr:uid="{00000000-0005-0000-0000-00007C9B0000}"/>
    <cellStyle name="20% - Accent1 4 3 3 3 4 2 3" xfId="39986" xr:uid="{00000000-0005-0000-0000-00007D9B0000}"/>
    <cellStyle name="20% - Accent1 4 3 3 3 4 3" xfId="39987" xr:uid="{00000000-0005-0000-0000-00007E9B0000}"/>
    <cellStyle name="20% - Accent1 4 3 3 3 4 3 2" xfId="39988" xr:uid="{00000000-0005-0000-0000-00007F9B0000}"/>
    <cellStyle name="20% - Accent1 4 3 3 3 4 4" xfId="39989" xr:uid="{00000000-0005-0000-0000-0000809B0000}"/>
    <cellStyle name="20% - Accent1 4 3 3 3 5" xfId="39990" xr:uid="{00000000-0005-0000-0000-0000819B0000}"/>
    <cellStyle name="20% - Accent1 4 3 3 3 5 2" xfId="39991" xr:uid="{00000000-0005-0000-0000-0000829B0000}"/>
    <cellStyle name="20% - Accent1 4 3 3 3 5 2 2" xfId="39992" xr:uid="{00000000-0005-0000-0000-0000839B0000}"/>
    <cellStyle name="20% - Accent1 4 3 3 3 5 2 2 2" xfId="39993" xr:uid="{00000000-0005-0000-0000-0000849B0000}"/>
    <cellStyle name="20% - Accent1 4 3 3 3 5 2 3" xfId="39994" xr:uid="{00000000-0005-0000-0000-0000859B0000}"/>
    <cellStyle name="20% - Accent1 4 3 3 3 5 3" xfId="39995" xr:uid="{00000000-0005-0000-0000-0000869B0000}"/>
    <cellStyle name="20% - Accent1 4 3 3 3 5 3 2" xfId="39996" xr:uid="{00000000-0005-0000-0000-0000879B0000}"/>
    <cellStyle name="20% - Accent1 4 3 3 3 5 4" xfId="39997" xr:uid="{00000000-0005-0000-0000-0000889B0000}"/>
    <cellStyle name="20% - Accent1 4 3 3 3 6" xfId="39998" xr:uid="{00000000-0005-0000-0000-0000899B0000}"/>
    <cellStyle name="20% - Accent1 4 3 3 3 6 2" xfId="39999" xr:uid="{00000000-0005-0000-0000-00008A9B0000}"/>
    <cellStyle name="20% - Accent1 4 3 3 3 6 2 2" xfId="40000" xr:uid="{00000000-0005-0000-0000-00008B9B0000}"/>
    <cellStyle name="20% - Accent1 4 3 3 3 6 2 2 2" xfId="40001" xr:uid="{00000000-0005-0000-0000-00008C9B0000}"/>
    <cellStyle name="20% - Accent1 4 3 3 3 6 2 3" xfId="40002" xr:uid="{00000000-0005-0000-0000-00008D9B0000}"/>
    <cellStyle name="20% - Accent1 4 3 3 3 6 3" xfId="40003" xr:uid="{00000000-0005-0000-0000-00008E9B0000}"/>
    <cellStyle name="20% - Accent1 4 3 3 3 6 3 2" xfId="40004" xr:uid="{00000000-0005-0000-0000-00008F9B0000}"/>
    <cellStyle name="20% - Accent1 4 3 3 3 6 4" xfId="40005" xr:uid="{00000000-0005-0000-0000-0000909B0000}"/>
    <cellStyle name="20% - Accent1 4 3 3 3 7" xfId="40006" xr:uid="{00000000-0005-0000-0000-0000919B0000}"/>
    <cellStyle name="20% - Accent1 4 3 3 3 7 2" xfId="40007" xr:uid="{00000000-0005-0000-0000-0000929B0000}"/>
    <cellStyle name="20% - Accent1 4 3 3 3 7 2 2" xfId="40008" xr:uid="{00000000-0005-0000-0000-0000939B0000}"/>
    <cellStyle name="20% - Accent1 4 3 3 3 7 3" xfId="40009" xr:uid="{00000000-0005-0000-0000-0000949B0000}"/>
    <cellStyle name="20% - Accent1 4 3 3 3 8" xfId="40010" xr:uid="{00000000-0005-0000-0000-0000959B0000}"/>
    <cellStyle name="20% - Accent1 4 3 3 3 8 2" xfId="40011" xr:uid="{00000000-0005-0000-0000-0000969B0000}"/>
    <cellStyle name="20% - Accent1 4 3 3 3 8 2 2" xfId="40012" xr:uid="{00000000-0005-0000-0000-0000979B0000}"/>
    <cellStyle name="20% - Accent1 4 3 3 3 8 3" xfId="40013" xr:uid="{00000000-0005-0000-0000-0000989B0000}"/>
    <cellStyle name="20% - Accent1 4 3 3 3 9" xfId="40014" xr:uid="{00000000-0005-0000-0000-0000999B0000}"/>
    <cellStyle name="20% - Accent1 4 3 3 3 9 2" xfId="40015" xr:uid="{00000000-0005-0000-0000-00009A9B0000}"/>
    <cellStyle name="20% - Accent1 4 3 3 4" xfId="40016" xr:uid="{00000000-0005-0000-0000-00009B9B0000}"/>
    <cellStyle name="20% - Accent1 4 3 3 4 10" xfId="40017" xr:uid="{00000000-0005-0000-0000-00009C9B0000}"/>
    <cellStyle name="20% - Accent1 4 3 3 4 10 2" xfId="40018" xr:uid="{00000000-0005-0000-0000-00009D9B0000}"/>
    <cellStyle name="20% - Accent1 4 3 3 4 11" xfId="40019" xr:uid="{00000000-0005-0000-0000-00009E9B0000}"/>
    <cellStyle name="20% - Accent1 4 3 3 4 2" xfId="40020" xr:uid="{00000000-0005-0000-0000-00009F9B0000}"/>
    <cellStyle name="20% - Accent1 4 3 3 4 2 2" xfId="40021" xr:uid="{00000000-0005-0000-0000-0000A09B0000}"/>
    <cellStyle name="20% - Accent1 4 3 3 4 2 2 2" xfId="40022" xr:uid="{00000000-0005-0000-0000-0000A19B0000}"/>
    <cellStyle name="20% - Accent1 4 3 3 4 2 2 2 2" xfId="40023" xr:uid="{00000000-0005-0000-0000-0000A29B0000}"/>
    <cellStyle name="20% - Accent1 4 3 3 4 2 2 2 2 2" xfId="40024" xr:uid="{00000000-0005-0000-0000-0000A39B0000}"/>
    <cellStyle name="20% - Accent1 4 3 3 4 2 2 2 3" xfId="40025" xr:uid="{00000000-0005-0000-0000-0000A49B0000}"/>
    <cellStyle name="20% - Accent1 4 3 3 4 2 2 3" xfId="40026" xr:uid="{00000000-0005-0000-0000-0000A59B0000}"/>
    <cellStyle name="20% - Accent1 4 3 3 4 2 2 3 2" xfId="40027" xr:uid="{00000000-0005-0000-0000-0000A69B0000}"/>
    <cellStyle name="20% - Accent1 4 3 3 4 2 2 4" xfId="40028" xr:uid="{00000000-0005-0000-0000-0000A79B0000}"/>
    <cellStyle name="20% - Accent1 4 3 3 4 2 3" xfId="40029" xr:uid="{00000000-0005-0000-0000-0000A89B0000}"/>
    <cellStyle name="20% - Accent1 4 3 3 4 2 3 2" xfId="40030" xr:uid="{00000000-0005-0000-0000-0000A99B0000}"/>
    <cellStyle name="20% - Accent1 4 3 3 4 2 3 2 2" xfId="40031" xr:uid="{00000000-0005-0000-0000-0000AA9B0000}"/>
    <cellStyle name="20% - Accent1 4 3 3 4 2 3 2 2 2" xfId="40032" xr:uid="{00000000-0005-0000-0000-0000AB9B0000}"/>
    <cellStyle name="20% - Accent1 4 3 3 4 2 3 2 3" xfId="40033" xr:uid="{00000000-0005-0000-0000-0000AC9B0000}"/>
    <cellStyle name="20% - Accent1 4 3 3 4 2 3 3" xfId="40034" xr:uid="{00000000-0005-0000-0000-0000AD9B0000}"/>
    <cellStyle name="20% - Accent1 4 3 3 4 2 3 3 2" xfId="40035" xr:uid="{00000000-0005-0000-0000-0000AE9B0000}"/>
    <cellStyle name="20% - Accent1 4 3 3 4 2 3 4" xfId="40036" xr:uid="{00000000-0005-0000-0000-0000AF9B0000}"/>
    <cellStyle name="20% - Accent1 4 3 3 4 2 4" xfId="40037" xr:uid="{00000000-0005-0000-0000-0000B09B0000}"/>
    <cellStyle name="20% - Accent1 4 3 3 4 2 4 2" xfId="40038" xr:uid="{00000000-0005-0000-0000-0000B19B0000}"/>
    <cellStyle name="20% - Accent1 4 3 3 4 2 4 2 2" xfId="40039" xr:uid="{00000000-0005-0000-0000-0000B29B0000}"/>
    <cellStyle name="20% - Accent1 4 3 3 4 2 4 2 2 2" xfId="40040" xr:uid="{00000000-0005-0000-0000-0000B39B0000}"/>
    <cellStyle name="20% - Accent1 4 3 3 4 2 4 2 3" xfId="40041" xr:uid="{00000000-0005-0000-0000-0000B49B0000}"/>
    <cellStyle name="20% - Accent1 4 3 3 4 2 4 3" xfId="40042" xr:uid="{00000000-0005-0000-0000-0000B59B0000}"/>
    <cellStyle name="20% - Accent1 4 3 3 4 2 4 3 2" xfId="40043" xr:uid="{00000000-0005-0000-0000-0000B69B0000}"/>
    <cellStyle name="20% - Accent1 4 3 3 4 2 4 4" xfId="40044" xr:uid="{00000000-0005-0000-0000-0000B79B0000}"/>
    <cellStyle name="20% - Accent1 4 3 3 4 2 5" xfId="40045" xr:uid="{00000000-0005-0000-0000-0000B89B0000}"/>
    <cellStyle name="20% - Accent1 4 3 3 4 2 5 2" xfId="40046" xr:uid="{00000000-0005-0000-0000-0000B99B0000}"/>
    <cellStyle name="20% - Accent1 4 3 3 4 2 5 2 2" xfId="40047" xr:uid="{00000000-0005-0000-0000-0000BA9B0000}"/>
    <cellStyle name="20% - Accent1 4 3 3 4 2 5 3" xfId="40048" xr:uid="{00000000-0005-0000-0000-0000BB9B0000}"/>
    <cellStyle name="20% - Accent1 4 3 3 4 2 6" xfId="40049" xr:uid="{00000000-0005-0000-0000-0000BC9B0000}"/>
    <cellStyle name="20% - Accent1 4 3 3 4 2 6 2" xfId="40050" xr:uid="{00000000-0005-0000-0000-0000BD9B0000}"/>
    <cellStyle name="20% - Accent1 4 3 3 4 2 6 2 2" xfId="40051" xr:uid="{00000000-0005-0000-0000-0000BE9B0000}"/>
    <cellStyle name="20% - Accent1 4 3 3 4 2 6 3" xfId="40052" xr:uid="{00000000-0005-0000-0000-0000BF9B0000}"/>
    <cellStyle name="20% - Accent1 4 3 3 4 2 7" xfId="40053" xr:uid="{00000000-0005-0000-0000-0000C09B0000}"/>
    <cellStyle name="20% - Accent1 4 3 3 4 2 7 2" xfId="40054" xr:uid="{00000000-0005-0000-0000-0000C19B0000}"/>
    <cellStyle name="20% - Accent1 4 3 3 4 2 8" xfId="40055" xr:uid="{00000000-0005-0000-0000-0000C29B0000}"/>
    <cellStyle name="20% - Accent1 4 3 3 4 2 8 2" xfId="40056" xr:uid="{00000000-0005-0000-0000-0000C39B0000}"/>
    <cellStyle name="20% - Accent1 4 3 3 4 2 9" xfId="40057" xr:uid="{00000000-0005-0000-0000-0000C49B0000}"/>
    <cellStyle name="20% - Accent1 4 3 3 4 3" xfId="40058" xr:uid="{00000000-0005-0000-0000-0000C59B0000}"/>
    <cellStyle name="20% - Accent1 4 3 3 4 3 2" xfId="40059" xr:uid="{00000000-0005-0000-0000-0000C69B0000}"/>
    <cellStyle name="20% - Accent1 4 3 3 4 3 2 2" xfId="40060" xr:uid="{00000000-0005-0000-0000-0000C79B0000}"/>
    <cellStyle name="20% - Accent1 4 3 3 4 3 2 2 2" xfId="40061" xr:uid="{00000000-0005-0000-0000-0000C89B0000}"/>
    <cellStyle name="20% - Accent1 4 3 3 4 3 2 2 2 2" xfId="40062" xr:uid="{00000000-0005-0000-0000-0000C99B0000}"/>
    <cellStyle name="20% - Accent1 4 3 3 4 3 2 2 3" xfId="40063" xr:uid="{00000000-0005-0000-0000-0000CA9B0000}"/>
    <cellStyle name="20% - Accent1 4 3 3 4 3 2 3" xfId="40064" xr:uid="{00000000-0005-0000-0000-0000CB9B0000}"/>
    <cellStyle name="20% - Accent1 4 3 3 4 3 2 3 2" xfId="40065" xr:uid="{00000000-0005-0000-0000-0000CC9B0000}"/>
    <cellStyle name="20% - Accent1 4 3 3 4 3 2 4" xfId="40066" xr:uid="{00000000-0005-0000-0000-0000CD9B0000}"/>
    <cellStyle name="20% - Accent1 4 3 3 4 3 3" xfId="40067" xr:uid="{00000000-0005-0000-0000-0000CE9B0000}"/>
    <cellStyle name="20% - Accent1 4 3 3 4 3 3 2" xfId="40068" xr:uid="{00000000-0005-0000-0000-0000CF9B0000}"/>
    <cellStyle name="20% - Accent1 4 3 3 4 3 3 2 2" xfId="40069" xr:uid="{00000000-0005-0000-0000-0000D09B0000}"/>
    <cellStyle name="20% - Accent1 4 3 3 4 3 3 2 2 2" xfId="40070" xr:uid="{00000000-0005-0000-0000-0000D19B0000}"/>
    <cellStyle name="20% - Accent1 4 3 3 4 3 3 2 3" xfId="40071" xr:uid="{00000000-0005-0000-0000-0000D29B0000}"/>
    <cellStyle name="20% - Accent1 4 3 3 4 3 3 3" xfId="40072" xr:uid="{00000000-0005-0000-0000-0000D39B0000}"/>
    <cellStyle name="20% - Accent1 4 3 3 4 3 3 3 2" xfId="40073" xr:uid="{00000000-0005-0000-0000-0000D49B0000}"/>
    <cellStyle name="20% - Accent1 4 3 3 4 3 3 4" xfId="40074" xr:uid="{00000000-0005-0000-0000-0000D59B0000}"/>
    <cellStyle name="20% - Accent1 4 3 3 4 3 4" xfId="40075" xr:uid="{00000000-0005-0000-0000-0000D69B0000}"/>
    <cellStyle name="20% - Accent1 4 3 3 4 3 4 2" xfId="40076" xr:uid="{00000000-0005-0000-0000-0000D79B0000}"/>
    <cellStyle name="20% - Accent1 4 3 3 4 3 4 2 2" xfId="40077" xr:uid="{00000000-0005-0000-0000-0000D89B0000}"/>
    <cellStyle name="20% - Accent1 4 3 3 4 3 4 2 2 2" xfId="40078" xr:uid="{00000000-0005-0000-0000-0000D99B0000}"/>
    <cellStyle name="20% - Accent1 4 3 3 4 3 4 2 3" xfId="40079" xr:uid="{00000000-0005-0000-0000-0000DA9B0000}"/>
    <cellStyle name="20% - Accent1 4 3 3 4 3 4 3" xfId="40080" xr:uid="{00000000-0005-0000-0000-0000DB9B0000}"/>
    <cellStyle name="20% - Accent1 4 3 3 4 3 4 3 2" xfId="40081" xr:uid="{00000000-0005-0000-0000-0000DC9B0000}"/>
    <cellStyle name="20% - Accent1 4 3 3 4 3 4 4" xfId="40082" xr:uid="{00000000-0005-0000-0000-0000DD9B0000}"/>
    <cellStyle name="20% - Accent1 4 3 3 4 3 5" xfId="40083" xr:uid="{00000000-0005-0000-0000-0000DE9B0000}"/>
    <cellStyle name="20% - Accent1 4 3 3 4 3 5 2" xfId="40084" xr:uid="{00000000-0005-0000-0000-0000DF9B0000}"/>
    <cellStyle name="20% - Accent1 4 3 3 4 3 5 2 2" xfId="40085" xr:uid="{00000000-0005-0000-0000-0000E09B0000}"/>
    <cellStyle name="20% - Accent1 4 3 3 4 3 5 3" xfId="40086" xr:uid="{00000000-0005-0000-0000-0000E19B0000}"/>
    <cellStyle name="20% - Accent1 4 3 3 4 3 6" xfId="40087" xr:uid="{00000000-0005-0000-0000-0000E29B0000}"/>
    <cellStyle name="20% - Accent1 4 3 3 4 3 6 2" xfId="40088" xr:uid="{00000000-0005-0000-0000-0000E39B0000}"/>
    <cellStyle name="20% - Accent1 4 3 3 4 3 6 2 2" xfId="40089" xr:uid="{00000000-0005-0000-0000-0000E49B0000}"/>
    <cellStyle name="20% - Accent1 4 3 3 4 3 6 3" xfId="40090" xr:uid="{00000000-0005-0000-0000-0000E59B0000}"/>
    <cellStyle name="20% - Accent1 4 3 3 4 3 7" xfId="40091" xr:uid="{00000000-0005-0000-0000-0000E69B0000}"/>
    <cellStyle name="20% - Accent1 4 3 3 4 3 7 2" xfId="40092" xr:uid="{00000000-0005-0000-0000-0000E79B0000}"/>
    <cellStyle name="20% - Accent1 4 3 3 4 3 8" xfId="40093" xr:uid="{00000000-0005-0000-0000-0000E89B0000}"/>
    <cellStyle name="20% - Accent1 4 3 3 4 3 8 2" xfId="40094" xr:uid="{00000000-0005-0000-0000-0000E99B0000}"/>
    <cellStyle name="20% - Accent1 4 3 3 4 3 9" xfId="40095" xr:uid="{00000000-0005-0000-0000-0000EA9B0000}"/>
    <cellStyle name="20% - Accent1 4 3 3 4 4" xfId="40096" xr:uid="{00000000-0005-0000-0000-0000EB9B0000}"/>
    <cellStyle name="20% - Accent1 4 3 3 4 4 2" xfId="40097" xr:uid="{00000000-0005-0000-0000-0000EC9B0000}"/>
    <cellStyle name="20% - Accent1 4 3 3 4 4 2 2" xfId="40098" xr:uid="{00000000-0005-0000-0000-0000ED9B0000}"/>
    <cellStyle name="20% - Accent1 4 3 3 4 4 2 2 2" xfId="40099" xr:uid="{00000000-0005-0000-0000-0000EE9B0000}"/>
    <cellStyle name="20% - Accent1 4 3 3 4 4 2 3" xfId="40100" xr:uid="{00000000-0005-0000-0000-0000EF9B0000}"/>
    <cellStyle name="20% - Accent1 4 3 3 4 4 3" xfId="40101" xr:uid="{00000000-0005-0000-0000-0000F09B0000}"/>
    <cellStyle name="20% - Accent1 4 3 3 4 4 3 2" xfId="40102" xr:uid="{00000000-0005-0000-0000-0000F19B0000}"/>
    <cellStyle name="20% - Accent1 4 3 3 4 4 4" xfId="40103" xr:uid="{00000000-0005-0000-0000-0000F29B0000}"/>
    <cellStyle name="20% - Accent1 4 3 3 4 5" xfId="40104" xr:uid="{00000000-0005-0000-0000-0000F39B0000}"/>
    <cellStyle name="20% - Accent1 4 3 3 4 5 2" xfId="40105" xr:uid="{00000000-0005-0000-0000-0000F49B0000}"/>
    <cellStyle name="20% - Accent1 4 3 3 4 5 2 2" xfId="40106" xr:uid="{00000000-0005-0000-0000-0000F59B0000}"/>
    <cellStyle name="20% - Accent1 4 3 3 4 5 2 2 2" xfId="40107" xr:uid="{00000000-0005-0000-0000-0000F69B0000}"/>
    <cellStyle name="20% - Accent1 4 3 3 4 5 2 3" xfId="40108" xr:uid="{00000000-0005-0000-0000-0000F79B0000}"/>
    <cellStyle name="20% - Accent1 4 3 3 4 5 3" xfId="40109" xr:uid="{00000000-0005-0000-0000-0000F89B0000}"/>
    <cellStyle name="20% - Accent1 4 3 3 4 5 3 2" xfId="40110" xr:uid="{00000000-0005-0000-0000-0000F99B0000}"/>
    <cellStyle name="20% - Accent1 4 3 3 4 5 4" xfId="40111" xr:uid="{00000000-0005-0000-0000-0000FA9B0000}"/>
    <cellStyle name="20% - Accent1 4 3 3 4 6" xfId="40112" xr:uid="{00000000-0005-0000-0000-0000FB9B0000}"/>
    <cellStyle name="20% - Accent1 4 3 3 4 6 2" xfId="40113" xr:uid="{00000000-0005-0000-0000-0000FC9B0000}"/>
    <cellStyle name="20% - Accent1 4 3 3 4 6 2 2" xfId="40114" xr:uid="{00000000-0005-0000-0000-0000FD9B0000}"/>
    <cellStyle name="20% - Accent1 4 3 3 4 6 2 2 2" xfId="40115" xr:uid="{00000000-0005-0000-0000-0000FE9B0000}"/>
    <cellStyle name="20% - Accent1 4 3 3 4 6 2 3" xfId="40116" xr:uid="{00000000-0005-0000-0000-0000FF9B0000}"/>
    <cellStyle name="20% - Accent1 4 3 3 4 6 3" xfId="40117" xr:uid="{00000000-0005-0000-0000-0000009C0000}"/>
    <cellStyle name="20% - Accent1 4 3 3 4 6 3 2" xfId="40118" xr:uid="{00000000-0005-0000-0000-0000019C0000}"/>
    <cellStyle name="20% - Accent1 4 3 3 4 6 4" xfId="40119" xr:uid="{00000000-0005-0000-0000-0000029C0000}"/>
    <cellStyle name="20% - Accent1 4 3 3 4 7" xfId="40120" xr:uid="{00000000-0005-0000-0000-0000039C0000}"/>
    <cellStyle name="20% - Accent1 4 3 3 4 7 2" xfId="40121" xr:uid="{00000000-0005-0000-0000-0000049C0000}"/>
    <cellStyle name="20% - Accent1 4 3 3 4 7 2 2" xfId="40122" xr:uid="{00000000-0005-0000-0000-0000059C0000}"/>
    <cellStyle name="20% - Accent1 4 3 3 4 7 3" xfId="40123" xr:uid="{00000000-0005-0000-0000-0000069C0000}"/>
    <cellStyle name="20% - Accent1 4 3 3 4 8" xfId="40124" xr:uid="{00000000-0005-0000-0000-0000079C0000}"/>
    <cellStyle name="20% - Accent1 4 3 3 4 8 2" xfId="40125" xr:uid="{00000000-0005-0000-0000-0000089C0000}"/>
    <cellStyle name="20% - Accent1 4 3 3 4 8 2 2" xfId="40126" xr:uid="{00000000-0005-0000-0000-0000099C0000}"/>
    <cellStyle name="20% - Accent1 4 3 3 4 8 3" xfId="40127" xr:uid="{00000000-0005-0000-0000-00000A9C0000}"/>
    <cellStyle name="20% - Accent1 4 3 3 4 9" xfId="40128" xr:uid="{00000000-0005-0000-0000-00000B9C0000}"/>
    <cellStyle name="20% - Accent1 4 3 3 4 9 2" xfId="40129" xr:uid="{00000000-0005-0000-0000-00000C9C0000}"/>
    <cellStyle name="20% - Accent1 4 3 3 5" xfId="40130" xr:uid="{00000000-0005-0000-0000-00000D9C0000}"/>
    <cellStyle name="20% - Accent1 4 3 3 5 2" xfId="40131" xr:uid="{00000000-0005-0000-0000-00000E9C0000}"/>
    <cellStyle name="20% - Accent1 4 3 3 5 2 2" xfId="40132" xr:uid="{00000000-0005-0000-0000-00000F9C0000}"/>
    <cellStyle name="20% - Accent1 4 3 3 5 2 2 2" xfId="40133" xr:uid="{00000000-0005-0000-0000-0000109C0000}"/>
    <cellStyle name="20% - Accent1 4 3 3 5 2 2 2 2" xfId="40134" xr:uid="{00000000-0005-0000-0000-0000119C0000}"/>
    <cellStyle name="20% - Accent1 4 3 3 5 2 2 3" xfId="40135" xr:uid="{00000000-0005-0000-0000-0000129C0000}"/>
    <cellStyle name="20% - Accent1 4 3 3 5 2 3" xfId="40136" xr:uid="{00000000-0005-0000-0000-0000139C0000}"/>
    <cellStyle name="20% - Accent1 4 3 3 5 2 3 2" xfId="40137" xr:uid="{00000000-0005-0000-0000-0000149C0000}"/>
    <cellStyle name="20% - Accent1 4 3 3 5 2 4" xfId="40138" xr:uid="{00000000-0005-0000-0000-0000159C0000}"/>
    <cellStyle name="20% - Accent1 4 3 3 5 3" xfId="40139" xr:uid="{00000000-0005-0000-0000-0000169C0000}"/>
    <cellStyle name="20% - Accent1 4 3 3 5 3 2" xfId="40140" xr:uid="{00000000-0005-0000-0000-0000179C0000}"/>
    <cellStyle name="20% - Accent1 4 3 3 5 3 2 2" xfId="40141" xr:uid="{00000000-0005-0000-0000-0000189C0000}"/>
    <cellStyle name="20% - Accent1 4 3 3 5 3 2 2 2" xfId="40142" xr:uid="{00000000-0005-0000-0000-0000199C0000}"/>
    <cellStyle name="20% - Accent1 4 3 3 5 3 2 3" xfId="40143" xr:uid="{00000000-0005-0000-0000-00001A9C0000}"/>
    <cellStyle name="20% - Accent1 4 3 3 5 3 3" xfId="40144" xr:uid="{00000000-0005-0000-0000-00001B9C0000}"/>
    <cellStyle name="20% - Accent1 4 3 3 5 3 3 2" xfId="40145" xr:uid="{00000000-0005-0000-0000-00001C9C0000}"/>
    <cellStyle name="20% - Accent1 4 3 3 5 3 4" xfId="40146" xr:uid="{00000000-0005-0000-0000-00001D9C0000}"/>
    <cellStyle name="20% - Accent1 4 3 3 5 4" xfId="40147" xr:uid="{00000000-0005-0000-0000-00001E9C0000}"/>
    <cellStyle name="20% - Accent1 4 3 3 5 4 2" xfId="40148" xr:uid="{00000000-0005-0000-0000-00001F9C0000}"/>
    <cellStyle name="20% - Accent1 4 3 3 5 4 2 2" xfId="40149" xr:uid="{00000000-0005-0000-0000-0000209C0000}"/>
    <cellStyle name="20% - Accent1 4 3 3 5 4 2 2 2" xfId="40150" xr:uid="{00000000-0005-0000-0000-0000219C0000}"/>
    <cellStyle name="20% - Accent1 4 3 3 5 4 2 3" xfId="40151" xr:uid="{00000000-0005-0000-0000-0000229C0000}"/>
    <cellStyle name="20% - Accent1 4 3 3 5 4 3" xfId="40152" xr:uid="{00000000-0005-0000-0000-0000239C0000}"/>
    <cellStyle name="20% - Accent1 4 3 3 5 4 3 2" xfId="40153" xr:uid="{00000000-0005-0000-0000-0000249C0000}"/>
    <cellStyle name="20% - Accent1 4 3 3 5 4 4" xfId="40154" xr:uid="{00000000-0005-0000-0000-0000259C0000}"/>
    <cellStyle name="20% - Accent1 4 3 3 5 5" xfId="40155" xr:uid="{00000000-0005-0000-0000-0000269C0000}"/>
    <cellStyle name="20% - Accent1 4 3 3 5 5 2" xfId="40156" xr:uid="{00000000-0005-0000-0000-0000279C0000}"/>
    <cellStyle name="20% - Accent1 4 3 3 5 5 2 2" xfId="40157" xr:uid="{00000000-0005-0000-0000-0000289C0000}"/>
    <cellStyle name="20% - Accent1 4 3 3 5 5 3" xfId="40158" xr:uid="{00000000-0005-0000-0000-0000299C0000}"/>
    <cellStyle name="20% - Accent1 4 3 3 5 6" xfId="40159" xr:uid="{00000000-0005-0000-0000-00002A9C0000}"/>
    <cellStyle name="20% - Accent1 4 3 3 5 6 2" xfId="40160" xr:uid="{00000000-0005-0000-0000-00002B9C0000}"/>
    <cellStyle name="20% - Accent1 4 3 3 5 6 2 2" xfId="40161" xr:uid="{00000000-0005-0000-0000-00002C9C0000}"/>
    <cellStyle name="20% - Accent1 4 3 3 5 6 3" xfId="40162" xr:uid="{00000000-0005-0000-0000-00002D9C0000}"/>
    <cellStyle name="20% - Accent1 4 3 3 5 7" xfId="40163" xr:uid="{00000000-0005-0000-0000-00002E9C0000}"/>
    <cellStyle name="20% - Accent1 4 3 3 5 7 2" xfId="40164" xr:uid="{00000000-0005-0000-0000-00002F9C0000}"/>
    <cellStyle name="20% - Accent1 4 3 3 5 8" xfId="40165" xr:uid="{00000000-0005-0000-0000-0000309C0000}"/>
    <cellStyle name="20% - Accent1 4 3 3 5 8 2" xfId="40166" xr:uid="{00000000-0005-0000-0000-0000319C0000}"/>
    <cellStyle name="20% - Accent1 4 3 3 5 9" xfId="40167" xr:uid="{00000000-0005-0000-0000-0000329C0000}"/>
    <cellStyle name="20% - Accent1 4 3 3 6" xfId="40168" xr:uid="{00000000-0005-0000-0000-0000339C0000}"/>
    <cellStyle name="20% - Accent1 4 3 3 6 2" xfId="40169" xr:uid="{00000000-0005-0000-0000-0000349C0000}"/>
    <cellStyle name="20% - Accent1 4 3 3 6 2 2" xfId="40170" xr:uid="{00000000-0005-0000-0000-0000359C0000}"/>
    <cellStyle name="20% - Accent1 4 3 3 6 2 2 2" xfId="40171" xr:uid="{00000000-0005-0000-0000-0000369C0000}"/>
    <cellStyle name="20% - Accent1 4 3 3 6 2 2 2 2" xfId="40172" xr:uid="{00000000-0005-0000-0000-0000379C0000}"/>
    <cellStyle name="20% - Accent1 4 3 3 6 2 2 3" xfId="40173" xr:uid="{00000000-0005-0000-0000-0000389C0000}"/>
    <cellStyle name="20% - Accent1 4 3 3 6 2 3" xfId="40174" xr:uid="{00000000-0005-0000-0000-0000399C0000}"/>
    <cellStyle name="20% - Accent1 4 3 3 6 2 3 2" xfId="40175" xr:uid="{00000000-0005-0000-0000-00003A9C0000}"/>
    <cellStyle name="20% - Accent1 4 3 3 6 2 4" xfId="40176" xr:uid="{00000000-0005-0000-0000-00003B9C0000}"/>
    <cellStyle name="20% - Accent1 4 3 3 6 3" xfId="40177" xr:uid="{00000000-0005-0000-0000-00003C9C0000}"/>
    <cellStyle name="20% - Accent1 4 3 3 6 3 2" xfId="40178" xr:uid="{00000000-0005-0000-0000-00003D9C0000}"/>
    <cellStyle name="20% - Accent1 4 3 3 6 3 2 2" xfId="40179" xr:uid="{00000000-0005-0000-0000-00003E9C0000}"/>
    <cellStyle name="20% - Accent1 4 3 3 6 3 2 2 2" xfId="40180" xr:uid="{00000000-0005-0000-0000-00003F9C0000}"/>
    <cellStyle name="20% - Accent1 4 3 3 6 3 2 3" xfId="40181" xr:uid="{00000000-0005-0000-0000-0000409C0000}"/>
    <cellStyle name="20% - Accent1 4 3 3 6 3 3" xfId="40182" xr:uid="{00000000-0005-0000-0000-0000419C0000}"/>
    <cellStyle name="20% - Accent1 4 3 3 6 3 3 2" xfId="40183" xr:uid="{00000000-0005-0000-0000-0000429C0000}"/>
    <cellStyle name="20% - Accent1 4 3 3 6 3 4" xfId="40184" xr:uid="{00000000-0005-0000-0000-0000439C0000}"/>
    <cellStyle name="20% - Accent1 4 3 3 6 4" xfId="40185" xr:uid="{00000000-0005-0000-0000-0000449C0000}"/>
    <cellStyle name="20% - Accent1 4 3 3 6 4 2" xfId="40186" xr:uid="{00000000-0005-0000-0000-0000459C0000}"/>
    <cellStyle name="20% - Accent1 4 3 3 6 4 2 2" xfId="40187" xr:uid="{00000000-0005-0000-0000-0000469C0000}"/>
    <cellStyle name="20% - Accent1 4 3 3 6 4 2 2 2" xfId="40188" xr:uid="{00000000-0005-0000-0000-0000479C0000}"/>
    <cellStyle name="20% - Accent1 4 3 3 6 4 2 3" xfId="40189" xr:uid="{00000000-0005-0000-0000-0000489C0000}"/>
    <cellStyle name="20% - Accent1 4 3 3 6 4 3" xfId="40190" xr:uid="{00000000-0005-0000-0000-0000499C0000}"/>
    <cellStyle name="20% - Accent1 4 3 3 6 4 3 2" xfId="40191" xr:uid="{00000000-0005-0000-0000-00004A9C0000}"/>
    <cellStyle name="20% - Accent1 4 3 3 6 4 4" xfId="40192" xr:uid="{00000000-0005-0000-0000-00004B9C0000}"/>
    <cellStyle name="20% - Accent1 4 3 3 6 5" xfId="40193" xr:uid="{00000000-0005-0000-0000-00004C9C0000}"/>
    <cellStyle name="20% - Accent1 4 3 3 6 5 2" xfId="40194" xr:uid="{00000000-0005-0000-0000-00004D9C0000}"/>
    <cellStyle name="20% - Accent1 4 3 3 6 5 2 2" xfId="40195" xr:uid="{00000000-0005-0000-0000-00004E9C0000}"/>
    <cellStyle name="20% - Accent1 4 3 3 6 5 3" xfId="40196" xr:uid="{00000000-0005-0000-0000-00004F9C0000}"/>
    <cellStyle name="20% - Accent1 4 3 3 6 6" xfId="40197" xr:uid="{00000000-0005-0000-0000-0000509C0000}"/>
    <cellStyle name="20% - Accent1 4 3 3 6 6 2" xfId="40198" xr:uid="{00000000-0005-0000-0000-0000519C0000}"/>
    <cellStyle name="20% - Accent1 4 3 3 6 6 2 2" xfId="40199" xr:uid="{00000000-0005-0000-0000-0000529C0000}"/>
    <cellStyle name="20% - Accent1 4 3 3 6 6 3" xfId="40200" xr:uid="{00000000-0005-0000-0000-0000539C0000}"/>
    <cellStyle name="20% - Accent1 4 3 3 6 7" xfId="40201" xr:uid="{00000000-0005-0000-0000-0000549C0000}"/>
    <cellStyle name="20% - Accent1 4 3 3 6 7 2" xfId="40202" xr:uid="{00000000-0005-0000-0000-0000559C0000}"/>
    <cellStyle name="20% - Accent1 4 3 3 6 8" xfId="40203" xr:uid="{00000000-0005-0000-0000-0000569C0000}"/>
    <cellStyle name="20% - Accent1 4 3 3 6 8 2" xfId="40204" xr:uid="{00000000-0005-0000-0000-0000579C0000}"/>
    <cellStyle name="20% - Accent1 4 3 3 6 9" xfId="40205" xr:uid="{00000000-0005-0000-0000-0000589C0000}"/>
    <cellStyle name="20% - Accent1 4 3 3 7" xfId="40206" xr:uid="{00000000-0005-0000-0000-0000599C0000}"/>
    <cellStyle name="20% - Accent1 4 3 3 7 2" xfId="40207" xr:uid="{00000000-0005-0000-0000-00005A9C0000}"/>
    <cellStyle name="20% - Accent1 4 3 3 7 2 2" xfId="40208" xr:uid="{00000000-0005-0000-0000-00005B9C0000}"/>
    <cellStyle name="20% - Accent1 4 3 3 7 2 2 2" xfId="40209" xr:uid="{00000000-0005-0000-0000-00005C9C0000}"/>
    <cellStyle name="20% - Accent1 4 3 3 7 2 3" xfId="40210" xr:uid="{00000000-0005-0000-0000-00005D9C0000}"/>
    <cellStyle name="20% - Accent1 4 3 3 7 3" xfId="40211" xr:uid="{00000000-0005-0000-0000-00005E9C0000}"/>
    <cellStyle name="20% - Accent1 4 3 3 7 3 2" xfId="40212" xr:uid="{00000000-0005-0000-0000-00005F9C0000}"/>
    <cellStyle name="20% - Accent1 4 3 3 7 4" xfId="40213" xr:uid="{00000000-0005-0000-0000-0000609C0000}"/>
    <cellStyle name="20% - Accent1 4 3 3 8" xfId="40214" xr:uid="{00000000-0005-0000-0000-0000619C0000}"/>
    <cellStyle name="20% - Accent1 4 3 3 8 2" xfId="40215" xr:uid="{00000000-0005-0000-0000-0000629C0000}"/>
    <cellStyle name="20% - Accent1 4 3 3 8 2 2" xfId="40216" xr:uid="{00000000-0005-0000-0000-0000639C0000}"/>
    <cellStyle name="20% - Accent1 4 3 3 8 2 2 2" xfId="40217" xr:uid="{00000000-0005-0000-0000-0000649C0000}"/>
    <cellStyle name="20% - Accent1 4 3 3 8 2 3" xfId="40218" xr:uid="{00000000-0005-0000-0000-0000659C0000}"/>
    <cellStyle name="20% - Accent1 4 3 3 8 3" xfId="40219" xr:uid="{00000000-0005-0000-0000-0000669C0000}"/>
    <cellStyle name="20% - Accent1 4 3 3 8 3 2" xfId="40220" xr:uid="{00000000-0005-0000-0000-0000679C0000}"/>
    <cellStyle name="20% - Accent1 4 3 3 8 4" xfId="40221" xr:uid="{00000000-0005-0000-0000-0000689C0000}"/>
    <cellStyle name="20% - Accent1 4 3 3 9" xfId="40222" xr:uid="{00000000-0005-0000-0000-0000699C0000}"/>
    <cellStyle name="20% - Accent1 4 3 3 9 2" xfId="40223" xr:uid="{00000000-0005-0000-0000-00006A9C0000}"/>
    <cellStyle name="20% - Accent1 4 3 3 9 2 2" xfId="40224" xr:uid="{00000000-0005-0000-0000-00006B9C0000}"/>
    <cellStyle name="20% - Accent1 4 3 3 9 2 2 2" xfId="40225" xr:uid="{00000000-0005-0000-0000-00006C9C0000}"/>
    <cellStyle name="20% - Accent1 4 3 3 9 2 3" xfId="40226" xr:uid="{00000000-0005-0000-0000-00006D9C0000}"/>
    <cellStyle name="20% - Accent1 4 3 3 9 3" xfId="40227" xr:uid="{00000000-0005-0000-0000-00006E9C0000}"/>
    <cellStyle name="20% - Accent1 4 3 3 9 3 2" xfId="40228" xr:uid="{00000000-0005-0000-0000-00006F9C0000}"/>
    <cellStyle name="20% - Accent1 4 3 3 9 4" xfId="40229" xr:uid="{00000000-0005-0000-0000-0000709C0000}"/>
    <cellStyle name="20% - Accent1 4 3 4" xfId="40230" xr:uid="{00000000-0005-0000-0000-0000719C0000}"/>
    <cellStyle name="20% - Accent1 4 3 4 10" xfId="40231" xr:uid="{00000000-0005-0000-0000-0000729C0000}"/>
    <cellStyle name="20% - Accent1 4 3 4 10 2" xfId="40232" xr:uid="{00000000-0005-0000-0000-0000739C0000}"/>
    <cellStyle name="20% - Accent1 4 3 4 11" xfId="40233" xr:uid="{00000000-0005-0000-0000-0000749C0000}"/>
    <cellStyle name="20% - Accent1 4 3 4 2" xfId="40234" xr:uid="{00000000-0005-0000-0000-0000759C0000}"/>
    <cellStyle name="20% - Accent1 4 3 4 2 2" xfId="40235" xr:uid="{00000000-0005-0000-0000-0000769C0000}"/>
    <cellStyle name="20% - Accent1 4 3 4 2 2 2" xfId="40236" xr:uid="{00000000-0005-0000-0000-0000779C0000}"/>
    <cellStyle name="20% - Accent1 4 3 4 2 2 2 2" xfId="40237" xr:uid="{00000000-0005-0000-0000-0000789C0000}"/>
    <cellStyle name="20% - Accent1 4 3 4 2 2 2 2 2" xfId="40238" xr:uid="{00000000-0005-0000-0000-0000799C0000}"/>
    <cellStyle name="20% - Accent1 4 3 4 2 2 2 3" xfId="40239" xr:uid="{00000000-0005-0000-0000-00007A9C0000}"/>
    <cellStyle name="20% - Accent1 4 3 4 2 2 3" xfId="40240" xr:uid="{00000000-0005-0000-0000-00007B9C0000}"/>
    <cellStyle name="20% - Accent1 4 3 4 2 2 3 2" xfId="40241" xr:uid="{00000000-0005-0000-0000-00007C9C0000}"/>
    <cellStyle name="20% - Accent1 4 3 4 2 2 4" xfId="40242" xr:uid="{00000000-0005-0000-0000-00007D9C0000}"/>
    <cellStyle name="20% - Accent1 4 3 4 2 3" xfId="40243" xr:uid="{00000000-0005-0000-0000-00007E9C0000}"/>
    <cellStyle name="20% - Accent1 4 3 4 2 3 2" xfId="40244" xr:uid="{00000000-0005-0000-0000-00007F9C0000}"/>
    <cellStyle name="20% - Accent1 4 3 4 2 3 2 2" xfId="40245" xr:uid="{00000000-0005-0000-0000-0000809C0000}"/>
    <cellStyle name="20% - Accent1 4 3 4 2 3 2 2 2" xfId="40246" xr:uid="{00000000-0005-0000-0000-0000819C0000}"/>
    <cellStyle name="20% - Accent1 4 3 4 2 3 2 3" xfId="40247" xr:uid="{00000000-0005-0000-0000-0000829C0000}"/>
    <cellStyle name="20% - Accent1 4 3 4 2 3 3" xfId="40248" xr:uid="{00000000-0005-0000-0000-0000839C0000}"/>
    <cellStyle name="20% - Accent1 4 3 4 2 3 3 2" xfId="40249" xr:uid="{00000000-0005-0000-0000-0000849C0000}"/>
    <cellStyle name="20% - Accent1 4 3 4 2 3 4" xfId="40250" xr:uid="{00000000-0005-0000-0000-0000859C0000}"/>
    <cellStyle name="20% - Accent1 4 3 4 2 4" xfId="40251" xr:uid="{00000000-0005-0000-0000-0000869C0000}"/>
    <cellStyle name="20% - Accent1 4 3 4 2 4 2" xfId="40252" xr:uid="{00000000-0005-0000-0000-0000879C0000}"/>
    <cellStyle name="20% - Accent1 4 3 4 2 4 2 2" xfId="40253" xr:uid="{00000000-0005-0000-0000-0000889C0000}"/>
    <cellStyle name="20% - Accent1 4 3 4 2 4 2 2 2" xfId="40254" xr:uid="{00000000-0005-0000-0000-0000899C0000}"/>
    <cellStyle name="20% - Accent1 4 3 4 2 4 2 3" xfId="40255" xr:uid="{00000000-0005-0000-0000-00008A9C0000}"/>
    <cellStyle name="20% - Accent1 4 3 4 2 4 3" xfId="40256" xr:uid="{00000000-0005-0000-0000-00008B9C0000}"/>
    <cellStyle name="20% - Accent1 4 3 4 2 4 3 2" xfId="40257" xr:uid="{00000000-0005-0000-0000-00008C9C0000}"/>
    <cellStyle name="20% - Accent1 4 3 4 2 4 4" xfId="40258" xr:uid="{00000000-0005-0000-0000-00008D9C0000}"/>
    <cellStyle name="20% - Accent1 4 3 4 2 5" xfId="40259" xr:uid="{00000000-0005-0000-0000-00008E9C0000}"/>
    <cellStyle name="20% - Accent1 4 3 4 2 5 2" xfId="40260" xr:uid="{00000000-0005-0000-0000-00008F9C0000}"/>
    <cellStyle name="20% - Accent1 4 3 4 2 5 2 2" xfId="40261" xr:uid="{00000000-0005-0000-0000-0000909C0000}"/>
    <cellStyle name="20% - Accent1 4 3 4 2 5 3" xfId="40262" xr:uid="{00000000-0005-0000-0000-0000919C0000}"/>
    <cellStyle name="20% - Accent1 4 3 4 2 6" xfId="40263" xr:uid="{00000000-0005-0000-0000-0000929C0000}"/>
    <cellStyle name="20% - Accent1 4 3 4 2 6 2" xfId="40264" xr:uid="{00000000-0005-0000-0000-0000939C0000}"/>
    <cellStyle name="20% - Accent1 4 3 4 2 6 2 2" xfId="40265" xr:uid="{00000000-0005-0000-0000-0000949C0000}"/>
    <cellStyle name="20% - Accent1 4 3 4 2 6 3" xfId="40266" xr:uid="{00000000-0005-0000-0000-0000959C0000}"/>
    <cellStyle name="20% - Accent1 4 3 4 2 7" xfId="40267" xr:uid="{00000000-0005-0000-0000-0000969C0000}"/>
    <cellStyle name="20% - Accent1 4 3 4 2 7 2" xfId="40268" xr:uid="{00000000-0005-0000-0000-0000979C0000}"/>
    <cellStyle name="20% - Accent1 4 3 4 2 8" xfId="40269" xr:uid="{00000000-0005-0000-0000-0000989C0000}"/>
    <cellStyle name="20% - Accent1 4 3 4 2 8 2" xfId="40270" xr:uid="{00000000-0005-0000-0000-0000999C0000}"/>
    <cellStyle name="20% - Accent1 4 3 4 2 9" xfId="40271" xr:uid="{00000000-0005-0000-0000-00009A9C0000}"/>
    <cellStyle name="20% - Accent1 4 3 4 3" xfId="40272" xr:uid="{00000000-0005-0000-0000-00009B9C0000}"/>
    <cellStyle name="20% - Accent1 4 3 4 3 2" xfId="40273" xr:uid="{00000000-0005-0000-0000-00009C9C0000}"/>
    <cellStyle name="20% - Accent1 4 3 4 3 2 2" xfId="40274" xr:uid="{00000000-0005-0000-0000-00009D9C0000}"/>
    <cellStyle name="20% - Accent1 4 3 4 3 2 2 2" xfId="40275" xr:uid="{00000000-0005-0000-0000-00009E9C0000}"/>
    <cellStyle name="20% - Accent1 4 3 4 3 2 2 2 2" xfId="40276" xr:uid="{00000000-0005-0000-0000-00009F9C0000}"/>
    <cellStyle name="20% - Accent1 4 3 4 3 2 2 3" xfId="40277" xr:uid="{00000000-0005-0000-0000-0000A09C0000}"/>
    <cellStyle name="20% - Accent1 4 3 4 3 2 3" xfId="40278" xr:uid="{00000000-0005-0000-0000-0000A19C0000}"/>
    <cellStyle name="20% - Accent1 4 3 4 3 2 3 2" xfId="40279" xr:uid="{00000000-0005-0000-0000-0000A29C0000}"/>
    <cellStyle name="20% - Accent1 4 3 4 3 2 4" xfId="40280" xr:uid="{00000000-0005-0000-0000-0000A39C0000}"/>
    <cellStyle name="20% - Accent1 4 3 4 3 3" xfId="40281" xr:uid="{00000000-0005-0000-0000-0000A49C0000}"/>
    <cellStyle name="20% - Accent1 4 3 4 3 3 2" xfId="40282" xr:uid="{00000000-0005-0000-0000-0000A59C0000}"/>
    <cellStyle name="20% - Accent1 4 3 4 3 3 2 2" xfId="40283" xr:uid="{00000000-0005-0000-0000-0000A69C0000}"/>
    <cellStyle name="20% - Accent1 4 3 4 3 3 2 2 2" xfId="40284" xr:uid="{00000000-0005-0000-0000-0000A79C0000}"/>
    <cellStyle name="20% - Accent1 4 3 4 3 3 2 3" xfId="40285" xr:uid="{00000000-0005-0000-0000-0000A89C0000}"/>
    <cellStyle name="20% - Accent1 4 3 4 3 3 3" xfId="40286" xr:uid="{00000000-0005-0000-0000-0000A99C0000}"/>
    <cellStyle name="20% - Accent1 4 3 4 3 3 3 2" xfId="40287" xr:uid="{00000000-0005-0000-0000-0000AA9C0000}"/>
    <cellStyle name="20% - Accent1 4 3 4 3 3 4" xfId="40288" xr:uid="{00000000-0005-0000-0000-0000AB9C0000}"/>
    <cellStyle name="20% - Accent1 4 3 4 3 4" xfId="40289" xr:uid="{00000000-0005-0000-0000-0000AC9C0000}"/>
    <cellStyle name="20% - Accent1 4 3 4 3 4 2" xfId="40290" xr:uid="{00000000-0005-0000-0000-0000AD9C0000}"/>
    <cellStyle name="20% - Accent1 4 3 4 3 4 2 2" xfId="40291" xr:uid="{00000000-0005-0000-0000-0000AE9C0000}"/>
    <cellStyle name="20% - Accent1 4 3 4 3 4 2 2 2" xfId="40292" xr:uid="{00000000-0005-0000-0000-0000AF9C0000}"/>
    <cellStyle name="20% - Accent1 4 3 4 3 4 2 3" xfId="40293" xr:uid="{00000000-0005-0000-0000-0000B09C0000}"/>
    <cellStyle name="20% - Accent1 4 3 4 3 4 3" xfId="40294" xr:uid="{00000000-0005-0000-0000-0000B19C0000}"/>
    <cellStyle name="20% - Accent1 4 3 4 3 4 3 2" xfId="40295" xr:uid="{00000000-0005-0000-0000-0000B29C0000}"/>
    <cellStyle name="20% - Accent1 4 3 4 3 4 4" xfId="40296" xr:uid="{00000000-0005-0000-0000-0000B39C0000}"/>
    <cellStyle name="20% - Accent1 4 3 4 3 5" xfId="40297" xr:uid="{00000000-0005-0000-0000-0000B49C0000}"/>
    <cellStyle name="20% - Accent1 4 3 4 3 5 2" xfId="40298" xr:uid="{00000000-0005-0000-0000-0000B59C0000}"/>
    <cellStyle name="20% - Accent1 4 3 4 3 5 2 2" xfId="40299" xr:uid="{00000000-0005-0000-0000-0000B69C0000}"/>
    <cellStyle name="20% - Accent1 4 3 4 3 5 3" xfId="40300" xr:uid="{00000000-0005-0000-0000-0000B79C0000}"/>
    <cellStyle name="20% - Accent1 4 3 4 3 6" xfId="40301" xr:uid="{00000000-0005-0000-0000-0000B89C0000}"/>
    <cellStyle name="20% - Accent1 4 3 4 3 6 2" xfId="40302" xr:uid="{00000000-0005-0000-0000-0000B99C0000}"/>
    <cellStyle name="20% - Accent1 4 3 4 3 6 2 2" xfId="40303" xr:uid="{00000000-0005-0000-0000-0000BA9C0000}"/>
    <cellStyle name="20% - Accent1 4 3 4 3 6 3" xfId="40304" xr:uid="{00000000-0005-0000-0000-0000BB9C0000}"/>
    <cellStyle name="20% - Accent1 4 3 4 3 7" xfId="40305" xr:uid="{00000000-0005-0000-0000-0000BC9C0000}"/>
    <cellStyle name="20% - Accent1 4 3 4 3 7 2" xfId="40306" xr:uid="{00000000-0005-0000-0000-0000BD9C0000}"/>
    <cellStyle name="20% - Accent1 4 3 4 3 8" xfId="40307" xr:uid="{00000000-0005-0000-0000-0000BE9C0000}"/>
    <cellStyle name="20% - Accent1 4 3 4 3 8 2" xfId="40308" xr:uid="{00000000-0005-0000-0000-0000BF9C0000}"/>
    <cellStyle name="20% - Accent1 4 3 4 3 9" xfId="40309" xr:uid="{00000000-0005-0000-0000-0000C09C0000}"/>
    <cellStyle name="20% - Accent1 4 3 4 4" xfId="40310" xr:uid="{00000000-0005-0000-0000-0000C19C0000}"/>
    <cellStyle name="20% - Accent1 4 3 4 4 2" xfId="40311" xr:uid="{00000000-0005-0000-0000-0000C29C0000}"/>
    <cellStyle name="20% - Accent1 4 3 4 4 2 2" xfId="40312" xr:uid="{00000000-0005-0000-0000-0000C39C0000}"/>
    <cellStyle name="20% - Accent1 4 3 4 4 2 2 2" xfId="40313" xr:uid="{00000000-0005-0000-0000-0000C49C0000}"/>
    <cellStyle name="20% - Accent1 4 3 4 4 2 3" xfId="40314" xr:uid="{00000000-0005-0000-0000-0000C59C0000}"/>
    <cellStyle name="20% - Accent1 4 3 4 4 3" xfId="40315" xr:uid="{00000000-0005-0000-0000-0000C69C0000}"/>
    <cellStyle name="20% - Accent1 4 3 4 4 3 2" xfId="40316" xr:uid="{00000000-0005-0000-0000-0000C79C0000}"/>
    <cellStyle name="20% - Accent1 4 3 4 4 4" xfId="40317" xr:uid="{00000000-0005-0000-0000-0000C89C0000}"/>
    <cellStyle name="20% - Accent1 4 3 4 5" xfId="40318" xr:uid="{00000000-0005-0000-0000-0000C99C0000}"/>
    <cellStyle name="20% - Accent1 4 3 4 5 2" xfId="40319" xr:uid="{00000000-0005-0000-0000-0000CA9C0000}"/>
    <cellStyle name="20% - Accent1 4 3 4 5 2 2" xfId="40320" xr:uid="{00000000-0005-0000-0000-0000CB9C0000}"/>
    <cellStyle name="20% - Accent1 4 3 4 5 2 2 2" xfId="40321" xr:uid="{00000000-0005-0000-0000-0000CC9C0000}"/>
    <cellStyle name="20% - Accent1 4 3 4 5 2 3" xfId="40322" xr:uid="{00000000-0005-0000-0000-0000CD9C0000}"/>
    <cellStyle name="20% - Accent1 4 3 4 5 3" xfId="40323" xr:uid="{00000000-0005-0000-0000-0000CE9C0000}"/>
    <cellStyle name="20% - Accent1 4 3 4 5 3 2" xfId="40324" xr:uid="{00000000-0005-0000-0000-0000CF9C0000}"/>
    <cellStyle name="20% - Accent1 4 3 4 5 4" xfId="40325" xr:uid="{00000000-0005-0000-0000-0000D09C0000}"/>
    <cellStyle name="20% - Accent1 4 3 4 6" xfId="40326" xr:uid="{00000000-0005-0000-0000-0000D19C0000}"/>
    <cellStyle name="20% - Accent1 4 3 4 6 2" xfId="40327" xr:uid="{00000000-0005-0000-0000-0000D29C0000}"/>
    <cellStyle name="20% - Accent1 4 3 4 6 2 2" xfId="40328" xr:uid="{00000000-0005-0000-0000-0000D39C0000}"/>
    <cellStyle name="20% - Accent1 4 3 4 6 2 2 2" xfId="40329" xr:uid="{00000000-0005-0000-0000-0000D49C0000}"/>
    <cellStyle name="20% - Accent1 4 3 4 6 2 3" xfId="40330" xr:uid="{00000000-0005-0000-0000-0000D59C0000}"/>
    <cellStyle name="20% - Accent1 4 3 4 6 3" xfId="40331" xr:uid="{00000000-0005-0000-0000-0000D69C0000}"/>
    <cellStyle name="20% - Accent1 4 3 4 6 3 2" xfId="40332" xr:uid="{00000000-0005-0000-0000-0000D79C0000}"/>
    <cellStyle name="20% - Accent1 4 3 4 6 4" xfId="40333" xr:uid="{00000000-0005-0000-0000-0000D89C0000}"/>
    <cellStyle name="20% - Accent1 4 3 4 7" xfId="40334" xr:uid="{00000000-0005-0000-0000-0000D99C0000}"/>
    <cellStyle name="20% - Accent1 4 3 4 7 2" xfId="40335" xr:uid="{00000000-0005-0000-0000-0000DA9C0000}"/>
    <cellStyle name="20% - Accent1 4 3 4 7 2 2" xfId="40336" xr:uid="{00000000-0005-0000-0000-0000DB9C0000}"/>
    <cellStyle name="20% - Accent1 4 3 4 7 3" xfId="40337" xr:uid="{00000000-0005-0000-0000-0000DC9C0000}"/>
    <cellStyle name="20% - Accent1 4 3 4 8" xfId="40338" xr:uid="{00000000-0005-0000-0000-0000DD9C0000}"/>
    <cellStyle name="20% - Accent1 4 3 4 8 2" xfId="40339" xr:uid="{00000000-0005-0000-0000-0000DE9C0000}"/>
    <cellStyle name="20% - Accent1 4 3 4 8 2 2" xfId="40340" xr:uid="{00000000-0005-0000-0000-0000DF9C0000}"/>
    <cellStyle name="20% - Accent1 4 3 4 8 3" xfId="40341" xr:uid="{00000000-0005-0000-0000-0000E09C0000}"/>
    <cellStyle name="20% - Accent1 4 3 4 9" xfId="40342" xr:uid="{00000000-0005-0000-0000-0000E19C0000}"/>
    <cellStyle name="20% - Accent1 4 3 4 9 2" xfId="40343" xr:uid="{00000000-0005-0000-0000-0000E29C0000}"/>
    <cellStyle name="20% - Accent1 4 3 5" xfId="40344" xr:uid="{00000000-0005-0000-0000-0000E39C0000}"/>
    <cellStyle name="20% - Accent1 4 3 5 10" xfId="40345" xr:uid="{00000000-0005-0000-0000-0000E49C0000}"/>
    <cellStyle name="20% - Accent1 4 3 5 10 2" xfId="40346" xr:uid="{00000000-0005-0000-0000-0000E59C0000}"/>
    <cellStyle name="20% - Accent1 4 3 5 11" xfId="40347" xr:uid="{00000000-0005-0000-0000-0000E69C0000}"/>
    <cellStyle name="20% - Accent1 4 3 5 2" xfId="40348" xr:uid="{00000000-0005-0000-0000-0000E79C0000}"/>
    <cellStyle name="20% - Accent1 4 3 5 2 2" xfId="40349" xr:uid="{00000000-0005-0000-0000-0000E89C0000}"/>
    <cellStyle name="20% - Accent1 4 3 5 2 2 2" xfId="40350" xr:uid="{00000000-0005-0000-0000-0000E99C0000}"/>
    <cellStyle name="20% - Accent1 4 3 5 2 2 2 2" xfId="40351" xr:uid="{00000000-0005-0000-0000-0000EA9C0000}"/>
    <cellStyle name="20% - Accent1 4 3 5 2 2 2 2 2" xfId="40352" xr:uid="{00000000-0005-0000-0000-0000EB9C0000}"/>
    <cellStyle name="20% - Accent1 4 3 5 2 2 2 3" xfId="40353" xr:uid="{00000000-0005-0000-0000-0000EC9C0000}"/>
    <cellStyle name="20% - Accent1 4 3 5 2 2 3" xfId="40354" xr:uid="{00000000-0005-0000-0000-0000ED9C0000}"/>
    <cellStyle name="20% - Accent1 4 3 5 2 2 3 2" xfId="40355" xr:uid="{00000000-0005-0000-0000-0000EE9C0000}"/>
    <cellStyle name="20% - Accent1 4 3 5 2 2 4" xfId="40356" xr:uid="{00000000-0005-0000-0000-0000EF9C0000}"/>
    <cellStyle name="20% - Accent1 4 3 5 2 3" xfId="40357" xr:uid="{00000000-0005-0000-0000-0000F09C0000}"/>
    <cellStyle name="20% - Accent1 4 3 5 2 3 2" xfId="40358" xr:uid="{00000000-0005-0000-0000-0000F19C0000}"/>
    <cellStyle name="20% - Accent1 4 3 5 2 3 2 2" xfId="40359" xr:uid="{00000000-0005-0000-0000-0000F29C0000}"/>
    <cellStyle name="20% - Accent1 4 3 5 2 3 2 2 2" xfId="40360" xr:uid="{00000000-0005-0000-0000-0000F39C0000}"/>
    <cellStyle name="20% - Accent1 4 3 5 2 3 2 3" xfId="40361" xr:uid="{00000000-0005-0000-0000-0000F49C0000}"/>
    <cellStyle name="20% - Accent1 4 3 5 2 3 3" xfId="40362" xr:uid="{00000000-0005-0000-0000-0000F59C0000}"/>
    <cellStyle name="20% - Accent1 4 3 5 2 3 3 2" xfId="40363" xr:uid="{00000000-0005-0000-0000-0000F69C0000}"/>
    <cellStyle name="20% - Accent1 4 3 5 2 3 4" xfId="40364" xr:uid="{00000000-0005-0000-0000-0000F79C0000}"/>
    <cellStyle name="20% - Accent1 4 3 5 2 4" xfId="40365" xr:uid="{00000000-0005-0000-0000-0000F89C0000}"/>
    <cellStyle name="20% - Accent1 4 3 5 2 4 2" xfId="40366" xr:uid="{00000000-0005-0000-0000-0000F99C0000}"/>
    <cellStyle name="20% - Accent1 4 3 5 2 4 2 2" xfId="40367" xr:uid="{00000000-0005-0000-0000-0000FA9C0000}"/>
    <cellStyle name="20% - Accent1 4 3 5 2 4 2 2 2" xfId="40368" xr:uid="{00000000-0005-0000-0000-0000FB9C0000}"/>
    <cellStyle name="20% - Accent1 4 3 5 2 4 2 3" xfId="40369" xr:uid="{00000000-0005-0000-0000-0000FC9C0000}"/>
    <cellStyle name="20% - Accent1 4 3 5 2 4 3" xfId="40370" xr:uid="{00000000-0005-0000-0000-0000FD9C0000}"/>
    <cellStyle name="20% - Accent1 4 3 5 2 4 3 2" xfId="40371" xr:uid="{00000000-0005-0000-0000-0000FE9C0000}"/>
    <cellStyle name="20% - Accent1 4 3 5 2 4 4" xfId="40372" xr:uid="{00000000-0005-0000-0000-0000FF9C0000}"/>
    <cellStyle name="20% - Accent1 4 3 5 2 5" xfId="40373" xr:uid="{00000000-0005-0000-0000-0000009D0000}"/>
    <cellStyle name="20% - Accent1 4 3 5 2 5 2" xfId="40374" xr:uid="{00000000-0005-0000-0000-0000019D0000}"/>
    <cellStyle name="20% - Accent1 4 3 5 2 5 2 2" xfId="40375" xr:uid="{00000000-0005-0000-0000-0000029D0000}"/>
    <cellStyle name="20% - Accent1 4 3 5 2 5 3" xfId="40376" xr:uid="{00000000-0005-0000-0000-0000039D0000}"/>
    <cellStyle name="20% - Accent1 4 3 5 2 6" xfId="40377" xr:uid="{00000000-0005-0000-0000-0000049D0000}"/>
    <cellStyle name="20% - Accent1 4 3 5 2 6 2" xfId="40378" xr:uid="{00000000-0005-0000-0000-0000059D0000}"/>
    <cellStyle name="20% - Accent1 4 3 5 2 6 2 2" xfId="40379" xr:uid="{00000000-0005-0000-0000-0000069D0000}"/>
    <cellStyle name="20% - Accent1 4 3 5 2 6 3" xfId="40380" xr:uid="{00000000-0005-0000-0000-0000079D0000}"/>
    <cellStyle name="20% - Accent1 4 3 5 2 7" xfId="40381" xr:uid="{00000000-0005-0000-0000-0000089D0000}"/>
    <cellStyle name="20% - Accent1 4 3 5 2 7 2" xfId="40382" xr:uid="{00000000-0005-0000-0000-0000099D0000}"/>
    <cellStyle name="20% - Accent1 4 3 5 2 8" xfId="40383" xr:uid="{00000000-0005-0000-0000-00000A9D0000}"/>
    <cellStyle name="20% - Accent1 4 3 5 2 8 2" xfId="40384" xr:uid="{00000000-0005-0000-0000-00000B9D0000}"/>
    <cellStyle name="20% - Accent1 4 3 5 2 9" xfId="40385" xr:uid="{00000000-0005-0000-0000-00000C9D0000}"/>
    <cellStyle name="20% - Accent1 4 3 5 3" xfId="40386" xr:uid="{00000000-0005-0000-0000-00000D9D0000}"/>
    <cellStyle name="20% - Accent1 4 3 5 3 2" xfId="40387" xr:uid="{00000000-0005-0000-0000-00000E9D0000}"/>
    <cellStyle name="20% - Accent1 4 3 5 3 2 2" xfId="40388" xr:uid="{00000000-0005-0000-0000-00000F9D0000}"/>
    <cellStyle name="20% - Accent1 4 3 5 3 2 2 2" xfId="40389" xr:uid="{00000000-0005-0000-0000-0000109D0000}"/>
    <cellStyle name="20% - Accent1 4 3 5 3 2 2 2 2" xfId="40390" xr:uid="{00000000-0005-0000-0000-0000119D0000}"/>
    <cellStyle name="20% - Accent1 4 3 5 3 2 2 3" xfId="40391" xr:uid="{00000000-0005-0000-0000-0000129D0000}"/>
    <cellStyle name="20% - Accent1 4 3 5 3 2 3" xfId="40392" xr:uid="{00000000-0005-0000-0000-0000139D0000}"/>
    <cellStyle name="20% - Accent1 4 3 5 3 2 3 2" xfId="40393" xr:uid="{00000000-0005-0000-0000-0000149D0000}"/>
    <cellStyle name="20% - Accent1 4 3 5 3 2 4" xfId="40394" xr:uid="{00000000-0005-0000-0000-0000159D0000}"/>
    <cellStyle name="20% - Accent1 4 3 5 3 3" xfId="40395" xr:uid="{00000000-0005-0000-0000-0000169D0000}"/>
    <cellStyle name="20% - Accent1 4 3 5 3 3 2" xfId="40396" xr:uid="{00000000-0005-0000-0000-0000179D0000}"/>
    <cellStyle name="20% - Accent1 4 3 5 3 3 2 2" xfId="40397" xr:uid="{00000000-0005-0000-0000-0000189D0000}"/>
    <cellStyle name="20% - Accent1 4 3 5 3 3 2 2 2" xfId="40398" xr:uid="{00000000-0005-0000-0000-0000199D0000}"/>
    <cellStyle name="20% - Accent1 4 3 5 3 3 2 3" xfId="40399" xr:uid="{00000000-0005-0000-0000-00001A9D0000}"/>
    <cellStyle name="20% - Accent1 4 3 5 3 3 3" xfId="40400" xr:uid="{00000000-0005-0000-0000-00001B9D0000}"/>
    <cellStyle name="20% - Accent1 4 3 5 3 3 3 2" xfId="40401" xr:uid="{00000000-0005-0000-0000-00001C9D0000}"/>
    <cellStyle name="20% - Accent1 4 3 5 3 3 4" xfId="40402" xr:uid="{00000000-0005-0000-0000-00001D9D0000}"/>
    <cellStyle name="20% - Accent1 4 3 5 3 4" xfId="40403" xr:uid="{00000000-0005-0000-0000-00001E9D0000}"/>
    <cellStyle name="20% - Accent1 4 3 5 3 4 2" xfId="40404" xr:uid="{00000000-0005-0000-0000-00001F9D0000}"/>
    <cellStyle name="20% - Accent1 4 3 5 3 4 2 2" xfId="40405" xr:uid="{00000000-0005-0000-0000-0000209D0000}"/>
    <cellStyle name="20% - Accent1 4 3 5 3 4 2 2 2" xfId="40406" xr:uid="{00000000-0005-0000-0000-0000219D0000}"/>
    <cellStyle name="20% - Accent1 4 3 5 3 4 2 3" xfId="40407" xr:uid="{00000000-0005-0000-0000-0000229D0000}"/>
    <cellStyle name="20% - Accent1 4 3 5 3 4 3" xfId="40408" xr:uid="{00000000-0005-0000-0000-0000239D0000}"/>
    <cellStyle name="20% - Accent1 4 3 5 3 4 3 2" xfId="40409" xr:uid="{00000000-0005-0000-0000-0000249D0000}"/>
    <cellStyle name="20% - Accent1 4 3 5 3 4 4" xfId="40410" xr:uid="{00000000-0005-0000-0000-0000259D0000}"/>
    <cellStyle name="20% - Accent1 4 3 5 3 5" xfId="40411" xr:uid="{00000000-0005-0000-0000-0000269D0000}"/>
    <cellStyle name="20% - Accent1 4 3 5 3 5 2" xfId="40412" xr:uid="{00000000-0005-0000-0000-0000279D0000}"/>
    <cellStyle name="20% - Accent1 4 3 5 3 5 2 2" xfId="40413" xr:uid="{00000000-0005-0000-0000-0000289D0000}"/>
    <cellStyle name="20% - Accent1 4 3 5 3 5 3" xfId="40414" xr:uid="{00000000-0005-0000-0000-0000299D0000}"/>
    <cellStyle name="20% - Accent1 4 3 5 3 6" xfId="40415" xr:uid="{00000000-0005-0000-0000-00002A9D0000}"/>
    <cellStyle name="20% - Accent1 4 3 5 3 6 2" xfId="40416" xr:uid="{00000000-0005-0000-0000-00002B9D0000}"/>
    <cellStyle name="20% - Accent1 4 3 5 3 6 2 2" xfId="40417" xr:uid="{00000000-0005-0000-0000-00002C9D0000}"/>
    <cellStyle name="20% - Accent1 4 3 5 3 6 3" xfId="40418" xr:uid="{00000000-0005-0000-0000-00002D9D0000}"/>
    <cellStyle name="20% - Accent1 4 3 5 3 7" xfId="40419" xr:uid="{00000000-0005-0000-0000-00002E9D0000}"/>
    <cellStyle name="20% - Accent1 4 3 5 3 7 2" xfId="40420" xr:uid="{00000000-0005-0000-0000-00002F9D0000}"/>
    <cellStyle name="20% - Accent1 4 3 5 3 8" xfId="40421" xr:uid="{00000000-0005-0000-0000-0000309D0000}"/>
    <cellStyle name="20% - Accent1 4 3 5 3 8 2" xfId="40422" xr:uid="{00000000-0005-0000-0000-0000319D0000}"/>
    <cellStyle name="20% - Accent1 4 3 5 3 9" xfId="40423" xr:uid="{00000000-0005-0000-0000-0000329D0000}"/>
    <cellStyle name="20% - Accent1 4 3 5 4" xfId="40424" xr:uid="{00000000-0005-0000-0000-0000339D0000}"/>
    <cellStyle name="20% - Accent1 4 3 5 4 2" xfId="40425" xr:uid="{00000000-0005-0000-0000-0000349D0000}"/>
    <cellStyle name="20% - Accent1 4 3 5 4 2 2" xfId="40426" xr:uid="{00000000-0005-0000-0000-0000359D0000}"/>
    <cellStyle name="20% - Accent1 4 3 5 4 2 2 2" xfId="40427" xr:uid="{00000000-0005-0000-0000-0000369D0000}"/>
    <cellStyle name="20% - Accent1 4 3 5 4 2 3" xfId="40428" xr:uid="{00000000-0005-0000-0000-0000379D0000}"/>
    <cellStyle name="20% - Accent1 4 3 5 4 3" xfId="40429" xr:uid="{00000000-0005-0000-0000-0000389D0000}"/>
    <cellStyle name="20% - Accent1 4 3 5 4 3 2" xfId="40430" xr:uid="{00000000-0005-0000-0000-0000399D0000}"/>
    <cellStyle name="20% - Accent1 4 3 5 4 4" xfId="40431" xr:uid="{00000000-0005-0000-0000-00003A9D0000}"/>
    <cellStyle name="20% - Accent1 4 3 5 5" xfId="40432" xr:uid="{00000000-0005-0000-0000-00003B9D0000}"/>
    <cellStyle name="20% - Accent1 4 3 5 5 2" xfId="40433" xr:uid="{00000000-0005-0000-0000-00003C9D0000}"/>
    <cellStyle name="20% - Accent1 4 3 5 5 2 2" xfId="40434" xr:uid="{00000000-0005-0000-0000-00003D9D0000}"/>
    <cellStyle name="20% - Accent1 4 3 5 5 2 2 2" xfId="40435" xr:uid="{00000000-0005-0000-0000-00003E9D0000}"/>
    <cellStyle name="20% - Accent1 4 3 5 5 2 3" xfId="40436" xr:uid="{00000000-0005-0000-0000-00003F9D0000}"/>
    <cellStyle name="20% - Accent1 4 3 5 5 3" xfId="40437" xr:uid="{00000000-0005-0000-0000-0000409D0000}"/>
    <cellStyle name="20% - Accent1 4 3 5 5 3 2" xfId="40438" xr:uid="{00000000-0005-0000-0000-0000419D0000}"/>
    <cellStyle name="20% - Accent1 4 3 5 5 4" xfId="40439" xr:uid="{00000000-0005-0000-0000-0000429D0000}"/>
    <cellStyle name="20% - Accent1 4 3 5 6" xfId="40440" xr:uid="{00000000-0005-0000-0000-0000439D0000}"/>
    <cellStyle name="20% - Accent1 4 3 5 6 2" xfId="40441" xr:uid="{00000000-0005-0000-0000-0000449D0000}"/>
    <cellStyle name="20% - Accent1 4 3 5 6 2 2" xfId="40442" xr:uid="{00000000-0005-0000-0000-0000459D0000}"/>
    <cellStyle name="20% - Accent1 4 3 5 6 2 2 2" xfId="40443" xr:uid="{00000000-0005-0000-0000-0000469D0000}"/>
    <cellStyle name="20% - Accent1 4 3 5 6 2 3" xfId="40444" xr:uid="{00000000-0005-0000-0000-0000479D0000}"/>
    <cellStyle name="20% - Accent1 4 3 5 6 3" xfId="40445" xr:uid="{00000000-0005-0000-0000-0000489D0000}"/>
    <cellStyle name="20% - Accent1 4 3 5 6 3 2" xfId="40446" xr:uid="{00000000-0005-0000-0000-0000499D0000}"/>
    <cellStyle name="20% - Accent1 4 3 5 6 4" xfId="40447" xr:uid="{00000000-0005-0000-0000-00004A9D0000}"/>
    <cellStyle name="20% - Accent1 4 3 5 7" xfId="40448" xr:uid="{00000000-0005-0000-0000-00004B9D0000}"/>
    <cellStyle name="20% - Accent1 4 3 5 7 2" xfId="40449" xr:uid="{00000000-0005-0000-0000-00004C9D0000}"/>
    <cellStyle name="20% - Accent1 4 3 5 7 2 2" xfId="40450" xr:uid="{00000000-0005-0000-0000-00004D9D0000}"/>
    <cellStyle name="20% - Accent1 4 3 5 7 3" xfId="40451" xr:uid="{00000000-0005-0000-0000-00004E9D0000}"/>
    <cellStyle name="20% - Accent1 4 3 5 8" xfId="40452" xr:uid="{00000000-0005-0000-0000-00004F9D0000}"/>
    <cellStyle name="20% - Accent1 4 3 5 8 2" xfId="40453" xr:uid="{00000000-0005-0000-0000-0000509D0000}"/>
    <cellStyle name="20% - Accent1 4 3 5 8 2 2" xfId="40454" xr:uid="{00000000-0005-0000-0000-0000519D0000}"/>
    <cellStyle name="20% - Accent1 4 3 5 8 3" xfId="40455" xr:uid="{00000000-0005-0000-0000-0000529D0000}"/>
    <cellStyle name="20% - Accent1 4 3 5 9" xfId="40456" xr:uid="{00000000-0005-0000-0000-0000539D0000}"/>
    <cellStyle name="20% - Accent1 4 3 5 9 2" xfId="40457" xr:uid="{00000000-0005-0000-0000-0000549D0000}"/>
    <cellStyle name="20% - Accent1 4 3 6" xfId="40458" xr:uid="{00000000-0005-0000-0000-0000559D0000}"/>
    <cellStyle name="20% - Accent1 4 3 6 10" xfId="40459" xr:uid="{00000000-0005-0000-0000-0000569D0000}"/>
    <cellStyle name="20% - Accent1 4 3 6 10 2" xfId="40460" xr:uid="{00000000-0005-0000-0000-0000579D0000}"/>
    <cellStyle name="20% - Accent1 4 3 6 11" xfId="40461" xr:uid="{00000000-0005-0000-0000-0000589D0000}"/>
    <cellStyle name="20% - Accent1 4 3 6 2" xfId="40462" xr:uid="{00000000-0005-0000-0000-0000599D0000}"/>
    <cellStyle name="20% - Accent1 4 3 6 2 2" xfId="40463" xr:uid="{00000000-0005-0000-0000-00005A9D0000}"/>
    <cellStyle name="20% - Accent1 4 3 6 2 2 2" xfId="40464" xr:uid="{00000000-0005-0000-0000-00005B9D0000}"/>
    <cellStyle name="20% - Accent1 4 3 6 2 2 2 2" xfId="40465" xr:uid="{00000000-0005-0000-0000-00005C9D0000}"/>
    <cellStyle name="20% - Accent1 4 3 6 2 2 2 2 2" xfId="40466" xr:uid="{00000000-0005-0000-0000-00005D9D0000}"/>
    <cellStyle name="20% - Accent1 4 3 6 2 2 2 3" xfId="40467" xr:uid="{00000000-0005-0000-0000-00005E9D0000}"/>
    <cellStyle name="20% - Accent1 4 3 6 2 2 3" xfId="40468" xr:uid="{00000000-0005-0000-0000-00005F9D0000}"/>
    <cellStyle name="20% - Accent1 4 3 6 2 2 3 2" xfId="40469" xr:uid="{00000000-0005-0000-0000-0000609D0000}"/>
    <cellStyle name="20% - Accent1 4 3 6 2 2 4" xfId="40470" xr:uid="{00000000-0005-0000-0000-0000619D0000}"/>
    <cellStyle name="20% - Accent1 4 3 6 2 3" xfId="40471" xr:uid="{00000000-0005-0000-0000-0000629D0000}"/>
    <cellStyle name="20% - Accent1 4 3 6 2 3 2" xfId="40472" xr:uid="{00000000-0005-0000-0000-0000639D0000}"/>
    <cellStyle name="20% - Accent1 4 3 6 2 3 2 2" xfId="40473" xr:uid="{00000000-0005-0000-0000-0000649D0000}"/>
    <cellStyle name="20% - Accent1 4 3 6 2 3 2 2 2" xfId="40474" xr:uid="{00000000-0005-0000-0000-0000659D0000}"/>
    <cellStyle name="20% - Accent1 4 3 6 2 3 2 3" xfId="40475" xr:uid="{00000000-0005-0000-0000-0000669D0000}"/>
    <cellStyle name="20% - Accent1 4 3 6 2 3 3" xfId="40476" xr:uid="{00000000-0005-0000-0000-0000679D0000}"/>
    <cellStyle name="20% - Accent1 4 3 6 2 3 3 2" xfId="40477" xr:uid="{00000000-0005-0000-0000-0000689D0000}"/>
    <cellStyle name="20% - Accent1 4 3 6 2 3 4" xfId="40478" xr:uid="{00000000-0005-0000-0000-0000699D0000}"/>
    <cellStyle name="20% - Accent1 4 3 6 2 4" xfId="40479" xr:uid="{00000000-0005-0000-0000-00006A9D0000}"/>
    <cellStyle name="20% - Accent1 4 3 6 2 4 2" xfId="40480" xr:uid="{00000000-0005-0000-0000-00006B9D0000}"/>
    <cellStyle name="20% - Accent1 4 3 6 2 4 2 2" xfId="40481" xr:uid="{00000000-0005-0000-0000-00006C9D0000}"/>
    <cellStyle name="20% - Accent1 4 3 6 2 4 2 2 2" xfId="40482" xr:uid="{00000000-0005-0000-0000-00006D9D0000}"/>
    <cellStyle name="20% - Accent1 4 3 6 2 4 2 3" xfId="40483" xr:uid="{00000000-0005-0000-0000-00006E9D0000}"/>
    <cellStyle name="20% - Accent1 4 3 6 2 4 3" xfId="40484" xr:uid="{00000000-0005-0000-0000-00006F9D0000}"/>
    <cellStyle name="20% - Accent1 4 3 6 2 4 3 2" xfId="40485" xr:uid="{00000000-0005-0000-0000-0000709D0000}"/>
    <cellStyle name="20% - Accent1 4 3 6 2 4 4" xfId="40486" xr:uid="{00000000-0005-0000-0000-0000719D0000}"/>
    <cellStyle name="20% - Accent1 4 3 6 2 5" xfId="40487" xr:uid="{00000000-0005-0000-0000-0000729D0000}"/>
    <cellStyle name="20% - Accent1 4 3 6 2 5 2" xfId="40488" xr:uid="{00000000-0005-0000-0000-0000739D0000}"/>
    <cellStyle name="20% - Accent1 4 3 6 2 5 2 2" xfId="40489" xr:uid="{00000000-0005-0000-0000-0000749D0000}"/>
    <cellStyle name="20% - Accent1 4 3 6 2 5 3" xfId="40490" xr:uid="{00000000-0005-0000-0000-0000759D0000}"/>
    <cellStyle name="20% - Accent1 4 3 6 2 6" xfId="40491" xr:uid="{00000000-0005-0000-0000-0000769D0000}"/>
    <cellStyle name="20% - Accent1 4 3 6 2 6 2" xfId="40492" xr:uid="{00000000-0005-0000-0000-0000779D0000}"/>
    <cellStyle name="20% - Accent1 4 3 6 2 6 2 2" xfId="40493" xr:uid="{00000000-0005-0000-0000-0000789D0000}"/>
    <cellStyle name="20% - Accent1 4 3 6 2 6 3" xfId="40494" xr:uid="{00000000-0005-0000-0000-0000799D0000}"/>
    <cellStyle name="20% - Accent1 4 3 6 2 7" xfId="40495" xr:uid="{00000000-0005-0000-0000-00007A9D0000}"/>
    <cellStyle name="20% - Accent1 4 3 6 2 7 2" xfId="40496" xr:uid="{00000000-0005-0000-0000-00007B9D0000}"/>
    <cellStyle name="20% - Accent1 4 3 6 2 8" xfId="40497" xr:uid="{00000000-0005-0000-0000-00007C9D0000}"/>
    <cellStyle name="20% - Accent1 4 3 6 2 8 2" xfId="40498" xr:uid="{00000000-0005-0000-0000-00007D9D0000}"/>
    <cellStyle name="20% - Accent1 4 3 6 2 9" xfId="40499" xr:uid="{00000000-0005-0000-0000-00007E9D0000}"/>
    <cellStyle name="20% - Accent1 4 3 6 3" xfId="40500" xr:uid="{00000000-0005-0000-0000-00007F9D0000}"/>
    <cellStyle name="20% - Accent1 4 3 6 3 2" xfId="40501" xr:uid="{00000000-0005-0000-0000-0000809D0000}"/>
    <cellStyle name="20% - Accent1 4 3 6 3 2 2" xfId="40502" xr:uid="{00000000-0005-0000-0000-0000819D0000}"/>
    <cellStyle name="20% - Accent1 4 3 6 3 2 2 2" xfId="40503" xr:uid="{00000000-0005-0000-0000-0000829D0000}"/>
    <cellStyle name="20% - Accent1 4 3 6 3 2 2 2 2" xfId="40504" xr:uid="{00000000-0005-0000-0000-0000839D0000}"/>
    <cellStyle name="20% - Accent1 4 3 6 3 2 2 3" xfId="40505" xr:uid="{00000000-0005-0000-0000-0000849D0000}"/>
    <cellStyle name="20% - Accent1 4 3 6 3 2 3" xfId="40506" xr:uid="{00000000-0005-0000-0000-0000859D0000}"/>
    <cellStyle name="20% - Accent1 4 3 6 3 2 3 2" xfId="40507" xr:uid="{00000000-0005-0000-0000-0000869D0000}"/>
    <cellStyle name="20% - Accent1 4 3 6 3 2 4" xfId="40508" xr:uid="{00000000-0005-0000-0000-0000879D0000}"/>
    <cellStyle name="20% - Accent1 4 3 6 3 3" xfId="40509" xr:uid="{00000000-0005-0000-0000-0000889D0000}"/>
    <cellStyle name="20% - Accent1 4 3 6 3 3 2" xfId="40510" xr:uid="{00000000-0005-0000-0000-0000899D0000}"/>
    <cellStyle name="20% - Accent1 4 3 6 3 3 2 2" xfId="40511" xr:uid="{00000000-0005-0000-0000-00008A9D0000}"/>
    <cellStyle name="20% - Accent1 4 3 6 3 3 2 2 2" xfId="40512" xr:uid="{00000000-0005-0000-0000-00008B9D0000}"/>
    <cellStyle name="20% - Accent1 4 3 6 3 3 2 3" xfId="40513" xr:uid="{00000000-0005-0000-0000-00008C9D0000}"/>
    <cellStyle name="20% - Accent1 4 3 6 3 3 3" xfId="40514" xr:uid="{00000000-0005-0000-0000-00008D9D0000}"/>
    <cellStyle name="20% - Accent1 4 3 6 3 3 3 2" xfId="40515" xr:uid="{00000000-0005-0000-0000-00008E9D0000}"/>
    <cellStyle name="20% - Accent1 4 3 6 3 3 4" xfId="40516" xr:uid="{00000000-0005-0000-0000-00008F9D0000}"/>
    <cellStyle name="20% - Accent1 4 3 6 3 4" xfId="40517" xr:uid="{00000000-0005-0000-0000-0000909D0000}"/>
    <cellStyle name="20% - Accent1 4 3 6 3 4 2" xfId="40518" xr:uid="{00000000-0005-0000-0000-0000919D0000}"/>
    <cellStyle name="20% - Accent1 4 3 6 3 4 2 2" xfId="40519" xr:uid="{00000000-0005-0000-0000-0000929D0000}"/>
    <cellStyle name="20% - Accent1 4 3 6 3 4 2 2 2" xfId="40520" xr:uid="{00000000-0005-0000-0000-0000939D0000}"/>
    <cellStyle name="20% - Accent1 4 3 6 3 4 2 3" xfId="40521" xr:uid="{00000000-0005-0000-0000-0000949D0000}"/>
    <cellStyle name="20% - Accent1 4 3 6 3 4 3" xfId="40522" xr:uid="{00000000-0005-0000-0000-0000959D0000}"/>
    <cellStyle name="20% - Accent1 4 3 6 3 4 3 2" xfId="40523" xr:uid="{00000000-0005-0000-0000-0000969D0000}"/>
    <cellStyle name="20% - Accent1 4 3 6 3 4 4" xfId="40524" xr:uid="{00000000-0005-0000-0000-0000979D0000}"/>
    <cellStyle name="20% - Accent1 4 3 6 3 5" xfId="40525" xr:uid="{00000000-0005-0000-0000-0000989D0000}"/>
    <cellStyle name="20% - Accent1 4 3 6 3 5 2" xfId="40526" xr:uid="{00000000-0005-0000-0000-0000999D0000}"/>
    <cellStyle name="20% - Accent1 4 3 6 3 5 2 2" xfId="40527" xr:uid="{00000000-0005-0000-0000-00009A9D0000}"/>
    <cellStyle name="20% - Accent1 4 3 6 3 5 3" xfId="40528" xr:uid="{00000000-0005-0000-0000-00009B9D0000}"/>
    <cellStyle name="20% - Accent1 4 3 6 3 6" xfId="40529" xr:uid="{00000000-0005-0000-0000-00009C9D0000}"/>
    <cellStyle name="20% - Accent1 4 3 6 3 6 2" xfId="40530" xr:uid="{00000000-0005-0000-0000-00009D9D0000}"/>
    <cellStyle name="20% - Accent1 4 3 6 3 6 2 2" xfId="40531" xr:uid="{00000000-0005-0000-0000-00009E9D0000}"/>
    <cellStyle name="20% - Accent1 4 3 6 3 6 3" xfId="40532" xr:uid="{00000000-0005-0000-0000-00009F9D0000}"/>
    <cellStyle name="20% - Accent1 4 3 6 3 7" xfId="40533" xr:uid="{00000000-0005-0000-0000-0000A09D0000}"/>
    <cellStyle name="20% - Accent1 4 3 6 3 7 2" xfId="40534" xr:uid="{00000000-0005-0000-0000-0000A19D0000}"/>
    <cellStyle name="20% - Accent1 4 3 6 3 8" xfId="40535" xr:uid="{00000000-0005-0000-0000-0000A29D0000}"/>
    <cellStyle name="20% - Accent1 4 3 6 3 8 2" xfId="40536" xr:uid="{00000000-0005-0000-0000-0000A39D0000}"/>
    <cellStyle name="20% - Accent1 4 3 6 3 9" xfId="40537" xr:uid="{00000000-0005-0000-0000-0000A49D0000}"/>
    <cellStyle name="20% - Accent1 4 3 6 4" xfId="40538" xr:uid="{00000000-0005-0000-0000-0000A59D0000}"/>
    <cellStyle name="20% - Accent1 4 3 6 4 2" xfId="40539" xr:uid="{00000000-0005-0000-0000-0000A69D0000}"/>
    <cellStyle name="20% - Accent1 4 3 6 4 2 2" xfId="40540" xr:uid="{00000000-0005-0000-0000-0000A79D0000}"/>
    <cellStyle name="20% - Accent1 4 3 6 4 2 2 2" xfId="40541" xr:uid="{00000000-0005-0000-0000-0000A89D0000}"/>
    <cellStyle name="20% - Accent1 4 3 6 4 2 3" xfId="40542" xr:uid="{00000000-0005-0000-0000-0000A99D0000}"/>
    <cellStyle name="20% - Accent1 4 3 6 4 3" xfId="40543" xr:uid="{00000000-0005-0000-0000-0000AA9D0000}"/>
    <cellStyle name="20% - Accent1 4 3 6 4 3 2" xfId="40544" xr:uid="{00000000-0005-0000-0000-0000AB9D0000}"/>
    <cellStyle name="20% - Accent1 4 3 6 4 4" xfId="40545" xr:uid="{00000000-0005-0000-0000-0000AC9D0000}"/>
    <cellStyle name="20% - Accent1 4 3 6 5" xfId="40546" xr:uid="{00000000-0005-0000-0000-0000AD9D0000}"/>
    <cellStyle name="20% - Accent1 4 3 6 5 2" xfId="40547" xr:uid="{00000000-0005-0000-0000-0000AE9D0000}"/>
    <cellStyle name="20% - Accent1 4 3 6 5 2 2" xfId="40548" xr:uid="{00000000-0005-0000-0000-0000AF9D0000}"/>
    <cellStyle name="20% - Accent1 4 3 6 5 2 2 2" xfId="40549" xr:uid="{00000000-0005-0000-0000-0000B09D0000}"/>
    <cellStyle name="20% - Accent1 4 3 6 5 2 3" xfId="40550" xr:uid="{00000000-0005-0000-0000-0000B19D0000}"/>
    <cellStyle name="20% - Accent1 4 3 6 5 3" xfId="40551" xr:uid="{00000000-0005-0000-0000-0000B29D0000}"/>
    <cellStyle name="20% - Accent1 4 3 6 5 3 2" xfId="40552" xr:uid="{00000000-0005-0000-0000-0000B39D0000}"/>
    <cellStyle name="20% - Accent1 4 3 6 5 4" xfId="40553" xr:uid="{00000000-0005-0000-0000-0000B49D0000}"/>
    <cellStyle name="20% - Accent1 4 3 6 6" xfId="40554" xr:uid="{00000000-0005-0000-0000-0000B59D0000}"/>
    <cellStyle name="20% - Accent1 4 3 6 6 2" xfId="40555" xr:uid="{00000000-0005-0000-0000-0000B69D0000}"/>
    <cellStyle name="20% - Accent1 4 3 6 6 2 2" xfId="40556" xr:uid="{00000000-0005-0000-0000-0000B79D0000}"/>
    <cellStyle name="20% - Accent1 4 3 6 6 2 2 2" xfId="40557" xr:uid="{00000000-0005-0000-0000-0000B89D0000}"/>
    <cellStyle name="20% - Accent1 4 3 6 6 2 3" xfId="40558" xr:uid="{00000000-0005-0000-0000-0000B99D0000}"/>
    <cellStyle name="20% - Accent1 4 3 6 6 3" xfId="40559" xr:uid="{00000000-0005-0000-0000-0000BA9D0000}"/>
    <cellStyle name="20% - Accent1 4 3 6 6 3 2" xfId="40560" xr:uid="{00000000-0005-0000-0000-0000BB9D0000}"/>
    <cellStyle name="20% - Accent1 4 3 6 6 4" xfId="40561" xr:uid="{00000000-0005-0000-0000-0000BC9D0000}"/>
    <cellStyle name="20% - Accent1 4 3 6 7" xfId="40562" xr:uid="{00000000-0005-0000-0000-0000BD9D0000}"/>
    <cellStyle name="20% - Accent1 4 3 6 7 2" xfId="40563" xr:uid="{00000000-0005-0000-0000-0000BE9D0000}"/>
    <cellStyle name="20% - Accent1 4 3 6 7 2 2" xfId="40564" xr:uid="{00000000-0005-0000-0000-0000BF9D0000}"/>
    <cellStyle name="20% - Accent1 4 3 6 7 3" xfId="40565" xr:uid="{00000000-0005-0000-0000-0000C09D0000}"/>
    <cellStyle name="20% - Accent1 4 3 6 8" xfId="40566" xr:uid="{00000000-0005-0000-0000-0000C19D0000}"/>
    <cellStyle name="20% - Accent1 4 3 6 8 2" xfId="40567" xr:uid="{00000000-0005-0000-0000-0000C29D0000}"/>
    <cellStyle name="20% - Accent1 4 3 6 8 2 2" xfId="40568" xr:uid="{00000000-0005-0000-0000-0000C39D0000}"/>
    <cellStyle name="20% - Accent1 4 3 6 8 3" xfId="40569" xr:uid="{00000000-0005-0000-0000-0000C49D0000}"/>
    <cellStyle name="20% - Accent1 4 3 6 9" xfId="40570" xr:uid="{00000000-0005-0000-0000-0000C59D0000}"/>
    <cellStyle name="20% - Accent1 4 3 6 9 2" xfId="40571" xr:uid="{00000000-0005-0000-0000-0000C69D0000}"/>
    <cellStyle name="20% - Accent1 4 3 7" xfId="40572" xr:uid="{00000000-0005-0000-0000-0000C79D0000}"/>
    <cellStyle name="20% - Accent1 4 3 7 2" xfId="40573" xr:uid="{00000000-0005-0000-0000-0000C89D0000}"/>
    <cellStyle name="20% - Accent1 4 3 7 2 2" xfId="40574" xr:uid="{00000000-0005-0000-0000-0000C99D0000}"/>
    <cellStyle name="20% - Accent1 4 3 7 2 2 2" xfId="40575" xr:uid="{00000000-0005-0000-0000-0000CA9D0000}"/>
    <cellStyle name="20% - Accent1 4 3 7 2 2 2 2" xfId="40576" xr:uid="{00000000-0005-0000-0000-0000CB9D0000}"/>
    <cellStyle name="20% - Accent1 4 3 7 2 2 3" xfId="40577" xr:uid="{00000000-0005-0000-0000-0000CC9D0000}"/>
    <cellStyle name="20% - Accent1 4 3 7 2 3" xfId="40578" xr:uid="{00000000-0005-0000-0000-0000CD9D0000}"/>
    <cellStyle name="20% - Accent1 4 3 7 2 3 2" xfId="40579" xr:uid="{00000000-0005-0000-0000-0000CE9D0000}"/>
    <cellStyle name="20% - Accent1 4 3 7 2 4" xfId="40580" xr:uid="{00000000-0005-0000-0000-0000CF9D0000}"/>
    <cellStyle name="20% - Accent1 4 3 7 3" xfId="40581" xr:uid="{00000000-0005-0000-0000-0000D09D0000}"/>
    <cellStyle name="20% - Accent1 4 3 7 3 2" xfId="40582" xr:uid="{00000000-0005-0000-0000-0000D19D0000}"/>
    <cellStyle name="20% - Accent1 4 3 7 3 2 2" xfId="40583" xr:uid="{00000000-0005-0000-0000-0000D29D0000}"/>
    <cellStyle name="20% - Accent1 4 3 7 3 2 2 2" xfId="40584" xr:uid="{00000000-0005-0000-0000-0000D39D0000}"/>
    <cellStyle name="20% - Accent1 4 3 7 3 2 3" xfId="40585" xr:uid="{00000000-0005-0000-0000-0000D49D0000}"/>
    <cellStyle name="20% - Accent1 4 3 7 3 3" xfId="40586" xr:uid="{00000000-0005-0000-0000-0000D59D0000}"/>
    <cellStyle name="20% - Accent1 4 3 7 3 3 2" xfId="40587" xr:uid="{00000000-0005-0000-0000-0000D69D0000}"/>
    <cellStyle name="20% - Accent1 4 3 7 3 4" xfId="40588" xr:uid="{00000000-0005-0000-0000-0000D79D0000}"/>
    <cellStyle name="20% - Accent1 4 3 7 4" xfId="40589" xr:uid="{00000000-0005-0000-0000-0000D89D0000}"/>
    <cellStyle name="20% - Accent1 4 3 7 4 2" xfId="40590" xr:uid="{00000000-0005-0000-0000-0000D99D0000}"/>
    <cellStyle name="20% - Accent1 4 3 7 4 2 2" xfId="40591" xr:uid="{00000000-0005-0000-0000-0000DA9D0000}"/>
    <cellStyle name="20% - Accent1 4 3 7 4 2 2 2" xfId="40592" xr:uid="{00000000-0005-0000-0000-0000DB9D0000}"/>
    <cellStyle name="20% - Accent1 4 3 7 4 2 3" xfId="40593" xr:uid="{00000000-0005-0000-0000-0000DC9D0000}"/>
    <cellStyle name="20% - Accent1 4 3 7 4 3" xfId="40594" xr:uid="{00000000-0005-0000-0000-0000DD9D0000}"/>
    <cellStyle name="20% - Accent1 4 3 7 4 3 2" xfId="40595" xr:uid="{00000000-0005-0000-0000-0000DE9D0000}"/>
    <cellStyle name="20% - Accent1 4 3 7 4 4" xfId="40596" xr:uid="{00000000-0005-0000-0000-0000DF9D0000}"/>
    <cellStyle name="20% - Accent1 4 3 7 5" xfId="40597" xr:uid="{00000000-0005-0000-0000-0000E09D0000}"/>
    <cellStyle name="20% - Accent1 4 3 7 5 2" xfId="40598" xr:uid="{00000000-0005-0000-0000-0000E19D0000}"/>
    <cellStyle name="20% - Accent1 4 3 7 5 2 2" xfId="40599" xr:uid="{00000000-0005-0000-0000-0000E29D0000}"/>
    <cellStyle name="20% - Accent1 4 3 7 5 3" xfId="40600" xr:uid="{00000000-0005-0000-0000-0000E39D0000}"/>
    <cellStyle name="20% - Accent1 4 3 7 6" xfId="40601" xr:uid="{00000000-0005-0000-0000-0000E49D0000}"/>
    <cellStyle name="20% - Accent1 4 3 7 6 2" xfId="40602" xr:uid="{00000000-0005-0000-0000-0000E59D0000}"/>
    <cellStyle name="20% - Accent1 4 3 7 6 2 2" xfId="40603" xr:uid="{00000000-0005-0000-0000-0000E69D0000}"/>
    <cellStyle name="20% - Accent1 4 3 7 6 3" xfId="40604" xr:uid="{00000000-0005-0000-0000-0000E79D0000}"/>
    <cellStyle name="20% - Accent1 4 3 7 7" xfId="40605" xr:uid="{00000000-0005-0000-0000-0000E89D0000}"/>
    <cellStyle name="20% - Accent1 4 3 7 7 2" xfId="40606" xr:uid="{00000000-0005-0000-0000-0000E99D0000}"/>
    <cellStyle name="20% - Accent1 4 3 7 8" xfId="40607" xr:uid="{00000000-0005-0000-0000-0000EA9D0000}"/>
    <cellStyle name="20% - Accent1 4 3 7 8 2" xfId="40608" xr:uid="{00000000-0005-0000-0000-0000EB9D0000}"/>
    <cellStyle name="20% - Accent1 4 3 7 9" xfId="40609" xr:uid="{00000000-0005-0000-0000-0000EC9D0000}"/>
    <cellStyle name="20% - Accent1 4 3 8" xfId="40610" xr:uid="{00000000-0005-0000-0000-0000ED9D0000}"/>
    <cellStyle name="20% - Accent1 4 3 8 2" xfId="40611" xr:uid="{00000000-0005-0000-0000-0000EE9D0000}"/>
    <cellStyle name="20% - Accent1 4 3 8 2 2" xfId="40612" xr:uid="{00000000-0005-0000-0000-0000EF9D0000}"/>
    <cellStyle name="20% - Accent1 4 3 8 2 2 2" xfId="40613" xr:uid="{00000000-0005-0000-0000-0000F09D0000}"/>
    <cellStyle name="20% - Accent1 4 3 8 2 2 2 2" xfId="40614" xr:uid="{00000000-0005-0000-0000-0000F19D0000}"/>
    <cellStyle name="20% - Accent1 4 3 8 2 2 3" xfId="40615" xr:uid="{00000000-0005-0000-0000-0000F29D0000}"/>
    <cellStyle name="20% - Accent1 4 3 8 2 3" xfId="40616" xr:uid="{00000000-0005-0000-0000-0000F39D0000}"/>
    <cellStyle name="20% - Accent1 4 3 8 2 3 2" xfId="40617" xr:uid="{00000000-0005-0000-0000-0000F49D0000}"/>
    <cellStyle name="20% - Accent1 4 3 8 2 4" xfId="40618" xr:uid="{00000000-0005-0000-0000-0000F59D0000}"/>
    <cellStyle name="20% - Accent1 4 3 8 3" xfId="40619" xr:uid="{00000000-0005-0000-0000-0000F69D0000}"/>
    <cellStyle name="20% - Accent1 4 3 8 3 2" xfId="40620" xr:uid="{00000000-0005-0000-0000-0000F79D0000}"/>
    <cellStyle name="20% - Accent1 4 3 8 3 2 2" xfId="40621" xr:uid="{00000000-0005-0000-0000-0000F89D0000}"/>
    <cellStyle name="20% - Accent1 4 3 8 3 2 2 2" xfId="40622" xr:uid="{00000000-0005-0000-0000-0000F99D0000}"/>
    <cellStyle name="20% - Accent1 4 3 8 3 2 3" xfId="40623" xr:uid="{00000000-0005-0000-0000-0000FA9D0000}"/>
    <cellStyle name="20% - Accent1 4 3 8 3 3" xfId="40624" xr:uid="{00000000-0005-0000-0000-0000FB9D0000}"/>
    <cellStyle name="20% - Accent1 4 3 8 3 3 2" xfId="40625" xr:uid="{00000000-0005-0000-0000-0000FC9D0000}"/>
    <cellStyle name="20% - Accent1 4 3 8 3 4" xfId="40626" xr:uid="{00000000-0005-0000-0000-0000FD9D0000}"/>
    <cellStyle name="20% - Accent1 4 3 8 4" xfId="40627" xr:uid="{00000000-0005-0000-0000-0000FE9D0000}"/>
    <cellStyle name="20% - Accent1 4 3 8 4 2" xfId="40628" xr:uid="{00000000-0005-0000-0000-0000FF9D0000}"/>
    <cellStyle name="20% - Accent1 4 3 8 4 2 2" xfId="40629" xr:uid="{00000000-0005-0000-0000-0000009E0000}"/>
    <cellStyle name="20% - Accent1 4 3 8 4 2 2 2" xfId="40630" xr:uid="{00000000-0005-0000-0000-0000019E0000}"/>
    <cellStyle name="20% - Accent1 4 3 8 4 2 3" xfId="40631" xr:uid="{00000000-0005-0000-0000-0000029E0000}"/>
    <cellStyle name="20% - Accent1 4 3 8 4 3" xfId="40632" xr:uid="{00000000-0005-0000-0000-0000039E0000}"/>
    <cellStyle name="20% - Accent1 4 3 8 4 3 2" xfId="40633" xr:uid="{00000000-0005-0000-0000-0000049E0000}"/>
    <cellStyle name="20% - Accent1 4 3 8 4 4" xfId="40634" xr:uid="{00000000-0005-0000-0000-0000059E0000}"/>
    <cellStyle name="20% - Accent1 4 3 8 5" xfId="40635" xr:uid="{00000000-0005-0000-0000-0000069E0000}"/>
    <cellStyle name="20% - Accent1 4 3 8 5 2" xfId="40636" xr:uid="{00000000-0005-0000-0000-0000079E0000}"/>
    <cellStyle name="20% - Accent1 4 3 8 5 2 2" xfId="40637" xr:uid="{00000000-0005-0000-0000-0000089E0000}"/>
    <cellStyle name="20% - Accent1 4 3 8 5 3" xfId="40638" xr:uid="{00000000-0005-0000-0000-0000099E0000}"/>
    <cellStyle name="20% - Accent1 4 3 8 6" xfId="40639" xr:uid="{00000000-0005-0000-0000-00000A9E0000}"/>
    <cellStyle name="20% - Accent1 4 3 8 6 2" xfId="40640" xr:uid="{00000000-0005-0000-0000-00000B9E0000}"/>
    <cellStyle name="20% - Accent1 4 3 8 6 2 2" xfId="40641" xr:uid="{00000000-0005-0000-0000-00000C9E0000}"/>
    <cellStyle name="20% - Accent1 4 3 8 6 3" xfId="40642" xr:uid="{00000000-0005-0000-0000-00000D9E0000}"/>
    <cellStyle name="20% - Accent1 4 3 8 7" xfId="40643" xr:uid="{00000000-0005-0000-0000-00000E9E0000}"/>
    <cellStyle name="20% - Accent1 4 3 8 7 2" xfId="40644" xr:uid="{00000000-0005-0000-0000-00000F9E0000}"/>
    <cellStyle name="20% - Accent1 4 3 8 8" xfId="40645" xr:uid="{00000000-0005-0000-0000-0000109E0000}"/>
    <cellStyle name="20% - Accent1 4 3 8 8 2" xfId="40646" xr:uid="{00000000-0005-0000-0000-0000119E0000}"/>
    <cellStyle name="20% - Accent1 4 3 8 9" xfId="40647" xr:uid="{00000000-0005-0000-0000-0000129E0000}"/>
    <cellStyle name="20% - Accent1 4 3 9" xfId="40648" xr:uid="{00000000-0005-0000-0000-0000139E0000}"/>
    <cellStyle name="20% - Accent1 4 3 9 2" xfId="40649" xr:uid="{00000000-0005-0000-0000-0000149E0000}"/>
    <cellStyle name="20% - Accent1 4 3 9 2 2" xfId="40650" xr:uid="{00000000-0005-0000-0000-0000159E0000}"/>
    <cellStyle name="20% - Accent1 4 3 9 2 2 2" xfId="40651" xr:uid="{00000000-0005-0000-0000-0000169E0000}"/>
    <cellStyle name="20% - Accent1 4 3 9 2 3" xfId="40652" xr:uid="{00000000-0005-0000-0000-0000179E0000}"/>
    <cellStyle name="20% - Accent1 4 3 9 3" xfId="40653" xr:uid="{00000000-0005-0000-0000-0000189E0000}"/>
    <cellStyle name="20% - Accent1 4 3 9 3 2" xfId="40654" xr:uid="{00000000-0005-0000-0000-0000199E0000}"/>
    <cellStyle name="20% - Accent1 4 3 9 4" xfId="40655" xr:uid="{00000000-0005-0000-0000-00001A9E0000}"/>
    <cellStyle name="20% - Accent1 4 4" xfId="40656" xr:uid="{00000000-0005-0000-0000-00001B9E0000}"/>
    <cellStyle name="20% - Accent1 4 4 10" xfId="40657" xr:uid="{00000000-0005-0000-0000-00001C9E0000}"/>
    <cellStyle name="20% - Accent1 4 4 10 2" xfId="40658" xr:uid="{00000000-0005-0000-0000-00001D9E0000}"/>
    <cellStyle name="20% - Accent1 4 4 10 2 2" xfId="40659" xr:uid="{00000000-0005-0000-0000-00001E9E0000}"/>
    <cellStyle name="20% - Accent1 4 4 10 2 2 2" xfId="40660" xr:uid="{00000000-0005-0000-0000-00001F9E0000}"/>
    <cellStyle name="20% - Accent1 4 4 10 2 3" xfId="40661" xr:uid="{00000000-0005-0000-0000-0000209E0000}"/>
    <cellStyle name="20% - Accent1 4 4 10 3" xfId="40662" xr:uid="{00000000-0005-0000-0000-0000219E0000}"/>
    <cellStyle name="20% - Accent1 4 4 10 3 2" xfId="40663" xr:uid="{00000000-0005-0000-0000-0000229E0000}"/>
    <cellStyle name="20% - Accent1 4 4 10 4" xfId="40664" xr:uid="{00000000-0005-0000-0000-0000239E0000}"/>
    <cellStyle name="20% - Accent1 4 4 11" xfId="40665" xr:uid="{00000000-0005-0000-0000-0000249E0000}"/>
    <cellStyle name="20% - Accent1 4 4 11 2" xfId="40666" xr:uid="{00000000-0005-0000-0000-0000259E0000}"/>
    <cellStyle name="20% - Accent1 4 4 11 2 2" xfId="40667" xr:uid="{00000000-0005-0000-0000-0000269E0000}"/>
    <cellStyle name="20% - Accent1 4 4 11 2 2 2" xfId="40668" xr:uid="{00000000-0005-0000-0000-0000279E0000}"/>
    <cellStyle name="20% - Accent1 4 4 11 2 3" xfId="40669" xr:uid="{00000000-0005-0000-0000-0000289E0000}"/>
    <cellStyle name="20% - Accent1 4 4 11 3" xfId="40670" xr:uid="{00000000-0005-0000-0000-0000299E0000}"/>
    <cellStyle name="20% - Accent1 4 4 11 3 2" xfId="40671" xr:uid="{00000000-0005-0000-0000-00002A9E0000}"/>
    <cellStyle name="20% - Accent1 4 4 11 4" xfId="40672" xr:uid="{00000000-0005-0000-0000-00002B9E0000}"/>
    <cellStyle name="20% - Accent1 4 4 12" xfId="40673" xr:uid="{00000000-0005-0000-0000-00002C9E0000}"/>
    <cellStyle name="20% - Accent1 4 4 12 2" xfId="40674" xr:uid="{00000000-0005-0000-0000-00002D9E0000}"/>
    <cellStyle name="20% - Accent1 4 4 12 2 2" xfId="40675" xr:uid="{00000000-0005-0000-0000-00002E9E0000}"/>
    <cellStyle name="20% - Accent1 4 4 12 3" xfId="40676" xr:uid="{00000000-0005-0000-0000-00002F9E0000}"/>
    <cellStyle name="20% - Accent1 4 4 13" xfId="40677" xr:uid="{00000000-0005-0000-0000-0000309E0000}"/>
    <cellStyle name="20% - Accent1 4 4 13 2" xfId="40678" xr:uid="{00000000-0005-0000-0000-0000319E0000}"/>
    <cellStyle name="20% - Accent1 4 4 13 2 2" xfId="40679" xr:uid="{00000000-0005-0000-0000-0000329E0000}"/>
    <cellStyle name="20% - Accent1 4 4 13 3" xfId="40680" xr:uid="{00000000-0005-0000-0000-0000339E0000}"/>
    <cellStyle name="20% - Accent1 4 4 14" xfId="40681" xr:uid="{00000000-0005-0000-0000-0000349E0000}"/>
    <cellStyle name="20% - Accent1 4 4 14 2" xfId="40682" xr:uid="{00000000-0005-0000-0000-0000359E0000}"/>
    <cellStyle name="20% - Accent1 4 4 15" xfId="40683" xr:uid="{00000000-0005-0000-0000-0000369E0000}"/>
    <cellStyle name="20% - Accent1 4 4 15 2" xfId="40684" xr:uid="{00000000-0005-0000-0000-0000379E0000}"/>
    <cellStyle name="20% - Accent1 4 4 16" xfId="40685" xr:uid="{00000000-0005-0000-0000-0000389E0000}"/>
    <cellStyle name="20% - Accent1 4 4 2" xfId="40686" xr:uid="{00000000-0005-0000-0000-0000399E0000}"/>
    <cellStyle name="20% - Accent1 4 4 2 10" xfId="40687" xr:uid="{00000000-0005-0000-0000-00003A9E0000}"/>
    <cellStyle name="20% - Accent1 4 4 2 10 2" xfId="40688" xr:uid="{00000000-0005-0000-0000-00003B9E0000}"/>
    <cellStyle name="20% - Accent1 4 4 2 10 2 2" xfId="40689" xr:uid="{00000000-0005-0000-0000-00003C9E0000}"/>
    <cellStyle name="20% - Accent1 4 4 2 10 2 2 2" xfId="40690" xr:uid="{00000000-0005-0000-0000-00003D9E0000}"/>
    <cellStyle name="20% - Accent1 4 4 2 10 2 3" xfId="40691" xr:uid="{00000000-0005-0000-0000-00003E9E0000}"/>
    <cellStyle name="20% - Accent1 4 4 2 10 3" xfId="40692" xr:uid="{00000000-0005-0000-0000-00003F9E0000}"/>
    <cellStyle name="20% - Accent1 4 4 2 10 3 2" xfId="40693" xr:uid="{00000000-0005-0000-0000-0000409E0000}"/>
    <cellStyle name="20% - Accent1 4 4 2 10 4" xfId="40694" xr:uid="{00000000-0005-0000-0000-0000419E0000}"/>
    <cellStyle name="20% - Accent1 4 4 2 11" xfId="40695" xr:uid="{00000000-0005-0000-0000-0000429E0000}"/>
    <cellStyle name="20% - Accent1 4 4 2 11 2" xfId="40696" xr:uid="{00000000-0005-0000-0000-0000439E0000}"/>
    <cellStyle name="20% - Accent1 4 4 2 11 2 2" xfId="40697" xr:uid="{00000000-0005-0000-0000-0000449E0000}"/>
    <cellStyle name="20% - Accent1 4 4 2 11 3" xfId="40698" xr:uid="{00000000-0005-0000-0000-0000459E0000}"/>
    <cellStyle name="20% - Accent1 4 4 2 12" xfId="40699" xr:uid="{00000000-0005-0000-0000-0000469E0000}"/>
    <cellStyle name="20% - Accent1 4 4 2 12 2" xfId="40700" xr:uid="{00000000-0005-0000-0000-0000479E0000}"/>
    <cellStyle name="20% - Accent1 4 4 2 12 2 2" xfId="40701" xr:uid="{00000000-0005-0000-0000-0000489E0000}"/>
    <cellStyle name="20% - Accent1 4 4 2 12 3" xfId="40702" xr:uid="{00000000-0005-0000-0000-0000499E0000}"/>
    <cellStyle name="20% - Accent1 4 4 2 13" xfId="40703" xr:uid="{00000000-0005-0000-0000-00004A9E0000}"/>
    <cellStyle name="20% - Accent1 4 4 2 13 2" xfId="40704" xr:uid="{00000000-0005-0000-0000-00004B9E0000}"/>
    <cellStyle name="20% - Accent1 4 4 2 14" xfId="40705" xr:uid="{00000000-0005-0000-0000-00004C9E0000}"/>
    <cellStyle name="20% - Accent1 4 4 2 14 2" xfId="40706" xr:uid="{00000000-0005-0000-0000-00004D9E0000}"/>
    <cellStyle name="20% - Accent1 4 4 2 15" xfId="40707" xr:uid="{00000000-0005-0000-0000-00004E9E0000}"/>
    <cellStyle name="20% - Accent1 4 4 2 2" xfId="40708" xr:uid="{00000000-0005-0000-0000-00004F9E0000}"/>
    <cellStyle name="20% - Accent1 4 4 2 2 10" xfId="40709" xr:uid="{00000000-0005-0000-0000-0000509E0000}"/>
    <cellStyle name="20% - Accent1 4 4 2 2 10 2" xfId="40710" xr:uid="{00000000-0005-0000-0000-0000519E0000}"/>
    <cellStyle name="20% - Accent1 4 4 2 2 10 2 2" xfId="40711" xr:uid="{00000000-0005-0000-0000-0000529E0000}"/>
    <cellStyle name="20% - Accent1 4 4 2 2 10 3" xfId="40712" xr:uid="{00000000-0005-0000-0000-0000539E0000}"/>
    <cellStyle name="20% - Accent1 4 4 2 2 11" xfId="40713" xr:uid="{00000000-0005-0000-0000-0000549E0000}"/>
    <cellStyle name="20% - Accent1 4 4 2 2 11 2" xfId="40714" xr:uid="{00000000-0005-0000-0000-0000559E0000}"/>
    <cellStyle name="20% - Accent1 4 4 2 2 11 2 2" xfId="40715" xr:uid="{00000000-0005-0000-0000-0000569E0000}"/>
    <cellStyle name="20% - Accent1 4 4 2 2 11 3" xfId="40716" xr:uid="{00000000-0005-0000-0000-0000579E0000}"/>
    <cellStyle name="20% - Accent1 4 4 2 2 12" xfId="40717" xr:uid="{00000000-0005-0000-0000-0000589E0000}"/>
    <cellStyle name="20% - Accent1 4 4 2 2 12 2" xfId="40718" xr:uid="{00000000-0005-0000-0000-0000599E0000}"/>
    <cellStyle name="20% - Accent1 4 4 2 2 13" xfId="40719" xr:uid="{00000000-0005-0000-0000-00005A9E0000}"/>
    <cellStyle name="20% - Accent1 4 4 2 2 13 2" xfId="40720" xr:uid="{00000000-0005-0000-0000-00005B9E0000}"/>
    <cellStyle name="20% - Accent1 4 4 2 2 14" xfId="40721" xr:uid="{00000000-0005-0000-0000-00005C9E0000}"/>
    <cellStyle name="20% - Accent1 4 4 2 2 2" xfId="40722" xr:uid="{00000000-0005-0000-0000-00005D9E0000}"/>
    <cellStyle name="20% - Accent1 4 4 2 2 2 10" xfId="40723" xr:uid="{00000000-0005-0000-0000-00005E9E0000}"/>
    <cellStyle name="20% - Accent1 4 4 2 2 2 10 2" xfId="40724" xr:uid="{00000000-0005-0000-0000-00005F9E0000}"/>
    <cellStyle name="20% - Accent1 4 4 2 2 2 11" xfId="40725" xr:uid="{00000000-0005-0000-0000-0000609E0000}"/>
    <cellStyle name="20% - Accent1 4 4 2 2 2 2" xfId="40726" xr:uid="{00000000-0005-0000-0000-0000619E0000}"/>
    <cellStyle name="20% - Accent1 4 4 2 2 2 2 2" xfId="40727" xr:uid="{00000000-0005-0000-0000-0000629E0000}"/>
    <cellStyle name="20% - Accent1 4 4 2 2 2 2 2 2" xfId="40728" xr:uid="{00000000-0005-0000-0000-0000639E0000}"/>
    <cellStyle name="20% - Accent1 4 4 2 2 2 2 2 2 2" xfId="40729" xr:uid="{00000000-0005-0000-0000-0000649E0000}"/>
    <cellStyle name="20% - Accent1 4 4 2 2 2 2 2 2 2 2" xfId="40730" xr:uid="{00000000-0005-0000-0000-0000659E0000}"/>
    <cellStyle name="20% - Accent1 4 4 2 2 2 2 2 2 3" xfId="40731" xr:uid="{00000000-0005-0000-0000-0000669E0000}"/>
    <cellStyle name="20% - Accent1 4 4 2 2 2 2 2 3" xfId="40732" xr:uid="{00000000-0005-0000-0000-0000679E0000}"/>
    <cellStyle name="20% - Accent1 4 4 2 2 2 2 2 3 2" xfId="40733" xr:uid="{00000000-0005-0000-0000-0000689E0000}"/>
    <cellStyle name="20% - Accent1 4 4 2 2 2 2 2 4" xfId="40734" xr:uid="{00000000-0005-0000-0000-0000699E0000}"/>
    <cellStyle name="20% - Accent1 4 4 2 2 2 2 3" xfId="40735" xr:uid="{00000000-0005-0000-0000-00006A9E0000}"/>
    <cellStyle name="20% - Accent1 4 4 2 2 2 2 3 2" xfId="40736" xr:uid="{00000000-0005-0000-0000-00006B9E0000}"/>
    <cellStyle name="20% - Accent1 4 4 2 2 2 2 3 2 2" xfId="40737" xr:uid="{00000000-0005-0000-0000-00006C9E0000}"/>
    <cellStyle name="20% - Accent1 4 4 2 2 2 2 3 2 2 2" xfId="40738" xr:uid="{00000000-0005-0000-0000-00006D9E0000}"/>
    <cellStyle name="20% - Accent1 4 4 2 2 2 2 3 2 3" xfId="40739" xr:uid="{00000000-0005-0000-0000-00006E9E0000}"/>
    <cellStyle name="20% - Accent1 4 4 2 2 2 2 3 3" xfId="40740" xr:uid="{00000000-0005-0000-0000-00006F9E0000}"/>
    <cellStyle name="20% - Accent1 4 4 2 2 2 2 3 3 2" xfId="40741" xr:uid="{00000000-0005-0000-0000-0000709E0000}"/>
    <cellStyle name="20% - Accent1 4 4 2 2 2 2 3 4" xfId="40742" xr:uid="{00000000-0005-0000-0000-0000719E0000}"/>
    <cellStyle name="20% - Accent1 4 4 2 2 2 2 4" xfId="40743" xr:uid="{00000000-0005-0000-0000-0000729E0000}"/>
    <cellStyle name="20% - Accent1 4 4 2 2 2 2 4 2" xfId="40744" xr:uid="{00000000-0005-0000-0000-0000739E0000}"/>
    <cellStyle name="20% - Accent1 4 4 2 2 2 2 4 2 2" xfId="40745" xr:uid="{00000000-0005-0000-0000-0000749E0000}"/>
    <cellStyle name="20% - Accent1 4 4 2 2 2 2 4 2 2 2" xfId="40746" xr:uid="{00000000-0005-0000-0000-0000759E0000}"/>
    <cellStyle name="20% - Accent1 4 4 2 2 2 2 4 2 3" xfId="40747" xr:uid="{00000000-0005-0000-0000-0000769E0000}"/>
    <cellStyle name="20% - Accent1 4 4 2 2 2 2 4 3" xfId="40748" xr:uid="{00000000-0005-0000-0000-0000779E0000}"/>
    <cellStyle name="20% - Accent1 4 4 2 2 2 2 4 3 2" xfId="40749" xr:uid="{00000000-0005-0000-0000-0000789E0000}"/>
    <cellStyle name="20% - Accent1 4 4 2 2 2 2 4 4" xfId="40750" xr:uid="{00000000-0005-0000-0000-0000799E0000}"/>
    <cellStyle name="20% - Accent1 4 4 2 2 2 2 5" xfId="40751" xr:uid="{00000000-0005-0000-0000-00007A9E0000}"/>
    <cellStyle name="20% - Accent1 4 4 2 2 2 2 5 2" xfId="40752" xr:uid="{00000000-0005-0000-0000-00007B9E0000}"/>
    <cellStyle name="20% - Accent1 4 4 2 2 2 2 5 2 2" xfId="40753" xr:uid="{00000000-0005-0000-0000-00007C9E0000}"/>
    <cellStyle name="20% - Accent1 4 4 2 2 2 2 5 3" xfId="40754" xr:uid="{00000000-0005-0000-0000-00007D9E0000}"/>
    <cellStyle name="20% - Accent1 4 4 2 2 2 2 6" xfId="40755" xr:uid="{00000000-0005-0000-0000-00007E9E0000}"/>
    <cellStyle name="20% - Accent1 4 4 2 2 2 2 6 2" xfId="40756" xr:uid="{00000000-0005-0000-0000-00007F9E0000}"/>
    <cellStyle name="20% - Accent1 4 4 2 2 2 2 6 2 2" xfId="40757" xr:uid="{00000000-0005-0000-0000-0000809E0000}"/>
    <cellStyle name="20% - Accent1 4 4 2 2 2 2 6 3" xfId="40758" xr:uid="{00000000-0005-0000-0000-0000819E0000}"/>
    <cellStyle name="20% - Accent1 4 4 2 2 2 2 7" xfId="40759" xr:uid="{00000000-0005-0000-0000-0000829E0000}"/>
    <cellStyle name="20% - Accent1 4 4 2 2 2 2 7 2" xfId="40760" xr:uid="{00000000-0005-0000-0000-0000839E0000}"/>
    <cellStyle name="20% - Accent1 4 4 2 2 2 2 8" xfId="40761" xr:uid="{00000000-0005-0000-0000-0000849E0000}"/>
    <cellStyle name="20% - Accent1 4 4 2 2 2 2 8 2" xfId="40762" xr:uid="{00000000-0005-0000-0000-0000859E0000}"/>
    <cellStyle name="20% - Accent1 4 4 2 2 2 2 9" xfId="40763" xr:uid="{00000000-0005-0000-0000-0000869E0000}"/>
    <cellStyle name="20% - Accent1 4 4 2 2 2 3" xfId="40764" xr:uid="{00000000-0005-0000-0000-0000879E0000}"/>
    <cellStyle name="20% - Accent1 4 4 2 2 2 3 2" xfId="40765" xr:uid="{00000000-0005-0000-0000-0000889E0000}"/>
    <cellStyle name="20% - Accent1 4 4 2 2 2 3 2 2" xfId="40766" xr:uid="{00000000-0005-0000-0000-0000899E0000}"/>
    <cellStyle name="20% - Accent1 4 4 2 2 2 3 2 2 2" xfId="40767" xr:uid="{00000000-0005-0000-0000-00008A9E0000}"/>
    <cellStyle name="20% - Accent1 4 4 2 2 2 3 2 2 2 2" xfId="40768" xr:uid="{00000000-0005-0000-0000-00008B9E0000}"/>
    <cellStyle name="20% - Accent1 4 4 2 2 2 3 2 2 3" xfId="40769" xr:uid="{00000000-0005-0000-0000-00008C9E0000}"/>
    <cellStyle name="20% - Accent1 4 4 2 2 2 3 2 3" xfId="40770" xr:uid="{00000000-0005-0000-0000-00008D9E0000}"/>
    <cellStyle name="20% - Accent1 4 4 2 2 2 3 2 3 2" xfId="40771" xr:uid="{00000000-0005-0000-0000-00008E9E0000}"/>
    <cellStyle name="20% - Accent1 4 4 2 2 2 3 2 4" xfId="40772" xr:uid="{00000000-0005-0000-0000-00008F9E0000}"/>
    <cellStyle name="20% - Accent1 4 4 2 2 2 3 3" xfId="40773" xr:uid="{00000000-0005-0000-0000-0000909E0000}"/>
    <cellStyle name="20% - Accent1 4 4 2 2 2 3 3 2" xfId="40774" xr:uid="{00000000-0005-0000-0000-0000919E0000}"/>
    <cellStyle name="20% - Accent1 4 4 2 2 2 3 3 2 2" xfId="40775" xr:uid="{00000000-0005-0000-0000-0000929E0000}"/>
    <cellStyle name="20% - Accent1 4 4 2 2 2 3 3 2 2 2" xfId="40776" xr:uid="{00000000-0005-0000-0000-0000939E0000}"/>
    <cellStyle name="20% - Accent1 4 4 2 2 2 3 3 2 3" xfId="40777" xr:uid="{00000000-0005-0000-0000-0000949E0000}"/>
    <cellStyle name="20% - Accent1 4 4 2 2 2 3 3 3" xfId="40778" xr:uid="{00000000-0005-0000-0000-0000959E0000}"/>
    <cellStyle name="20% - Accent1 4 4 2 2 2 3 3 3 2" xfId="40779" xr:uid="{00000000-0005-0000-0000-0000969E0000}"/>
    <cellStyle name="20% - Accent1 4 4 2 2 2 3 3 4" xfId="40780" xr:uid="{00000000-0005-0000-0000-0000979E0000}"/>
    <cellStyle name="20% - Accent1 4 4 2 2 2 3 4" xfId="40781" xr:uid="{00000000-0005-0000-0000-0000989E0000}"/>
    <cellStyle name="20% - Accent1 4 4 2 2 2 3 4 2" xfId="40782" xr:uid="{00000000-0005-0000-0000-0000999E0000}"/>
    <cellStyle name="20% - Accent1 4 4 2 2 2 3 4 2 2" xfId="40783" xr:uid="{00000000-0005-0000-0000-00009A9E0000}"/>
    <cellStyle name="20% - Accent1 4 4 2 2 2 3 4 2 2 2" xfId="40784" xr:uid="{00000000-0005-0000-0000-00009B9E0000}"/>
    <cellStyle name="20% - Accent1 4 4 2 2 2 3 4 2 3" xfId="40785" xr:uid="{00000000-0005-0000-0000-00009C9E0000}"/>
    <cellStyle name="20% - Accent1 4 4 2 2 2 3 4 3" xfId="40786" xr:uid="{00000000-0005-0000-0000-00009D9E0000}"/>
    <cellStyle name="20% - Accent1 4 4 2 2 2 3 4 3 2" xfId="40787" xr:uid="{00000000-0005-0000-0000-00009E9E0000}"/>
    <cellStyle name="20% - Accent1 4 4 2 2 2 3 4 4" xfId="40788" xr:uid="{00000000-0005-0000-0000-00009F9E0000}"/>
    <cellStyle name="20% - Accent1 4 4 2 2 2 3 5" xfId="40789" xr:uid="{00000000-0005-0000-0000-0000A09E0000}"/>
    <cellStyle name="20% - Accent1 4 4 2 2 2 3 5 2" xfId="40790" xr:uid="{00000000-0005-0000-0000-0000A19E0000}"/>
    <cellStyle name="20% - Accent1 4 4 2 2 2 3 5 2 2" xfId="40791" xr:uid="{00000000-0005-0000-0000-0000A29E0000}"/>
    <cellStyle name="20% - Accent1 4 4 2 2 2 3 5 3" xfId="40792" xr:uid="{00000000-0005-0000-0000-0000A39E0000}"/>
    <cellStyle name="20% - Accent1 4 4 2 2 2 3 6" xfId="40793" xr:uid="{00000000-0005-0000-0000-0000A49E0000}"/>
    <cellStyle name="20% - Accent1 4 4 2 2 2 3 6 2" xfId="40794" xr:uid="{00000000-0005-0000-0000-0000A59E0000}"/>
    <cellStyle name="20% - Accent1 4 4 2 2 2 3 6 2 2" xfId="40795" xr:uid="{00000000-0005-0000-0000-0000A69E0000}"/>
    <cellStyle name="20% - Accent1 4 4 2 2 2 3 6 3" xfId="40796" xr:uid="{00000000-0005-0000-0000-0000A79E0000}"/>
    <cellStyle name="20% - Accent1 4 4 2 2 2 3 7" xfId="40797" xr:uid="{00000000-0005-0000-0000-0000A89E0000}"/>
    <cellStyle name="20% - Accent1 4 4 2 2 2 3 7 2" xfId="40798" xr:uid="{00000000-0005-0000-0000-0000A99E0000}"/>
    <cellStyle name="20% - Accent1 4 4 2 2 2 3 8" xfId="40799" xr:uid="{00000000-0005-0000-0000-0000AA9E0000}"/>
    <cellStyle name="20% - Accent1 4 4 2 2 2 3 8 2" xfId="40800" xr:uid="{00000000-0005-0000-0000-0000AB9E0000}"/>
    <cellStyle name="20% - Accent1 4 4 2 2 2 3 9" xfId="40801" xr:uid="{00000000-0005-0000-0000-0000AC9E0000}"/>
    <cellStyle name="20% - Accent1 4 4 2 2 2 4" xfId="40802" xr:uid="{00000000-0005-0000-0000-0000AD9E0000}"/>
    <cellStyle name="20% - Accent1 4 4 2 2 2 4 2" xfId="40803" xr:uid="{00000000-0005-0000-0000-0000AE9E0000}"/>
    <cellStyle name="20% - Accent1 4 4 2 2 2 4 2 2" xfId="40804" xr:uid="{00000000-0005-0000-0000-0000AF9E0000}"/>
    <cellStyle name="20% - Accent1 4 4 2 2 2 4 2 2 2" xfId="40805" xr:uid="{00000000-0005-0000-0000-0000B09E0000}"/>
    <cellStyle name="20% - Accent1 4 4 2 2 2 4 2 3" xfId="40806" xr:uid="{00000000-0005-0000-0000-0000B19E0000}"/>
    <cellStyle name="20% - Accent1 4 4 2 2 2 4 3" xfId="40807" xr:uid="{00000000-0005-0000-0000-0000B29E0000}"/>
    <cellStyle name="20% - Accent1 4 4 2 2 2 4 3 2" xfId="40808" xr:uid="{00000000-0005-0000-0000-0000B39E0000}"/>
    <cellStyle name="20% - Accent1 4 4 2 2 2 4 4" xfId="40809" xr:uid="{00000000-0005-0000-0000-0000B49E0000}"/>
    <cellStyle name="20% - Accent1 4 4 2 2 2 5" xfId="40810" xr:uid="{00000000-0005-0000-0000-0000B59E0000}"/>
    <cellStyle name="20% - Accent1 4 4 2 2 2 5 2" xfId="40811" xr:uid="{00000000-0005-0000-0000-0000B69E0000}"/>
    <cellStyle name="20% - Accent1 4 4 2 2 2 5 2 2" xfId="40812" xr:uid="{00000000-0005-0000-0000-0000B79E0000}"/>
    <cellStyle name="20% - Accent1 4 4 2 2 2 5 2 2 2" xfId="40813" xr:uid="{00000000-0005-0000-0000-0000B89E0000}"/>
    <cellStyle name="20% - Accent1 4 4 2 2 2 5 2 3" xfId="40814" xr:uid="{00000000-0005-0000-0000-0000B99E0000}"/>
    <cellStyle name="20% - Accent1 4 4 2 2 2 5 3" xfId="40815" xr:uid="{00000000-0005-0000-0000-0000BA9E0000}"/>
    <cellStyle name="20% - Accent1 4 4 2 2 2 5 3 2" xfId="40816" xr:uid="{00000000-0005-0000-0000-0000BB9E0000}"/>
    <cellStyle name="20% - Accent1 4 4 2 2 2 5 4" xfId="40817" xr:uid="{00000000-0005-0000-0000-0000BC9E0000}"/>
    <cellStyle name="20% - Accent1 4 4 2 2 2 6" xfId="40818" xr:uid="{00000000-0005-0000-0000-0000BD9E0000}"/>
    <cellStyle name="20% - Accent1 4 4 2 2 2 6 2" xfId="40819" xr:uid="{00000000-0005-0000-0000-0000BE9E0000}"/>
    <cellStyle name="20% - Accent1 4 4 2 2 2 6 2 2" xfId="40820" xr:uid="{00000000-0005-0000-0000-0000BF9E0000}"/>
    <cellStyle name="20% - Accent1 4 4 2 2 2 6 2 2 2" xfId="40821" xr:uid="{00000000-0005-0000-0000-0000C09E0000}"/>
    <cellStyle name="20% - Accent1 4 4 2 2 2 6 2 3" xfId="40822" xr:uid="{00000000-0005-0000-0000-0000C19E0000}"/>
    <cellStyle name="20% - Accent1 4 4 2 2 2 6 3" xfId="40823" xr:uid="{00000000-0005-0000-0000-0000C29E0000}"/>
    <cellStyle name="20% - Accent1 4 4 2 2 2 6 3 2" xfId="40824" xr:uid="{00000000-0005-0000-0000-0000C39E0000}"/>
    <cellStyle name="20% - Accent1 4 4 2 2 2 6 4" xfId="40825" xr:uid="{00000000-0005-0000-0000-0000C49E0000}"/>
    <cellStyle name="20% - Accent1 4 4 2 2 2 7" xfId="40826" xr:uid="{00000000-0005-0000-0000-0000C59E0000}"/>
    <cellStyle name="20% - Accent1 4 4 2 2 2 7 2" xfId="40827" xr:uid="{00000000-0005-0000-0000-0000C69E0000}"/>
    <cellStyle name="20% - Accent1 4 4 2 2 2 7 2 2" xfId="40828" xr:uid="{00000000-0005-0000-0000-0000C79E0000}"/>
    <cellStyle name="20% - Accent1 4 4 2 2 2 7 3" xfId="40829" xr:uid="{00000000-0005-0000-0000-0000C89E0000}"/>
    <cellStyle name="20% - Accent1 4 4 2 2 2 8" xfId="40830" xr:uid="{00000000-0005-0000-0000-0000C99E0000}"/>
    <cellStyle name="20% - Accent1 4 4 2 2 2 8 2" xfId="40831" xr:uid="{00000000-0005-0000-0000-0000CA9E0000}"/>
    <cellStyle name="20% - Accent1 4 4 2 2 2 8 2 2" xfId="40832" xr:uid="{00000000-0005-0000-0000-0000CB9E0000}"/>
    <cellStyle name="20% - Accent1 4 4 2 2 2 8 3" xfId="40833" xr:uid="{00000000-0005-0000-0000-0000CC9E0000}"/>
    <cellStyle name="20% - Accent1 4 4 2 2 2 9" xfId="40834" xr:uid="{00000000-0005-0000-0000-0000CD9E0000}"/>
    <cellStyle name="20% - Accent1 4 4 2 2 2 9 2" xfId="40835" xr:uid="{00000000-0005-0000-0000-0000CE9E0000}"/>
    <cellStyle name="20% - Accent1 4 4 2 2 3" xfId="40836" xr:uid="{00000000-0005-0000-0000-0000CF9E0000}"/>
    <cellStyle name="20% - Accent1 4 4 2 2 3 10" xfId="40837" xr:uid="{00000000-0005-0000-0000-0000D09E0000}"/>
    <cellStyle name="20% - Accent1 4 4 2 2 3 10 2" xfId="40838" xr:uid="{00000000-0005-0000-0000-0000D19E0000}"/>
    <cellStyle name="20% - Accent1 4 4 2 2 3 11" xfId="40839" xr:uid="{00000000-0005-0000-0000-0000D29E0000}"/>
    <cellStyle name="20% - Accent1 4 4 2 2 3 2" xfId="40840" xr:uid="{00000000-0005-0000-0000-0000D39E0000}"/>
    <cellStyle name="20% - Accent1 4 4 2 2 3 2 2" xfId="40841" xr:uid="{00000000-0005-0000-0000-0000D49E0000}"/>
    <cellStyle name="20% - Accent1 4 4 2 2 3 2 2 2" xfId="40842" xr:uid="{00000000-0005-0000-0000-0000D59E0000}"/>
    <cellStyle name="20% - Accent1 4 4 2 2 3 2 2 2 2" xfId="40843" xr:uid="{00000000-0005-0000-0000-0000D69E0000}"/>
    <cellStyle name="20% - Accent1 4 4 2 2 3 2 2 2 2 2" xfId="40844" xr:uid="{00000000-0005-0000-0000-0000D79E0000}"/>
    <cellStyle name="20% - Accent1 4 4 2 2 3 2 2 2 3" xfId="40845" xr:uid="{00000000-0005-0000-0000-0000D89E0000}"/>
    <cellStyle name="20% - Accent1 4 4 2 2 3 2 2 3" xfId="40846" xr:uid="{00000000-0005-0000-0000-0000D99E0000}"/>
    <cellStyle name="20% - Accent1 4 4 2 2 3 2 2 3 2" xfId="40847" xr:uid="{00000000-0005-0000-0000-0000DA9E0000}"/>
    <cellStyle name="20% - Accent1 4 4 2 2 3 2 2 4" xfId="40848" xr:uid="{00000000-0005-0000-0000-0000DB9E0000}"/>
    <cellStyle name="20% - Accent1 4 4 2 2 3 2 3" xfId="40849" xr:uid="{00000000-0005-0000-0000-0000DC9E0000}"/>
    <cellStyle name="20% - Accent1 4 4 2 2 3 2 3 2" xfId="40850" xr:uid="{00000000-0005-0000-0000-0000DD9E0000}"/>
    <cellStyle name="20% - Accent1 4 4 2 2 3 2 3 2 2" xfId="40851" xr:uid="{00000000-0005-0000-0000-0000DE9E0000}"/>
    <cellStyle name="20% - Accent1 4 4 2 2 3 2 3 2 2 2" xfId="40852" xr:uid="{00000000-0005-0000-0000-0000DF9E0000}"/>
    <cellStyle name="20% - Accent1 4 4 2 2 3 2 3 2 3" xfId="40853" xr:uid="{00000000-0005-0000-0000-0000E09E0000}"/>
    <cellStyle name="20% - Accent1 4 4 2 2 3 2 3 3" xfId="40854" xr:uid="{00000000-0005-0000-0000-0000E19E0000}"/>
    <cellStyle name="20% - Accent1 4 4 2 2 3 2 3 3 2" xfId="40855" xr:uid="{00000000-0005-0000-0000-0000E29E0000}"/>
    <cellStyle name="20% - Accent1 4 4 2 2 3 2 3 4" xfId="40856" xr:uid="{00000000-0005-0000-0000-0000E39E0000}"/>
    <cellStyle name="20% - Accent1 4 4 2 2 3 2 4" xfId="40857" xr:uid="{00000000-0005-0000-0000-0000E49E0000}"/>
    <cellStyle name="20% - Accent1 4 4 2 2 3 2 4 2" xfId="40858" xr:uid="{00000000-0005-0000-0000-0000E59E0000}"/>
    <cellStyle name="20% - Accent1 4 4 2 2 3 2 4 2 2" xfId="40859" xr:uid="{00000000-0005-0000-0000-0000E69E0000}"/>
    <cellStyle name="20% - Accent1 4 4 2 2 3 2 4 2 2 2" xfId="40860" xr:uid="{00000000-0005-0000-0000-0000E79E0000}"/>
    <cellStyle name="20% - Accent1 4 4 2 2 3 2 4 2 3" xfId="40861" xr:uid="{00000000-0005-0000-0000-0000E89E0000}"/>
    <cellStyle name="20% - Accent1 4 4 2 2 3 2 4 3" xfId="40862" xr:uid="{00000000-0005-0000-0000-0000E99E0000}"/>
    <cellStyle name="20% - Accent1 4 4 2 2 3 2 4 3 2" xfId="40863" xr:uid="{00000000-0005-0000-0000-0000EA9E0000}"/>
    <cellStyle name="20% - Accent1 4 4 2 2 3 2 4 4" xfId="40864" xr:uid="{00000000-0005-0000-0000-0000EB9E0000}"/>
    <cellStyle name="20% - Accent1 4 4 2 2 3 2 5" xfId="40865" xr:uid="{00000000-0005-0000-0000-0000EC9E0000}"/>
    <cellStyle name="20% - Accent1 4 4 2 2 3 2 5 2" xfId="40866" xr:uid="{00000000-0005-0000-0000-0000ED9E0000}"/>
    <cellStyle name="20% - Accent1 4 4 2 2 3 2 5 2 2" xfId="40867" xr:uid="{00000000-0005-0000-0000-0000EE9E0000}"/>
    <cellStyle name="20% - Accent1 4 4 2 2 3 2 5 3" xfId="40868" xr:uid="{00000000-0005-0000-0000-0000EF9E0000}"/>
    <cellStyle name="20% - Accent1 4 4 2 2 3 2 6" xfId="40869" xr:uid="{00000000-0005-0000-0000-0000F09E0000}"/>
    <cellStyle name="20% - Accent1 4 4 2 2 3 2 6 2" xfId="40870" xr:uid="{00000000-0005-0000-0000-0000F19E0000}"/>
    <cellStyle name="20% - Accent1 4 4 2 2 3 2 6 2 2" xfId="40871" xr:uid="{00000000-0005-0000-0000-0000F29E0000}"/>
    <cellStyle name="20% - Accent1 4 4 2 2 3 2 6 3" xfId="40872" xr:uid="{00000000-0005-0000-0000-0000F39E0000}"/>
    <cellStyle name="20% - Accent1 4 4 2 2 3 2 7" xfId="40873" xr:uid="{00000000-0005-0000-0000-0000F49E0000}"/>
    <cellStyle name="20% - Accent1 4 4 2 2 3 2 7 2" xfId="40874" xr:uid="{00000000-0005-0000-0000-0000F59E0000}"/>
    <cellStyle name="20% - Accent1 4 4 2 2 3 2 8" xfId="40875" xr:uid="{00000000-0005-0000-0000-0000F69E0000}"/>
    <cellStyle name="20% - Accent1 4 4 2 2 3 2 8 2" xfId="40876" xr:uid="{00000000-0005-0000-0000-0000F79E0000}"/>
    <cellStyle name="20% - Accent1 4 4 2 2 3 2 9" xfId="40877" xr:uid="{00000000-0005-0000-0000-0000F89E0000}"/>
    <cellStyle name="20% - Accent1 4 4 2 2 3 3" xfId="40878" xr:uid="{00000000-0005-0000-0000-0000F99E0000}"/>
    <cellStyle name="20% - Accent1 4 4 2 2 3 3 2" xfId="40879" xr:uid="{00000000-0005-0000-0000-0000FA9E0000}"/>
    <cellStyle name="20% - Accent1 4 4 2 2 3 3 2 2" xfId="40880" xr:uid="{00000000-0005-0000-0000-0000FB9E0000}"/>
    <cellStyle name="20% - Accent1 4 4 2 2 3 3 2 2 2" xfId="40881" xr:uid="{00000000-0005-0000-0000-0000FC9E0000}"/>
    <cellStyle name="20% - Accent1 4 4 2 2 3 3 2 2 2 2" xfId="40882" xr:uid="{00000000-0005-0000-0000-0000FD9E0000}"/>
    <cellStyle name="20% - Accent1 4 4 2 2 3 3 2 2 3" xfId="40883" xr:uid="{00000000-0005-0000-0000-0000FE9E0000}"/>
    <cellStyle name="20% - Accent1 4 4 2 2 3 3 2 3" xfId="40884" xr:uid="{00000000-0005-0000-0000-0000FF9E0000}"/>
    <cellStyle name="20% - Accent1 4 4 2 2 3 3 2 3 2" xfId="40885" xr:uid="{00000000-0005-0000-0000-0000009F0000}"/>
    <cellStyle name="20% - Accent1 4 4 2 2 3 3 2 4" xfId="40886" xr:uid="{00000000-0005-0000-0000-0000019F0000}"/>
    <cellStyle name="20% - Accent1 4 4 2 2 3 3 3" xfId="40887" xr:uid="{00000000-0005-0000-0000-0000029F0000}"/>
    <cellStyle name="20% - Accent1 4 4 2 2 3 3 3 2" xfId="40888" xr:uid="{00000000-0005-0000-0000-0000039F0000}"/>
    <cellStyle name="20% - Accent1 4 4 2 2 3 3 3 2 2" xfId="40889" xr:uid="{00000000-0005-0000-0000-0000049F0000}"/>
    <cellStyle name="20% - Accent1 4 4 2 2 3 3 3 2 2 2" xfId="40890" xr:uid="{00000000-0005-0000-0000-0000059F0000}"/>
    <cellStyle name="20% - Accent1 4 4 2 2 3 3 3 2 3" xfId="40891" xr:uid="{00000000-0005-0000-0000-0000069F0000}"/>
    <cellStyle name="20% - Accent1 4 4 2 2 3 3 3 3" xfId="40892" xr:uid="{00000000-0005-0000-0000-0000079F0000}"/>
    <cellStyle name="20% - Accent1 4 4 2 2 3 3 3 3 2" xfId="40893" xr:uid="{00000000-0005-0000-0000-0000089F0000}"/>
    <cellStyle name="20% - Accent1 4 4 2 2 3 3 3 4" xfId="40894" xr:uid="{00000000-0005-0000-0000-0000099F0000}"/>
    <cellStyle name="20% - Accent1 4 4 2 2 3 3 4" xfId="40895" xr:uid="{00000000-0005-0000-0000-00000A9F0000}"/>
    <cellStyle name="20% - Accent1 4 4 2 2 3 3 4 2" xfId="40896" xr:uid="{00000000-0005-0000-0000-00000B9F0000}"/>
    <cellStyle name="20% - Accent1 4 4 2 2 3 3 4 2 2" xfId="40897" xr:uid="{00000000-0005-0000-0000-00000C9F0000}"/>
    <cellStyle name="20% - Accent1 4 4 2 2 3 3 4 2 2 2" xfId="40898" xr:uid="{00000000-0005-0000-0000-00000D9F0000}"/>
    <cellStyle name="20% - Accent1 4 4 2 2 3 3 4 2 3" xfId="40899" xr:uid="{00000000-0005-0000-0000-00000E9F0000}"/>
    <cellStyle name="20% - Accent1 4 4 2 2 3 3 4 3" xfId="40900" xr:uid="{00000000-0005-0000-0000-00000F9F0000}"/>
    <cellStyle name="20% - Accent1 4 4 2 2 3 3 4 3 2" xfId="40901" xr:uid="{00000000-0005-0000-0000-0000109F0000}"/>
    <cellStyle name="20% - Accent1 4 4 2 2 3 3 4 4" xfId="40902" xr:uid="{00000000-0005-0000-0000-0000119F0000}"/>
    <cellStyle name="20% - Accent1 4 4 2 2 3 3 5" xfId="40903" xr:uid="{00000000-0005-0000-0000-0000129F0000}"/>
    <cellStyle name="20% - Accent1 4 4 2 2 3 3 5 2" xfId="40904" xr:uid="{00000000-0005-0000-0000-0000139F0000}"/>
    <cellStyle name="20% - Accent1 4 4 2 2 3 3 5 2 2" xfId="40905" xr:uid="{00000000-0005-0000-0000-0000149F0000}"/>
    <cellStyle name="20% - Accent1 4 4 2 2 3 3 5 3" xfId="40906" xr:uid="{00000000-0005-0000-0000-0000159F0000}"/>
    <cellStyle name="20% - Accent1 4 4 2 2 3 3 6" xfId="40907" xr:uid="{00000000-0005-0000-0000-0000169F0000}"/>
    <cellStyle name="20% - Accent1 4 4 2 2 3 3 6 2" xfId="40908" xr:uid="{00000000-0005-0000-0000-0000179F0000}"/>
    <cellStyle name="20% - Accent1 4 4 2 2 3 3 6 2 2" xfId="40909" xr:uid="{00000000-0005-0000-0000-0000189F0000}"/>
    <cellStyle name="20% - Accent1 4 4 2 2 3 3 6 3" xfId="40910" xr:uid="{00000000-0005-0000-0000-0000199F0000}"/>
    <cellStyle name="20% - Accent1 4 4 2 2 3 3 7" xfId="40911" xr:uid="{00000000-0005-0000-0000-00001A9F0000}"/>
    <cellStyle name="20% - Accent1 4 4 2 2 3 3 7 2" xfId="40912" xr:uid="{00000000-0005-0000-0000-00001B9F0000}"/>
    <cellStyle name="20% - Accent1 4 4 2 2 3 3 8" xfId="40913" xr:uid="{00000000-0005-0000-0000-00001C9F0000}"/>
    <cellStyle name="20% - Accent1 4 4 2 2 3 3 8 2" xfId="40914" xr:uid="{00000000-0005-0000-0000-00001D9F0000}"/>
    <cellStyle name="20% - Accent1 4 4 2 2 3 3 9" xfId="40915" xr:uid="{00000000-0005-0000-0000-00001E9F0000}"/>
    <cellStyle name="20% - Accent1 4 4 2 2 3 4" xfId="40916" xr:uid="{00000000-0005-0000-0000-00001F9F0000}"/>
    <cellStyle name="20% - Accent1 4 4 2 2 3 4 2" xfId="40917" xr:uid="{00000000-0005-0000-0000-0000209F0000}"/>
    <cellStyle name="20% - Accent1 4 4 2 2 3 4 2 2" xfId="40918" xr:uid="{00000000-0005-0000-0000-0000219F0000}"/>
    <cellStyle name="20% - Accent1 4 4 2 2 3 4 2 2 2" xfId="40919" xr:uid="{00000000-0005-0000-0000-0000229F0000}"/>
    <cellStyle name="20% - Accent1 4 4 2 2 3 4 2 3" xfId="40920" xr:uid="{00000000-0005-0000-0000-0000239F0000}"/>
    <cellStyle name="20% - Accent1 4 4 2 2 3 4 3" xfId="40921" xr:uid="{00000000-0005-0000-0000-0000249F0000}"/>
    <cellStyle name="20% - Accent1 4 4 2 2 3 4 3 2" xfId="40922" xr:uid="{00000000-0005-0000-0000-0000259F0000}"/>
    <cellStyle name="20% - Accent1 4 4 2 2 3 4 4" xfId="40923" xr:uid="{00000000-0005-0000-0000-0000269F0000}"/>
    <cellStyle name="20% - Accent1 4 4 2 2 3 5" xfId="40924" xr:uid="{00000000-0005-0000-0000-0000279F0000}"/>
    <cellStyle name="20% - Accent1 4 4 2 2 3 5 2" xfId="40925" xr:uid="{00000000-0005-0000-0000-0000289F0000}"/>
    <cellStyle name="20% - Accent1 4 4 2 2 3 5 2 2" xfId="40926" xr:uid="{00000000-0005-0000-0000-0000299F0000}"/>
    <cellStyle name="20% - Accent1 4 4 2 2 3 5 2 2 2" xfId="40927" xr:uid="{00000000-0005-0000-0000-00002A9F0000}"/>
    <cellStyle name="20% - Accent1 4 4 2 2 3 5 2 3" xfId="40928" xr:uid="{00000000-0005-0000-0000-00002B9F0000}"/>
    <cellStyle name="20% - Accent1 4 4 2 2 3 5 3" xfId="40929" xr:uid="{00000000-0005-0000-0000-00002C9F0000}"/>
    <cellStyle name="20% - Accent1 4 4 2 2 3 5 3 2" xfId="40930" xr:uid="{00000000-0005-0000-0000-00002D9F0000}"/>
    <cellStyle name="20% - Accent1 4 4 2 2 3 5 4" xfId="40931" xr:uid="{00000000-0005-0000-0000-00002E9F0000}"/>
    <cellStyle name="20% - Accent1 4 4 2 2 3 6" xfId="40932" xr:uid="{00000000-0005-0000-0000-00002F9F0000}"/>
    <cellStyle name="20% - Accent1 4 4 2 2 3 6 2" xfId="40933" xr:uid="{00000000-0005-0000-0000-0000309F0000}"/>
    <cellStyle name="20% - Accent1 4 4 2 2 3 6 2 2" xfId="40934" xr:uid="{00000000-0005-0000-0000-0000319F0000}"/>
    <cellStyle name="20% - Accent1 4 4 2 2 3 6 2 2 2" xfId="40935" xr:uid="{00000000-0005-0000-0000-0000329F0000}"/>
    <cellStyle name="20% - Accent1 4 4 2 2 3 6 2 3" xfId="40936" xr:uid="{00000000-0005-0000-0000-0000339F0000}"/>
    <cellStyle name="20% - Accent1 4 4 2 2 3 6 3" xfId="40937" xr:uid="{00000000-0005-0000-0000-0000349F0000}"/>
    <cellStyle name="20% - Accent1 4 4 2 2 3 6 3 2" xfId="40938" xr:uid="{00000000-0005-0000-0000-0000359F0000}"/>
    <cellStyle name="20% - Accent1 4 4 2 2 3 6 4" xfId="40939" xr:uid="{00000000-0005-0000-0000-0000369F0000}"/>
    <cellStyle name="20% - Accent1 4 4 2 2 3 7" xfId="40940" xr:uid="{00000000-0005-0000-0000-0000379F0000}"/>
    <cellStyle name="20% - Accent1 4 4 2 2 3 7 2" xfId="40941" xr:uid="{00000000-0005-0000-0000-0000389F0000}"/>
    <cellStyle name="20% - Accent1 4 4 2 2 3 7 2 2" xfId="40942" xr:uid="{00000000-0005-0000-0000-0000399F0000}"/>
    <cellStyle name="20% - Accent1 4 4 2 2 3 7 3" xfId="40943" xr:uid="{00000000-0005-0000-0000-00003A9F0000}"/>
    <cellStyle name="20% - Accent1 4 4 2 2 3 8" xfId="40944" xr:uid="{00000000-0005-0000-0000-00003B9F0000}"/>
    <cellStyle name="20% - Accent1 4 4 2 2 3 8 2" xfId="40945" xr:uid="{00000000-0005-0000-0000-00003C9F0000}"/>
    <cellStyle name="20% - Accent1 4 4 2 2 3 8 2 2" xfId="40946" xr:uid="{00000000-0005-0000-0000-00003D9F0000}"/>
    <cellStyle name="20% - Accent1 4 4 2 2 3 8 3" xfId="40947" xr:uid="{00000000-0005-0000-0000-00003E9F0000}"/>
    <cellStyle name="20% - Accent1 4 4 2 2 3 9" xfId="40948" xr:uid="{00000000-0005-0000-0000-00003F9F0000}"/>
    <cellStyle name="20% - Accent1 4 4 2 2 3 9 2" xfId="40949" xr:uid="{00000000-0005-0000-0000-0000409F0000}"/>
    <cellStyle name="20% - Accent1 4 4 2 2 4" xfId="40950" xr:uid="{00000000-0005-0000-0000-0000419F0000}"/>
    <cellStyle name="20% - Accent1 4 4 2 2 4 10" xfId="40951" xr:uid="{00000000-0005-0000-0000-0000429F0000}"/>
    <cellStyle name="20% - Accent1 4 4 2 2 4 10 2" xfId="40952" xr:uid="{00000000-0005-0000-0000-0000439F0000}"/>
    <cellStyle name="20% - Accent1 4 4 2 2 4 11" xfId="40953" xr:uid="{00000000-0005-0000-0000-0000449F0000}"/>
    <cellStyle name="20% - Accent1 4 4 2 2 4 2" xfId="40954" xr:uid="{00000000-0005-0000-0000-0000459F0000}"/>
    <cellStyle name="20% - Accent1 4 4 2 2 4 2 2" xfId="40955" xr:uid="{00000000-0005-0000-0000-0000469F0000}"/>
    <cellStyle name="20% - Accent1 4 4 2 2 4 2 2 2" xfId="40956" xr:uid="{00000000-0005-0000-0000-0000479F0000}"/>
    <cellStyle name="20% - Accent1 4 4 2 2 4 2 2 2 2" xfId="40957" xr:uid="{00000000-0005-0000-0000-0000489F0000}"/>
    <cellStyle name="20% - Accent1 4 4 2 2 4 2 2 2 2 2" xfId="40958" xr:uid="{00000000-0005-0000-0000-0000499F0000}"/>
    <cellStyle name="20% - Accent1 4 4 2 2 4 2 2 2 3" xfId="40959" xr:uid="{00000000-0005-0000-0000-00004A9F0000}"/>
    <cellStyle name="20% - Accent1 4 4 2 2 4 2 2 3" xfId="40960" xr:uid="{00000000-0005-0000-0000-00004B9F0000}"/>
    <cellStyle name="20% - Accent1 4 4 2 2 4 2 2 3 2" xfId="40961" xr:uid="{00000000-0005-0000-0000-00004C9F0000}"/>
    <cellStyle name="20% - Accent1 4 4 2 2 4 2 2 4" xfId="40962" xr:uid="{00000000-0005-0000-0000-00004D9F0000}"/>
    <cellStyle name="20% - Accent1 4 4 2 2 4 2 3" xfId="40963" xr:uid="{00000000-0005-0000-0000-00004E9F0000}"/>
    <cellStyle name="20% - Accent1 4 4 2 2 4 2 3 2" xfId="40964" xr:uid="{00000000-0005-0000-0000-00004F9F0000}"/>
    <cellStyle name="20% - Accent1 4 4 2 2 4 2 3 2 2" xfId="40965" xr:uid="{00000000-0005-0000-0000-0000509F0000}"/>
    <cellStyle name="20% - Accent1 4 4 2 2 4 2 3 2 2 2" xfId="40966" xr:uid="{00000000-0005-0000-0000-0000519F0000}"/>
    <cellStyle name="20% - Accent1 4 4 2 2 4 2 3 2 3" xfId="40967" xr:uid="{00000000-0005-0000-0000-0000529F0000}"/>
    <cellStyle name="20% - Accent1 4 4 2 2 4 2 3 3" xfId="40968" xr:uid="{00000000-0005-0000-0000-0000539F0000}"/>
    <cellStyle name="20% - Accent1 4 4 2 2 4 2 3 3 2" xfId="40969" xr:uid="{00000000-0005-0000-0000-0000549F0000}"/>
    <cellStyle name="20% - Accent1 4 4 2 2 4 2 3 4" xfId="40970" xr:uid="{00000000-0005-0000-0000-0000559F0000}"/>
    <cellStyle name="20% - Accent1 4 4 2 2 4 2 4" xfId="40971" xr:uid="{00000000-0005-0000-0000-0000569F0000}"/>
    <cellStyle name="20% - Accent1 4 4 2 2 4 2 4 2" xfId="40972" xr:uid="{00000000-0005-0000-0000-0000579F0000}"/>
    <cellStyle name="20% - Accent1 4 4 2 2 4 2 4 2 2" xfId="40973" xr:uid="{00000000-0005-0000-0000-0000589F0000}"/>
    <cellStyle name="20% - Accent1 4 4 2 2 4 2 4 2 2 2" xfId="40974" xr:uid="{00000000-0005-0000-0000-0000599F0000}"/>
    <cellStyle name="20% - Accent1 4 4 2 2 4 2 4 2 3" xfId="40975" xr:uid="{00000000-0005-0000-0000-00005A9F0000}"/>
    <cellStyle name="20% - Accent1 4 4 2 2 4 2 4 3" xfId="40976" xr:uid="{00000000-0005-0000-0000-00005B9F0000}"/>
    <cellStyle name="20% - Accent1 4 4 2 2 4 2 4 3 2" xfId="40977" xr:uid="{00000000-0005-0000-0000-00005C9F0000}"/>
    <cellStyle name="20% - Accent1 4 4 2 2 4 2 4 4" xfId="40978" xr:uid="{00000000-0005-0000-0000-00005D9F0000}"/>
    <cellStyle name="20% - Accent1 4 4 2 2 4 2 5" xfId="40979" xr:uid="{00000000-0005-0000-0000-00005E9F0000}"/>
    <cellStyle name="20% - Accent1 4 4 2 2 4 2 5 2" xfId="40980" xr:uid="{00000000-0005-0000-0000-00005F9F0000}"/>
    <cellStyle name="20% - Accent1 4 4 2 2 4 2 5 2 2" xfId="40981" xr:uid="{00000000-0005-0000-0000-0000609F0000}"/>
    <cellStyle name="20% - Accent1 4 4 2 2 4 2 5 3" xfId="40982" xr:uid="{00000000-0005-0000-0000-0000619F0000}"/>
    <cellStyle name="20% - Accent1 4 4 2 2 4 2 6" xfId="40983" xr:uid="{00000000-0005-0000-0000-0000629F0000}"/>
    <cellStyle name="20% - Accent1 4 4 2 2 4 2 6 2" xfId="40984" xr:uid="{00000000-0005-0000-0000-0000639F0000}"/>
    <cellStyle name="20% - Accent1 4 4 2 2 4 2 6 2 2" xfId="40985" xr:uid="{00000000-0005-0000-0000-0000649F0000}"/>
    <cellStyle name="20% - Accent1 4 4 2 2 4 2 6 3" xfId="40986" xr:uid="{00000000-0005-0000-0000-0000659F0000}"/>
    <cellStyle name="20% - Accent1 4 4 2 2 4 2 7" xfId="40987" xr:uid="{00000000-0005-0000-0000-0000669F0000}"/>
    <cellStyle name="20% - Accent1 4 4 2 2 4 2 7 2" xfId="40988" xr:uid="{00000000-0005-0000-0000-0000679F0000}"/>
    <cellStyle name="20% - Accent1 4 4 2 2 4 2 8" xfId="40989" xr:uid="{00000000-0005-0000-0000-0000689F0000}"/>
    <cellStyle name="20% - Accent1 4 4 2 2 4 2 8 2" xfId="40990" xr:uid="{00000000-0005-0000-0000-0000699F0000}"/>
    <cellStyle name="20% - Accent1 4 4 2 2 4 2 9" xfId="40991" xr:uid="{00000000-0005-0000-0000-00006A9F0000}"/>
    <cellStyle name="20% - Accent1 4 4 2 2 4 3" xfId="40992" xr:uid="{00000000-0005-0000-0000-00006B9F0000}"/>
    <cellStyle name="20% - Accent1 4 4 2 2 4 3 2" xfId="40993" xr:uid="{00000000-0005-0000-0000-00006C9F0000}"/>
    <cellStyle name="20% - Accent1 4 4 2 2 4 3 2 2" xfId="40994" xr:uid="{00000000-0005-0000-0000-00006D9F0000}"/>
    <cellStyle name="20% - Accent1 4 4 2 2 4 3 2 2 2" xfId="40995" xr:uid="{00000000-0005-0000-0000-00006E9F0000}"/>
    <cellStyle name="20% - Accent1 4 4 2 2 4 3 2 2 2 2" xfId="40996" xr:uid="{00000000-0005-0000-0000-00006F9F0000}"/>
    <cellStyle name="20% - Accent1 4 4 2 2 4 3 2 2 3" xfId="40997" xr:uid="{00000000-0005-0000-0000-0000709F0000}"/>
    <cellStyle name="20% - Accent1 4 4 2 2 4 3 2 3" xfId="40998" xr:uid="{00000000-0005-0000-0000-0000719F0000}"/>
    <cellStyle name="20% - Accent1 4 4 2 2 4 3 2 3 2" xfId="40999" xr:uid="{00000000-0005-0000-0000-0000729F0000}"/>
    <cellStyle name="20% - Accent1 4 4 2 2 4 3 2 4" xfId="41000" xr:uid="{00000000-0005-0000-0000-0000739F0000}"/>
    <cellStyle name="20% - Accent1 4 4 2 2 4 3 3" xfId="41001" xr:uid="{00000000-0005-0000-0000-0000749F0000}"/>
    <cellStyle name="20% - Accent1 4 4 2 2 4 3 3 2" xfId="41002" xr:uid="{00000000-0005-0000-0000-0000759F0000}"/>
    <cellStyle name="20% - Accent1 4 4 2 2 4 3 3 2 2" xfId="41003" xr:uid="{00000000-0005-0000-0000-0000769F0000}"/>
    <cellStyle name="20% - Accent1 4 4 2 2 4 3 3 2 2 2" xfId="41004" xr:uid="{00000000-0005-0000-0000-0000779F0000}"/>
    <cellStyle name="20% - Accent1 4 4 2 2 4 3 3 2 3" xfId="41005" xr:uid="{00000000-0005-0000-0000-0000789F0000}"/>
    <cellStyle name="20% - Accent1 4 4 2 2 4 3 3 3" xfId="41006" xr:uid="{00000000-0005-0000-0000-0000799F0000}"/>
    <cellStyle name="20% - Accent1 4 4 2 2 4 3 3 3 2" xfId="41007" xr:uid="{00000000-0005-0000-0000-00007A9F0000}"/>
    <cellStyle name="20% - Accent1 4 4 2 2 4 3 3 4" xfId="41008" xr:uid="{00000000-0005-0000-0000-00007B9F0000}"/>
    <cellStyle name="20% - Accent1 4 4 2 2 4 3 4" xfId="41009" xr:uid="{00000000-0005-0000-0000-00007C9F0000}"/>
    <cellStyle name="20% - Accent1 4 4 2 2 4 3 4 2" xfId="41010" xr:uid="{00000000-0005-0000-0000-00007D9F0000}"/>
    <cellStyle name="20% - Accent1 4 4 2 2 4 3 4 2 2" xfId="41011" xr:uid="{00000000-0005-0000-0000-00007E9F0000}"/>
    <cellStyle name="20% - Accent1 4 4 2 2 4 3 4 2 2 2" xfId="41012" xr:uid="{00000000-0005-0000-0000-00007F9F0000}"/>
    <cellStyle name="20% - Accent1 4 4 2 2 4 3 4 2 3" xfId="41013" xr:uid="{00000000-0005-0000-0000-0000809F0000}"/>
    <cellStyle name="20% - Accent1 4 4 2 2 4 3 4 3" xfId="41014" xr:uid="{00000000-0005-0000-0000-0000819F0000}"/>
    <cellStyle name="20% - Accent1 4 4 2 2 4 3 4 3 2" xfId="41015" xr:uid="{00000000-0005-0000-0000-0000829F0000}"/>
    <cellStyle name="20% - Accent1 4 4 2 2 4 3 4 4" xfId="41016" xr:uid="{00000000-0005-0000-0000-0000839F0000}"/>
    <cellStyle name="20% - Accent1 4 4 2 2 4 3 5" xfId="41017" xr:uid="{00000000-0005-0000-0000-0000849F0000}"/>
    <cellStyle name="20% - Accent1 4 4 2 2 4 3 5 2" xfId="41018" xr:uid="{00000000-0005-0000-0000-0000859F0000}"/>
    <cellStyle name="20% - Accent1 4 4 2 2 4 3 5 2 2" xfId="41019" xr:uid="{00000000-0005-0000-0000-0000869F0000}"/>
    <cellStyle name="20% - Accent1 4 4 2 2 4 3 5 3" xfId="41020" xr:uid="{00000000-0005-0000-0000-0000879F0000}"/>
    <cellStyle name="20% - Accent1 4 4 2 2 4 3 6" xfId="41021" xr:uid="{00000000-0005-0000-0000-0000889F0000}"/>
    <cellStyle name="20% - Accent1 4 4 2 2 4 3 6 2" xfId="41022" xr:uid="{00000000-0005-0000-0000-0000899F0000}"/>
    <cellStyle name="20% - Accent1 4 4 2 2 4 3 6 2 2" xfId="41023" xr:uid="{00000000-0005-0000-0000-00008A9F0000}"/>
    <cellStyle name="20% - Accent1 4 4 2 2 4 3 6 3" xfId="41024" xr:uid="{00000000-0005-0000-0000-00008B9F0000}"/>
    <cellStyle name="20% - Accent1 4 4 2 2 4 3 7" xfId="41025" xr:uid="{00000000-0005-0000-0000-00008C9F0000}"/>
    <cellStyle name="20% - Accent1 4 4 2 2 4 3 7 2" xfId="41026" xr:uid="{00000000-0005-0000-0000-00008D9F0000}"/>
    <cellStyle name="20% - Accent1 4 4 2 2 4 3 8" xfId="41027" xr:uid="{00000000-0005-0000-0000-00008E9F0000}"/>
    <cellStyle name="20% - Accent1 4 4 2 2 4 3 8 2" xfId="41028" xr:uid="{00000000-0005-0000-0000-00008F9F0000}"/>
    <cellStyle name="20% - Accent1 4 4 2 2 4 3 9" xfId="41029" xr:uid="{00000000-0005-0000-0000-0000909F0000}"/>
    <cellStyle name="20% - Accent1 4 4 2 2 4 4" xfId="41030" xr:uid="{00000000-0005-0000-0000-0000919F0000}"/>
    <cellStyle name="20% - Accent1 4 4 2 2 4 4 2" xfId="41031" xr:uid="{00000000-0005-0000-0000-0000929F0000}"/>
    <cellStyle name="20% - Accent1 4 4 2 2 4 4 2 2" xfId="41032" xr:uid="{00000000-0005-0000-0000-0000939F0000}"/>
    <cellStyle name="20% - Accent1 4 4 2 2 4 4 2 2 2" xfId="41033" xr:uid="{00000000-0005-0000-0000-0000949F0000}"/>
    <cellStyle name="20% - Accent1 4 4 2 2 4 4 2 3" xfId="41034" xr:uid="{00000000-0005-0000-0000-0000959F0000}"/>
    <cellStyle name="20% - Accent1 4 4 2 2 4 4 3" xfId="41035" xr:uid="{00000000-0005-0000-0000-0000969F0000}"/>
    <cellStyle name="20% - Accent1 4 4 2 2 4 4 3 2" xfId="41036" xr:uid="{00000000-0005-0000-0000-0000979F0000}"/>
    <cellStyle name="20% - Accent1 4 4 2 2 4 4 4" xfId="41037" xr:uid="{00000000-0005-0000-0000-0000989F0000}"/>
    <cellStyle name="20% - Accent1 4 4 2 2 4 5" xfId="41038" xr:uid="{00000000-0005-0000-0000-0000999F0000}"/>
    <cellStyle name="20% - Accent1 4 4 2 2 4 5 2" xfId="41039" xr:uid="{00000000-0005-0000-0000-00009A9F0000}"/>
    <cellStyle name="20% - Accent1 4 4 2 2 4 5 2 2" xfId="41040" xr:uid="{00000000-0005-0000-0000-00009B9F0000}"/>
    <cellStyle name="20% - Accent1 4 4 2 2 4 5 2 2 2" xfId="41041" xr:uid="{00000000-0005-0000-0000-00009C9F0000}"/>
    <cellStyle name="20% - Accent1 4 4 2 2 4 5 2 3" xfId="41042" xr:uid="{00000000-0005-0000-0000-00009D9F0000}"/>
    <cellStyle name="20% - Accent1 4 4 2 2 4 5 3" xfId="41043" xr:uid="{00000000-0005-0000-0000-00009E9F0000}"/>
    <cellStyle name="20% - Accent1 4 4 2 2 4 5 3 2" xfId="41044" xr:uid="{00000000-0005-0000-0000-00009F9F0000}"/>
    <cellStyle name="20% - Accent1 4 4 2 2 4 5 4" xfId="41045" xr:uid="{00000000-0005-0000-0000-0000A09F0000}"/>
    <cellStyle name="20% - Accent1 4 4 2 2 4 6" xfId="41046" xr:uid="{00000000-0005-0000-0000-0000A19F0000}"/>
    <cellStyle name="20% - Accent1 4 4 2 2 4 6 2" xfId="41047" xr:uid="{00000000-0005-0000-0000-0000A29F0000}"/>
    <cellStyle name="20% - Accent1 4 4 2 2 4 6 2 2" xfId="41048" xr:uid="{00000000-0005-0000-0000-0000A39F0000}"/>
    <cellStyle name="20% - Accent1 4 4 2 2 4 6 2 2 2" xfId="41049" xr:uid="{00000000-0005-0000-0000-0000A49F0000}"/>
    <cellStyle name="20% - Accent1 4 4 2 2 4 6 2 3" xfId="41050" xr:uid="{00000000-0005-0000-0000-0000A59F0000}"/>
    <cellStyle name="20% - Accent1 4 4 2 2 4 6 3" xfId="41051" xr:uid="{00000000-0005-0000-0000-0000A69F0000}"/>
    <cellStyle name="20% - Accent1 4 4 2 2 4 6 3 2" xfId="41052" xr:uid="{00000000-0005-0000-0000-0000A79F0000}"/>
    <cellStyle name="20% - Accent1 4 4 2 2 4 6 4" xfId="41053" xr:uid="{00000000-0005-0000-0000-0000A89F0000}"/>
    <cellStyle name="20% - Accent1 4 4 2 2 4 7" xfId="41054" xr:uid="{00000000-0005-0000-0000-0000A99F0000}"/>
    <cellStyle name="20% - Accent1 4 4 2 2 4 7 2" xfId="41055" xr:uid="{00000000-0005-0000-0000-0000AA9F0000}"/>
    <cellStyle name="20% - Accent1 4 4 2 2 4 7 2 2" xfId="41056" xr:uid="{00000000-0005-0000-0000-0000AB9F0000}"/>
    <cellStyle name="20% - Accent1 4 4 2 2 4 7 3" xfId="41057" xr:uid="{00000000-0005-0000-0000-0000AC9F0000}"/>
    <cellStyle name="20% - Accent1 4 4 2 2 4 8" xfId="41058" xr:uid="{00000000-0005-0000-0000-0000AD9F0000}"/>
    <cellStyle name="20% - Accent1 4 4 2 2 4 8 2" xfId="41059" xr:uid="{00000000-0005-0000-0000-0000AE9F0000}"/>
    <cellStyle name="20% - Accent1 4 4 2 2 4 8 2 2" xfId="41060" xr:uid="{00000000-0005-0000-0000-0000AF9F0000}"/>
    <cellStyle name="20% - Accent1 4 4 2 2 4 8 3" xfId="41061" xr:uid="{00000000-0005-0000-0000-0000B09F0000}"/>
    <cellStyle name="20% - Accent1 4 4 2 2 4 9" xfId="41062" xr:uid="{00000000-0005-0000-0000-0000B19F0000}"/>
    <cellStyle name="20% - Accent1 4 4 2 2 4 9 2" xfId="41063" xr:uid="{00000000-0005-0000-0000-0000B29F0000}"/>
    <cellStyle name="20% - Accent1 4 4 2 2 5" xfId="41064" xr:uid="{00000000-0005-0000-0000-0000B39F0000}"/>
    <cellStyle name="20% - Accent1 4 4 2 2 5 2" xfId="41065" xr:uid="{00000000-0005-0000-0000-0000B49F0000}"/>
    <cellStyle name="20% - Accent1 4 4 2 2 5 2 2" xfId="41066" xr:uid="{00000000-0005-0000-0000-0000B59F0000}"/>
    <cellStyle name="20% - Accent1 4 4 2 2 5 2 2 2" xfId="41067" xr:uid="{00000000-0005-0000-0000-0000B69F0000}"/>
    <cellStyle name="20% - Accent1 4 4 2 2 5 2 2 2 2" xfId="41068" xr:uid="{00000000-0005-0000-0000-0000B79F0000}"/>
    <cellStyle name="20% - Accent1 4 4 2 2 5 2 2 3" xfId="41069" xr:uid="{00000000-0005-0000-0000-0000B89F0000}"/>
    <cellStyle name="20% - Accent1 4 4 2 2 5 2 3" xfId="41070" xr:uid="{00000000-0005-0000-0000-0000B99F0000}"/>
    <cellStyle name="20% - Accent1 4 4 2 2 5 2 3 2" xfId="41071" xr:uid="{00000000-0005-0000-0000-0000BA9F0000}"/>
    <cellStyle name="20% - Accent1 4 4 2 2 5 2 4" xfId="41072" xr:uid="{00000000-0005-0000-0000-0000BB9F0000}"/>
    <cellStyle name="20% - Accent1 4 4 2 2 5 3" xfId="41073" xr:uid="{00000000-0005-0000-0000-0000BC9F0000}"/>
    <cellStyle name="20% - Accent1 4 4 2 2 5 3 2" xfId="41074" xr:uid="{00000000-0005-0000-0000-0000BD9F0000}"/>
    <cellStyle name="20% - Accent1 4 4 2 2 5 3 2 2" xfId="41075" xr:uid="{00000000-0005-0000-0000-0000BE9F0000}"/>
    <cellStyle name="20% - Accent1 4 4 2 2 5 3 2 2 2" xfId="41076" xr:uid="{00000000-0005-0000-0000-0000BF9F0000}"/>
    <cellStyle name="20% - Accent1 4 4 2 2 5 3 2 3" xfId="41077" xr:uid="{00000000-0005-0000-0000-0000C09F0000}"/>
    <cellStyle name="20% - Accent1 4 4 2 2 5 3 3" xfId="41078" xr:uid="{00000000-0005-0000-0000-0000C19F0000}"/>
    <cellStyle name="20% - Accent1 4 4 2 2 5 3 3 2" xfId="41079" xr:uid="{00000000-0005-0000-0000-0000C29F0000}"/>
    <cellStyle name="20% - Accent1 4 4 2 2 5 3 4" xfId="41080" xr:uid="{00000000-0005-0000-0000-0000C39F0000}"/>
    <cellStyle name="20% - Accent1 4 4 2 2 5 4" xfId="41081" xr:uid="{00000000-0005-0000-0000-0000C49F0000}"/>
    <cellStyle name="20% - Accent1 4 4 2 2 5 4 2" xfId="41082" xr:uid="{00000000-0005-0000-0000-0000C59F0000}"/>
    <cellStyle name="20% - Accent1 4 4 2 2 5 4 2 2" xfId="41083" xr:uid="{00000000-0005-0000-0000-0000C69F0000}"/>
    <cellStyle name="20% - Accent1 4 4 2 2 5 4 2 2 2" xfId="41084" xr:uid="{00000000-0005-0000-0000-0000C79F0000}"/>
    <cellStyle name="20% - Accent1 4 4 2 2 5 4 2 3" xfId="41085" xr:uid="{00000000-0005-0000-0000-0000C89F0000}"/>
    <cellStyle name="20% - Accent1 4 4 2 2 5 4 3" xfId="41086" xr:uid="{00000000-0005-0000-0000-0000C99F0000}"/>
    <cellStyle name="20% - Accent1 4 4 2 2 5 4 3 2" xfId="41087" xr:uid="{00000000-0005-0000-0000-0000CA9F0000}"/>
    <cellStyle name="20% - Accent1 4 4 2 2 5 4 4" xfId="41088" xr:uid="{00000000-0005-0000-0000-0000CB9F0000}"/>
    <cellStyle name="20% - Accent1 4 4 2 2 5 5" xfId="41089" xr:uid="{00000000-0005-0000-0000-0000CC9F0000}"/>
    <cellStyle name="20% - Accent1 4 4 2 2 5 5 2" xfId="41090" xr:uid="{00000000-0005-0000-0000-0000CD9F0000}"/>
    <cellStyle name="20% - Accent1 4 4 2 2 5 5 2 2" xfId="41091" xr:uid="{00000000-0005-0000-0000-0000CE9F0000}"/>
    <cellStyle name="20% - Accent1 4 4 2 2 5 5 3" xfId="41092" xr:uid="{00000000-0005-0000-0000-0000CF9F0000}"/>
    <cellStyle name="20% - Accent1 4 4 2 2 5 6" xfId="41093" xr:uid="{00000000-0005-0000-0000-0000D09F0000}"/>
    <cellStyle name="20% - Accent1 4 4 2 2 5 6 2" xfId="41094" xr:uid="{00000000-0005-0000-0000-0000D19F0000}"/>
    <cellStyle name="20% - Accent1 4 4 2 2 5 6 2 2" xfId="41095" xr:uid="{00000000-0005-0000-0000-0000D29F0000}"/>
    <cellStyle name="20% - Accent1 4 4 2 2 5 6 3" xfId="41096" xr:uid="{00000000-0005-0000-0000-0000D39F0000}"/>
    <cellStyle name="20% - Accent1 4 4 2 2 5 7" xfId="41097" xr:uid="{00000000-0005-0000-0000-0000D49F0000}"/>
    <cellStyle name="20% - Accent1 4 4 2 2 5 7 2" xfId="41098" xr:uid="{00000000-0005-0000-0000-0000D59F0000}"/>
    <cellStyle name="20% - Accent1 4 4 2 2 5 8" xfId="41099" xr:uid="{00000000-0005-0000-0000-0000D69F0000}"/>
    <cellStyle name="20% - Accent1 4 4 2 2 5 8 2" xfId="41100" xr:uid="{00000000-0005-0000-0000-0000D79F0000}"/>
    <cellStyle name="20% - Accent1 4 4 2 2 5 9" xfId="41101" xr:uid="{00000000-0005-0000-0000-0000D89F0000}"/>
    <cellStyle name="20% - Accent1 4 4 2 2 6" xfId="41102" xr:uid="{00000000-0005-0000-0000-0000D99F0000}"/>
    <cellStyle name="20% - Accent1 4 4 2 2 6 2" xfId="41103" xr:uid="{00000000-0005-0000-0000-0000DA9F0000}"/>
    <cellStyle name="20% - Accent1 4 4 2 2 6 2 2" xfId="41104" xr:uid="{00000000-0005-0000-0000-0000DB9F0000}"/>
    <cellStyle name="20% - Accent1 4 4 2 2 6 2 2 2" xfId="41105" xr:uid="{00000000-0005-0000-0000-0000DC9F0000}"/>
    <cellStyle name="20% - Accent1 4 4 2 2 6 2 2 2 2" xfId="41106" xr:uid="{00000000-0005-0000-0000-0000DD9F0000}"/>
    <cellStyle name="20% - Accent1 4 4 2 2 6 2 2 3" xfId="41107" xr:uid="{00000000-0005-0000-0000-0000DE9F0000}"/>
    <cellStyle name="20% - Accent1 4 4 2 2 6 2 3" xfId="41108" xr:uid="{00000000-0005-0000-0000-0000DF9F0000}"/>
    <cellStyle name="20% - Accent1 4 4 2 2 6 2 3 2" xfId="41109" xr:uid="{00000000-0005-0000-0000-0000E09F0000}"/>
    <cellStyle name="20% - Accent1 4 4 2 2 6 2 4" xfId="41110" xr:uid="{00000000-0005-0000-0000-0000E19F0000}"/>
    <cellStyle name="20% - Accent1 4 4 2 2 6 3" xfId="41111" xr:uid="{00000000-0005-0000-0000-0000E29F0000}"/>
    <cellStyle name="20% - Accent1 4 4 2 2 6 3 2" xfId="41112" xr:uid="{00000000-0005-0000-0000-0000E39F0000}"/>
    <cellStyle name="20% - Accent1 4 4 2 2 6 3 2 2" xfId="41113" xr:uid="{00000000-0005-0000-0000-0000E49F0000}"/>
    <cellStyle name="20% - Accent1 4 4 2 2 6 3 2 2 2" xfId="41114" xr:uid="{00000000-0005-0000-0000-0000E59F0000}"/>
    <cellStyle name="20% - Accent1 4 4 2 2 6 3 2 3" xfId="41115" xr:uid="{00000000-0005-0000-0000-0000E69F0000}"/>
    <cellStyle name="20% - Accent1 4 4 2 2 6 3 3" xfId="41116" xr:uid="{00000000-0005-0000-0000-0000E79F0000}"/>
    <cellStyle name="20% - Accent1 4 4 2 2 6 3 3 2" xfId="41117" xr:uid="{00000000-0005-0000-0000-0000E89F0000}"/>
    <cellStyle name="20% - Accent1 4 4 2 2 6 3 4" xfId="41118" xr:uid="{00000000-0005-0000-0000-0000E99F0000}"/>
    <cellStyle name="20% - Accent1 4 4 2 2 6 4" xfId="41119" xr:uid="{00000000-0005-0000-0000-0000EA9F0000}"/>
    <cellStyle name="20% - Accent1 4 4 2 2 6 4 2" xfId="41120" xr:uid="{00000000-0005-0000-0000-0000EB9F0000}"/>
    <cellStyle name="20% - Accent1 4 4 2 2 6 4 2 2" xfId="41121" xr:uid="{00000000-0005-0000-0000-0000EC9F0000}"/>
    <cellStyle name="20% - Accent1 4 4 2 2 6 4 2 2 2" xfId="41122" xr:uid="{00000000-0005-0000-0000-0000ED9F0000}"/>
    <cellStyle name="20% - Accent1 4 4 2 2 6 4 2 3" xfId="41123" xr:uid="{00000000-0005-0000-0000-0000EE9F0000}"/>
    <cellStyle name="20% - Accent1 4 4 2 2 6 4 3" xfId="41124" xr:uid="{00000000-0005-0000-0000-0000EF9F0000}"/>
    <cellStyle name="20% - Accent1 4 4 2 2 6 4 3 2" xfId="41125" xr:uid="{00000000-0005-0000-0000-0000F09F0000}"/>
    <cellStyle name="20% - Accent1 4 4 2 2 6 4 4" xfId="41126" xr:uid="{00000000-0005-0000-0000-0000F19F0000}"/>
    <cellStyle name="20% - Accent1 4 4 2 2 6 5" xfId="41127" xr:uid="{00000000-0005-0000-0000-0000F29F0000}"/>
    <cellStyle name="20% - Accent1 4 4 2 2 6 5 2" xfId="41128" xr:uid="{00000000-0005-0000-0000-0000F39F0000}"/>
    <cellStyle name="20% - Accent1 4 4 2 2 6 5 2 2" xfId="41129" xr:uid="{00000000-0005-0000-0000-0000F49F0000}"/>
    <cellStyle name="20% - Accent1 4 4 2 2 6 5 3" xfId="41130" xr:uid="{00000000-0005-0000-0000-0000F59F0000}"/>
    <cellStyle name="20% - Accent1 4 4 2 2 6 6" xfId="41131" xr:uid="{00000000-0005-0000-0000-0000F69F0000}"/>
    <cellStyle name="20% - Accent1 4 4 2 2 6 6 2" xfId="41132" xr:uid="{00000000-0005-0000-0000-0000F79F0000}"/>
    <cellStyle name="20% - Accent1 4 4 2 2 6 6 2 2" xfId="41133" xr:uid="{00000000-0005-0000-0000-0000F89F0000}"/>
    <cellStyle name="20% - Accent1 4 4 2 2 6 6 3" xfId="41134" xr:uid="{00000000-0005-0000-0000-0000F99F0000}"/>
    <cellStyle name="20% - Accent1 4 4 2 2 6 7" xfId="41135" xr:uid="{00000000-0005-0000-0000-0000FA9F0000}"/>
    <cellStyle name="20% - Accent1 4 4 2 2 6 7 2" xfId="41136" xr:uid="{00000000-0005-0000-0000-0000FB9F0000}"/>
    <cellStyle name="20% - Accent1 4 4 2 2 6 8" xfId="41137" xr:uid="{00000000-0005-0000-0000-0000FC9F0000}"/>
    <cellStyle name="20% - Accent1 4 4 2 2 6 8 2" xfId="41138" xr:uid="{00000000-0005-0000-0000-0000FD9F0000}"/>
    <cellStyle name="20% - Accent1 4 4 2 2 6 9" xfId="41139" xr:uid="{00000000-0005-0000-0000-0000FE9F0000}"/>
    <cellStyle name="20% - Accent1 4 4 2 2 7" xfId="41140" xr:uid="{00000000-0005-0000-0000-0000FF9F0000}"/>
    <cellStyle name="20% - Accent1 4 4 2 2 7 2" xfId="41141" xr:uid="{00000000-0005-0000-0000-000000A00000}"/>
    <cellStyle name="20% - Accent1 4 4 2 2 7 2 2" xfId="41142" xr:uid="{00000000-0005-0000-0000-000001A00000}"/>
    <cellStyle name="20% - Accent1 4 4 2 2 7 2 2 2" xfId="41143" xr:uid="{00000000-0005-0000-0000-000002A00000}"/>
    <cellStyle name="20% - Accent1 4 4 2 2 7 2 3" xfId="41144" xr:uid="{00000000-0005-0000-0000-000003A00000}"/>
    <cellStyle name="20% - Accent1 4 4 2 2 7 3" xfId="41145" xr:uid="{00000000-0005-0000-0000-000004A00000}"/>
    <cellStyle name="20% - Accent1 4 4 2 2 7 3 2" xfId="41146" xr:uid="{00000000-0005-0000-0000-000005A00000}"/>
    <cellStyle name="20% - Accent1 4 4 2 2 7 4" xfId="41147" xr:uid="{00000000-0005-0000-0000-000006A00000}"/>
    <cellStyle name="20% - Accent1 4 4 2 2 8" xfId="41148" xr:uid="{00000000-0005-0000-0000-000007A00000}"/>
    <cellStyle name="20% - Accent1 4 4 2 2 8 2" xfId="41149" xr:uid="{00000000-0005-0000-0000-000008A00000}"/>
    <cellStyle name="20% - Accent1 4 4 2 2 8 2 2" xfId="41150" xr:uid="{00000000-0005-0000-0000-000009A00000}"/>
    <cellStyle name="20% - Accent1 4 4 2 2 8 2 2 2" xfId="41151" xr:uid="{00000000-0005-0000-0000-00000AA00000}"/>
    <cellStyle name="20% - Accent1 4 4 2 2 8 2 3" xfId="41152" xr:uid="{00000000-0005-0000-0000-00000BA00000}"/>
    <cellStyle name="20% - Accent1 4 4 2 2 8 3" xfId="41153" xr:uid="{00000000-0005-0000-0000-00000CA00000}"/>
    <cellStyle name="20% - Accent1 4 4 2 2 8 3 2" xfId="41154" xr:uid="{00000000-0005-0000-0000-00000DA00000}"/>
    <cellStyle name="20% - Accent1 4 4 2 2 8 4" xfId="41155" xr:uid="{00000000-0005-0000-0000-00000EA00000}"/>
    <cellStyle name="20% - Accent1 4 4 2 2 9" xfId="41156" xr:uid="{00000000-0005-0000-0000-00000FA00000}"/>
    <cellStyle name="20% - Accent1 4 4 2 2 9 2" xfId="41157" xr:uid="{00000000-0005-0000-0000-000010A00000}"/>
    <cellStyle name="20% - Accent1 4 4 2 2 9 2 2" xfId="41158" xr:uid="{00000000-0005-0000-0000-000011A00000}"/>
    <cellStyle name="20% - Accent1 4 4 2 2 9 2 2 2" xfId="41159" xr:uid="{00000000-0005-0000-0000-000012A00000}"/>
    <cellStyle name="20% - Accent1 4 4 2 2 9 2 3" xfId="41160" xr:uid="{00000000-0005-0000-0000-000013A00000}"/>
    <cellStyle name="20% - Accent1 4 4 2 2 9 3" xfId="41161" xr:uid="{00000000-0005-0000-0000-000014A00000}"/>
    <cellStyle name="20% - Accent1 4 4 2 2 9 3 2" xfId="41162" xr:uid="{00000000-0005-0000-0000-000015A00000}"/>
    <cellStyle name="20% - Accent1 4 4 2 2 9 4" xfId="41163" xr:uid="{00000000-0005-0000-0000-000016A00000}"/>
    <cellStyle name="20% - Accent1 4 4 2 3" xfId="41164" xr:uid="{00000000-0005-0000-0000-000017A00000}"/>
    <cellStyle name="20% - Accent1 4 4 2 3 10" xfId="41165" xr:uid="{00000000-0005-0000-0000-000018A00000}"/>
    <cellStyle name="20% - Accent1 4 4 2 3 10 2" xfId="41166" xr:uid="{00000000-0005-0000-0000-000019A00000}"/>
    <cellStyle name="20% - Accent1 4 4 2 3 11" xfId="41167" xr:uid="{00000000-0005-0000-0000-00001AA00000}"/>
    <cellStyle name="20% - Accent1 4 4 2 3 2" xfId="41168" xr:uid="{00000000-0005-0000-0000-00001BA00000}"/>
    <cellStyle name="20% - Accent1 4 4 2 3 2 2" xfId="41169" xr:uid="{00000000-0005-0000-0000-00001CA00000}"/>
    <cellStyle name="20% - Accent1 4 4 2 3 2 2 2" xfId="41170" xr:uid="{00000000-0005-0000-0000-00001DA00000}"/>
    <cellStyle name="20% - Accent1 4 4 2 3 2 2 2 2" xfId="41171" xr:uid="{00000000-0005-0000-0000-00001EA00000}"/>
    <cellStyle name="20% - Accent1 4 4 2 3 2 2 2 2 2" xfId="41172" xr:uid="{00000000-0005-0000-0000-00001FA00000}"/>
    <cellStyle name="20% - Accent1 4 4 2 3 2 2 2 3" xfId="41173" xr:uid="{00000000-0005-0000-0000-000020A00000}"/>
    <cellStyle name="20% - Accent1 4 4 2 3 2 2 3" xfId="41174" xr:uid="{00000000-0005-0000-0000-000021A00000}"/>
    <cellStyle name="20% - Accent1 4 4 2 3 2 2 3 2" xfId="41175" xr:uid="{00000000-0005-0000-0000-000022A00000}"/>
    <cellStyle name="20% - Accent1 4 4 2 3 2 2 4" xfId="41176" xr:uid="{00000000-0005-0000-0000-000023A00000}"/>
    <cellStyle name="20% - Accent1 4 4 2 3 2 3" xfId="41177" xr:uid="{00000000-0005-0000-0000-000024A00000}"/>
    <cellStyle name="20% - Accent1 4 4 2 3 2 3 2" xfId="41178" xr:uid="{00000000-0005-0000-0000-000025A00000}"/>
    <cellStyle name="20% - Accent1 4 4 2 3 2 3 2 2" xfId="41179" xr:uid="{00000000-0005-0000-0000-000026A00000}"/>
    <cellStyle name="20% - Accent1 4 4 2 3 2 3 2 2 2" xfId="41180" xr:uid="{00000000-0005-0000-0000-000027A00000}"/>
    <cellStyle name="20% - Accent1 4 4 2 3 2 3 2 3" xfId="41181" xr:uid="{00000000-0005-0000-0000-000028A00000}"/>
    <cellStyle name="20% - Accent1 4 4 2 3 2 3 3" xfId="41182" xr:uid="{00000000-0005-0000-0000-000029A00000}"/>
    <cellStyle name="20% - Accent1 4 4 2 3 2 3 3 2" xfId="41183" xr:uid="{00000000-0005-0000-0000-00002AA00000}"/>
    <cellStyle name="20% - Accent1 4 4 2 3 2 3 4" xfId="41184" xr:uid="{00000000-0005-0000-0000-00002BA00000}"/>
    <cellStyle name="20% - Accent1 4 4 2 3 2 4" xfId="41185" xr:uid="{00000000-0005-0000-0000-00002CA00000}"/>
    <cellStyle name="20% - Accent1 4 4 2 3 2 4 2" xfId="41186" xr:uid="{00000000-0005-0000-0000-00002DA00000}"/>
    <cellStyle name="20% - Accent1 4 4 2 3 2 4 2 2" xfId="41187" xr:uid="{00000000-0005-0000-0000-00002EA00000}"/>
    <cellStyle name="20% - Accent1 4 4 2 3 2 4 2 2 2" xfId="41188" xr:uid="{00000000-0005-0000-0000-00002FA00000}"/>
    <cellStyle name="20% - Accent1 4 4 2 3 2 4 2 3" xfId="41189" xr:uid="{00000000-0005-0000-0000-000030A00000}"/>
    <cellStyle name="20% - Accent1 4 4 2 3 2 4 3" xfId="41190" xr:uid="{00000000-0005-0000-0000-000031A00000}"/>
    <cellStyle name="20% - Accent1 4 4 2 3 2 4 3 2" xfId="41191" xr:uid="{00000000-0005-0000-0000-000032A00000}"/>
    <cellStyle name="20% - Accent1 4 4 2 3 2 4 4" xfId="41192" xr:uid="{00000000-0005-0000-0000-000033A00000}"/>
    <cellStyle name="20% - Accent1 4 4 2 3 2 5" xfId="41193" xr:uid="{00000000-0005-0000-0000-000034A00000}"/>
    <cellStyle name="20% - Accent1 4 4 2 3 2 5 2" xfId="41194" xr:uid="{00000000-0005-0000-0000-000035A00000}"/>
    <cellStyle name="20% - Accent1 4 4 2 3 2 5 2 2" xfId="41195" xr:uid="{00000000-0005-0000-0000-000036A00000}"/>
    <cellStyle name="20% - Accent1 4 4 2 3 2 5 3" xfId="41196" xr:uid="{00000000-0005-0000-0000-000037A00000}"/>
    <cellStyle name="20% - Accent1 4 4 2 3 2 6" xfId="41197" xr:uid="{00000000-0005-0000-0000-000038A00000}"/>
    <cellStyle name="20% - Accent1 4 4 2 3 2 6 2" xfId="41198" xr:uid="{00000000-0005-0000-0000-000039A00000}"/>
    <cellStyle name="20% - Accent1 4 4 2 3 2 6 2 2" xfId="41199" xr:uid="{00000000-0005-0000-0000-00003AA00000}"/>
    <cellStyle name="20% - Accent1 4 4 2 3 2 6 3" xfId="41200" xr:uid="{00000000-0005-0000-0000-00003BA00000}"/>
    <cellStyle name="20% - Accent1 4 4 2 3 2 7" xfId="41201" xr:uid="{00000000-0005-0000-0000-00003CA00000}"/>
    <cellStyle name="20% - Accent1 4 4 2 3 2 7 2" xfId="41202" xr:uid="{00000000-0005-0000-0000-00003DA00000}"/>
    <cellStyle name="20% - Accent1 4 4 2 3 2 8" xfId="41203" xr:uid="{00000000-0005-0000-0000-00003EA00000}"/>
    <cellStyle name="20% - Accent1 4 4 2 3 2 8 2" xfId="41204" xr:uid="{00000000-0005-0000-0000-00003FA00000}"/>
    <cellStyle name="20% - Accent1 4 4 2 3 2 9" xfId="41205" xr:uid="{00000000-0005-0000-0000-000040A00000}"/>
    <cellStyle name="20% - Accent1 4 4 2 3 3" xfId="41206" xr:uid="{00000000-0005-0000-0000-000041A00000}"/>
    <cellStyle name="20% - Accent1 4 4 2 3 3 2" xfId="41207" xr:uid="{00000000-0005-0000-0000-000042A00000}"/>
    <cellStyle name="20% - Accent1 4 4 2 3 3 2 2" xfId="41208" xr:uid="{00000000-0005-0000-0000-000043A00000}"/>
    <cellStyle name="20% - Accent1 4 4 2 3 3 2 2 2" xfId="41209" xr:uid="{00000000-0005-0000-0000-000044A00000}"/>
    <cellStyle name="20% - Accent1 4 4 2 3 3 2 2 2 2" xfId="41210" xr:uid="{00000000-0005-0000-0000-000045A00000}"/>
    <cellStyle name="20% - Accent1 4 4 2 3 3 2 2 3" xfId="41211" xr:uid="{00000000-0005-0000-0000-000046A00000}"/>
    <cellStyle name="20% - Accent1 4 4 2 3 3 2 3" xfId="41212" xr:uid="{00000000-0005-0000-0000-000047A00000}"/>
    <cellStyle name="20% - Accent1 4 4 2 3 3 2 3 2" xfId="41213" xr:uid="{00000000-0005-0000-0000-000048A00000}"/>
    <cellStyle name="20% - Accent1 4 4 2 3 3 2 4" xfId="41214" xr:uid="{00000000-0005-0000-0000-000049A00000}"/>
    <cellStyle name="20% - Accent1 4 4 2 3 3 3" xfId="41215" xr:uid="{00000000-0005-0000-0000-00004AA00000}"/>
    <cellStyle name="20% - Accent1 4 4 2 3 3 3 2" xfId="41216" xr:uid="{00000000-0005-0000-0000-00004BA00000}"/>
    <cellStyle name="20% - Accent1 4 4 2 3 3 3 2 2" xfId="41217" xr:uid="{00000000-0005-0000-0000-00004CA00000}"/>
    <cellStyle name="20% - Accent1 4 4 2 3 3 3 2 2 2" xfId="41218" xr:uid="{00000000-0005-0000-0000-00004DA00000}"/>
    <cellStyle name="20% - Accent1 4 4 2 3 3 3 2 3" xfId="41219" xr:uid="{00000000-0005-0000-0000-00004EA00000}"/>
    <cellStyle name="20% - Accent1 4 4 2 3 3 3 3" xfId="41220" xr:uid="{00000000-0005-0000-0000-00004FA00000}"/>
    <cellStyle name="20% - Accent1 4 4 2 3 3 3 3 2" xfId="41221" xr:uid="{00000000-0005-0000-0000-000050A00000}"/>
    <cellStyle name="20% - Accent1 4 4 2 3 3 3 4" xfId="41222" xr:uid="{00000000-0005-0000-0000-000051A00000}"/>
    <cellStyle name="20% - Accent1 4 4 2 3 3 4" xfId="41223" xr:uid="{00000000-0005-0000-0000-000052A00000}"/>
    <cellStyle name="20% - Accent1 4 4 2 3 3 4 2" xfId="41224" xr:uid="{00000000-0005-0000-0000-000053A00000}"/>
    <cellStyle name="20% - Accent1 4 4 2 3 3 4 2 2" xfId="41225" xr:uid="{00000000-0005-0000-0000-000054A00000}"/>
    <cellStyle name="20% - Accent1 4 4 2 3 3 4 2 2 2" xfId="41226" xr:uid="{00000000-0005-0000-0000-000055A00000}"/>
    <cellStyle name="20% - Accent1 4 4 2 3 3 4 2 3" xfId="41227" xr:uid="{00000000-0005-0000-0000-000056A00000}"/>
    <cellStyle name="20% - Accent1 4 4 2 3 3 4 3" xfId="41228" xr:uid="{00000000-0005-0000-0000-000057A00000}"/>
    <cellStyle name="20% - Accent1 4 4 2 3 3 4 3 2" xfId="41229" xr:uid="{00000000-0005-0000-0000-000058A00000}"/>
    <cellStyle name="20% - Accent1 4 4 2 3 3 4 4" xfId="41230" xr:uid="{00000000-0005-0000-0000-000059A00000}"/>
    <cellStyle name="20% - Accent1 4 4 2 3 3 5" xfId="41231" xr:uid="{00000000-0005-0000-0000-00005AA00000}"/>
    <cellStyle name="20% - Accent1 4 4 2 3 3 5 2" xfId="41232" xr:uid="{00000000-0005-0000-0000-00005BA00000}"/>
    <cellStyle name="20% - Accent1 4 4 2 3 3 5 2 2" xfId="41233" xr:uid="{00000000-0005-0000-0000-00005CA00000}"/>
    <cellStyle name="20% - Accent1 4 4 2 3 3 5 3" xfId="41234" xr:uid="{00000000-0005-0000-0000-00005DA00000}"/>
    <cellStyle name="20% - Accent1 4 4 2 3 3 6" xfId="41235" xr:uid="{00000000-0005-0000-0000-00005EA00000}"/>
    <cellStyle name="20% - Accent1 4 4 2 3 3 6 2" xfId="41236" xr:uid="{00000000-0005-0000-0000-00005FA00000}"/>
    <cellStyle name="20% - Accent1 4 4 2 3 3 6 2 2" xfId="41237" xr:uid="{00000000-0005-0000-0000-000060A00000}"/>
    <cellStyle name="20% - Accent1 4 4 2 3 3 6 3" xfId="41238" xr:uid="{00000000-0005-0000-0000-000061A00000}"/>
    <cellStyle name="20% - Accent1 4 4 2 3 3 7" xfId="41239" xr:uid="{00000000-0005-0000-0000-000062A00000}"/>
    <cellStyle name="20% - Accent1 4 4 2 3 3 7 2" xfId="41240" xr:uid="{00000000-0005-0000-0000-000063A00000}"/>
    <cellStyle name="20% - Accent1 4 4 2 3 3 8" xfId="41241" xr:uid="{00000000-0005-0000-0000-000064A00000}"/>
    <cellStyle name="20% - Accent1 4 4 2 3 3 8 2" xfId="41242" xr:uid="{00000000-0005-0000-0000-000065A00000}"/>
    <cellStyle name="20% - Accent1 4 4 2 3 3 9" xfId="41243" xr:uid="{00000000-0005-0000-0000-000066A00000}"/>
    <cellStyle name="20% - Accent1 4 4 2 3 4" xfId="41244" xr:uid="{00000000-0005-0000-0000-000067A00000}"/>
    <cellStyle name="20% - Accent1 4 4 2 3 4 2" xfId="41245" xr:uid="{00000000-0005-0000-0000-000068A00000}"/>
    <cellStyle name="20% - Accent1 4 4 2 3 4 2 2" xfId="41246" xr:uid="{00000000-0005-0000-0000-000069A00000}"/>
    <cellStyle name="20% - Accent1 4 4 2 3 4 2 2 2" xfId="41247" xr:uid="{00000000-0005-0000-0000-00006AA00000}"/>
    <cellStyle name="20% - Accent1 4 4 2 3 4 2 3" xfId="41248" xr:uid="{00000000-0005-0000-0000-00006BA00000}"/>
    <cellStyle name="20% - Accent1 4 4 2 3 4 3" xfId="41249" xr:uid="{00000000-0005-0000-0000-00006CA00000}"/>
    <cellStyle name="20% - Accent1 4 4 2 3 4 3 2" xfId="41250" xr:uid="{00000000-0005-0000-0000-00006DA00000}"/>
    <cellStyle name="20% - Accent1 4 4 2 3 4 4" xfId="41251" xr:uid="{00000000-0005-0000-0000-00006EA00000}"/>
    <cellStyle name="20% - Accent1 4 4 2 3 5" xfId="41252" xr:uid="{00000000-0005-0000-0000-00006FA00000}"/>
    <cellStyle name="20% - Accent1 4 4 2 3 5 2" xfId="41253" xr:uid="{00000000-0005-0000-0000-000070A00000}"/>
    <cellStyle name="20% - Accent1 4 4 2 3 5 2 2" xfId="41254" xr:uid="{00000000-0005-0000-0000-000071A00000}"/>
    <cellStyle name="20% - Accent1 4 4 2 3 5 2 2 2" xfId="41255" xr:uid="{00000000-0005-0000-0000-000072A00000}"/>
    <cellStyle name="20% - Accent1 4 4 2 3 5 2 3" xfId="41256" xr:uid="{00000000-0005-0000-0000-000073A00000}"/>
    <cellStyle name="20% - Accent1 4 4 2 3 5 3" xfId="41257" xr:uid="{00000000-0005-0000-0000-000074A00000}"/>
    <cellStyle name="20% - Accent1 4 4 2 3 5 3 2" xfId="41258" xr:uid="{00000000-0005-0000-0000-000075A00000}"/>
    <cellStyle name="20% - Accent1 4 4 2 3 5 4" xfId="41259" xr:uid="{00000000-0005-0000-0000-000076A00000}"/>
    <cellStyle name="20% - Accent1 4 4 2 3 6" xfId="41260" xr:uid="{00000000-0005-0000-0000-000077A00000}"/>
    <cellStyle name="20% - Accent1 4 4 2 3 6 2" xfId="41261" xr:uid="{00000000-0005-0000-0000-000078A00000}"/>
    <cellStyle name="20% - Accent1 4 4 2 3 6 2 2" xfId="41262" xr:uid="{00000000-0005-0000-0000-000079A00000}"/>
    <cellStyle name="20% - Accent1 4 4 2 3 6 2 2 2" xfId="41263" xr:uid="{00000000-0005-0000-0000-00007AA00000}"/>
    <cellStyle name="20% - Accent1 4 4 2 3 6 2 3" xfId="41264" xr:uid="{00000000-0005-0000-0000-00007BA00000}"/>
    <cellStyle name="20% - Accent1 4 4 2 3 6 3" xfId="41265" xr:uid="{00000000-0005-0000-0000-00007CA00000}"/>
    <cellStyle name="20% - Accent1 4 4 2 3 6 3 2" xfId="41266" xr:uid="{00000000-0005-0000-0000-00007DA00000}"/>
    <cellStyle name="20% - Accent1 4 4 2 3 6 4" xfId="41267" xr:uid="{00000000-0005-0000-0000-00007EA00000}"/>
    <cellStyle name="20% - Accent1 4 4 2 3 7" xfId="41268" xr:uid="{00000000-0005-0000-0000-00007FA00000}"/>
    <cellStyle name="20% - Accent1 4 4 2 3 7 2" xfId="41269" xr:uid="{00000000-0005-0000-0000-000080A00000}"/>
    <cellStyle name="20% - Accent1 4 4 2 3 7 2 2" xfId="41270" xr:uid="{00000000-0005-0000-0000-000081A00000}"/>
    <cellStyle name="20% - Accent1 4 4 2 3 7 3" xfId="41271" xr:uid="{00000000-0005-0000-0000-000082A00000}"/>
    <cellStyle name="20% - Accent1 4 4 2 3 8" xfId="41272" xr:uid="{00000000-0005-0000-0000-000083A00000}"/>
    <cellStyle name="20% - Accent1 4 4 2 3 8 2" xfId="41273" xr:uid="{00000000-0005-0000-0000-000084A00000}"/>
    <cellStyle name="20% - Accent1 4 4 2 3 8 2 2" xfId="41274" xr:uid="{00000000-0005-0000-0000-000085A00000}"/>
    <cellStyle name="20% - Accent1 4 4 2 3 8 3" xfId="41275" xr:uid="{00000000-0005-0000-0000-000086A00000}"/>
    <cellStyle name="20% - Accent1 4 4 2 3 9" xfId="41276" xr:uid="{00000000-0005-0000-0000-000087A00000}"/>
    <cellStyle name="20% - Accent1 4 4 2 3 9 2" xfId="41277" xr:uid="{00000000-0005-0000-0000-000088A00000}"/>
    <cellStyle name="20% - Accent1 4 4 2 4" xfId="41278" xr:uid="{00000000-0005-0000-0000-000089A00000}"/>
    <cellStyle name="20% - Accent1 4 4 2 4 10" xfId="41279" xr:uid="{00000000-0005-0000-0000-00008AA00000}"/>
    <cellStyle name="20% - Accent1 4 4 2 4 10 2" xfId="41280" xr:uid="{00000000-0005-0000-0000-00008BA00000}"/>
    <cellStyle name="20% - Accent1 4 4 2 4 11" xfId="41281" xr:uid="{00000000-0005-0000-0000-00008CA00000}"/>
    <cellStyle name="20% - Accent1 4 4 2 4 2" xfId="41282" xr:uid="{00000000-0005-0000-0000-00008DA00000}"/>
    <cellStyle name="20% - Accent1 4 4 2 4 2 2" xfId="41283" xr:uid="{00000000-0005-0000-0000-00008EA00000}"/>
    <cellStyle name="20% - Accent1 4 4 2 4 2 2 2" xfId="41284" xr:uid="{00000000-0005-0000-0000-00008FA00000}"/>
    <cellStyle name="20% - Accent1 4 4 2 4 2 2 2 2" xfId="41285" xr:uid="{00000000-0005-0000-0000-000090A00000}"/>
    <cellStyle name="20% - Accent1 4 4 2 4 2 2 2 2 2" xfId="41286" xr:uid="{00000000-0005-0000-0000-000091A00000}"/>
    <cellStyle name="20% - Accent1 4 4 2 4 2 2 2 3" xfId="41287" xr:uid="{00000000-0005-0000-0000-000092A00000}"/>
    <cellStyle name="20% - Accent1 4 4 2 4 2 2 3" xfId="41288" xr:uid="{00000000-0005-0000-0000-000093A00000}"/>
    <cellStyle name="20% - Accent1 4 4 2 4 2 2 3 2" xfId="41289" xr:uid="{00000000-0005-0000-0000-000094A00000}"/>
    <cellStyle name="20% - Accent1 4 4 2 4 2 2 4" xfId="41290" xr:uid="{00000000-0005-0000-0000-000095A00000}"/>
    <cellStyle name="20% - Accent1 4 4 2 4 2 3" xfId="41291" xr:uid="{00000000-0005-0000-0000-000096A00000}"/>
    <cellStyle name="20% - Accent1 4 4 2 4 2 3 2" xfId="41292" xr:uid="{00000000-0005-0000-0000-000097A00000}"/>
    <cellStyle name="20% - Accent1 4 4 2 4 2 3 2 2" xfId="41293" xr:uid="{00000000-0005-0000-0000-000098A00000}"/>
    <cellStyle name="20% - Accent1 4 4 2 4 2 3 2 2 2" xfId="41294" xr:uid="{00000000-0005-0000-0000-000099A00000}"/>
    <cellStyle name="20% - Accent1 4 4 2 4 2 3 2 3" xfId="41295" xr:uid="{00000000-0005-0000-0000-00009AA00000}"/>
    <cellStyle name="20% - Accent1 4 4 2 4 2 3 3" xfId="41296" xr:uid="{00000000-0005-0000-0000-00009BA00000}"/>
    <cellStyle name="20% - Accent1 4 4 2 4 2 3 3 2" xfId="41297" xr:uid="{00000000-0005-0000-0000-00009CA00000}"/>
    <cellStyle name="20% - Accent1 4 4 2 4 2 3 4" xfId="41298" xr:uid="{00000000-0005-0000-0000-00009DA00000}"/>
    <cellStyle name="20% - Accent1 4 4 2 4 2 4" xfId="41299" xr:uid="{00000000-0005-0000-0000-00009EA00000}"/>
    <cellStyle name="20% - Accent1 4 4 2 4 2 4 2" xfId="41300" xr:uid="{00000000-0005-0000-0000-00009FA00000}"/>
    <cellStyle name="20% - Accent1 4 4 2 4 2 4 2 2" xfId="41301" xr:uid="{00000000-0005-0000-0000-0000A0A00000}"/>
    <cellStyle name="20% - Accent1 4 4 2 4 2 4 2 2 2" xfId="41302" xr:uid="{00000000-0005-0000-0000-0000A1A00000}"/>
    <cellStyle name="20% - Accent1 4 4 2 4 2 4 2 3" xfId="41303" xr:uid="{00000000-0005-0000-0000-0000A2A00000}"/>
    <cellStyle name="20% - Accent1 4 4 2 4 2 4 3" xfId="41304" xr:uid="{00000000-0005-0000-0000-0000A3A00000}"/>
    <cellStyle name="20% - Accent1 4 4 2 4 2 4 3 2" xfId="41305" xr:uid="{00000000-0005-0000-0000-0000A4A00000}"/>
    <cellStyle name="20% - Accent1 4 4 2 4 2 4 4" xfId="41306" xr:uid="{00000000-0005-0000-0000-0000A5A00000}"/>
    <cellStyle name="20% - Accent1 4 4 2 4 2 5" xfId="41307" xr:uid="{00000000-0005-0000-0000-0000A6A00000}"/>
    <cellStyle name="20% - Accent1 4 4 2 4 2 5 2" xfId="41308" xr:uid="{00000000-0005-0000-0000-0000A7A00000}"/>
    <cellStyle name="20% - Accent1 4 4 2 4 2 5 2 2" xfId="41309" xr:uid="{00000000-0005-0000-0000-0000A8A00000}"/>
    <cellStyle name="20% - Accent1 4 4 2 4 2 5 3" xfId="41310" xr:uid="{00000000-0005-0000-0000-0000A9A00000}"/>
    <cellStyle name="20% - Accent1 4 4 2 4 2 6" xfId="41311" xr:uid="{00000000-0005-0000-0000-0000AAA00000}"/>
    <cellStyle name="20% - Accent1 4 4 2 4 2 6 2" xfId="41312" xr:uid="{00000000-0005-0000-0000-0000ABA00000}"/>
    <cellStyle name="20% - Accent1 4 4 2 4 2 6 2 2" xfId="41313" xr:uid="{00000000-0005-0000-0000-0000ACA00000}"/>
    <cellStyle name="20% - Accent1 4 4 2 4 2 6 3" xfId="41314" xr:uid="{00000000-0005-0000-0000-0000ADA00000}"/>
    <cellStyle name="20% - Accent1 4 4 2 4 2 7" xfId="41315" xr:uid="{00000000-0005-0000-0000-0000AEA00000}"/>
    <cellStyle name="20% - Accent1 4 4 2 4 2 7 2" xfId="41316" xr:uid="{00000000-0005-0000-0000-0000AFA00000}"/>
    <cellStyle name="20% - Accent1 4 4 2 4 2 8" xfId="41317" xr:uid="{00000000-0005-0000-0000-0000B0A00000}"/>
    <cellStyle name="20% - Accent1 4 4 2 4 2 8 2" xfId="41318" xr:uid="{00000000-0005-0000-0000-0000B1A00000}"/>
    <cellStyle name="20% - Accent1 4 4 2 4 2 9" xfId="41319" xr:uid="{00000000-0005-0000-0000-0000B2A00000}"/>
    <cellStyle name="20% - Accent1 4 4 2 4 3" xfId="41320" xr:uid="{00000000-0005-0000-0000-0000B3A00000}"/>
    <cellStyle name="20% - Accent1 4 4 2 4 3 2" xfId="41321" xr:uid="{00000000-0005-0000-0000-0000B4A00000}"/>
    <cellStyle name="20% - Accent1 4 4 2 4 3 2 2" xfId="41322" xr:uid="{00000000-0005-0000-0000-0000B5A00000}"/>
    <cellStyle name="20% - Accent1 4 4 2 4 3 2 2 2" xfId="41323" xr:uid="{00000000-0005-0000-0000-0000B6A00000}"/>
    <cellStyle name="20% - Accent1 4 4 2 4 3 2 2 2 2" xfId="41324" xr:uid="{00000000-0005-0000-0000-0000B7A00000}"/>
    <cellStyle name="20% - Accent1 4 4 2 4 3 2 2 3" xfId="41325" xr:uid="{00000000-0005-0000-0000-0000B8A00000}"/>
    <cellStyle name="20% - Accent1 4 4 2 4 3 2 3" xfId="41326" xr:uid="{00000000-0005-0000-0000-0000B9A00000}"/>
    <cellStyle name="20% - Accent1 4 4 2 4 3 2 3 2" xfId="41327" xr:uid="{00000000-0005-0000-0000-0000BAA00000}"/>
    <cellStyle name="20% - Accent1 4 4 2 4 3 2 4" xfId="41328" xr:uid="{00000000-0005-0000-0000-0000BBA00000}"/>
    <cellStyle name="20% - Accent1 4 4 2 4 3 3" xfId="41329" xr:uid="{00000000-0005-0000-0000-0000BCA00000}"/>
    <cellStyle name="20% - Accent1 4 4 2 4 3 3 2" xfId="41330" xr:uid="{00000000-0005-0000-0000-0000BDA00000}"/>
    <cellStyle name="20% - Accent1 4 4 2 4 3 3 2 2" xfId="41331" xr:uid="{00000000-0005-0000-0000-0000BEA00000}"/>
    <cellStyle name="20% - Accent1 4 4 2 4 3 3 2 2 2" xfId="41332" xr:uid="{00000000-0005-0000-0000-0000BFA00000}"/>
    <cellStyle name="20% - Accent1 4 4 2 4 3 3 2 3" xfId="41333" xr:uid="{00000000-0005-0000-0000-0000C0A00000}"/>
    <cellStyle name="20% - Accent1 4 4 2 4 3 3 3" xfId="41334" xr:uid="{00000000-0005-0000-0000-0000C1A00000}"/>
    <cellStyle name="20% - Accent1 4 4 2 4 3 3 3 2" xfId="41335" xr:uid="{00000000-0005-0000-0000-0000C2A00000}"/>
    <cellStyle name="20% - Accent1 4 4 2 4 3 3 4" xfId="41336" xr:uid="{00000000-0005-0000-0000-0000C3A00000}"/>
    <cellStyle name="20% - Accent1 4 4 2 4 3 4" xfId="41337" xr:uid="{00000000-0005-0000-0000-0000C4A00000}"/>
    <cellStyle name="20% - Accent1 4 4 2 4 3 4 2" xfId="41338" xr:uid="{00000000-0005-0000-0000-0000C5A00000}"/>
    <cellStyle name="20% - Accent1 4 4 2 4 3 4 2 2" xfId="41339" xr:uid="{00000000-0005-0000-0000-0000C6A00000}"/>
    <cellStyle name="20% - Accent1 4 4 2 4 3 4 2 2 2" xfId="41340" xr:uid="{00000000-0005-0000-0000-0000C7A00000}"/>
    <cellStyle name="20% - Accent1 4 4 2 4 3 4 2 3" xfId="41341" xr:uid="{00000000-0005-0000-0000-0000C8A00000}"/>
    <cellStyle name="20% - Accent1 4 4 2 4 3 4 3" xfId="41342" xr:uid="{00000000-0005-0000-0000-0000C9A00000}"/>
    <cellStyle name="20% - Accent1 4 4 2 4 3 4 3 2" xfId="41343" xr:uid="{00000000-0005-0000-0000-0000CAA00000}"/>
    <cellStyle name="20% - Accent1 4 4 2 4 3 4 4" xfId="41344" xr:uid="{00000000-0005-0000-0000-0000CBA00000}"/>
    <cellStyle name="20% - Accent1 4 4 2 4 3 5" xfId="41345" xr:uid="{00000000-0005-0000-0000-0000CCA00000}"/>
    <cellStyle name="20% - Accent1 4 4 2 4 3 5 2" xfId="41346" xr:uid="{00000000-0005-0000-0000-0000CDA00000}"/>
    <cellStyle name="20% - Accent1 4 4 2 4 3 5 2 2" xfId="41347" xr:uid="{00000000-0005-0000-0000-0000CEA00000}"/>
    <cellStyle name="20% - Accent1 4 4 2 4 3 5 3" xfId="41348" xr:uid="{00000000-0005-0000-0000-0000CFA00000}"/>
    <cellStyle name="20% - Accent1 4 4 2 4 3 6" xfId="41349" xr:uid="{00000000-0005-0000-0000-0000D0A00000}"/>
    <cellStyle name="20% - Accent1 4 4 2 4 3 6 2" xfId="41350" xr:uid="{00000000-0005-0000-0000-0000D1A00000}"/>
    <cellStyle name="20% - Accent1 4 4 2 4 3 6 2 2" xfId="41351" xr:uid="{00000000-0005-0000-0000-0000D2A00000}"/>
    <cellStyle name="20% - Accent1 4 4 2 4 3 6 3" xfId="41352" xr:uid="{00000000-0005-0000-0000-0000D3A00000}"/>
    <cellStyle name="20% - Accent1 4 4 2 4 3 7" xfId="41353" xr:uid="{00000000-0005-0000-0000-0000D4A00000}"/>
    <cellStyle name="20% - Accent1 4 4 2 4 3 7 2" xfId="41354" xr:uid="{00000000-0005-0000-0000-0000D5A00000}"/>
    <cellStyle name="20% - Accent1 4 4 2 4 3 8" xfId="41355" xr:uid="{00000000-0005-0000-0000-0000D6A00000}"/>
    <cellStyle name="20% - Accent1 4 4 2 4 3 8 2" xfId="41356" xr:uid="{00000000-0005-0000-0000-0000D7A00000}"/>
    <cellStyle name="20% - Accent1 4 4 2 4 3 9" xfId="41357" xr:uid="{00000000-0005-0000-0000-0000D8A00000}"/>
    <cellStyle name="20% - Accent1 4 4 2 4 4" xfId="41358" xr:uid="{00000000-0005-0000-0000-0000D9A00000}"/>
    <cellStyle name="20% - Accent1 4 4 2 4 4 2" xfId="41359" xr:uid="{00000000-0005-0000-0000-0000DAA00000}"/>
    <cellStyle name="20% - Accent1 4 4 2 4 4 2 2" xfId="41360" xr:uid="{00000000-0005-0000-0000-0000DBA00000}"/>
    <cellStyle name="20% - Accent1 4 4 2 4 4 2 2 2" xfId="41361" xr:uid="{00000000-0005-0000-0000-0000DCA00000}"/>
    <cellStyle name="20% - Accent1 4 4 2 4 4 2 3" xfId="41362" xr:uid="{00000000-0005-0000-0000-0000DDA00000}"/>
    <cellStyle name="20% - Accent1 4 4 2 4 4 3" xfId="41363" xr:uid="{00000000-0005-0000-0000-0000DEA00000}"/>
    <cellStyle name="20% - Accent1 4 4 2 4 4 3 2" xfId="41364" xr:uid="{00000000-0005-0000-0000-0000DFA00000}"/>
    <cellStyle name="20% - Accent1 4 4 2 4 4 4" xfId="41365" xr:uid="{00000000-0005-0000-0000-0000E0A00000}"/>
    <cellStyle name="20% - Accent1 4 4 2 4 5" xfId="41366" xr:uid="{00000000-0005-0000-0000-0000E1A00000}"/>
    <cellStyle name="20% - Accent1 4 4 2 4 5 2" xfId="41367" xr:uid="{00000000-0005-0000-0000-0000E2A00000}"/>
    <cellStyle name="20% - Accent1 4 4 2 4 5 2 2" xfId="41368" xr:uid="{00000000-0005-0000-0000-0000E3A00000}"/>
    <cellStyle name="20% - Accent1 4 4 2 4 5 2 2 2" xfId="41369" xr:uid="{00000000-0005-0000-0000-0000E4A00000}"/>
    <cellStyle name="20% - Accent1 4 4 2 4 5 2 3" xfId="41370" xr:uid="{00000000-0005-0000-0000-0000E5A00000}"/>
    <cellStyle name="20% - Accent1 4 4 2 4 5 3" xfId="41371" xr:uid="{00000000-0005-0000-0000-0000E6A00000}"/>
    <cellStyle name="20% - Accent1 4 4 2 4 5 3 2" xfId="41372" xr:uid="{00000000-0005-0000-0000-0000E7A00000}"/>
    <cellStyle name="20% - Accent1 4 4 2 4 5 4" xfId="41373" xr:uid="{00000000-0005-0000-0000-0000E8A00000}"/>
    <cellStyle name="20% - Accent1 4 4 2 4 6" xfId="41374" xr:uid="{00000000-0005-0000-0000-0000E9A00000}"/>
    <cellStyle name="20% - Accent1 4 4 2 4 6 2" xfId="41375" xr:uid="{00000000-0005-0000-0000-0000EAA00000}"/>
    <cellStyle name="20% - Accent1 4 4 2 4 6 2 2" xfId="41376" xr:uid="{00000000-0005-0000-0000-0000EBA00000}"/>
    <cellStyle name="20% - Accent1 4 4 2 4 6 2 2 2" xfId="41377" xr:uid="{00000000-0005-0000-0000-0000ECA00000}"/>
    <cellStyle name="20% - Accent1 4 4 2 4 6 2 3" xfId="41378" xr:uid="{00000000-0005-0000-0000-0000EDA00000}"/>
    <cellStyle name="20% - Accent1 4 4 2 4 6 3" xfId="41379" xr:uid="{00000000-0005-0000-0000-0000EEA00000}"/>
    <cellStyle name="20% - Accent1 4 4 2 4 6 3 2" xfId="41380" xr:uid="{00000000-0005-0000-0000-0000EFA00000}"/>
    <cellStyle name="20% - Accent1 4 4 2 4 6 4" xfId="41381" xr:uid="{00000000-0005-0000-0000-0000F0A00000}"/>
    <cellStyle name="20% - Accent1 4 4 2 4 7" xfId="41382" xr:uid="{00000000-0005-0000-0000-0000F1A00000}"/>
    <cellStyle name="20% - Accent1 4 4 2 4 7 2" xfId="41383" xr:uid="{00000000-0005-0000-0000-0000F2A00000}"/>
    <cellStyle name="20% - Accent1 4 4 2 4 7 2 2" xfId="41384" xr:uid="{00000000-0005-0000-0000-0000F3A00000}"/>
    <cellStyle name="20% - Accent1 4 4 2 4 7 3" xfId="41385" xr:uid="{00000000-0005-0000-0000-0000F4A00000}"/>
    <cellStyle name="20% - Accent1 4 4 2 4 8" xfId="41386" xr:uid="{00000000-0005-0000-0000-0000F5A00000}"/>
    <cellStyle name="20% - Accent1 4 4 2 4 8 2" xfId="41387" xr:uid="{00000000-0005-0000-0000-0000F6A00000}"/>
    <cellStyle name="20% - Accent1 4 4 2 4 8 2 2" xfId="41388" xr:uid="{00000000-0005-0000-0000-0000F7A00000}"/>
    <cellStyle name="20% - Accent1 4 4 2 4 8 3" xfId="41389" xr:uid="{00000000-0005-0000-0000-0000F8A00000}"/>
    <cellStyle name="20% - Accent1 4 4 2 4 9" xfId="41390" xr:uid="{00000000-0005-0000-0000-0000F9A00000}"/>
    <cellStyle name="20% - Accent1 4 4 2 4 9 2" xfId="41391" xr:uid="{00000000-0005-0000-0000-0000FAA00000}"/>
    <cellStyle name="20% - Accent1 4 4 2 5" xfId="41392" xr:uid="{00000000-0005-0000-0000-0000FBA00000}"/>
    <cellStyle name="20% - Accent1 4 4 2 5 10" xfId="41393" xr:uid="{00000000-0005-0000-0000-0000FCA00000}"/>
    <cellStyle name="20% - Accent1 4 4 2 5 10 2" xfId="41394" xr:uid="{00000000-0005-0000-0000-0000FDA00000}"/>
    <cellStyle name="20% - Accent1 4 4 2 5 11" xfId="41395" xr:uid="{00000000-0005-0000-0000-0000FEA00000}"/>
    <cellStyle name="20% - Accent1 4 4 2 5 2" xfId="41396" xr:uid="{00000000-0005-0000-0000-0000FFA00000}"/>
    <cellStyle name="20% - Accent1 4 4 2 5 2 2" xfId="41397" xr:uid="{00000000-0005-0000-0000-000000A10000}"/>
    <cellStyle name="20% - Accent1 4 4 2 5 2 2 2" xfId="41398" xr:uid="{00000000-0005-0000-0000-000001A10000}"/>
    <cellStyle name="20% - Accent1 4 4 2 5 2 2 2 2" xfId="41399" xr:uid="{00000000-0005-0000-0000-000002A10000}"/>
    <cellStyle name="20% - Accent1 4 4 2 5 2 2 2 2 2" xfId="41400" xr:uid="{00000000-0005-0000-0000-000003A10000}"/>
    <cellStyle name="20% - Accent1 4 4 2 5 2 2 2 3" xfId="41401" xr:uid="{00000000-0005-0000-0000-000004A10000}"/>
    <cellStyle name="20% - Accent1 4 4 2 5 2 2 3" xfId="41402" xr:uid="{00000000-0005-0000-0000-000005A10000}"/>
    <cellStyle name="20% - Accent1 4 4 2 5 2 2 3 2" xfId="41403" xr:uid="{00000000-0005-0000-0000-000006A10000}"/>
    <cellStyle name="20% - Accent1 4 4 2 5 2 2 4" xfId="41404" xr:uid="{00000000-0005-0000-0000-000007A10000}"/>
    <cellStyle name="20% - Accent1 4 4 2 5 2 3" xfId="41405" xr:uid="{00000000-0005-0000-0000-000008A10000}"/>
    <cellStyle name="20% - Accent1 4 4 2 5 2 3 2" xfId="41406" xr:uid="{00000000-0005-0000-0000-000009A10000}"/>
    <cellStyle name="20% - Accent1 4 4 2 5 2 3 2 2" xfId="41407" xr:uid="{00000000-0005-0000-0000-00000AA10000}"/>
    <cellStyle name="20% - Accent1 4 4 2 5 2 3 2 2 2" xfId="41408" xr:uid="{00000000-0005-0000-0000-00000BA10000}"/>
    <cellStyle name="20% - Accent1 4 4 2 5 2 3 2 3" xfId="41409" xr:uid="{00000000-0005-0000-0000-00000CA10000}"/>
    <cellStyle name="20% - Accent1 4 4 2 5 2 3 3" xfId="41410" xr:uid="{00000000-0005-0000-0000-00000DA10000}"/>
    <cellStyle name="20% - Accent1 4 4 2 5 2 3 3 2" xfId="41411" xr:uid="{00000000-0005-0000-0000-00000EA10000}"/>
    <cellStyle name="20% - Accent1 4 4 2 5 2 3 4" xfId="41412" xr:uid="{00000000-0005-0000-0000-00000FA10000}"/>
    <cellStyle name="20% - Accent1 4 4 2 5 2 4" xfId="41413" xr:uid="{00000000-0005-0000-0000-000010A10000}"/>
    <cellStyle name="20% - Accent1 4 4 2 5 2 4 2" xfId="41414" xr:uid="{00000000-0005-0000-0000-000011A10000}"/>
    <cellStyle name="20% - Accent1 4 4 2 5 2 4 2 2" xfId="41415" xr:uid="{00000000-0005-0000-0000-000012A10000}"/>
    <cellStyle name="20% - Accent1 4 4 2 5 2 4 2 2 2" xfId="41416" xr:uid="{00000000-0005-0000-0000-000013A10000}"/>
    <cellStyle name="20% - Accent1 4 4 2 5 2 4 2 3" xfId="41417" xr:uid="{00000000-0005-0000-0000-000014A10000}"/>
    <cellStyle name="20% - Accent1 4 4 2 5 2 4 3" xfId="41418" xr:uid="{00000000-0005-0000-0000-000015A10000}"/>
    <cellStyle name="20% - Accent1 4 4 2 5 2 4 3 2" xfId="41419" xr:uid="{00000000-0005-0000-0000-000016A10000}"/>
    <cellStyle name="20% - Accent1 4 4 2 5 2 4 4" xfId="41420" xr:uid="{00000000-0005-0000-0000-000017A10000}"/>
    <cellStyle name="20% - Accent1 4 4 2 5 2 5" xfId="41421" xr:uid="{00000000-0005-0000-0000-000018A10000}"/>
    <cellStyle name="20% - Accent1 4 4 2 5 2 5 2" xfId="41422" xr:uid="{00000000-0005-0000-0000-000019A10000}"/>
    <cellStyle name="20% - Accent1 4 4 2 5 2 5 2 2" xfId="41423" xr:uid="{00000000-0005-0000-0000-00001AA10000}"/>
    <cellStyle name="20% - Accent1 4 4 2 5 2 5 3" xfId="41424" xr:uid="{00000000-0005-0000-0000-00001BA10000}"/>
    <cellStyle name="20% - Accent1 4 4 2 5 2 6" xfId="41425" xr:uid="{00000000-0005-0000-0000-00001CA10000}"/>
    <cellStyle name="20% - Accent1 4 4 2 5 2 6 2" xfId="41426" xr:uid="{00000000-0005-0000-0000-00001DA10000}"/>
    <cellStyle name="20% - Accent1 4 4 2 5 2 6 2 2" xfId="41427" xr:uid="{00000000-0005-0000-0000-00001EA10000}"/>
    <cellStyle name="20% - Accent1 4 4 2 5 2 6 3" xfId="41428" xr:uid="{00000000-0005-0000-0000-00001FA10000}"/>
    <cellStyle name="20% - Accent1 4 4 2 5 2 7" xfId="41429" xr:uid="{00000000-0005-0000-0000-000020A10000}"/>
    <cellStyle name="20% - Accent1 4 4 2 5 2 7 2" xfId="41430" xr:uid="{00000000-0005-0000-0000-000021A10000}"/>
    <cellStyle name="20% - Accent1 4 4 2 5 2 8" xfId="41431" xr:uid="{00000000-0005-0000-0000-000022A10000}"/>
    <cellStyle name="20% - Accent1 4 4 2 5 2 8 2" xfId="41432" xr:uid="{00000000-0005-0000-0000-000023A10000}"/>
    <cellStyle name="20% - Accent1 4 4 2 5 2 9" xfId="41433" xr:uid="{00000000-0005-0000-0000-000024A10000}"/>
    <cellStyle name="20% - Accent1 4 4 2 5 3" xfId="41434" xr:uid="{00000000-0005-0000-0000-000025A10000}"/>
    <cellStyle name="20% - Accent1 4 4 2 5 3 2" xfId="41435" xr:uid="{00000000-0005-0000-0000-000026A10000}"/>
    <cellStyle name="20% - Accent1 4 4 2 5 3 2 2" xfId="41436" xr:uid="{00000000-0005-0000-0000-000027A10000}"/>
    <cellStyle name="20% - Accent1 4 4 2 5 3 2 2 2" xfId="41437" xr:uid="{00000000-0005-0000-0000-000028A10000}"/>
    <cellStyle name="20% - Accent1 4 4 2 5 3 2 2 2 2" xfId="41438" xr:uid="{00000000-0005-0000-0000-000029A10000}"/>
    <cellStyle name="20% - Accent1 4 4 2 5 3 2 2 3" xfId="41439" xr:uid="{00000000-0005-0000-0000-00002AA10000}"/>
    <cellStyle name="20% - Accent1 4 4 2 5 3 2 3" xfId="41440" xr:uid="{00000000-0005-0000-0000-00002BA10000}"/>
    <cellStyle name="20% - Accent1 4 4 2 5 3 2 3 2" xfId="41441" xr:uid="{00000000-0005-0000-0000-00002CA10000}"/>
    <cellStyle name="20% - Accent1 4 4 2 5 3 2 4" xfId="41442" xr:uid="{00000000-0005-0000-0000-00002DA10000}"/>
    <cellStyle name="20% - Accent1 4 4 2 5 3 3" xfId="41443" xr:uid="{00000000-0005-0000-0000-00002EA10000}"/>
    <cellStyle name="20% - Accent1 4 4 2 5 3 3 2" xfId="41444" xr:uid="{00000000-0005-0000-0000-00002FA10000}"/>
    <cellStyle name="20% - Accent1 4 4 2 5 3 3 2 2" xfId="41445" xr:uid="{00000000-0005-0000-0000-000030A10000}"/>
    <cellStyle name="20% - Accent1 4 4 2 5 3 3 2 2 2" xfId="41446" xr:uid="{00000000-0005-0000-0000-000031A10000}"/>
    <cellStyle name="20% - Accent1 4 4 2 5 3 3 2 3" xfId="41447" xr:uid="{00000000-0005-0000-0000-000032A10000}"/>
    <cellStyle name="20% - Accent1 4 4 2 5 3 3 3" xfId="41448" xr:uid="{00000000-0005-0000-0000-000033A10000}"/>
    <cellStyle name="20% - Accent1 4 4 2 5 3 3 3 2" xfId="41449" xr:uid="{00000000-0005-0000-0000-000034A10000}"/>
    <cellStyle name="20% - Accent1 4 4 2 5 3 3 4" xfId="41450" xr:uid="{00000000-0005-0000-0000-000035A10000}"/>
    <cellStyle name="20% - Accent1 4 4 2 5 3 4" xfId="41451" xr:uid="{00000000-0005-0000-0000-000036A10000}"/>
    <cellStyle name="20% - Accent1 4 4 2 5 3 4 2" xfId="41452" xr:uid="{00000000-0005-0000-0000-000037A10000}"/>
    <cellStyle name="20% - Accent1 4 4 2 5 3 4 2 2" xfId="41453" xr:uid="{00000000-0005-0000-0000-000038A10000}"/>
    <cellStyle name="20% - Accent1 4 4 2 5 3 4 2 2 2" xfId="41454" xr:uid="{00000000-0005-0000-0000-000039A10000}"/>
    <cellStyle name="20% - Accent1 4 4 2 5 3 4 2 3" xfId="41455" xr:uid="{00000000-0005-0000-0000-00003AA10000}"/>
    <cellStyle name="20% - Accent1 4 4 2 5 3 4 3" xfId="41456" xr:uid="{00000000-0005-0000-0000-00003BA10000}"/>
    <cellStyle name="20% - Accent1 4 4 2 5 3 4 3 2" xfId="41457" xr:uid="{00000000-0005-0000-0000-00003CA10000}"/>
    <cellStyle name="20% - Accent1 4 4 2 5 3 4 4" xfId="41458" xr:uid="{00000000-0005-0000-0000-00003DA10000}"/>
    <cellStyle name="20% - Accent1 4 4 2 5 3 5" xfId="41459" xr:uid="{00000000-0005-0000-0000-00003EA10000}"/>
    <cellStyle name="20% - Accent1 4 4 2 5 3 5 2" xfId="41460" xr:uid="{00000000-0005-0000-0000-00003FA10000}"/>
    <cellStyle name="20% - Accent1 4 4 2 5 3 5 2 2" xfId="41461" xr:uid="{00000000-0005-0000-0000-000040A10000}"/>
    <cellStyle name="20% - Accent1 4 4 2 5 3 5 3" xfId="41462" xr:uid="{00000000-0005-0000-0000-000041A10000}"/>
    <cellStyle name="20% - Accent1 4 4 2 5 3 6" xfId="41463" xr:uid="{00000000-0005-0000-0000-000042A10000}"/>
    <cellStyle name="20% - Accent1 4 4 2 5 3 6 2" xfId="41464" xr:uid="{00000000-0005-0000-0000-000043A10000}"/>
    <cellStyle name="20% - Accent1 4 4 2 5 3 6 2 2" xfId="41465" xr:uid="{00000000-0005-0000-0000-000044A10000}"/>
    <cellStyle name="20% - Accent1 4 4 2 5 3 6 3" xfId="41466" xr:uid="{00000000-0005-0000-0000-000045A10000}"/>
    <cellStyle name="20% - Accent1 4 4 2 5 3 7" xfId="41467" xr:uid="{00000000-0005-0000-0000-000046A10000}"/>
    <cellStyle name="20% - Accent1 4 4 2 5 3 7 2" xfId="41468" xr:uid="{00000000-0005-0000-0000-000047A10000}"/>
    <cellStyle name="20% - Accent1 4 4 2 5 3 8" xfId="41469" xr:uid="{00000000-0005-0000-0000-000048A10000}"/>
    <cellStyle name="20% - Accent1 4 4 2 5 3 8 2" xfId="41470" xr:uid="{00000000-0005-0000-0000-000049A10000}"/>
    <cellStyle name="20% - Accent1 4 4 2 5 3 9" xfId="41471" xr:uid="{00000000-0005-0000-0000-00004AA10000}"/>
    <cellStyle name="20% - Accent1 4 4 2 5 4" xfId="41472" xr:uid="{00000000-0005-0000-0000-00004BA10000}"/>
    <cellStyle name="20% - Accent1 4 4 2 5 4 2" xfId="41473" xr:uid="{00000000-0005-0000-0000-00004CA10000}"/>
    <cellStyle name="20% - Accent1 4 4 2 5 4 2 2" xfId="41474" xr:uid="{00000000-0005-0000-0000-00004DA10000}"/>
    <cellStyle name="20% - Accent1 4 4 2 5 4 2 2 2" xfId="41475" xr:uid="{00000000-0005-0000-0000-00004EA10000}"/>
    <cellStyle name="20% - Accent1 4 4 2 5 4 2 3" xfId="41476" xr:uid="{00000000-0005-0000-0000-00004FA10000}"/>
    <cellStyle name="20% - Accent1 4 4 2 5 4 3" xfId="41477" xr:uid="{00000000-0005-0000-0000-000050A10000}"/>
    <cellStyle name="20% - Accent1 4 4 2 5 4 3 2" xfId="41478" xr:uid="{00000000-0005-0000-0000-000051A10000}"/>
    <cellStyle name="20% - Accent1 4 4 2 5 4 4" xfId="41479" xr:uid="{00000000-0005-0000-0000-000052A10000}"/>
    <cellStyle name="20% - Accent1 4 4 2 5 5" xfId="41480" xr:uid="{00000000-0005-0000-0000-000053A10000}"/>
    <cellStyle name="20% - Accent1 4 4 2 5 5 2" xfId="41481" xr:uid="{00000000-0005-0000-0000-000054A10000}"/>
    <cellStyle name="20% - Accent1 4 4 2 5 5 2 2" xfId="41482" xr:uid="{00000000-0005-0000-0000-000055A10000}"/>
    <cellStyle name="20% - Accent1 4 4 2 5 5 2 2 2" xfId="41483" xr:uid="{00000000-0005-0000-0000-000056A10000}"/>
    <cellStyle name="20% - Accent1 4 4 2 5 5 2 3" xfId="41484" xr:uid="{00000000-0005-0000-0000-000057A10000}"/>
    <cellStyle name="20% - Accent1 4 4 2 5 5 3" xfId="41485" xr:uid="{00000000-0005-0000-0000-000058A10000}"/>
    <cellStyle name="20% - Accent1 4 4 2 5 5 3 2" xfId="41486" xr:uid="{00000000-0005-0000-0000-000059A10000}"/>
    <cellStyle name="20% - Accent1 4 4 2 5 5 4" xfId="41487" xr:uid="{00000000-0005-0000-0000-00005AA10000}"/>
    <cellStyle name="20% - Accent1 4 4 2 5 6" xfId="41488" xr:uid="{00000000-0005-0000-0000-00005BA10000}"/>
    <cellStyle name="20% - Accent1 4 4 2 5 6 2" xfId="41489" xr:uid="{00000000-0005-0000-0000-00005CA10000}"/>
    <cellStyle name="20% - Accent1 4 4 2 5 6 2 2" xfId="41490" xr:uid="{00000000-0005-0000-0000-00005DA10000}"/>
    <cellStyle name="20% - Accent1 4 4 2 5 6 2 2 2" xfId="41491" xr:uid="{00000000-0005-0000-0000-00005EA10000}"/>
    <cellStyle name="20% - Accent1 4 4 2 5 6 2 3" xfId="41492" xr:uid="{00000000-0005-0000-0000-00005FA10000}"/>
    <cellStyle name="20% - Accent1 4 4 2 5 6 3" xfId="41493" xr:uid="{00000000-0005-0000-0000-000060A10000}"/>
    <cellStyle name="20% - Accent1 4 4 2 5 6 3 2" xfId="41494" xr:uid="{00000000-0005-0000-0000-000061A10000}"/>
    <cellStyle name="20% - Accent1 4 4 2 5 6 4" xfId="41495" xr:uid="{00000000-0005-0000-0000-000062A10000}"/>
    <cellStyle name="20% - Accent1 4 4 2 5 7" xfId="41496" xr:uid="{00000000-0005-0000-0000-000063A10000}"/>
    <cellStyle name="20% - Accent1 4 4 2 5 7 2" xfId="41497" xr:uid="{00000000-0005-0000-0000-000064A10000}"/>
    <cellStyle name="20% - Accent1 4 4 2 5 7 2 2" xfId="41498" xr:uid="{00000000-0005-0000-0000-000065A10000}"/>
    <cellStyle name="20% - Accent1 4 4 2 5 7 3" xfId="41499" xr:uid="{00000000-0005-0000-0000-000066A10000}"/>
    <cellStyle name="20% - Accent1 4 4 2 5 8" xfId="41500" xr:uid="{00000000-0005-0000-0000-000067A10000}"/>
    <cellStyle name="20% - Accent1 4 4 2 5 8 2" xfId="41501" xr:uid="{00000000-0005-0000-0000-000068A10000}"/>
    <cellStyle name="20% - Accent1 4 4 2 5 8 2 2" xfId="41502" xr:uid="{00000000-0005-0000-0000-000069A10000}"/>
    <cellStyle name="20% - Accent1 4 4 2 5 8 3" xfId="41503" xr:uid="{00000000-0005-0000-0000-00006AA10000}"/>
    <cellStyle name="20% - Accent1 4 4 2 5 9" xfId="41504" xr:uid="{00000000-0005-0000-0000-00006BA10000}"/>
    <cellStyle name="20% - Accent1 4 4 2 5 9 2" xfId="41505" xr:uid="{00000000-0005-0000-0000-00006CA10000}"/>
    <cellStyle name="20% - Accent1 4 4 2 6" xfId="41506" xr:uid="{00000000-0005-0000-0000-00006DA10000}"/>
    <cellStyle name="20% - Accent1 4 4 2 6 2" xfId="41507" xr:uid="{00000000-0005-0000-0000-00006EA10000}"/>
    <cellStyle name="20% - Accent1 4 4 2 6 2 2" xfId="41508" xr:uid="{00000000-0005-0000-0000-00006FA10000}"/>
    <cellStyle name="20% - Accent1 4 4 2 6 2 2 2" xfId="41509" xr:uid="{00000000-0005-0000-0000-000070A10000}"/>
    <cellStyle name="20% - Accent1 4 4 2 6 2 2 2 2" xfId="41510" xr:uid="{00000000-0005-0000-0000-000071A10000}"/>
    <cellStyle name="20% - Accent1 4 4 2 6 2 2 3" xfId="41511" xr:uid="{00000000-0005-0000-0000-000072A10000}"/>
    <cellStyle name="20% - Accent1 4 4 2 6 2 3" xfId="41512" xr:uid="{00000000-0005-0000-0000-000073A10000}"/>
    <cellStyle name="20% - Accent1 4 4 2 6 2 3 2" xfId="41513" xr:uid="{00000000-0005-0000-0000-000074A10000}"/>
    <cellStyle name="20% - Accent1 4 4 2 6 2 4" xfId="41514" xr:uid="{00000000-0005-0000-0000-000075A10000}"/>
    <cellStyle name="20% - Accent1 4 4 2 6 3" xfId="41515" xr:uid="{00000000-0005-0000-0000-000076A10000}"/>
    <cellStyle name="20% - Accent1 4 4 2 6 3 2" xfId="41516" xr:uid="{00000000-0005-0000-0000-000077A10000}"/>
    <cellStyle name="20% - Accent1 4 4 2 6 3 2 2" xfId="41517" xr:uid="{00000000-0005-0000-0000-000078A10000}"/>
    <cellStyle name="20% - Accent1 4 4 2 6 3 2 2 2" xfId="41518" xr:uid="{00000000-0005-0000-0000-000079A10000}"/>
    <cellStyle name="20% - Accent1 4 4 2 6 3 2 3" xfId="41519" xr:uid="{00000000-0005-0000-0000-00007AA10000}"/>
    <cellStyle name="20% - Accent1 4 4 2 6 3 3" xfId="41520" xr:uid="{00000000-0005-0000-0000-00007BA10000}"/>
    <cellStyle name="20% - Accent1 4 4 2 6 3 3 2" xfId="41521" xr:uid="{00000000-0005-0000-0000-00007CA10000}"/>
    <cellStyle name="20% - Accent1 4 4 2 6 3 4" xfId="41522" xr:uid="{00000000-0005-0000-0000-00007DA10000}"/>
    <cellStyle name="20% - Accent1 4 4 2 6 4" xfId="41523" xr:uid="{00000000-0005-0000-0000-00007EA10000}"/>
    <cellStyle name="20% - Accent1 4 4 2 6 4 2" xfId="41524" xr:uid="{00000000-0005-0000-0000-00007FA10000}"/>
    <cellStyle name="20% - Accent1 4 4 2 6 4 2 2" xfId="41525" xr:uid="{00000000-0005-0000-0000-000080A10000}"/>
    <cellStyle name="20% - Accent1 4 4 2 6 4 2 2 2" xfId="41526" xr:uid="{00000000-0005-0000-0000-000081A10000}"/>
    <cellStyle name="20% - Accent1 4 4 2 6 4 2 3" xfId="41527" xr:uid="{00000000-0005-0000-0000-000082A10000}"/>
    <cellStyle name="20% - Accent1 4 4 2 6 4 3" xfId="41528" xr:uid="{00000000-0005-0000-0000-000083A10000}"/>
    <cellStyle name="20% - Accent1 4 4 2 6 4 3 2" xfId="41529" xr:uid="{00000000-0005-0000-0000-000084A10000}"/>
    <cellStyle name="20% - Accent1 4 4 2 6 4 4" xfId="41530" xr:uid="{00000000-0005-0000-0000-000085A10000}"/>
    <cellStyle name="20% - Accent1 4 4 2 6 5" xfId="41531" xr:uid="{00000000-0005-0000-0000-000086A10000}"/>
    <cellStyle name="20% - Accent1 4 4 2 6 5 2" xfId="41532" xr:uid="{00000000-0005-0000-0000-000087A10000}"/>
    <cellStyle name="20% - Accent1 4 4 2 6 5 2 2" xfId="41533" xr:uid="{00000000-0005-0000-0000-000088A10000}"/>
    <cellStyle name="20% - Accent1 4 4 2 6 5 3" xfId="41534" xr:uid="{00000000-0005-0000-0000-000089A10000}"/>
    <cellStyle name="20% - Accent1 4 4 2 6 6" xfId="41535" xr:uid="{00000000-0005-0000-0000-00008AA10000}"/>
    <cellStyle name="20% - Accent1 4 4 2 6 6 2" xfId="41536" xr:uid="{00000000-0005-0000-0000-00008BA10000}"/>
    <cellStyle name="20% - Accent1 4 4 2 6 6 2 2" xfId="41537" xr:uid="{00000000-0005-0000-0000-00008CA10000}"/>
    <cellStyle name="20% - Accent1 4 4 2 6 6 3" xfId="41538" xr:uid="{00000000-0005-0000-0000-00008DA10000}"/>
    <cellStyle name="20% - Accent1 4 4 2 6 7" xfId="41539" xr:uid="{00000000-0005-0000-0000-00008EA10000}"/>
    <cellStyle name="20% - Accent1 4 4 2 6 7 2" xfId="41540" xr:uid="{00000000-0005-0000-0000-00008FA10000}"/>
    <cellStyle name="20% - Accent1 4 4 2 6 8" xfId="41541" xr:uid="{00000000-0005-0000-0000-000090A10000}"/>
    <cellStyle name="20% - Accent1 4 4 2 6 8 2" xfId="41542" xr:uid="{00000000-0005-0000-0000-000091A10000}"/>
    <cellStyle name="20% - Accent1 4 4 2 6 9" xfId="41543" xr:uid="{00000000-0005-0000-0000-000092A10000}"/>
    <cellStyle name="20% - Accent1 4 4 2 7" xfId="41544" xr:uid="{00000000-0005-0000-0000-000093A10000}"/>
    <cellStyle name="20% - Accent1 4 4 2 7 2" xfId="41545" xr:uid="{00000000-0005-0000-0000-000094A10000}"/>
    <cellStyle name="20% - Accent1 4 4 2 7 2 2" xfId="41546" xr:uid="{00000000-0005-0000-0000-000095A10000}"/>
    <cellStyle name="20% - Accent1 4 4 2 7 2 2 2" xfId="41547" xr:uid="{00000000-0005-0000-0000-000096A10000}"/>
    <cellStyle name="20% - Accent1 4 4 2 7 2 2 2 2" xfId="41548" xr:uid="{00000000-0005-0000-0000-000097A10000}"/>
    <cellStyle name="20% - Accent1 4 4 2 7 2 2 3" xfId="41549" xr:uid="{00000000-0005-0000-0000-000098A10000}"/>
    <cellStyle name="20% - Accent1 4 4 2 7 2 3" xfId="41550" xr:uid="{00000000-0005-0000-0000-000099A10000}"/>
    <cellStyle name="20% - Accent1 4 4 2 7 2 3 2" xfId="41551" xr:uid="{00000000-0005-0000-0000-00009AA10000}"/>
    <cellStyle name="20% - Accent1 4 4 2 7 2 4" xfId="41552" xr:uid="{00000000-0005-0000-0000-00009BA10000}"/>
    <cellStyle name="20% - Accent1 4 4 2 7 3" xfId="41553" xr:uid="{00000000-0005-0000-0000-00009CA10000}"/>
    <cellStyle name="20% - Accent1 4 4 2 7 3 2" xfId="41554" xr:uid="{00000000-0005-0000-0000-00009DA10000}"/>
    <cellStyle name="20% - Accent1 4 4 2 7 3 2 2" xfId="41555" xr:uid="{00000000-0005-0000-0000-00009EA10000}"/>
    <cellStyle name="20% - Accent1 4 4 2 7 3 2 2 2" xfId="41556" xr:uid="{00000000-0005-0000-0000-00009FA10000}"/>
    <cellStyle name="20% - Accent1 4 4 2 7 3 2 3" xfId="41557" xr:uid="{00000000-0005-0000-0000-0000A0A10000}"/>
    <cellStyle name="20% - Accent1 4 4 2 7 3 3" xfId="41558" xr:uid="{00000000-0005-0000-0000-0000A1A10000}"/>
    <cellStyle name="20% - Accent1 4 4 2 7 3 3 2" xfId="41559" xr:uid="{00000000-0005-0000-0000-0000A2A10000}"/>
    <cellStyle name="20% - Accent1 4 4 2 7 3 4" xfId="41560" xr:uid="{00000000-0005-0000-0000-0000A3A10000}"/>
    <cellStyle name="20% - Accent1 4 4 2 7 4" xfId="41561" xr:uid="{00000000-0005-0000-0000-0000A4A10000}"/>
    <cellStyle name="20% - Accent1 4 4 2 7 4 2" xfId="41562" xr:uid="{00000000-0005-0000-0000-0000A5A10000}"/>
    <cellStyle name="20% - Accent1 4 4 2 7 4 2 2" xfId="41563" xr:uid="{00000000-0005-0000-0000-0000A6A10000}"/>
    <cellStyle name="20% - Accent1 4 4 2 7 4 2 2 2" xfId="41564" xr:uid="{00000000-0005-0000-0000-0000A7A10000}"/>
    <cellStyle name="20% - Accent1 4 4 2 7 4 2 3" xfId="41565" xr:uid="{00000000-0005-0000-0000-0000A8A10000}"/>
    <cellStyle name="20% - Accent1 4 4 2 7 4 3" xfId="41566" xr:uid="{00000000-0005-0000-0000-0000A9A10000}"/>
    <cellStyle name="20% - Accent1 4 4 2 7 4 3 2" xfId="41567" xr:uid="{00000000-0005-0000-0000-0000AAA10000}"/>
    <cellStyle name="20% - Accent1 4 4 2 7 4 4" xfId="41568" xr:uid="{00000000-0005-0000-0000-0000ABA10000}"/>
    <cellStyle name="20% - Accent1 4 4 2 7 5" xfId="41569" xr:uid="{00000000-0005-0000-0000-0000ACA10000}"/>
    <cellStyle name="20% - Accent1 4 4 2 7 5 2" xfId="41570" xr:uid="{00000000-0005-0000-0000-0000ADA10000}"/>
    <cellStyle name="20% - Accent1 4 4 2 7 5 2 2" xfId="41571" xr:uid="{00000000-0005-0000-0000-0000AEA10000}"/>
    <cellStyle name="20% - Accent1 4 4 2 7 5 3" xfId="41572" xr:uid="{00000000-0005-0000-0000-0000AFA10000}"/>
    <cellStyle name="20% - Accent1 4 4 2 7 6" xfId="41573" xr:uid="{00000000-0005-0000-0000-0000B0A10000}"/>
    <cellStyle name="20% - Accent1 4 4 2 7 6 2" xfId="41574" xr:uid="{00000000-0005-0000-0000-0000B1A10000}"/>
    <cellStyle name="20% - Accent1 4 4 2 7 6 2 2" xfId="41575" xr:uid="{00000000-0005-0000-0000-0000B2A10000}"/>
    <cellStyle name="20% - Accent1 4 4 2 7 6 3" xfId="41576" xr:uid="{00000000-0005-0000-0000-0000B3A10000}"/>
    <cellStyle name="20% - Accent1 4 4 2 7 7" xfId="41577" xr:uid="{00000000-0005-0000-0000-0000B4A10000}"/>
    <cellStyle name="20% - Accent1 4 4 2 7 7 2" xfId="41578" xr:uid="{00000000-0005-0000-0000-0000B5A10000}"/>
    <cellStyle name="20% - Accent1 4 4 2 7 8" xfId="41579" xr:uid="{00000000-0005-0000-0000-0000B6A10000}"/>
    <cellStyle name="20% - Accent1 4 4 2 7 8 2" xfId="41580" xr:uid="{00000000-0005-0000-0000-0000B7A10000}"/>
    <cellStyle name="20% - Accent1 4 4 2 7 9" xfId="41581" xr:uid="{00000000-0005-0000-0000-0000B8A10000}"/>
    <cellStyle name="20% - Accent1 4 4 2 8" xfId="41582" xr:uid="{00000000-0005-0000-0000-0000B9A10000}"/>
    <cellStyle name="20% - Accent1 4 4 2 8 2" xfId="41583" xr:uid="{00000000-0005-0000-0000-0000BAA10000}"/>
    <cellStyle name="20% - Accent1 4 4 2 8 2 2" xfId="41584" xr:uid="{00000000-0005-0000-0000-0000BBA10000}"/>
    <cellStyle name="20% - Accent1 4 4 2 8 2 2 2" xfId="41585" xr:uid="{00000000-0005-0000-0000-0000BCA10000}"/>
    <cellStyle name="20% - Accent1 4 4 2 8 2 3" xfId="41586" xr:uid="{00000000-0005-0000-0000-0000BDA10000}"/>
    <cellStyle name="20% - Accent1 4 4 2 8 3" xfId="41587" xr:uid="{00000000-0005-0000-0000-0000BEA10000}"/>
    <cellStyle name="20% - Accent1 4 4 2 8 3 2" xfId="41588" xr:uid="{00000000-0005-0000-0000-0000BFA10000}"/>
    <cellStyle name="20% - Accent1 4 4 2 8 4" xfId="41589" xr:uid="{00000000-0005-0000-0000-0000C0A10000}"/>
    <cellStyle name="20% - Accent1 4 4 2 9" xfId="41590" xr:uid="{00000000-0005-0000-0000-0000C1A10000}"/>
    <cellStyle name="20% - Accent1 4 4 2 9 2" xfId="41591" xr:uid="{00000000-0005-0000-0000-0000C2A10000}"/>
    <cellStyle name="20% - Accent1 4 4 2 9 2 2" xfId="41592" xr:uid="{00000000-0005-0000-0000-0000C3A10000}"/>
    <cellStyle name="20% - Accent1 4 4 2 9 2 2 2" xfId="41593" xr:uid="{00000000-0005-0000-0000-0000C4A10000}"/>
    <cellStyle name="20% - Accent1 4 4 2 9 2 3" xfId="41594" xr:uid="{00000000-0005-0000-0000-0000C5A10000}"/>
    <cellStyle name="20% - Accent1 4 4 2 9 3" xfId="41595" xr:uid="{00000000-0005-0000-0000-0000C6A10000}"/>
    <cellStyle name="20% - Accent1 4 4 2 9 3 2" xfId="41596" xr:uid="{00000000-0005-0000-0000-0000C7A10000}"/>
    <cellStyle name="20% - Accent1 4 4 2 9 4" xfId="41597" xr:uid="{00000000-0005-0000-0000-0000C8A10000}"/>
    <cellStyle name="20% - Accent1 4 4 3" xfId="41598" xr:uid="{00000000-0005-0000-0000-0000C9A10000}"/>
    <cellStyle name="20% - Accent1 4 4 3 10" xfId="41599" xr:uid="{00000000-0005-0000-0000-0000CAA10000}"/>
    <cellStyle name="20% - Accent1 4 4 3 10 2" xfId="41600" xr:uid="{00000000-0005-0000-0000-0000CBA10000}"/>
    <cellStyle name="20% - Accent1 4 4 3 10 2 2" xfId="41601" xr:uid="{00000000-0005-0000-0000-0000CCA10000}"/>
    <cellStyle name="20% - Accent1 4 4 3 10 3" xfId="41602" xr:uid="{00000000-0005-0000-0000-0000CDA10000}"/>
    <cellStyle name="20% - Accent1 4 4 3 11" xfId="41603" xr:uid="{00000000-0005-0000-0000-0000CEA10000}"/>
    <cellStyle name="20% - Accent1 4 4 3 11 2" xfId="41604" xr:uid="{00000000-0005-0000-0000-0000CFA10000}"/>
    <cellStyle name="20% - Accent1 4 4 3 11 2 2" xfId="41605" xr:uid="{00000000-0005-0000-0000-0000D0A10000}"/>
    <cellStyle name="20% - Accent1 4 4 3 11 3" xfId="41606" xr:uid="{00000000-0005-0000-0000-0000D1A10000}"/>
    <cellStyle name="20% - Accent1 4 4 3 12" xfId="41607" xr:uid="{00000000-0005-0000-0000-0000D2A10000}"/>
    <cellStyle name="20% - Accent1 4 4 3 12 2" xfId="41608" xr:uid="{00000000-0005-0000-0000-0000D3A10000}"/>
    <cellStyle name="20% - Accent1 4 4 3 13" xfId="41609" xr:uid="{00000000-0005-0000-0000-0000D4A10000}"/>
    <cellStyle name="20% - Accent1 4 4 3 13 2" xfId="41610" xr:uid="{00000000-0005-0000-0000-0000D5A10000}"/>
    <cellStyle name="20% - Accent1 4 4 3 14" xfId="41611" xr:uid="{00000000-0005-0000-0000-0000D6A10000}"/>
    <cellStyle name="20% - Accent1 4 4 3 2" xfId="41612" xr:uid="{00000000-0005-0000-0000-0000D7A10000}"/>
    <cellStyle name="20% - Accent1 4 4 3 2 10" xfId="41613" xr:uid="{00000000-0005-0000-0000-0000D8A10000}"/>
    <cellStyle name="20% - Accent1 4 4 3 2 10 2" xfId="41614" xr:uid="{00000000-0005-0000-0000-0000D9A10000}"/>
    <cellStyle name="20% - Accent1 4 4 3 2 11" xfId="41615" xr:uid="{00000000-0005-0000-0000-0000DAA10000}"/>
    <cellStyle name="20% - Accent1 4 4 3 2 2" xfId="41616" xr:uid="{00000000-0005-0000-0000-0000DBA10000}"/>
    <cellStyle name="20% - Accent1 4 4 3 2 2 2" xfId="41617" xr:uid="{00000000-0005-0000-0000-0000DCA10000}"/>
    <cellStyle name="20% - Accent1 4 4 3 2 2 2 2" xfId="41618" xr:uid="{00000000-0005-0000-0000-0000DDA10000}"/>
    <cellStyle name="20% - Accent1 4 4 3 2 2 2 2 2" xfId="41619" xr:uid="{00000000-0005-0000-0000-0000DEA10000}"/>
    <cellStyle name="20% - Accent1 4 4 3 2 2 2 2 2 2" xfId="41620" xr:uid="{00000000-0005-0000-0000-0000DFA10000}"/>
    <cellStyle name="20% - Accent1 4 4 3 2 2 2 2 3" xfId="41621" xr:uid="{00000000-0005-0000-0000-0000E0A10000}"/>
    <cellStyle name="20% - Accent1 4 4 3 2 2 2 3" xfId="41622" xr:uid="{00000000-0005-0000-0000-0000E1A10000}"/>
    <cellStyle name="20% - Accent1 4 4 3 2 2 2 3 2" xfId="41623" xr:uid="{00000000-0005-0000-0000-0000E2A10000}"/>
    <cellStyle name="20% - Accent1 4 4 3 2 2 2 4" xfId="41624" xr:uid="{00000000-0005-0000-0000-0000E3A10000}"/>
    <cellStyle name="20% - Accent1 4 4 3 2 2 3" xfId="41625" xr:uid="{00000000-0005-0000-0000-0000E4A10000}"/>
    <cellStyle name="20% - Accent1 4 4 3 2 2 3 2" xfId="41626" xr:uid="{00000000-0005-0000-0000-0000E5A10000}"/>
    <cellStyle name="20% - Accent1 4 4 3 2 2 3 2 2" xfId="41627" xr:uid="{00000000-0005-0000-0000-0000E6A10000}"/>
    <cellStyle name="20% - Accent1 4 4 3 2 2 3 2 2 2" xfId="41628" xr:uid="{00000000-0005-0000-0000-0000E7A10000}"/>
    <cellStyle name="20% - Accent1 4 4 3 2 2 3 2 3" xfId="41629" xr:uid="{00000000-0005-0000-0000-0000E8A10000}"/>
    <cellStyle name="20% - Accent1 4 4 3 2 2 3 3" xfId="41630" xr:uid="{00000000-0005-0000-0000-0000E9A10000}"/>
    <cellStyle name="20% - Accent1 4 4 3 2 2 3 3 2" xfId="41631" xr:uid="{00000000-0005-0000-0000-0000EAA10000}"/>
    <cellStyle name="20% - Accent1 4 4 3 2 2 3 4" xfId="41632" xr:uid="{00000000-0005-0000-0000-0000EBA10000}"/>
    <cellStyle name="20% - Accent1 4 4 3 2 2 4" xfId="41633" xr:uid="{00000000-0005-0000-0000-0000ECA10000}"/>
    <cellStyle name="20% - Accent1 4 4 3 2 2 4 2" xfId="41634" xr:uid="{00000000-0005-0000-0000-0000EDA10000}"/>
    <cellStyle name="20% - Accent1 4 4 3 2 2 4 2 2" xfId="41635" xr:uid="{00000000-0005-0000-0000-0000EEA10000}"/>
    <cellStyle name="20% - Accent1 4 4 3 2 2 4 2 2 2" xfId="41636" xr:uid="{00000000-0005-0000-0000-0000EFA10000}"/>
    <cellStyle name="20% - Accent1 4 4 3 2 2 4 2 3" xfId="41637" xr:uid="{00000000-0005-0000-0000-0000F0A10000}"/>
    <cellStyle name="20% - Accent1 4 4 3 2 2 4 3" xfId="41638" xr:uid="{00000000-0005-0000-0000-0000F1A10000}"/>
    <cellStyle name="20% - Accent1 4 4 3 2 2 4 3 2" xfId="41639" xr:uid="{00000000-0005-0000-0000-0000F2A10000}"/>
    <cellStyle name="20% - Accent1 4 4 3 2 2 4 4" xfId="41640" xr:uid="{00000000-0005-0000-0000-0000F3A10000}"/>
    <cellStyle name="20% - Accent1 4 4 3 2 2 5" xfId="41641" xr:uid="{00000000-0005-0000-0000-0000F4A10000}"/>
    <cellStyle name="20% - Accent1 4 4 3 2 2 5 2" xfId="41642" xr:uid="{00000000-0005-0000-0000-0000F5A10000}"/>
    <cellStyle name="20% - Accent1 4 4 3 2 2 5 2 2" xfId="41643" xr:uid="{00000000-0005-0000-0000-0000F6A10000}"/>
    <cellStyle name="20% - Accent1 4 4 3 2 2 5 3" xfId="41644" xr:uid="{00000000-0005-0000-0000-0000F7A10000}"/>
    <cellStyle name="20% - Accent1 4 4 3 2 2 6" xfId="41645" xr:uid="{00000000-0005-0000-0000-0000F8A10000}"/>
    <cellStyle name="20% - Accent1 4 4 3 2 2 6 2" xfId="41646" xr:uid="{00000000-0005-0000-0000-0000F9A10000}"/>
    <cellStyle name="20% - Accent1 4 4 3 2 2 6 2 2" xfId="41647" xr:uid="{00000000-0005-0000-0000-0000FAA10000}"/>
    <cellStyle name="20% - Accent1 4 4 3 2 2 6 3" xfId="41648" xr:uid="{00000000-0005-0000-0000-0000FBA10000}"/>
    <cellStyle name="20% - Accent1 4 4 3 2 2 7" xfId="41649" xr:uid="{00000000-0005-0000-0000-0000FCA10000}"/>
    <cellStyle name="20% - Accent1 4 4 3 2 2 7 2" xfId="41650" xr:uid="{00000000-0005-0000-0000-0000FDA10000}"/>
    <cellStyle name="20% - Accent1 4 4 3 2 2 8" xfId="41651" xr:uid="{00000000-0005-0000-0000-0000FEA10000}"/>
    <cellStyle name="20% - Accent1 4 4 3 2 2 8 2" xfId="41652" xr:uid="{00000000-0005-0000-0000-0000FFA10000}"/>
    <cellStyle name="20% - Accent1 4 4 3 2 2 9" xfId="41653" xr:uid="{00000000-0005-0000-0000-000000A20000}"/>
    <cellStyle name="20% - Accent1 4 4 3 2 3" xfId="41654" xr:uid="{00000000-0005-0000-0000-000001A20000}"/>
    <cellStyle name="20% - Accent1 4 4 3 2 3 2" xfId="41655" xr:uid="{00000000-0005-0000-0000-000002A20000}"/>
    <cellStyle name="20% - Accent1 4 4 3 2 3 2 2" xfId="41656" xr:uid="{00000000-0005-0000-0000-000003A20000}"/>
    <cellStyle name="20% - Accent1 4 4 3 2 3 2 2 2" xfId="41657" xr:uid="{00000000-0005-0000-0000-000004A20000}"/>
    <cellStyle name="20% - Accent1 4 4 3 2 3 2 2 2 2" xfId="41658" xr:uid="{00000000-0005-0000-0000-000005A20000}"/>
    <cellStyle name="20% - Accent1 4 4 3 2 3 2 2 3" xfId="41659" xr:uid="{00000000-0005-0000-0000-000006A20000}"/>
    <cellStyle name="20% - Accent1 4 4 3 2 3 2 3" xfId="41660" xr:uid="{00000000-0005-0000-0000-000007A20000}"/>
    <cellStyle name="20% - Accent1 4 4 3 2 3 2 3 2" xfId="41661" xr:uid="{00000000-0005-0000-0000-000008A20000}"/>
    <cellStyle name="20% - Accent1 4 4 3 2 3 2 4" xfId="41662" xr:uid="{00000000-0005-0000-0000-000009A20000}"/>
    <cellStyle name="20% - Accent1 4 4 3 2 3 3" xfId="41663" xr:uid="{00000000-0005-0000-0000-00000AA20000}"/>
    <cellStyle name="20% - Accent1 4 4 3 2 3 3 2" xfId="41664" xr:uid="{00000000-0005-0000-0000-00000BA20000}"/>
    <cellStyle name="20% - Accent1 4 4 3 2 3 3 2 2" xfId="41665" xr:uid="{00000000-0005-0000-0000-00000CA20000}"/>
    <cellStyle name="20% - Accent1 4 4 3 2 3 3 2 2 2" xfId="41666" xr:uid="{00000000-0005-0000-0000-00000DA20000}"/>
    <cellStyle name="20% - Accent1 4 4 3 2 3 3 2 3" xfId="41667" xr:uid="{00000000-0005-0000-0000-00000EA20000}"/>
    <cellStyle name="20% - Accent1 4 4 3 2 3 3 3" xfId="41668" xr:uid="{00000000-0005-0000-0000-00000FA20000}"/>
    <cellStyle name="20% - Accent1 4 4 3 2 3 3 3 2" xfId="41669" xr:uid="{00000000-0005-0000-0000-000010A20000}"/>
    <cellStyle name="20% - Accent1 4 4 3 2 3 3 4" xfId="41670" xr:uid="{00000000-0005-0000-0000-000011A20000}"/>
    <cellStyle name="20% - Accent1 4 4 3 2 3 4" xfId="41671" xr:uid="{00000000-0005-0000-0000-000012A20000}"/>
    <cellStyle name="20% - Accent1 4 4 3 2 3 4 2" xfId="41672" xr:uid="{00000000-0005-0000-0000-000013A20000}"/>
    <cellStyle name="20% - Accent1 4 4 3 2 3 4 2 2" xfId="41673" xr:uid="{00000000-0005-0000-0000-000014A20000}"/>
    <cellStyle name="20% - Accent1 4 4 3 2 3 4 2 2 2" xfId="41674" xr:uid="{00000000-0005-0000-0000-000015A20000}"/>
    <cellStyle name="20% - Accent1 4 4 3 2 3 4 2 3" xfId="41675" xr:uid="{00000000-0005-0000-0000-000016A20000}"/>
    <cellStyle name="20% - Accent1 4 4 3 2 3 4 3" xfId="41676" xr:uid="{00000000-0005-0000-0000-000017A20000}"/>
    <cellStyle name="20% - Accent1 4 4 3 2 3 4 3 2" xfId="41677" xr:uid="{00000000-0005-0000-0000-000018A20000}"/>
    <cellStyle name="20% - Accent1 4 4 3 2 3 4 4" xfId="41678" xr:uid="{00000000-0005-0000-0000-000019A20000}"/>
    <cellStyle name="20% - Accent1 4 4 3 2 3 5" xfId="41679" xr:uid="{00000000-0005-0000-0000-00001AA20000}"/>
    <cellStyle name="20% - Accent1 4 4 3 2 3 5 2" xfId="41680" xr:uid="{00000000-0005-0000-0000-00001BA20000}"/>
    <cellStyle name="20% - Accent1 4 4 3 2 3 5 2 2" xfId="41681" xr:uid="{00000000-0005-0000-0000-00001CA20000}"/>
    <cellStyle name="20% - Accent1 4 4 3 2 3 5 3" xfId="41682" xr:uid="{00000000-0005-0000-0000-00001DA20000}"/>
    <cellStyle name="20% - Accent1 4 4 3 2 3 6" xfId="41683" xr:uid="{00000000-0005-0000-0000-00001EA20000}"/>
    <cellStyle name="20% - Accent1 4 4 3 2 3 6 2" xfId="41684" xr:uid="{00000000-0005-0000-0000-00001FA20000}"/>
    <cellStyle name="20% - Accent1 4 4 3 2 3 6 2 2" xfId="41685" xr:uid="{00000000-0005-0000-0000-000020A20000}"/>
    <cellStyle name="20% - Accent1 4 4 3 2 3 6 3" xfId="41686" xr:uid="{00000000-0005-0000-0000-000021A20000}"/>
    <cellStyle name="20% - Accent1 4 4 3 2 3 7" xfId="41687" xr:uid="{00000000-0005-0000-0000-000022A20000}"/>
    <cellStyle name="20% - Accent1 4 4 3 2 3 7 2" xfId="41688" xr:uid="{00000000-0005-0000-0000-000023A20000}"/>
    <cellStyle name="20% - Accent1 4 4 3 2 3 8" xfId="41689" xr:uid="{00000000-0005-0000-0000-000024A20000}"/>
    <cellStyle name="20% - Accent1 4 4 3 2 3 8 2" xfId="41690" xr:uid="{00000000-0005-0000-0000-000025A20000}"/>
    <cellStyle name="20% - Accent1 4 4 3 2 3 9" xfId="41691" xr:uid="{00000000-0005-0000-0000-000026A20000}"/>
    <cellStyle name="20% - Accent1 4 4 3 2 4" xfId="41692" xr:uid="{00000000-0005-0000-0000-000027A20000}"/>
    <cellStyle name="20% - Accent1 4 4 3 2 4 2" xfId="41693" xr:uid="{00000000-0005-0000-0000-000028A20000}"/>
    <cellStyle name="20% - Accent1 4 4 3 2 4 2 2" xfId="41694" xr:uid="{00000000-0005-0000-0000-000029A20000}"/>
    <cellStyle name="20% - Accent1 4 4 3 2 4 2 2 2" xfId="41695" xr:uid="{00000000-0005-0000-0000-00002AA20000}"/>
    <cellStyle name="20% - Accent1 4 4 3 2 4 2 3" xfId="41696" xr:uid="{00000000-0005-0000-0000-00002BA20000}"/>
    <cellStyle name="20% - Accent1 4 4 3 2 4 3" xfId="41697" xr:uid="{00000000-0005-0000-0000-00002CA20000}"/>
    <cellStyle name="20% - Accent1 4 4 3 2 4 3 2" xfId="41698" xr:uid="{00000000-0005-0000-0000-00002DA20000}"/>
    <cellStyle name="20% - Accent1 4 4 3 2 4 4" xfId="41699" xr:uid="{00000000-0005-0000-0000-00002EA20000}"/>
    <cellStyle name="20% - Accent1 4 4 3 2 5" xfId="41700" xr:uid="{00000000-0005-0000-0000-00002FA20000}"/>
    <cellStyle name="20% - Accent1 4 4 3 2 5 2" xfId="41701" xr:uid="{00000000-0005-0000-0000-000030A20000}"/>
    <cellStyle name="20% - Accent1 4 4 3 2 5 2 2" xfId="41702" xr:uid="{00000000-0005-0000-0000-000031A20000}"/>
    <cellStyle name="20% - Accent1 4 4 3 2 5 2 2 2" xfId="41703" xr:uid="{00000000-0005-0000-0000-000032A20000}"/>
    <cellStyle name="20% - Accent1 4 4 3 2 5 2 3" xfId="41704" xr:uid="{00000000-0005-0000-0000-000033A20000}"/>
    <cellStyle name="20% - Accent1 4 4 3 2 5 3" xfId="41705" xr:uid="{00000000-0005-0000-0000-000034A20000}"/>
    <cellStyle name="20% - Accent1 4 4 3 2 5 3 2" xfId="41706" xr:uid="{00000000-0005-0000-0000-000035A20000}"/>
    <cellStyle name="20% - Accent1 4 4 3 2 5 4" xfId="41707" xr:uid="{00000000-0005-0000-0000-000036A20000}"/>
    <cellStyle name="20% - Accent1 4 4 3 2 6" xfId="41708" xr:uid="{00000000-0005-0000-0000-000037A20000}"/>
    <cellStyle name="20% - Accent1 4 4 3 2 6 2" xfId="41709" xr:uid="{00000000-0005-0000-0000-000038A20000}"/>
    <cellStyle name="20% - Accent1 4 4 3 2 6 2 2" xfId="41710" xr:uid="{00000000-0005-0000-0000-000039A20000}"/>
    <cellStyle name="20% - Accent1 4 4 3 2 6 2 2 2" xfId="41711" xr:uid="{00000000-0005-0000-0000-00003AA20000}"/>
    <cellStyle name="20% - Accent1 4 4 3 2 6 2 3" xfId="41712" xr:uid="{00000000-0005-0000-0000-00003BA20000}"/>
    <cellStyle name="20% - Accent1 4 4 3 2 6 3" xfId="41713" xr:uid="{00000000-0005-0000-0000-00003CA20000}"/>
    <cellStyle name="20% - Accent1 4 4 3 2 6 3 2" xfId="41714" xr:uid="{00000000-0005-0000-0000-00003DA20000}"/>
    <cellStyle name="20% - Accent1 4 4 3 2 6 4" xfId="41715" xr:uid="{00000000-0005-0000-0000-00003EA20000}"/>
    <cellStyle name="20% - Accent1 4 4 3 2 7" xfId="41716" xr:uid="{00000000-0005-0000-0000-00003FA20000}"/>
    <cellStyle name="20% - Accent1 4 4 3 2 7 2" xfId="41717" xr:uid="{00000000-0005-0000-0000-000040A20000}"/>
    <cellStyle name="20% - Accent1 4 4 3 2 7 2 2" xfId="41718" xr:uid="{00000000-0005-0000-0000-000041A20000}"/>
    <cellStyle name="20% - Accent1 4 4 3 2 7 3" xfId="41719" xr:uid="{00000000-0005-0000-0000-000042A20000}"/>
    <cellStyle name="20% - Accent1 4 4 3 2 8" xfId="41720" xr:uid="{00000000-0005-0000-0000-000043A20000}"/>
    <cellStyle name="20% - Accent1 4 4 3 2 8 2" xfId="41721" xr:uid="{00000000-0005-0000-0000-000044A20000}"/>
    <cellStyle name="20% - Accent1 4 4 3 2 8 2 2" xfId="41722" xr:uid="{00000000-0005-0000-0000-000045A20000}"/>
    <cellStyle name="20% - Accent1 4 4 3 2 8 3" xfId="41723" xr:uid="{00000000-0005-0000-0000-000046A20000}"/>
    <cellStyle name="20% - Accent1 4 4 3 2 9" xfId="41724" xr:uid="{00000000-0005-0000-0000-000047A20000}"/>
    <cellStyle name="20% - Accent1 4 4 3 2 9 2" xfId="41725" xr:uid="{00000000-0005-0000-0000-000048A20000}"/>
    <cellStyle name="20% - Accent1 4 4 3 3" xfId="41726" xr:uid="{00000000-0005-0000-0000-000049A20000}"/>
    <cellStyle name="20% - Accent1 4 4 3 3 10" xfId="41727" xr:uid="{00000000-0005-0000-0000-00004AA20000}"/>
    <cellStyle name="20% - Accent1 4 4 3 3 10 2" xfId="41728" xr:uid="{00000000-0005-0000-0000-00004BA20000}"/>
    <cellStyle name="20% - Accent1 4 4 3 3 11" xfId="41729" xr:uid="{00000000-0005-0000-0000-00004CA20000}"/>
    <cellStyle name="20% - Accent1 4 4 3 3 2" xfId="41730" xr:uid="{00000000-0005-0000-0000-00004DA20000}"/>
    <cellStyle name="20% - Accent1 4 4 3 3 2 2" xfId="41731" xr:uid="{00000000-0005-0000-0000-00004EA20000}"/>
    <cellStyle name="20% - Accent1 4 4 3 3 2 2 2" xfId="41732" xr:uid="{00000000-0005-0000-0000-00004FA20000}"/>
    <cellStyle name="20% - Accent1 4 4 3 3 2 2 2 2" xfId="41733" xr:uid="{00000000-0005-0000-0000-000050A20000}"/>
    <cellStyle name="20% - Accent1 4 4 3 3 2 2 2 2 2" xfId="41734" xr:uid="{00000000-0005-0000-0000-000051A20000}"/>
    <cellStyle name="20% - Accent1 4 4 3 3 2 2 2 3" xfId="41735" xr:uid="{00000000-0005-0000-0000-000052A20000}"/>
    <cellStyle name="20% - Accent1 4 4 3 3 2 2 3" xfId="41736" xr:uid="{00000000-0005-0000-0000-000053A20000}"/>
    <cellStyle name="20% - Accent1 4 4 3 3 2 2 3 2" xfId="41737" xr:uid="{00000000-0005-0000-0000-000054A20000}"/>
    <cellStyle name="20% - Accent1 4 4 3 3 2 2 4" xfId="41738" xr:uid="{00000000-0005-0000-0000-000055A20000}"/>
    <cellStyle name="20% - Accent1 4 4 3 3 2 3" xfId="41739" xr:uid="{00000000-0005-0000-0000-000056A20000}"/>
    <cellStyle name="20% - Accent1 4 4 3 3 2 3 2" xfId="41740" xr:uid="{00000000-0005-0000-0000-000057A20000}"/>
    <cellStyle name="20% - Accent1 4 4 3 3 2 3 2 2" xfId="41741" xr:uid="{00000000-0005-0000-0000-000058A20000}"/>
    <cellStyle name="20% - Accent1 4 4 3 3 2 3 2 2 2" xfId="41742" xr:uid="{00000000-0005-0000-0000-000059A20000}"/>
    <cellStyle name="20% - Accent1 4 4 3 3 2 3 2 3" xfId="41743" xr:uid="{00000000-0005-0000-0000-00005AA20000}"/>
    <cellStyle name="20% - Accent1 4 4 3 3 2 3 3" xfId="41744" xr:uid="{00000000-0005-0000-0000-00005BA20000}"/>
    <cellStyle name="20% - Accent1 4 4 3 3 2 3 3 2" xfId="41745" xr:uid="{00000000-0005-0000-0000-00005CA20000}"/>
    <cellStyle name="20% - Accent1 4 4 3 3 2 3 4" xfId="41746" xr:uid="{00000000-0005-0000-0000-00005DA20000}"/>
    <cellStyle name="20% - Accent1 4 4 3 3 2 4" xfId="41747" xr:uid="{00000000-0005-0000-0000-00005EA20000}"/>
    <cellStyle name="20% - Accent1 4 4 3 3 2 4 2" xfId="41748" xr:uid="{00000000-0005-0000-0000-00005FA20000}"/>
    <cellStyle name="20% - Accent1 4 4 3 3 2 4 2 2" xfId="41749" xr:uid="{00000000-0005-0000-0000-000060A20000}"/>
    <cellStyle name="20% - Accent1 4 4 3 3 2 4 2 2 2" xfId="41750" xr:uid="{00000000-0005-0000-0000-000061A20000}"/>
    <cellStyle name="20% - Accent1 4 4 3 3 2 4 2 3" xfId="41751" xr:uid="{00000000-0005-0000-0000-000062A20000}"/>
    <cellStyle name="20% - Accent1 4 4 3 3 2 4 3" xfId="41752" xr:uid="{00000000-0005-0000-0000-000063A20000}"/>
    <cellStyle name="20% - Accent1 4 4 3 3 2 4 3 2" xfId="41753" xr:uid="{00000000-0005-0000-0000-000064A20000}"/>
    <cellStyle name="20% - Accent1 4 4 3 3 2 4 4" xfId="41754" xr:uid="{00000000-0005-0000-0000-000065A20000}"/>
    <cellStyle name="20% - Accent1 4 4 3 3 2 5" xfId="41755" xr:uid="{00000000-0005-0000-0000-000066A20000}"/>
    <cellStyle name="20% - Accent1 4 4 3 3 2 5 2" xfId="41756" xr:uid="{00000000-0005-0000-0000-000067A20000}"/>
    <cellStyle name="20% - Accent1 4 4 3 3 2 5 2 2" xfId="41757" xr:uid="{00000000-0005-0000-0000-000068A20000}"/>
    <cellStyle name="20% - Accent1 4 4 3 3 2 5 3" xfId="41758" xr:uid="{00000000-0005-0000-0000-000069A20000}"/>
    <cellStyle name="20% - Accent1 4 4 3 3 2 6" xfId="41759" xr:uid="{00000000-0005-0000-0000-00006AA20000}"/>
    <cellStyle name="20% - Accent1 4 4 3 3 2 6 2" xfId="41760" xr:uid="{00000000-0005-0000-0000-00006BA20000}"/>
    <cellStyle name="20% - Accent1 4 4 3 3 2 6 2 2" xfId="41761" xr:uid="{00000000-0005-0000-0000-00006CA20000}"/>
    <cellStyle name="20% - Accent1 4 4 3 3 2 6 3" xfId="41762" xr:uid="{00000000-0005-0000-0000-00006DA20000}"/>
    <cellStyle name="20% - Accent1 4 4 3 3 2 7" xfId="41763" xr:uid="{00000000-0005-0000-0000-00006EA20000}"/>
    <cellStyle name="20% - Accent1 4 4 3 3 2 7 2" xfId="41764" xr:uid="{00000000-0005-0000-0000-00006FA20000}"/>
    <cellStyle name="20% - Accent1 4 4 3 3 2 8" xfId="41765" xr:uid="{00000000-0005-0000-0000-000070A20000}"/>
    <cellStyle name="20% - Accent1 4 4 3 3 2 8 2" xfId="41766" xr:uid="{00000000-0005-0000-0000-000071A20000}"/>
    <cellStyle name="20% - Accent1 4 4 3 3 2 9" xfId="41767" xr:uid="{00000000-0005-0000-0000-000072A20000}"/>
    <cellStyle name="20% - Accent1 4 4 3 3 3" xfId="41768" xr:uid="{00000000-0005-0000-0000-000073A20000}"/>
    <cellStyle name="20% - Accent1 4 4 3 3 3 2" xfId="41769" xr:uid="{00000000-0005-0000-0000-000074A20000}"/>
    <cellStyle name="20% - Accent1 4 4 3 3 3 2 2" xfId="41770" xr:uid="{00000000-0005-0000-0000-000075A20000}"/>
    <cellStyle name="20% - Accent1 4 4 3 3 3 2 2 2" xfId="41771" xr:uid="{00000000-0005-0000-0000-000076A20000}"/>
    <cellStyle name="20% - Accent1 4 4 3 3 3 2 2 2 2" xfId="41772" xr:uid="{00000000-0005-0000-0000-000077A20000}"/>
    <cellStyle name="20% - Accent1 4 4 3 3 3 2 2 3" xfId="41773" xr:uid="{00000000-0005-0000-0000-000078A20000}"/>
    <cellStyle name="20% - Accent1 4 4 3 3 3 2 3" xfId="41774" xr:uid="{00000000-0005-0000-0000-000079A20000}"/>
    <cellStyle name="20% - Accent1 4 4 3 3 3 2 3 2" xfId="41775" xr:uid="{00000000-0005-0000-0000-00007AA20000}"/>
    <cellStyle name="20% - Accent1 4 4 3 3 3 2 4" xfId="41776" xr:uid="{00000000-0005-0000-0000-00007BA20000}"/>
    <cellStyle name="20% - Accent1 4 4 3 3 3 3" xfId="41777" xr:uid="{00000000-0005-0000-0000-00007CA20000}"/>
    <cellStyle name="20% - Accent1 4 4 3 3 3 3 2" xfId="41778" xr:uid="{00000000-0005-0000-0000-00007DA20000}"/>
    <cellStyle name="20% - Accent1 4 4 3 3 3 3 2 2" xfId="41779" xr:uid="{00000000-0005-0000-0000-00007EA20000}"/>
    <cellStyle name="20% - Accent1 4 4 3 3 3 3 2 2 2" xfId="41780" xr:uid="{00000000-0005-0000-0000-00007FA20000}"/>
    <cellStyle name="20% - Accent1 4 4 3 3 3 3 2 3" xfId="41781" xr:uid="{00000000-0005-0000-0000-000080A20000}"/>
    <cellStyle name="20% - Accent1 4 4 3 3 3 3 3" xfId="41782" xr:uid="{00000000-0005-0000-0000-000081A20000}"/>
    <cellStyle name="20% - Accent1 4 4 3 3 3 3 3 2" xfId="41783" xr:uid="{00000000-0005-0000-0000-000082A20000}"/>
    <cellStyle name="20% - Accent1 4 4 3 3 3 3 4" xfId="41784" xr:uid="{00000000-0005-0000-0000-000083A20000}"/>
    <cellStyle name="20% - Accent1 4 4 3 3 3 4" xfId="41785" xr:uid="{00000000-0005-0000-0000-000084A20000}"/>
    <cellStyle name="20% - Accent1 4 4 3 3 3 4 2" xfId="41786" xr:uid="{00000000-0005-0000-0000-000085A20000}"/>
    <cellStyle name="20% - Accent1 4 4 3 3 3 4 2 2" xfId="41787" xr:uid="{00000000-0005-0000-0000-000086A20000}"/>
    <cellStyle name="20% - Accent1 4 4 3 3 3 4 2 2 2" xfId="41788" xr:uid="{00000000-0005-0000-0000-000087A20000}"/>
    <cellStyle name="20% - Accent1 4 4 3 3 3 4 2 3" xfId="41789" xr:uid="{00000000-0005-0000-0000-000088A20000}"/>
    <cellStyle name="20% - Accent1 4 4 3 3 3 4 3" xfId="41790" xr:uid="{00000000-0005-0000-0000-000089A20000}"/>
    <cellStyle name="20% - Accent1 4 4 3 3 3 4 3 2" xfId="41791" xr:uid="{00000000-0005-0000-0000-00008AA20000}"/>
    <cellStyle name="20% - Accent1 4 4 3 3 3 4 4" xfId="41792" xr:uid="{00000000-0005-0000-0000-00008BA20000}"/>
    <cellStyle name="20% - Accent1 4 4 3 3 3 5" xfId="41793" xr:uid="{00000000-0005-0000-0000-00008CA20000}"/>
    <cellStyle name="20% - Accent1 4 4 3 3 3 5 2" xfId="41794" xr:uid="{00000000-0005-0000-0000-00008DA20000}"/>
    <cellStyle name="20% - Accent1 4 4 3 3 3 5 2 2" xfId="41795" xr:uid="{00000000-0005-0000-0000-00008EA20000}"/>
    <cellStyle name="20% - Accent1 4 4 3 3 3 5 3" xfId="41796" xr:uid="{00000000-0005-0000-0000-00008FA20000}"/>
    <cellStyle name="20% - Accent1 4 4 3 3 3 6" xfId="41797" xr:uid="{00000000-0005-0000-0000-000090A20000}"/>
    <cellStyle name="20% - Accent1 4 4 3 3 3 6 2" xfId="41798" xr:uid="{00000000-0005-0000-0000-000091A20000}"/>
    <cellStyle name="20% - Accent1 4 4 3 3 3 6 2 2" xfId="41799" xr:uid="{00000000-0005-0000-0000-000092A20000}"/>
    <cellStyle name="20% - Accent1 4 4 3 3 3 6 3" xfId="41800" xr:uid="{00000000-0005-0000-0000-000093A20000}"/>
    <cellStyle name="20% - Accent1 4 4 3 3 3 7" xfId="41801" xr:uid="{00000000-0005-0000-0000-000094A20000}"/>
    <cellStyle name="20% - Accent1 4 4 3 3 3 7 2" xfId="41802" xr:uid="{00000000-0005-0000-0000-000095A20000}"/>
    <cellStyle name="20% - Accent1 4 4 3 3 3 8" xfId="41803" xr:uid="{00000000-0005-0000-0000-000096A20000}"/>
    <cellStyle name="20% - Accent1 4 4 3 3 3 8 2" xfId="41804" xr:uid="{00000000-0005-0000-0000-000097A20000}"/>
    <cellStyle name="20% - Accent1 4 4 3 3 3 9" xfId="41805" xr:uid="{00000000-0005-0000-0000-000098A20000}"/>
    <cellStyle name="20% - Accent1 4 4 3 3 4" xfId="41806" xr:uid="{00000000-0005-0000-0000-000099A20000}"/>
    <cellStyle name="20% - Accent1 4 4 3 3 4 2" xfId="41807" xr:uid="{00000000-0005-0000-0000-00009AA20000}"/>
    <cellStyle name="20% - Accent1 4 4 3 3 4 2 2" xfId="41808" xr:uid="{00000000-0005-0000-0000-00009BA20000}"/>
    <cellStyle name="20% - Accent1 4 4 3 3 4 2 2 2" xfId="41809" xr:uid="{00000000-0005-0000-0000-00009CA20000}"/>
    <cellStyle name="20% - Accent1 4 4 3 3 4 2 3" xfId="41810" xr:uid="{00000000-0005-0000-0000-00009DA20000}"/>
    <cellStyle name="20% - Accent1 4 4 3 3 4 3" xfId="41811" xr:uid="{00000000-0005-0000-0000-00009EA20000}"/>
    <cellStyle name="20% - Accent1 4 4 3 3 4 3 2" xfId="41812" xr:uid="{00000000-0005-0000-0000-00009FA20000}"/>
    <cellStyle name="20% - Accent1 4 4 3 3 4 4" xfId="41813" xr:uid="{00000000-0005-0000-0000-0000A0A20000}"/>
    <cellStyle name="20% - Accent1 4 4 3 3 5" xfId="41814" xr:uid="{00000000-0005-0000-0000-0000A1A20000}"/>
    <cellStyle name="20% - Accent1 4 4 3 3 5 2" xfId="41815" xr:uid="{00000000-0005-0000-0000-0000A2A20000}"/>
    <cellStyle name="20% - Accent1 4 4 3 3 5 2 2" xfId="41816" xr:uid="{00000000-0005-0000-0000-0000A3A20000}"/>
    <cellStyle name="20% - Accent1 4 4 3 3 5 2 2 2" xfId="41817" xr:uid="{00000000-0005-0000-0000-0000A4A20000}"/>
    <cellStyle name="20% - Accent1 4 4 3 3 5 2 3" xfId="41818" xr:uid="{00000000-0005-0000-0000-0000A5A20000}"/>
    <cellStyle name="20% - Accent1 4 4 3 3 5 3" xfId="41819" xr:uid="{00000000-0005-0000-0000-0000A6A20000}"/>
    <cellStyle name="20% - Accent1 4 4 3 3 5 3 2" xfId="41820" xr:uid="{00000000-0005-0000-0000-0000A7A20000}"/>
    <cellStyle name="20% - Accent1 4 4 3 3 5 4" xfId="41821" xr:uid="{00000000-0005-0000-0000-0000A8A20000}"/>
    <cellStyle name="20% - Accent1 4 4 3 3 6" xfId="41822" xr:uid="{00000000-0005-0000-0000-0000A9A20000}"/>
    <cellStyle name="20% - Accent1 4 4 3 3 6 2" xfId="41823" xr:uid="{00000000-0005-0000-0000-0000AAA20000}"/>
    <cellStyle name="20% - Accent1 4 4 3 3 6 2 2" xfId="41824" xr:uid="{00000000-0005-0000-0000-0000ABA20000}"/>
    <cellStyle name="20% - Accent1 4 4 3 3 6 2 2 2" xfId="41825" xr:uid="{00000000-0005-0000-0000-0000ACA20000}"/>
    <cellStyle name="20% - Accent1 4 4 3 3 6 2 3" xfId="41826" xr:uid="{00000000-0005-0000-0000-0000ADA20000}"/>
    <cellStyle name="20% - Accent1 4 4 3 3 6 3" xfId="41827" xr:uid="{00000000-0005-0000-0000-0000AEA20000}"/>
    <cellStyle name="20% - Accent1 4 4 3 3 6 3 2" xfId="41828" xr:uid="{00000000-0005-0000-0000-0000AFA20000}"/>
    <cellStyle name="20% - Accent1 4 4 3 3 6 4" xfId="41829" xr:uid="{00000000-0005-0000-0000-0000B0A20000}"/>
    <cellStyle name="20% - Accent1 4 4 3 3 7" xfId="41830" xr:uid="{00000000-0005-0000-0000-0000B1A20000}"/>
    <cellStyle name="20% - Accent1 4 4 3 3 7 2" xfId="41831" xr:uid="{00000000-0005-0000-0000-0000B2A20000}"/>
    <cellStyle name="20% - Accent1 4 4 3 3 7 2 2" xfId="41832" xr:uid="{00000000-0005-0000-0000-0000B3A20000}"/>
    <cellStyle name="20% - Accent1 4 4 3 3 7 3" xfId="41833" xr:uid="{00000000-0005-0000-0000-0000B4A20000}"/>
    <cellStyle name="20% - Accent1 4 4 3 3 8" xfId="41834" xr:uid="{00000000-0005-0000-0000-0000B5A20000}"/>
    <cellStyle name="20% - Accent1 4 4 3 3 8 2" xfId="41835" xr:uid="{00000000-0005-0000-0000-0000B6A20000}"/>
    <cellStyle name="20% - Accent1 4 4 3 3 8 2 2" xfId="41836" xr:uid="{00000000-0005-0000-0000-0000B7A20000}"/>
    <cellStyle name="20% - Accent1 4 4 3 3 8 3" xfId="41837" xr:uid="{00000000-0005-0000-0000-0000B8A20000}"/>
    <cellStyle name="20% - Accent1 4 4 3 3 9" xfId="41838" xr:uid="{00000000-0005-0000-0000-0000B9A20000}"/>
    <cellStyle name="20% - Accent1 4 4 3 3 9 2" xfId="41839" xr:uid="{00000000-0005-0000-0000-0000BAA20000}"/>
    <cellStyle name="20% - Accent1 4 4 3 4" xfId="41840" xr:uid="{00000000-0005-0000-0000-0000BBA20000}"/>
    <cellStyle name="20% - Accent1 4 4 3 4 10" xfId="41841" xr:uid="{00000000-0005-0000-0000-0000BCA20000}"/>
    <cellStyle name="20% - Accent1 4 4 3 4 10 2" xfId="41842" xr:uid="{00000000-0005-0000-0000-0000BDA20000}"/>
    <cellStyle name="20% - Accent1 4 4 3 4 11" xfId="41843" xr:uid="{00000000-0005-0000-0000-0000BEA20000}"/>
    <cellStyle name="20% - Accent1 4 4 3 4 2" xfId="41844" xr:uid="{00000000-0005-0000-0000-0000BFA20000}"/>
    <cellStyle name="20% - Accent1 4 4 3 4 2 2" xfId="41845" xr:uid="{00000000-0005-0000-0000-0000C0A20000}"/>
    <cellStyle name="20% - Accent1 4 4 3 4 2 2 2" xfId="41846" xr:uid="{00000000-0005-0000-0000-0000C1A20000}"/>
    <cellStyle name="20% - Accent1 4 4 3 4 2 2 2 2" xfId="41847" xr:uid="{00000000-0005-0000-0000-0000C2A20000}"/>
    <cellStyle name="20% - Accent1 4 4 3 4 2 2 2 2 2" xfId="41848" xr:uid="{00000000-0005-0000-0000-0000C3A20000}"/>
    <cellStyle name="20% - Accent1 4 4 3 4 2 2 2 3" xfId="41849" xr:uid="{00000000-0005-0000-0000-0000C4A20000}"/>
    <cellStyle name="20% - Accent1 4 4 3 4 2 2 3" xfId="41850" xr:uid="{00000000-0005-0000-0000-0000C5A20000}"/>
    <cellStyle name="20% - Accent1 4 4 3 4 2 2 3 2" xfId="41851" xr:uid="{00000000-0005-0000-0000-0000C6A20000}"/>
    <cellStyle name="20% - Accent1 4 4 3 4 2 2 4" xfId="41852" xr:uid="{00000000-0005-0000-0000-0000C7A20000}"/>
    <cellStyle name="20% - Accent1 4 4 3 4 2 3" xfId="41853" xr:uid="{00000000-0005-0000-0000-0000C8A20000}"/>
    <cellStyle name="20% - Accent1 4 4 3 4 2 3 2" xfId="41854" xr:uid="{00000000-0005-0000-0000-0000C9A20000}"/>
    <cellStyle name="20% - Accent1 4 4 3 4 2 3 2 2" xfId="41855" xr:uid="{00000000-0005-0000-0000-0000CAA20000}"/>
    <cellStyle name="20% - Accent1 4 4 3 4 2 3 2 2 2" xfId="41856" xr:uid="{00000000-0005-0000-0000-0000CBA20000}"/>
    <cellStyle name="20% - Accent1 4 4 3 4 2 3 2 3" xfId="41857" xr:uid="{00000000-0005-0000-0000-0000CCA20000}"/>
    <cellStyle name="20% - Accent1 4 4 3 4 2 3 3" xfId="41858" xr:uid="{00000000-0005-0000-0000-0000CDA20000}"/>
    <cellStyle name="20% - Accent1 4 4 3 4 2 3 3 2" xfId="41859" xr:uid="{00000000-0005-0000-0000-0000CEA20000}"/>
    <cellStyle name="20% - Accent1 4 4 3 4 2 3 4" xfId="41860" xr:uid="{00000000-0005-0000-0000-0000CFA20000}"/>
    <cellStyle name="20% - Accent1 4 4 3 4 2 4" xfId="41861" xr:uid="{00000000-0005-0000-0000-0000D0A20000}"/>
    <cellStyle name="20% - Accent1 4 4 3 4 2 4 2" xfId="41862" xr:uid="{00000000-0005-0000-0000-0000D1A20000}"/>
    <cellStyle name="20% - Accent1 4 4 3 4 2 4 2 2" xfId="41863" xr:uid="{00000000-0005-0000-0000-0000D2A20000}"/>
    <cellStyle name="20% - Accent1 4 4 3 4 2 4 2 2 2" xfId="41864" xr:uid="{00000000-0005-0000-0000-0000D3A20000}"/>
    <cellStyle name="20% - Accent1 4 4 3 4 2 4 2 3" xfId="41865" xr:uid="{00000000-0005-0000-0000-0000D4A20000}"/>
    <cellStyle name="20% - Accent1 4 4 3 4 2 4 3" xfId="41866" xr:uid="{00000000-0005-0000-0000-0000D5A20000}"/>
    <cellStyle name="20% - Accent1 4 4 3 4 2 4 3 2" xfId="41867" xr:uid="{00000000-0005-0000-0000-0000D6A20000}"/>
    <cellStyle name="20% - Accent1 4 4 3 4 2 4 4" xfId="41868" xr:uid="{00000000-0005-0000-0000-0000D7A20000}"/>
    <cellStyle name="20% - Accent1 4 4 3 4 2 5" xfId="41869" xr:uid="{00000000-0005-0000-0000-0000D8A20000}"/>
    <cellStyle name="20% - Accent1 4 4 3 4 2 5 2" xfId="41870" xr:uid="{00000000-0005-0000-0000-0000D9A20000}"/>
    <cellStyle name="20% - Accent1 4 4 3 4 2 5 2 2" xfId="41871" xr:uid="{00000000-0005-0000-0000-0000DAA20000}"/>
    <cellStyle name="20% - Accent1 4 4 3 4 2 5 3" xfId="41872" xr:uid="{00000000-0005-0000-0000-0000DBA20000}"/>
    <cellStyle name="20% - Accent1 4 4 3 4 2 6" xfId="41873" xr:uid="{00000000-0005-0000-0000-0000DCA20000}"/>
    <cellStyle name="20% - Accent1 4 4 3 4 2 6 2" xfId="41874" xr:uid="{00000000-0005-0000-0000-0000DDA20000}"/>
    <cellStyle name="20% - Accent1 4 4 3 4 2 6 2 2" xfId="41875" xr:uid="{00000000-0005-0000-0000-0000DEA20000}"/>
    <cellStyle name="20% - Accent1 4 4 3 4 2 6 3" xfId="41876" xr:uid="{00000000-0005-0000-0000-0000DFA20000}"/>
    <cellStyle name="20% - Accent1 4 4 3 4 2 7" xfId="41877" xr:uid="{00000000-0005-0000-0000-0000E0A20000}"/>
    <cellStyle name="20% - Accent1 4 4 3 4 2 7 2" xfId="41878" xr:uid="{00000000-0005-0000-0000-0000E1A20000}"/>
    <cellStyle name="20% - Accent1 4 4 3 4 2 8" xfId="41879" xr:uid="{00000000-0005-0000-0000-0000E2A20000}"/>
    <cellStyle name="20% - Accent1 4 4 3 4 2 8 2" xfId="41880" xr:uid="{00000000-0005-0000-0000-0000E3A20000}"/>
    <cellStyle name="20% - Accent1 4 4 3 4 2 9" xfId="41881" xr:uid="{00000000-0005-0000-0000-0000E4A20000}"/>
    <cellStyle name="20% - Accent1 4 4 3 4 3" xfId="41882" xr:uid="{00000000-0005-0000-0000-0000E5A20000}"/>
    <cellStyle name="20% - Accent1 4 4 3 4 3 2" xfId="41883" xr:uid="{00000000-0005-0000-0000-0000E6A20000}"/>
    <cellStyle name="20% - Accent1 4 4 3 4 3 2 2" xfId="41884" xr:uid="{00000000-0005-0000-0000-0000E7A20000}"/>
    <cellStyle name="20% - Accent1 4 4 3 4 3 2 2 2" xfId="41885" xr:uid="{00000000-0005-0000-0000-0000E8A20000}"/>
    <cellStyle name="20% - Accent1 4 4 3 4 3 2 2 2 2" xfId="41886" xr:uid="{00000000-0005-0000-0000-0000E9A20000}"/>
    <cellStyle name="20% - Accent1 4 4 3 4 3 2 2 3" xfId="41887" xr:uid="{00000000-0005-0000-0000-0000EAA20000}"/>
    <cellStyle name="20% - Accent1 4 4 3 4 3 2 3" xfId="41888" xr:uid="{00000000-0005-0000-0000-0000EBA20000}"/>
    <cellStyle name="20% - Accent1 4 4 3 4 3 2 3 2" xfId="41889" xr:uid="{00000000-0005-0000-0000-0000ECA20000}"/>
    <cellStyle name="20% - Accent1 4 4 3 4 3 2 4" xfId="41890" xr:uid="{00000000-0005-0000-0000-0000EDA20000}"/>
    <cellStyle name="20% - Accent1 4 4 3 4 3 3" xfId="41891" xr:uid="{00000000-0005-0000-0000-0000EEA20000}"/>
    <cellStyle name="20% - Accent1 4 4 3 4 3 3 2" xfId="41892" xr:uid="{00000000-0005-0000-0000-0000EFA20000}"/>
    <cellStyle name="20% - Accent1 4 4 3 4 3 3 2 2" xfId="41893" xr:uid="{00000000-0005-0000-0000-0000F0A20000}"/>
    <cellStyle name="20% - Accent1 4 4 3 4 3 3 2 2 2" xfId="41894" xr:uid="{00000000-0005-0000-0000-0000F1A20000}"/>
    <cellStyle name="20% - Accent1 4 4 3 4 3 3 2 3" xfId="41895" xr:uid="{00000000-0005-0000-0000-0000F2A20000}"/>
    <cellStyle name="20% - Accent1 4 4 3 4 3 3 3" xfId="41896" xr:uid="{00000000-0005-0000-0000-0000F3A20000}"/>
    <cellStyle name="20% - Accent1 4 4 3 4 3 3 3 2" xfId="41897" xr:uid="{00000000-0005-0000-0000-0000F4A20000}"/>
    <cellStyle name="20% - Accent1 4 4 3 4 3 3 4" xfId="41898" xr:uid="{00000000-0005-0000-0000-0000F5A20000}"/>
    <cellStyle name="20% - Accent1 4 4 3 4 3 4" xfId="41899" xr:uid="{00000000-0005-0000-0000-0000F6A20000}"/>
    <cellStyle name="20% - Accent1 4 4 3 4 3 4 2" xfId="41900" xr:uid="{00000000-0005-0000-0000-0000F7A20000}"/>
    <cellStyle name="20% - Accent1 4 4 3 4 3 4 2 2" xfId="41901" xr:uid="{00000000-0005-0000-0000-0000F8A20000}"/>
    <cellStyle name="20% - Accent1 4 4 3 4 3 4 2 2 2" xfId="41902" xr:uid="{00000000-0005-0000-0000-0000F9A20000}"/>
    <cellStyle name="20% - Accent1 4 4 3 4 3 4 2 3" xfId="41903" xr:uid="{00000000-0005-0000-0000-0000FAA20000}"/>
    <cellStyle name="20% - Accent1 4 4 3 4 3 4 3" xfId="41904" xr:uid="{00000000-0005-0000-0000-0000FBA20000}"/>
    <cellStyle name="20% - Accent1 4 4 3 4 3 4 3 2" xfId="41905" xr:uid="{00000000-0005-0000-0000-0000FCA20000}"/>
    <cellStyle name="20% - Accent1 4 4 3 4 3 4 4" xfId="41906" xr:uid="{00000000-0005-0000-0000-0000FDA20000}"/>
    <cellStyle name="20% - Accent1 4 4 3 4 3 5" xfId="41907" xr:uid="{00000000-0005-0000-0000-0000FEA20000}"/>
    <cellStyle name="20% - Accent1 4 4 3 4 3 5 2" xfId="41908" xr:uid="{00000000-0005-0000-0000-0000FFA20000}"/>
    <cellStyle name="20% - Accent1 4 4 3 4 3 5 2 2" xfId="41909" xr:uid="{00000000-0005-0000-0000-000000A30000}"/>
    <cellStyle name="20% - Accent1 4 4 3 4 3 5 3" xfId="41910" xr:uid="{00000000-0005-0000-0000-000001A30000}"/>
    <cellStyle name="20% - Accent1 4 4 3 4 3 6" xfId="41911" xr:uid="{00000000-0005-0000-0000-000002A30000}"/>
    <cellStyle name="20% - Accent1 4 4 3 4 3 6 2" xfId="41912" xr:uid="{00000000-0005-0000-0000-000003A30000}"/>
    <cellStyle name="20% - Accent1 4 4 3 4 3 6 2 2" xfId="41913" xr:uid="{00000000-0005-0000-0000-000004A30000}"/>
    <cellStyle name="20% - Accent1 4 4 3 4 3 6 3" xfId="41914" xr:uid="{00000000-0005-0000-0000-000005A30000}"/>
    <cellStyle name="20% - Accent1 4 4 3 4 3 7" xfId="41915" xr:uid="{00000000-0005-0000-0000-000006A30000}"/>
    <cellStyle name="20% - Accent1 4 4 3 4 3 7 2" xfId="41916" xr:uid="{00000000-0005-0000-0000-000007A30000}"/>
    <cellStyle name="20% - Accent1 4 4 3 4 3 8" xfId="41917" xr:uid="{00000000-0005-0000-0000-000008A30000}"/>
    <cellStyle name="20% - Accent1 4 4 3 4 3 8 2" xfId="41918" xr:uid="{00000000-0005-0000-0000-000009A30000}"/>
    <cellStyle name="20% - Accent1 4 4 3 4 3 9" xfId="41919" xr:uid="{00000000-0005-0000-0000-00000AA30000}"/>
    <cellStyle name="20% - Accent1 4 4 3 4 4" xfId="41920" xr:uid="{00000000-0005-0000-0000-00000BA30000}"/>
    <cellStyle name="20% - Accent1 4 4 3 4 4 2" xfId="41921" xr:uid="{00000000-0005-0000-0000-00000CA30000}"/>
    <cellStyle name="20% - Accent1 4 4 3 4 4 2 2" xfId="41922" xr:uid="{00000000-0005-0000-0000-00000DA30000}"/>
    <cellStyle name="20% - Accent1 4 4 3 4 4 2 2 2" xfId="41923" xr:uid="{00000000-0005-0000-0000-00000EA30000}"/>
    <cellStyle name="20% - Accent1 4 4 3 4 4 2 3" xfId="41924" xr:uid="{00000000-0005-0000-0000-00000FA30000}"/>
    <cellStyle name="20% - Accent1 4 4 3 4 4 3" xfId="41925" xr:uid="{00000000-0005-0000-0000-000010A30000}"/>
    <cellStyle name="20% - Accent1 4 4 3 4 4 3 2" xfId="41926" xr:uid="{00000000-0005-0000-0000-000011A30000}"/>
    <cellStyle name="20% - Accent1 4 4 3 4 4 4" xfId="41927" xr:uid="{00000000-0005-0000-0000-000012A30000}"/>
    <cellStyle name="20% - Accent1 4 4 3 4 5" xfId="41928" xr:uid="{00000000-0005-0000-0000-000013A30000}"/>
    <cellStyle name="20% - Accent1 4 4 3 4 5 2" xfId="41929" xr:uid="{00000000-0005-0000-0000-000014A30000}"/>
    <cellStyle name="20% - Accent1 4 4 3 4 5 2 2" xfId="41930" xr:uid="{00000000-0005-0000-0000-000015A30000}"/>
    <cellStyle name="20% - Accent1 4 4 3 4 5 2 2 2" xfId="41931" xr:uid="{00000000-0005-0000-0000-000016A30000}"/>
    <cellStyle name="20% - Accent1 4 4 3 4 5 2 3" xfId="41932" xr:uid="{00000000-0005-0000-0000-000017A30000}"/>
    <cellStyle name="20% - Accent1 4 4 3 4 5 3" xfId="41933" xr:uid="{00000000-0005-0000-0000-000018A30000}"/>
    <cellStyle name="20% - Accent1 4 4 3 4 5 3 2" xfId="41934" xr:uid="{00000000-0005-0000-0000-000019A30000}"/>
    <cellStyle name="20% - Accent1 4 4 3 4 5 4" xfId="41935" xr:uid="{00000000-0005-0000-0000-00001AA30000}"/>
    <cellStyle name="20% - Accent1 4 4 3 4 6" xfId="41936" xr:uid="{00000000-0005-0000-0000-00001BA30000}"/>
    <cellStyle name="20% - Accent1 4 4 3 4 6 2" xfId="41937" xr:uid="{00000000-0005-0000-0000-00001CA30000}"/>
    <cellStyle name="20% - Accent1 4 4 3 4 6 2 2" xfId="41938" xr:uid="{00000000-0005-0000-0000-00001DA30000}"/>
    <cellStyle name="20% - Accent1 4 4 3 4 6 2 2 2" xfId="41939" xr:uid="{00000000-0005-0000-0000-00001EA30000}"/>
    <cellStyle name="20% - Accent1 4 4 3 4 6 2 3" xfId="41940" xr:uid="{00000000-0005-0000-0000-00001FA30000}"/>
    <cellStyle name="20% - Accent1 4 4 3 4 6 3" xfId="41941" xr:uid="{00000000-0005-0000-0000-000020A30000}"/>
    <cellStyle name="20% - Accent1 4 4 3 4 6 3 2" xfId="41942" xr:uid="{00000000-0005-0000-0000-000021A30000}"/>
    <cellStyle name="20% - Accent1 4 4 3 4 6 4" xfId="41943" xr:uid="{00000000-0005-0000-0000-000022A30000}"/>
    <cellStyle name="20% - Accent1 4 4 3 4 7" xfId="41944" xr:uid="{00000000-0005-0000-0000-000023A30000}"/>
    <cellStyle name="20% - Accent1 4 4 3 4 7 2" xfId="41945" xr:uid="{00000000-0005-0000-0000-000024A30000}"/>
    <cellStyle name="20% - Accent1 4 4 3 4 7 2 2" xfId="41946" xr:uid="{00000000-0005-0000-0000-000025A30000}"/>
    <cellStyle name="20% - Accent1 4 4 3 4 7 3" xfId="41947" xr:uid="{00000000-0005-0000-0000-000026A30000}"/>
    <cellStyle name="20% - Accent1 4 4 3 4 8" xfId="41948" xr:uid="{00000000-0005-0000-0000-000027A30000}"/>
    <cellStyle name="20% - Accent1 4 4 3 4 8 2" xfId="41949" xr:uid="{00000000-0005-0000-0000-000028A30000}"/>
    <cellStyle name="20% - Accent1 4 4 3 4 8 2 2" xfId="41950" xr:uid="{00000000-0005-0000-0000-000029A30000}"/>
    <cellStyle name="20% - Accent1 4 4 3 4 8 3" xfId="41951" xr:uid="{00000000-0005-0000-0000-00002AA30000}"/>
    <cellStyle name="20% - Accent1 4 4 3 4 9" xfId="41952" xr:uid="{00000000-0005-0000-0000-00002BA30000}"/>
    <cellStyle name="20% - Accent1 4 4 3 4 9 2" xfId="41953" xr:uid="{00000000-0005-0000-0000-00002CA30000}"/>
    <cellStyle name="20% - Accent1 4 4 3 5" xfId="41954" xr:uid="{00000000-0005-0000-0000-00002DA30000}"/>
    <cellStyle name="20% - Accent1 4 4 3 5 2" xfId="41955" xr:uid="{00000000-0005-0000-0000-00002EA30000}"/>
    <cellStyle name="20% - Accent1 4 4 3 5 2 2" xfId="41956" xr:uid="{00000000-0005-0000-0000-00002FA30000}"/>
    <cellStyle name="20% - Accent1 4 4 3 5 2 2 2" xfId="41957" xr:uid="{00000000-0005-0000-0000-000030A30000}"/>
    <cellStyle name="20% - Accent1 4 4 3 5 2 2 2 2" xfId="41958" xr:uid="{00000000-0005-0000-0000-000031A30000}"/>
    <cellStyle name="20% - Accent1 4 4 3 5 2 2 3" xfId="41959" xr:uid="{00000000-0005-0000-0000-000032A30000}"/>
    <cellStyle name="20% - Accent1 4 4 3 5 2 3" xfId="41960" xr:uid="{00000000-0005-0000-0000-000033A30000}"/>
    <cellStyle name="20% - Accent1 4 4 3 5 2 3 2" xfId="41961" xr:uid="{00000000-0005-0000-0000-000034A30000}"/>
    <cellStyle name="20% - Accent1 4 4 3 5 2 4" xfId="41962" xr:uid="{00000000-0005-0000-0000-000035A30000}"/>
    <cellStyle name="20% - Accent1 4 4 3 5 3" xfId="41963" xr:uid="{00000000-0005-0000-0000-000036A30000}"/>
    <cellStyle name="20% - Accent1 4 4 3 5 3 2" xfId="41964" xr:uid="{00000000-0005-0000-0000-000037A30000}"/>
    <cellStyle name="20% - Accent1 4 4 3 5 3 2 2" xfId="41965" xr:uid="{00000000-0005-0000-0000-000038A30000}"/>
    <cellStyle name="20% - Accent1 4 4 3 5 3 2 2 2" xfId="41966" xr:uid="{00000000-0005-0000-0000-000039A30000}"/>
    <cellStyle name="20% - Accent1 4 4 3 5 3 2 3" xfId="41967" xr:uid="{00000000-0005-0000-0000-00003AA30000}"/>
    <cellStyle name="20% - Accent1 4 4 3 5 3 3" xfId="41968" xr:uid="{00000000-0005-0000-0000-00003BA30000}"/>
    <cellStyle name="20% - Accent1 4 4 3 5 3 3 2" xfId="41969" xr:uid="{00000000-0005-0000-0000-00003CA30000}"/>
    <cellStyle name="20% - Accent1 4 4 3 5 3 4" xfId="41970" xr:uid="{00000000-0005-0000-0000-00003DA30000}"/>
    <cellStyle name="20% - Accent1 4 4 3 5 4" xfId="41971" xr:uid="{00000000-0005-0000-0000-00003EA30000}"/>
    <cellStyle name="20% - Accent1 4 4 3 5 4 2" xfId="41972" xr:uid="{00000000-0005-0000-0000-00003FA30000}"/>
    <cellStyle name="20% - Accent1 4 4 3 5 4 2 2" xfId="41973" xr:uid="{00000000-0005-0000-0000-000040A30000}"/>
    <cellStyle name="20% - Accent1 4 4 3 5 4 2 2 2" xfId="41974" xr:uid="{00000000-0005-0000-0000-000041A30000}"/>
    <cellStyle name="20% - Accent1 4 4 3 5 4 2 3" xfId="41975" xr:uid="{00000000-0005-0000-0000-000042A30000}"/>
    <cellStyle name="20% - Accent1 4 4 3 5 4 3" xfId="41976" xr:uid="{00000000-0005-0000-0000-000043A30000}"/>
    <cellStyle name="20% - Accent1 4 4 3 5 4 3 2" xfId="41977" xr:uid="{00000000-0005-0000-0000-000044A30000}"/>
    <cellStyle name="20% - Accent1 4 4 3 5 4 4" xfId="41978" xr:uid="{00000000-0005-0000-0000-000045A30000}"/>
    <cellStyle name="20% - Accent1 4 4 3 5 5" xfId="41979" xr:uid="{00000000-0005-0000-0000-000046A30000}"/>
    <cellStyle name="20% - Accent1 4 4 3 5 5 2" xfId="41980" xr:uid="{00000000-0005-0000-0000-000047A30000}"/>
    <cellStyle name="20% - Accent1 4 4 3 5 5 2 2" xfId="41981" xr:uid="{00000000-0005-0000-0000-000048A30000}"/>
    <cellStyle name="20% - Accent1 4 4 3 5 5 3" xfId="41982" xr:uid="{00000000-0005-0000-0000-000049A30000}"/>
    <cellStyle name="20% - Accent1 4 4 3 5 6" xfId="41983" xr:uid="{00000000-0005-0000-0000-00004AA30000}"/>
    <cellStyle name="20% - Accent1 4 4 3 5 6 2" xfId="41984" xr:uid="{00000000-0005-0000-0000-00004BA30000}"/>
    <cellStyle name="20% - Accent1 4 4 3 5 6 2 2" xfId="41985" xr:uid="{00000000-0005-0000-0000-00004CA30000}"/>
    <cellStyle name="20% - Accent1 4 4 3 5 6 3" xfId="41986" xr:uid="{00000000-0005-0000-0000-00004DA30000}"/>
    <cellStyle name="20% - Accent1 4 4 3 5 7" xfId="41987" xr:uid="{00000000-0005-0000-0000-00004EA30000}"/>
    <cellStyle name="20% - Accent1 4 4 3 5 7 2" xfId="41988" xr:uid="{00000000-0005-0000-0000-00004FA30000}"/>
    <cellStyle name="20% - Accent1 4 4 3 5 8" xfId="41989" xr:uid="{00000000-0005-0000-0000-000050A30000}"/>
    <cellStyle name="20% - Accent1 4 4 3 5 8 2" xfId="41990" xr:uid="{00000000-0005-0000-0000-000051A30000}"/>
    <cellStyle name="20% - Accent1 4 4 3 5 9" xfId="41991" xr:uid="{00000000-0005-0000-0000-000052A30000}"/>
    <cellStyle name="20% - Accent1 4 4 3 6" xfId="41992" xr:uid="{00000000-0005-0000-0000-000053A30000}"/>
    <cellStyle name="20% - Accent1 4 4 3 6 2" xfId="41993" xr:uid="{00000000-0005-0000-0000-000054A30000}"/>
    <cellStyle name="20% - Accent1 4 4 3 6 2 2" xfId="41994" xr:uid="{00000000-0005-0000-0000-000055A30000}"/>
    <cellStyle name="20% - Accent1 4 4 3 6 2 2 2" xfId="41995" xr:uid="{00000000-0005-0000-0000-000056A30000}"/>
    <cellStyle name="20% - Accent1 4 4 3 6 2 2 2 2" xfId="41996" xr:uid="{00000000-0005-0000-0000-000057A30000}"/>
    <cellStyle name="20% - Accent1 4 4 3 6 2 2 3" xfId="41997" xr:uid="{00000000-0005-0000-0000-000058A30000}"/>
    <cellStyle name="20% - Accent1 4 4 3 6 2 3" xfId="41998" xr:uid="{00000000-0005-0000-0000-000059A30000}"/>
    <cellStyle name="20% - Accent1 4 4 3 6 2 3 2" xfId="41999" xr:uid="{00000000-0005-0000-0000-00005AA30000}"/>
    <cellStyle name="20% - Accent1 4 4 3 6 2 4" xfId="42000" xr:uid="{00000000-0005-0000-0000-00005BA30000}"/>
    <cellStyle name="20% - Accent1 4 4 3 6 3" xfId="42001" xr:uid="{00000000-0005-0000-0000-00005CA30000}"/>
    <cellStyle name="20% - Accent1 4 4 3 6 3 2" xfId="42002" xr:uid="{00000000-0005-0000-0000-00005DA30000}"/>
    <cellStyle name="20% - Accent1 4 4 3 6 3 2 2" xfId="42003" xr:uid="{00000000-0005-0000-0000-00005EA30000}"/>
    <cellStyle name="20% - Accent1 4 4 3 6 3 2 2 2" xfId="42004" xr:uid="{00000000-0005-0000-0000-00005FA30000}"/>
    <cellStyle name="20% - Accent1 4 4 3 6 3 2 3" xfId="42005" xr:uid="{00000000-0005-0000-0000-000060A30000}"/>
    <cellStyle name="20% - Accent1 4 4 3 6 3 3" xfId="42006" xr:uid="{00000000-0005-0000-0000-000061A30000}"/>
    <cellStyle name="20% - Accent1 4 4 3 6 3 3 2" xfId="42007" xr:uid="{00000000-0005-0000-0000-000062A30000}"/>
    <cellStyle name="20% - Accent1 4 4 3 6 3 4" xfId="42008" xr:uid="{00000000-0005-0000-0000-000063A30000}"/>
    <cellStyle name="20% - Accent1 4 4 3 6 4" xfId="42009" xr:uid="{00000000-0005-0000-0000-000064A30000}"/>
    <cellStyle name="20% - Accent1 4 4 3 6 4 2" xfId="42010" xr:uid="{00000000-0005-0000-0000-000065A30000}"/>
    <cellStyle name="20% - Accent1 4 4 3 6 4 2 2" xfId="42011" xr:uid="{00000000-0005-0000-0000-000066A30000}"/>
    <cellStyle name="20% - Accent1 4 4 3 6 4 2 2 2" xfId="42012" xr:uid="{00000000-0005-0000-0000-000067A30000}"/>
    <cellStyle name="20% - Accent1 4 4 3 6 4 2 3" xfId="42013" xr:uid="{00000000-0005-0000-0000-000068A30000}"/>
    <cellStyle name="20% - Accent1 4 4 3 6 4 3" xfId="42014" xr:uid="{00000000-0005-0000-0000-000069A30000}"/>
    <cellStyle name="20% - Accent1 4 4 3 6 4 3 2" xfId="42015" xr:uid="{00000000-0005-0000-0000-00006AA30000}"/>
    <cellStyle name="20% - Accent1 4 4 3 6 4 4" xfId="42016" xr:uid="{00000000-0005-0000-0000-00006BA30000}"/>
    <cellStyle name="20% - Accent1 4 4 3 6 5" xfId="42017" xr:uid="{00000000-0005-0000-0000-00006CA30000}"/>
    <cellStyle name="20% - Accent1 4 4 3 6 5 2" xfId="42018" xr:uid="{00000000-0005-0000-0000-00006DA30000}"/>
    <cellStyle name="20% - Accent1 4 4 3 6 5 2 2" xfId="42019" xr:uid="{00000000-0005-0000-0000-00006EA30000}"/>
    <cellStyle name="20% - Accent1 4 4 3 6 5 3" xfId="42020" xr:uid="{00000000-0005-0000-0000-00006FA30000}"/>
    <cellStyle name="20% - Accent1 4 4 3 6 6" xfId="42021" xr:uid="{00000000-0005-0000-0000-000070A30000}"/>
    <cellStyle name="20% - Accent1 4 4 3 6 6 2" xfId="42022" xr:uid="{00000000-0005-0000-0000-000071A30000}"/>
    <cellStyle name="20% - Accent1 4 4 3 6 6 2 2" xfId="42023" xr:uid="{00000000-0005-0000-0000-000072A30000}"/>
    <cellStyle name="20% - Accent1 4 4 3 6 6 3" xfId="42024" xr:uid="{00000000-0005-0000-0000-000073A30000}"/>
    <cellStyle name="20% - Accent1 4 4 3 6 7" xfId="42025" xr:uid="{00000000-0005-0000-0000-000074A30000}"/>
    <cellStyle name="20% - Accent1 4 4 3 6 7 2" xfId="42026" xr:uid="{00000000-0005-0000-0000-000075A30000}"/>
    <cellStyle name="20% - Accent1 4 4 3 6 8" xfId="42027" xr:uid="{00000000-0005-0000-0000-000076A30000}"/>
    <cellStyle name="20% - Accent1 4 4 3 6 8 2" xfId="42028" xr:uid="{00000000-0005-0000-0000-000077A30000}"/>
    <cellStyle name="20% - Accent1 4 4 3 6 9" xfId="42029" xr:uid="{00000000-0005-0000-0000-000078A30000}"/>
    <cellStyle name="20% - Accent1 4 4 3 7" xfId="42030" xr:uid="{00000000-0005-0000-0000-000079A30000}"/>
    <cellStyle name="20% - Accent1 4 4 3 7 2" xfId="42031" xr:uid="{00000000-0005-0000-0000-00007AA30000}"/>
    <cellStyle name="20% - Accent1 4 4 3 7 2 2" xfId="42032" xr:uid="{00000000-0005-0000-0000-00007BA30000}"/>
    <cellStyle name="20% - Accent1 4 4 3 7 2 2 2" xfId="42033" xr:uid="{00000000-0005-0000-0000-00007CA30000}"/>
    <cellStyle name="20% - Accent1 4 4 3 7 2 3" xfId="42034" xr:uid="{00000000-0005-0000-0000-00007DA30000}"/>
    <cellStyle name="20% - Accent1 4 4 3 7 3" xfId="42035" xr:uid="{00000000-0005-0000-0000-00007EA30000}"/>
    <cellStyle name="20% - Accent1 4 4 3 7 3 2" xfId="42036" xr:uid="{00000000-0005-0000-0000-00007FA30000}"/>
    <cellStyle name="20% - Accent1 4 4 3 7 4" xfId="42037" xr:uid="{00000000-0005-0000-0000-000080A30000}"/>
    <cellStyle name="20% - Accent1 4 4 3 8" xfId="42038" xr:uid="{00000000-0005-0000-0000-000081A30000}"/>
    <cellStyle name="20% - Accent1 4 4 3 8 2" xfId="42039" xr:uid="{00000000-0005-0000-0000-000082A30000}"/>
    <cellStyle name="20% - Accent1 4 4 3 8 2 2" xfId="42040" xr:uid="{00000000-0005-0000-0000-000083A30000}"/>
    <cellStyle name="20% - Accent1 4 4 3 8 2 2 2" xfId="42041" xr:uid="{00000000-0005-0000-0000-000084A30000}"/>
    <cellStyle name="20% - Accent1 4 4 3 8 2 3" xfId="42042" xr:uid="{00000000-0005-0000-0000-000085A30000}"/>
    <cellStyle name="20% - Accent1 4 4 3 8 3" xfId="42043" xr:uid="{00000000-0005-0000-0000-000086A30000}"/>
    <cellStyle name="20% - Accent1 4 4 3 8 3 2" xfId="42044" xr:uid="{00000000-0005-0000-0000-000087A30000}"/>
    <cellStyle name="20% - Accent1 4 4 3 8 4" xfId="42045" xr:uid="{00000000-0005-0000-0000-000088A30000}"/>
    <cellStyle name="20% - Accent1 4 4 3 9" xfId="42046" xr:uid="{00000000-0005-0000-0000-000089A30000}"/>
    <cellStyle name="20% - Accent1 4 4 3 9 2" xfId="42047" xr:uid="{00000000-0005-0000-0000-00008AA30000}"/>
    <cellStyle name="20% - Accent1 4 4 3 9 2 2" xfId="42048" xr:uid="{00000000-0005-0000-0000-00008BA30000}"/>
    <cellStyle name="20% - Accent1 4 4 3 9 2 2 2" xfId="42049" xr:uid="{00000000-0005-0000-0000-00008CA30000}"/>
    <cellStyle name="20% - Accent1 4 4 3 9 2 3" xfId="42050" xr:uid="{00000000-0005-0000-0000-00008DA30000}"/>
    <cellStyle name="20% - Accent1 4 4 3 9 3" xfId="42051" xr:uid="{00000000-0005-0000-0000-00008EA30000}"/>
    <cellStyle name="20% - Accent1 4 4 3 9 3 2" xfId="42052" xr:uid="{00000000-0005-0000-0000-00008FA30000}"/>
    <cellStyle name="20% - Accent1 4 4 3 9 4" xfId="42053" xr:uid="{00000000-0005-0000-0000-000090A30000}"/>
    <cellStyle name="20% - Accent1 4 4 4" xfId="42054" xr:uid="{00000000-0005-0000-0000-000091A30000}"/>
    <cellStyle name="20% - Accent1 4 4 4 10" xfId="42055" xr:uid="{00000000-0005-0000-0000-000092A30000}"/>
    <cellStyle name="20% - Accent1 4 4 4 10 2" xfId="42056" xr:uid="{00000000-0005-0000-0000-000093A30000}"/>
    <cellStyle name="20% - Accent1 4 4 4 11" xfId="42057" xr:uid="{00000000-0005-0000-0000-000094A30000}"/>
    <cellStyle name="20% - Accent1 4 4 4 2" xfId="42058" xr:uid="{00000000-0005-0000-0000-000095A30000}"/>
    <cellStyle name="20% - Accent1 4 4 4 2 2" xfId="42059" xr:uid="{00000000-0005-0000-0000-000096A30000}"/>
    <cellStyle name="20% - Accent1 4 4 4 2 2 2" xfId="42060" xr:uid="{00000000-0005-0000-0000-000097A30000}"/>
    <cellStyle name="20% - Accent1 4 4 4 2 2 2 2" xfId="42061" xr:uid="{00000000-0005-0000-0000-000098A30000}"/>
    <cellStyle name="20% - Accent1 4 4 4 2 2 2 2 2" xfId="42062" xr:uid="{00000000-0005-0000-0000-000099A30000}"/>
    <cellStyle name="20% - Accent1 4 4 4 2 2 2 3" xfId="42063" xr:uid="{00000000-0005-0000-0000-00009AA30000}"/>
    <cellStyle name="20% - Accent1 4 4 4 2 2 3" xfId="42064" xr:uid="{00000000-0005-0000-0000-00009BA30000}"/>
    <cellStyle name="20% - Accent1 4 4 4 2 2 3 2" xfId="42065" xr:uid="{00000000-0005-0000-0000-00009CA30000}"/>
    <cellStyle name="20% - Accent1 4 4 4 2 2 4" xfId="42066" xr:uid="{00000000-0005-0000-0000-00009DA30000}"/>
    <cellStyle name="20% - Accent1 4 4 4 2 3" xfId="42067" xr:uid="{00000000-0005-0000-0000-00009EA30000}"/>
    <cellStyle name="20% - Accent1 4 4 4 2 3 2" xfId="42068" xr:uid="{00000000-0005-0000-0000-00009FA30000}"/>
    <cellStyle name="20% - Accent1 4 4 4 2 3 2 2" xfId="42069" xr:uid="{00000000-0005-0000-0000-0000A0A30000}"/>
    <cellStyle name="20% - Accent1 4 4 4 2 3 2 2 2" xfId="42070" xr:uid="{00000000-0005-0000-0000-0000A1A30000}"/>
    <cellStyle name="20% - Accent1 4 4 4 2 3 2 3" xfId="42071" xr:uid="{00000000-0005-0000-0000-0000A2A30000}"/>
    <cellStyle name="20% - Accent1 4 4 4 2 3 3" xfId="42072" xr:uid="{00000000-0005-0000-0000-0000A3A30000}"/>
    <cellStyle name="20% - Accent1 4 4 4 2 3 3 2" xfId="42073" xr:uid="{00000000-0005-0000-0000-0000A4A30000}"/>
    <cellStyle name="20% - Accent1 4 4 4 2 3 4" xfId="42074" xr:uid="{00000000-0005-0000-0000-0000A5A30000}"/>
    <cellStyle name="20% - Accent1 4 4 4 2 4" xfId="42075" xr:uid="{00000000-0005-0000-0000-0000A6A30000}"/>
    <cellStyle name="20% - Accent1 4 4 4 2 4 2" xfId="42076" xr:uid="{00000000-0005-0000-0000-0000A7A30000}"/>
    <cellStyle name="20% - Accent1 4 4 4 2 4 2 2" xfId="42077" xr:uid="{00000000-0005-0000-0000-0000A8A30000}"/>
    <cellStyle name="20% - Accent1 4 4 4 2 4 2 2 2" xfId="42078" xr:uid="{00000000-0005-0000-0000-0000A9A30000}"/>
    <cellStyle name="20% - Accent1 4 4 4 2 4 2 3" xfId="42079" xr:uid="{00000000-0005-0000-0000-0000AAA30000}"/>
    <cellStyle name="20% - Accent1 4 4 4 2 4 3" xfId="42080" xr:uid="{00000000-0005-0000-0000-0000ABA30000}"/>
    <cellStyle name="20% - Accent1 4 4 4 2 4 3 2" xfId="42081" xr:uid="{00000000-0005-0000-0000-0000ACA30000}"/>
    <cellStyle name="20% - Accent1 4 4 4 2 4 4" xfId="42082" xr:uid="{00000000-0005-0000-0000-0000ADA30000}"/>
    <cellStyle name="20% - Accent1 4 4 4 2 5" xfId="42083" xr:uid="{00000000-0005-0000-0000-0000AEA30000}"/>
    <cellStyle name="20% - Accent1 4 4 4 2 5 2" xfId="42084" xr:uid="{00000000-0005-0000-0000-0000AFA30000}"/>
    <cellStyle name="20% - Accent1 4 4 4 2 5 2 2" xfId="42085" xr:uid="{00000000-0005-0000-0000-0000B0A30000}"/>
    <cellStyle name="20% - Accent1 4 4 4 2 5 3" xfId="42086" xr:uid="{00000000-0005-0000-0000-0000B1A30000}"/>
    <cellStyle name="20% - Accent1 4 4 4 2 6" xfId="42087" xr:uid="{00000000-0005-0000-0000-0000B2A30000}"/>
    <cellStyle name="20% - Accent1 4 4 4 2 6 2" xfId="42088" xr:uid="{00000000-0005-0000-0000-0000B3A30000}"/>
    <cellStyle name="20% - Accent1 4 4 4 2 6 2 2" xfId="42089" xr:uid="{00000000-0005-0000-0000-0000B4A30000}"/>
    <cellStyle name="20% - Accent1 4 4 4 2 6 3" xfId="42090" xr:uid="{00000000-0005-0000-0000-0000B5A30000}"/>
    <cellStyle name="20% - Accent1 4 4 4 2 7" xfId="42091" xr:uid="{00000000-0005-0000-0000-0000B6A30000}"/>
    <cellStyle name="20% - Accent1 4 4 4 2 7 2" xfId="42092" xr:uid="{00000000-0005-0000-0000-0000B7A30000}"/>
    <cellStyle name="20% - Accent1 4 4 4 2 8" xfId="42093" xr:uid="{00000000-0005-0000-0000-0000B8A30000}"/>
    <cellStyle name="20% - Accent1 4 4 4 2 8 2" xfId="42094" xr:uid="{00000000-0005-0000-0000-0000B9A30000}"/>
    <cellStyle name="20% - Accent1 4 4 4 2 9" xfId="42095" xr:uid="{00000000-0005-0000-0000-0000BAA30000}"/>
    <cellStyle name="20% - Accent1 4 4 4 3" xfId="42096" xr:uid="{00000000-0005-0000-0000-0000BBA30000}"/>
    <cellStyle name="20% - Accent1 4 4 4 3 2" xfId="42097" xr:uid="{00000000-0005-0000-0000-0000BCA30000}"/>
    <cellStyle name="20% - Accent1 4 4 4 3 2 2" xfId="42098" xr:uid="{00000000-0005-0000-0000-0000BDA30000}"/>
    <cellStyle name="20% - Accent1 4 4 4 3 2 2 2" xfId="42099" xr:uid="{00000000-0005-0000-0000-0000BEA30000}"/>
    <cellStyle name="20% - Accent1 4 4 4 3 2 2 2 2" xfId="42100" xr:uid="{00000000-0005-0000-0000-0000BFA30000}"/>
    <cellStyle name="20% - Accent1 4 4 4 3 2 2 3" xfId="42101" xr:uid="{00000000-0005-0000-0000-0000C0A30000}"/>
    <cellStyle name="20% - Accent1 4 4 4 3 2 3" xfId="42102" xr:uid="{00000000-0005-0000-0000-0000C1A30000}"/>
    <cellStyle name="20% - Accent1 4 4 4 3 2 3 2" xfId="42103" xr:uid="{00000000-0005-0000-0000-0000C2A30000}"/>
    <cellStyle name="20% - Accent1 4 4 4 3 2 4" xfId="42104" xr:uid="{00000000-0005-0000-0000-0000C3A30000}"/>
    <cellStyle name="20% - Accent1 4 4 4 3 3" xfId="42105" xr:uid="{00000000-0005-0000-0000-0000C4A30000}"/>
    <cellStyle name="20% - Accent1 4 4 4 3 3 2" xfId="42106" xr:uid="{00000000-0005-0000-0000-0000C5A30000}"/>
    <cellStyle name="20% - Accent1 4 4 4 3 3 2 2" xfId="42107" xr:uid="{00000000-0005-0000-0000-0000C6A30000}"/>
    <cellStyle name="20% - Accent1 4 4 4 3 3 2 2 2" xfId="42108" xr:uid="{00000000-0005-0000-0000-0000C7A30000}"/>
    <cellStyle name="20% - Accent1 4 4 4 3 3 2 3" xfId="42109" xr:uid="{00000000-0005-0000-0000-0000C8A30000}"/>
    <cellStyle name="20% - Accent1 4 4 4 3 3 3" xfId="42110" xr:uid="{00000000-0005-0000-0000-0000C9A30000}"/>
    <cellStyle name="20% - Accent1 4 4 4 3 3 3 2" xfId="42111" xr:uid="{00000000-0005-0000-0000-0000CAA30000}"/>
    <cellStyle name="20% - Accent1 4 4 4 3 3 4" xfId="42112" xr:uid="{00000000-0005-0000-0000-0000CBA30000}"/>
    <cellStyle name="20% - Accent1 4 4 4 3 4" xfId="42113" xr:uid="{00000000-0005-0000-0000-0000CCA30000}"/>
    <cellStyle name="20% - Accent1 4 4 4 3 4 2" xfId="42114" xr:uid="{00000000-0005-0000-0000-0000CDA30000}"/>
    <cellStyle name="20% - Accent1 4 4 4 3 4 2 2" xfId="42115" xr:uid="{00000000-0005-0000-0000-0000CEA30000}"/>
    <cellStyle name="20% - Accent1 4 4 4 3 4 2 2 2" xfId="42116" xr:uid="{00000000-0005-0000-0000-0000CFA30000}"/>
    <cellStyle name="20% - Accent1 4 4 4 3 4 2 3" xfId="42117" xr:uid="{00000000-0005-0000-0000-0000D0A30000}"/>
    <cellStyle name="20% - Accent1 4 4 4 3 4 3" xfId="42118" xr:uid="{00000000-0005-0000-0000-0000D1A30000}"/>
    <cellStyle name="20% - Accent1 4 4 4 3 4 3 2" xfId="42119" xr:uid="{00000000-0005-0000-0000-0000D2A30000}"/>
    <cellStyle name="20% - Accent1 4 4 4 3 4 4" xfId="42120" xr:uid="{00000000-0005-0000-0000-0000D3A30000}"/>
    <cellStyle name="20% - Accent1 4 4 4 3 5" xfId="42121" xr:uid="{00000000-0005-0000-0000-0000D4A30000}"/>
    <cellStyle name="20% - Accent1 4 4 4 3 5 2" xfId="42122" xr:uid="{00000000-0005-0000-0000-0000D5A30000}"/>
    <cellStyle name="20% - Accent1 4 4 4 3 5 2 2" xfId="42123" xr:uid="{00000000-0005-0000-0000-0000D6A30000}"/>
    <cellStyle name="20% - Accent1 4 4 4 3 5 3" xfId="42124" xr:uid="{00000000-0005-0000-0000-0000D7A30000}"/>
    <cellStyle name="20% - Accent1 4 4 4 3 6" xfId="42125" xr:uid="{00000000-0005-0000-0000-0000D8A30000}"/>
    <cellStyle name="20% - Accent1 4 4 4 3 6 2" xfId="42126" xr:uid="{00000000-0005-0000-0000-0000D9A30000}"/>
    <cellStyle name="20% - Accent1 4 4 4 3 6 2 2" xfId="42127" xr:uid="{00000000-0005-0000-0000-0000DAA30000}"/>
    <cellStyle name="20% - Accent1 4 4 4 3 6 3" xfId="42128" xr:uid="{00000000-0005-0000-0000-0000DBA30000}"/>
    <cellStyle name="20% - Accent1 4 4 4 3 7" xfId="42129" xr:uid="{00000000-0005-0000-0000-0000DCA30000}"/>
    <cellStyle name="20% - Accent1 4 4 4 3 7 2" xfId="42130" xr:uid="{00000000-0005-0000-0000-0000DDA30000}"/>
    <cellStyle name="20% - Accent1 4 4 4 3 8" xfId="42131" xr:uid="{00000000-0005-0000-0000-0000DEA30000}"/>
    <cellStyle name="20% - Accent1 4 4 4 3 8 2" xfId="42132" xr:uid="{00000000-0005-0000-0000-0000DFA30000}"/>
    <cellStyle name="20% - Accent1 4 4 4 3 9" xfId="42133" xr:uid="{00000000-0005-0000-0000-0000E0A30000}"/>
    <cellStyle name="20% - Accent1 4 4 4 4" xfId="42134" xr:uid="{00000000-0005-0000-0000-0000E1A30000}"/>
    <cellStyle name="20% - Accent1 4 4 4 4 2" xfId="42135" xr:uid="{00000000-0005-0000-0000-0000E2A30000}"/>
    <cellStyle name="20% - Accent1 4 4 4 4 2 2" xfId="42136" xr:uid="{00000000-0005-0000-0000-0000E3A30000}"/>
    <cellStyle name="20% - Accent1 4 4 4 4 2 2 2" xfId="42137" xr:uid="{00000000-0005-0000-0000-0000E4A30000}"/>
    <cellStyle name="20% - Accent1 4 4 4 4 2 3" xfId="42138" xr:uid="{00000000-0005-0000-0000-0000E5A30000}"/>
    <cellStyle name="20% - Accent1 4 4 4 4 3" xfId="42139" xr:uid="{00000000-0005-0000-0000-0000E6A30000}"/>
    <cellStyle name="20% - Accent1 4 4 4 4 3 2" xfId="42140" xr:uid="{00000000-0005-0000-0000-0000E7A30000}"/>
    <cellStyle name="20% - Accent1 4 4 4 4 4" xfId="42141" xr:uid="{00000000-0005-0000-0000-0000E8A30000}"/>
    <cellStyle name="20% - Accent1 4 4 4 5" xfId="42142" xr:uid="{00000000-0005-0000-0000-0000E9A30000}"/>
    <cellStyle name="20% - Accent1 4 4 4 5 2" xfId="42143" xr:uid="{00000000-0005-0000-0000-0000EAA30000}"/>
    <cellStyle name="20% - Accent1 4 4 4 5 2 2" xfId="42144" xr:uid="{00000000-0005-0000-0000-0000EBA30000}"/>
    <cellStyle name="20% - Accent1 4 4 4 5 2 2 2" xfId="42145" xr:uid="{00000000-0005-0000-0000-0000ECA30000}"/>
    <cellStyle name="20% - Accent1 4 4 4 5 2 3" xfId="42146" xr:uid="{00000000-0005-0000-0000-0000EDA30000}"/>
    <cellStyle name="20% - Accent1 4 4 4 5 3" xfId="42147" xr:uid="{00000000-0005-0000-0000-0000EEA30000}"/>
    <cellStyle name="20% - Accent1 4 4 4 5 3 2" xfId="42148" xr:uid="{00000000-0005-0000-0000-0000EFA30000}"/>
    <cellStyle name="20% - Accent1 4 4 4 5 4" xfId="42149" xr:uid="{00000000-0005-0000-0000-0000F0A30000}"/>
    <cellStyle name="20% - Accent1 4 4 4 6" xfId="42150" xr:uid="{00000000-0005-0000-0000-0000F1A30000}"/>
    <cellStyle name="20% - Accent1 4 4 4 6 2" xfId="42151" xr:uid="{00000000-0005-0000-0000-0000F2A30000}"/>
    <cellStyle name="20% - Accent1 4 4 4 6 2 2" xfId="42152" xr:uid="{00000000-0005-0000-0000-0000F3A30000}"/>
    <cellStyle name="20% - Accent1 4 4 4 6 2 2 2" xfId="42153" xr:uid="{00000000-0005-0000-0000-0000F4A30000}"/>
    <cellStyle name="20% - Accent1 4 4 4 6 2 3" xfId="42154" xr:uid="{00000000-0005-0000-0000-0000F5A30000}"/>
    <cellStyle name="20% - Accent1 4 4 4 6 3" xfId="42155" xr:uid="{00000000-0005-0000-0000-0000F6A30000}"/>
    <cellStyle name="20% - Accent1 4 4 4 6 3 2" xfId="42156" xr:uid="{00000000-0005-0000-0000-0000F7A30000}"/>
    <cellStyle name="20% - Accent1 4 4 4 6 4" xfId="42157" xr:uid="{00000000-0005-0000-0000-0000F8A30000}"/>
    <cellStyle name="20% - Accent1 4 4 4 7" xfId="42158" xr:uid="{00000000-0005-0000-0000-0000F9A30000}"/>
    <cellStyle name="20% - Accent1 4 4 4 7 2" xfId="42159" xr:uid="{00000000-0005-0000-0000-0000FAA30000}"/>
    <cellStyle name="20% - Accent1 4 4 4 7 2 2" xfId="42160" xr:uid="{00000000-0005-0000-0000-0000FBA30000}"/>
    <cellStyle name="20% - Accent1 4 4 4 7 3" xfId="42161" xr:uid="{00000000-0005-0000-0000-0000FCA30000}"/>
    <cellStyle name="20% - Accent1 4 4 4 8" xfId="42162" xr:uid="{00000000-0005-0000-0000-0000FDA30000}"/>
    <cellStyle name="20% - Accent1 4 4 4 8 2" xfId="42163" xr:uid="{00000000-0005-0000-0000-0000FEA30000}"/>
    <cellStyle name="20% - Accent1 4 4 4 8 2 2" xfId="42164" xr:uid="{00000000-0005-0000-0000-0000FFA30000}"/>
    <cellStyle name="20% - Accent1 4 4 4 8 3" xfId="42165" xr:uid="{00000000-0005-0000-0000-000000A40000}"/>
    <cellStyle name="20% - Accent1 4 4 4 9" xfId="42166" xr:uid="{00000000-0005-0000-0000-000001A40000}"/>
    <cellStyle name="20% - Accent1 4 4 4 9 2" xfId="42167" xr:uid="{00000000-0005-0000-0000-000002A40000}"/>
    <cellStyle name="20% - Accent1 4 4 5" xfId="42168" xr:uid="{00000000-0005-0000-0000-000003A40000}"/>
    <cellStyle name="20% - Accent1 4 4 5 10" xfId="42169" xr:uid="{00000000-0005-0000-0000-000004A40000}"/>
    <cellStyle name="20% - Accent1 4 4 5 10 2" xfId="42170" xr:uid="{00000000-0005-0000-0000-000005A40000}"/>
    <cellStyle name="20% - Accent1 4 4 5 11" xfId="42171" xr:uid="{00000000-0005-0000-0000-000006A40000}"/>
    <cellStyle name="20% - Accent1 4 4 5 2" xfId="42172" xr:uid="{00000000-0005-0000-0000-000007A40000}"/>
    <cellStyle name="20% - Accent1 4 4 5 2 2" xfId="42173" xr:uid="{00000000-0005-0000-0000-000008A40000}"/>
    <cellStyle name="20% - Accent1 4 4 5 2 2 2" xfId="42174" xr:uid="{00000000-0005-0000-0000-000009A40000}"/>
    <cellStyle name="20% - Accent1 4 4 5 2 2 2 2" xfId="42175" xr:uid="{00000000-0005-0000-0000-00000AA40000}"/>
    <cellStyle name="20% - Accent1 4 4 5 2 2 2 2 2" xfId="42176" xr:uid="{00000000-0005-0000-0000-00000BA40000}"/>
    <cellStyle name="20% - Accent1 4 4 5 2 2 2 3" xfId="42177" xr:uid="{00000000-0005-0000-0000-00000CA40000}"/>
    <cellStyle name="20% - Accent1 4 4 5 2 2 3" xfId="42178" xr:uid="{00000000-0005-0000-0000-00000DA40000}"/>
    <cellStyle name="20% - Accent1 4 4 5 2 2 3 2" xfId="42179" xr:uid="{00000000-0005-0000-0000-00000EA40000}"/>
    <cellStyle name="20% - Accent1 4 4 5 2 2 4" xfId="42180" xr:uid="{00000000-0005-0000-0000-00000FA40000}"/>
    <cellStyle name="20% - Accent1 4 4 5 2 3" xfId="42181" xr:uid="{00000000-0005-0000-0000-000010A40000}"/>
    <cellStyle name="20% - Accent1 4 4 5 2 3 2" xfId="42182" xr:uid="{00000000-0005-0000-0000-000011A40000}"/>
    <cellStyle name="20% - Accent1 4 4 5 2 3 2 2" xfId="42183" xr:uid="{00000000-0005-0000-0000-000012A40000}"/>
    <cellStyle name="20% - Accent1 4 4 5 2 3 2 2 2" xfId="42184" xr:uid="{00000000-0005-0000-0000-000013A40000}"/>
    <cellStyle name="20% - Accent1 4 4 5 2 3 2 3" xfId="42185" xr:uid="{00000000-0005-0000-0000-000014A40000}"/>
    <cellStyle name="20% - Accent1 4 4 5 2 3 3" xfId="42186" xr:uid="{00000000-0005-0000-0000-000015A40000}"/>
    <cellStyle name="20% - Accent1 4 4 5 2 3 3 2" xfId="42187" xr:uid="{00000000-0005-0000-0000-000016A40000}"/>
    <cellStyle name="20% - Accent1 4 4 5 2 3 4" xfId="42188" xr:uid="{00000000-0005-0000-0000-000017A40000}"/>
    <cellStyle name="20% - Accent1 4 4 5 2 4" xfId="42189" xr:uid="{00000000-0005-0000-0000-000018A40000}"/>
    <cellStyle name="20% - Accent1 4 4 5 2 4 2" xfId="42190" xr:uid="{00000000-0005-0000-0000-000019A40000}"/>
    <cellStyle name="20% - Accent1 4 4 5 2 4 2 2" xfId="42191" xr:uid="{00000000-0005-0000-0000-00001AA40000}"/>
    <cellStyle name="20% - Accent1 4 4 5 2 4 2 2 2" xfId="42192" xr:uid="{00000000-0005-0000-0000-00001BA40000}"/>
    <cellStyle name="20% - Accent1 4 4 5 2 4 2 3" xfId="42193" xr:uid="{00000000-0005-0000-0000-00001CA40000}"/>
    <cellStyle name="20% - Accent1 4 4 5 2 4 3" xfId="42194" xr:uid="{00000000-0005-0000-0000-00001DA40000}"/>
    <cellStyle name="20% - Accent1 4 4 5 2 4 3 2" xfId="42195" xr:uid="{00000000-0005-0000-0000-00001EA40000}"/>
    <cellStyle name="20% - Accent1 4 4 5 2 4 4" xfId="42196" xr:uid="{00000000-0005-0000-0000-00001FA40000}"/>
    <cellStyle name="20% - Accent1 4 4 5 2 5" xfId="42197" xr:uid="{00000000-0005-0000-0000-000020A40000}"/>
    <cellStyle name="20% - Accent1 4 4 5 2 5 2" xfId="42198" xr:uid="{00000000-0005-0000-0000-000021A40000}"/>
    <cellStyle name="20% - Accent1 4 4 5 2 5 2 2" xfId="42199" xr:uid="{00000000-0005-0000-0000-000022A40000}"/>
    <cellStyle name="20% - Accent1 4 4 5 2 5 3" xfId="42200" xr:uid="{00000000-0005-0000-0000-000023A40000}"/>
    <cellStyle name="20% - Accent1 4 4 5 2 6" xfId="42201" xr:uid="{00000000-0005-0000-0000-000024A40000}"/>
    <cellStyle name="20% - Accent1 4 4 5 2 6 2" xfId="42202" xr:uid="{00000000-0005-0000-0000-000025A40000}"/>
    <cellStyle name="20% - Accent1 4 4 5 2 6 2 2" xfId="42203" xr:uid="{00000000-0005-0000-0000-000026A40000}"/>
    <cellStyle name="20% - Accent1 4 4 5 2 6 3" xfId="42204" xr:uid="{00000000-0005-0000-0000-000027A40000}"/>
    <cellStyle name="20% - Accent1 4 4 5 2 7" xfId="42205" xr:uid="{00000000-0005-0000-0000-000028A40000}"/>
    <cellStyle name="20% - Accent1 4 4 5 2 7 2" xfId="42206" xr:uid="{00000000-0005-0000-0000-000029A40000}"/>
    <cellStyle name="20% - Accent1 4 4 5 2 8" xfId="42207" xr:uid="{00000000-0005-0000-0000-00002AA40000}"/>
    <cellStyle name="20% - Accent1 4 4 5 2 8 2" xfId="42208" xr:uid="{00000000-0005-0000-0000-00002BA40000}"/>
    <cellStyle name="20% - Accent1 4 4 5 2 9" xfId="42209" xr:uid="{00000000-0005-0000-0000-00002CA40000}"/>
    <cellStyle name="20% - Accent1 4 4 5 3" xfId="42210" xr:uid="{00000000-0005-0000-0000-00002DA40000}"/>
    <cellStyle name="20% - Accent1 4 4 5 3 2" xfId="42211" xr:uid="{00000000-0005-0000-0000-00002EA40000}"/>
    <cellStyle name="20% - Accent1 4 4 5 3 2 2" xfId="42212" xr:uid="{00000000-0005-0000-0000-00002FA40000}"/>
    <cellStyle name="20% - Accent1 4 4 5 3 2 2 2" xfId="42213" xr:uid="{00000000-0005-0000-0000-000030A40000}"/>
    <cellStyle name="20% - Accent1 4 4 5 3 2 2 2 2" xfId="42214" xr:uid="{00000000-0005-0000-0000-000031A40000}"/>
    <cellStyle name="20% - Accent1 4 4 5 3 2 2 3" xfId="42215" xr:uid="{00000000-0005-0000-0000-000032A40000}"/>
    <cellStyle name="20% - Accent1 4 4 5 3 2 3" xfId="42216" xr:uid="{00000000-0005-0000-0000-000033A40000}"/>
    <cellStyle name="20% - Accent1 4 4 5 3 2 3 2" xfId="42217" xr:uid="{00000000-0005-0000-0000-000034A40000}"/>
    <cellStyle name="20% - Accent1 4 4 5 3 2 4" xfId="42218" xr:uid="{00000000-0005-0000-0000-000035A40000}"/>
    <cellStyle name="20% - Accent1 4 4 5 3 3" xfId="42219" xr:uid="{00000000-0005-0000-0000-000036A40000}"/>
    <cellStyle name="20% - Accent1 4 4 5 3 3 2" xfId="42220" xr:uid="{00000000-0005-0000-0000-000037A40000}"/>
    <cellStyle name="20% - Accent1 4 4 5 3 3 2 2" xfId="42221" xr:uid="{00000000-0005-0000-0000-000038A40000}"/>
    <cellStyle name="20% - Accent1 4 4 5 3 3 2 2 2" xfId="42222" xr:uid="{00000000-0005-0000-0000-000039A40000}"/>
    <cellStyle name="20% - Accent1 4 4 5 3 3 2 3" xfId="42223" xr:uid="{00000000-0005-0000-0000-00003AA40000}"/>
    <cellStyle name="20% - Accent1 4 4 5 3 3 3" xfId="42224" xr:uid="{00000000-0005-0000-0000-00003BA40000}"/>
    <cellStyle name="20% - Accent1 4 4 5 3 3 3 2" xfId="42225" xr:uid="{00000000-0005-0000-0000-00003CA40000}"/>
    <cellStyle name="20% - Accent1 4 4 5 3 3 4" xfId="42226" xr:uid="{00000000-0005-0000-0000-00003DA40000}"/>
    <cellStyle name="20% - Accent1 4 4 5 3 4" xfId="42227" xr:uid="{00000000-0005-0000-0000-00003EA40000}"/>
    <cellStyle name="20% - Accent1 4 4 5 3 4 2" xfId="42228" xr:uid="{00000000-0005-0000-0000-00003FA40000}"/>
    <cellStyle name="20% - Accent1 4 4 5 3 4 2 2" xfId="42229" xr:uid="{00000000-0005-0000-0000-000040A40000}"/>
    <cellStyle name="20% - Accent1 4 4 5 3 4 2 2 2" xfId="42230" xr:uid="{00000000-0005-0000-0000-000041A40000}"/>
    <cellStyle name="20% - Accent1 4 4 5 3 4 2 3" xfId="42231" xr:uid="{00000000-0005-0000-0000-000042A40000}"/>
    <cellStyle name="20% - Accent1 4 4 5 3 4 3" xfId="42232" xr:uid="{00000000-0005-0000-0000-000043A40000}"/>
    <cellStyle name="20% - Accent1 4 4 5 3 4 3 2" xfId="42233" xr:uid="{00000000-0005-0000-0000-000044A40000}"/>
    <cellStyle name="20% - Accent1 4 4 5 3 4 4" xfId="42234" xr:uid="{00000000-0005-0000-0000-000045A40000}"/>
    <cellStyle name="20% - Accent1 4 4 5 3 5" xfId="42235" xr:uid="{00000000-0005-0000-0000-000046A40000}"/>
    <cellStyle name="20% - Accent1 4 4 5 3 5 2" xfId="42236" xr:uid="{00000000-0005-0000-0000-000047A40000}"/>
    <cellStyle name="20% - Accent1 4 4 5 3 5 2 2" xfId="42237" xr:uid="{00000000-0005-0000-0000-000048A40000}"/>
    <cellStyle name="20% - Accent1 4 4 5 3 5 3" xfId="42238" xr:uid="{00000000-0005-0000-0000-000049A40000}"/>
    <cellStyle name="20% - Accent1 4 4 5 3 6" xfId="42239" xr:uid="{00000000-0005-0000-0000-00004AA40000}"/>
    <cellStyle name="20% - Accent1 4 4 5 3 6 2" xfId="42240" xr:uid="{00000000-0005-0000-0000-00004BA40000}"/>
    <cellStyle name="20% - Accent1 4 4 5 3 6 2 2" xfId="42241" xr:uid="{00000000-0005-0000-0000-00004CA40000}"/>
    <cellStyle name="20% - Accent1 4 4 5 3 6 3" xfId="42242" xr:uid="{00000000-0005-0000-0000-00004DA40000}"/>
    <cellStyle name="20% - Accent1 4 4 5 3 7" xfId="42243" xr:uid="{00000000-0005-0000-0000-00004EA40000}"/>
    <cellStyle name="20% - Accent1 4 4 5 3 7 2" xfId="42244" xr:uid="{00000000-0005-0000-0000-00004FA40000}"/>
    <cellStyle name="20% - Accent1 4 4 5 3 8" xfId="42245" xr:uid="{00000000-0005-0000-0000-000050A40000}"/>
    <cellStyle name="20% - Accent1 4 4 5 3 8 2" xfId="42246" xr:uid="{00000000-0005-0000-0000-000051A40000}"/>
    <cellStyle name="20% - Accent1 4 4 5 3 9" xfId="42247" xr:uid="{00000000-0005-0000-0000-000052A40000}"/>
    <cellStyle name="20% - Accent1 4 4 5 4" xfId="42248" xr:uid="{00000000-0005-0000-0000-000053A40000}"/>
    <cellStyle name="20% - Accent1 4 4 5 4 2" xfId="42249" xr:uid="{00000000-0005-0000-0000-000054A40000}"/>
    <cellStyle name="20% - Accent1 4 4 5 4 2 2" xfId="42250" xr:uid="{00000000-0005-0000-0000-000055A40000}"/>
    <cellStyle name="20% - Accent1 4 4 5 4 2 2 2" xfId="42251" xr:uid="{00000000-0005-0000-0000-000056A40000}"/>
    <cellStyle name="20% - Accent1 4 4 5 4 2 3" xfId="42252" xr:uid="{00000000-0005-0000-0000-000057A40000}"/>
    <cellStyle name="20% - Accent1 4 4 5 4 3" xfId="42253" xr:uid="{00000000-0005-0000-0000-000058A40000}"/>
    <cellStyle name="20% - Accent1 4 4 5 4 3 2" xfId="42254" xr:uid="{00000000-0005-0000-0000-000059A40000}"/>
    <cellStyle name="20% - Accent1 4 4 5 4 4" xfId="42255" xr:uid="{00000000-0005-0000-0000-00005AA40000}"/>
    <cellStyle name="20% - Accent1 4 4 5 5" xfId="42256" xr:uid="{00000000-0005-0000-0000-00005BA40000}"/>
    <cellStyle name="20% - Accent1 4 4 5 5 2" xfId="42257" xr:uid="{00000000-0005-0000-0000-00005CA40000}"/>
    <cellStyle name="20% - Accent1 4 4 5 5 2 2" xfId="42258" xr:uid="{00000000-0005-0000-0000-00005DA40000}"/>
    <cellStyle name="20% - Accent1 4 4 5 5 2 2 2" xfId="42259" xr:uid="{00000000-0005-0000-0000-00005EA40000}"/>
    <cellStyle name="20% - Accent1 4 4 5 5 2 3" xfId="42260" xr:uid="{00000000-0005-0000-0000-00005FA40000}"/>
    <cellStyle name="20% - Accent1 4 4 5 5 3" xfId="42261" xr:uid="{00000000-0005-0000-0000-000060A40000}"/>
    <cellStyle name="20% - Accent1 4 4 5 5 3 2" xfId="42262" xr:uid="{00000000-0005-0000-0000-000061A40000}"/>
    <cellStyle name="20% - Accent1 4 4 5 5 4" xfId="42263" xr:uid="{00000000-0005-0000-0000-000062A40000}"/>
    <cellStyle name="20% - Accent1 4 4 5 6" xfId="42264" xr:uid="{00000000-0005-0000-0000-000063A40000}"/>
    <cellStyle name="20% - Accent1 4 4 5 6 2" xfId="42265" xr:uid="{00000000-0005-0000-0000-000064A40000}"/>
    <cellStyle name="20% - Accent1 4 4 5 6 2 2" xfId="42266" xr:uid="{00000000-0005-0000-0000-000065A40000}"/>
    <cellStyle name="20% - Accent1 4 4 5 6 2 2 2" xfId="42267" xr:uid="{00000000-0005-0000-0000-000066A40000}"/>
    <cellStyle name="20% - Accent1 4 4 5 6 2 3" xfId="42268" xr:uid="{00000000-0005-0000-0000-000067A40000}"/>
    <cellStyle name="20% - Accent1 4 4 5 6 3" xfId="42269" xr:uid="{00000000-0005-0000-0000-000068A40000}"/>
    <cellStyle name="20% - Accent1 4 4 5 6 3 2" xfId="42270" xr:uid="{00000000-0005-0000-0000-000069A40000}"/>
    <cellStyle name="20% - Accent1 4 4 5 6 4" xfId="42271" xr:uid="{00000000-0005-0000-0000-00006AA40000}"/>
    <cellStyle name="20% - Accent1 4 4 5 7" xfId="42272" xr:uid="{00000000-0005-0000-0000-00006BA40000}"/>
    <cellStyle name="20% - Accent1 4 4 5 7 2" xfId="42273" xr:uid="{00000000-0005-0000-0000-00006CA40000}"/>
    <cellStyle name="20% - Accent1 4 4 5 7 2 2" xfId="42274" xr:uid="{00000000-0005-0000-0000-00006DA40000}"/>
    <cellStyle name="20% - Accent1 4 4 5 7 3" xfId="42275" xr:uid="{00000000-0005-0000-0000-00006EA40000}"/>
    <cellStyle name="20% - Accent1 4 4 5 8" xfId="42276" xr:uid="{00000000-0005-0000-0000-00006FA40000}"/>
    <cellStyle name="20% - Accent1 4 4 5 8 2" xfId="42277" xr:uid="{00000000-0005-0000-0000-000070A40000}"/>
    <cellStyle name="20% - Accent1 4 4 5 8 2 2" xfId="42278" xr:uid="{00000000-0005-0000-0000-000071A40000}"/>
    <cellStyle name="20% - Accent1 4 4 5 8 3" xfId="42279" xr:uid="{00000000-0005-0000-0000-000072A40000}"/>
    <cellStyle name="20% - Accent1 4 4 5 9" xfId="42280" xr:uid="{00000000-0005-0000-0000-000073A40000}"/>
    <cellStyle name="20% - Accent1 4 4 5 9 2" xfId="42281" xr:uid="{00000000-0005-0000-0000-000074A40000}"/>
    <cellStyle name="20% - Accent1 4 4 6" xfId="42282" xr:uid="{00000000-0005-0000-0000-000075A40000}"/>
    <cellStyle name="20% - Accent1 4 4 6 10" xfId="42283" xr:uid="{00000000-0005-0000-0000-000076A40000}"/>
    <cellStyle name="20% - Accent1 4 4 6 10 2" xfId="42284" xr:uid="{00000000-0005-0000-0000-000077A40000}"/>
    <cellStyle name="20% - Accent1 4 4 6 11" xfId="42285" xr:uid="{00000000-0005-0000-0000-000078A40000}"/>
    <cellStyle name="20% - Accent1 4 4 6 2" xfId="42286" xr:uid="{00000000-0005-0000-0000-000079A40000}"/>
    <cellStyle name="20% - Accent1 4 4 6 2 2" xfId="42287" xr:uid="{00000000-0005-0000-0000-00007AA40000}"/>
    <cellStyle name="20% - Accent1 4 4 6 2 2 2" xfId="42288" xr:uid="{00000000-0005-0000-0000-00007BA40000}"/>
    <cellStyle name="20% - Accent1 4 4 6 2 2 2 2" xfId="42289" xr:uid="{00000000-0005-0000-0000-00007CA40000}"/>
    <cellStyle name="20% - Accent1 4 4 6 2 2 2 2 2" xfId="42290" xr:uid="{00000000-0005-0000-0000-00007DA40000}"/>
    <cellStyle name="20% - Accent1 4 4 6 2 2 2 3" xfId="42291" xr:uid="{00000000-0005-0000-0000-00007EA40000}"/>
    <cellStyle name="20% - Accent1 4 4 6 2 2 3" xfId="42292" xr:uid="{00000000-0005-0000-0000-00007FA40000}"/>
    <cellStyle name="20% - Accent1 4 4 6 2 2 3 2" xfId="42293" xr:uid="{00000000-0005-0000-0000-000080A40000}"/>
    <cellStyle name="20% - Accent1 4 4 6 2 2 4" xfId="42294" xr:uid="{00000000-0005-0000-0000-000081A40000}"/>
    <cellStyle name="20% - Accent1 4 4 6 2 3" xfId="42295" xr:uid="{00000000-0005-0000-0000-000082A40000}"/>
    <cellStyle name="20% - Accent1 4 4 6 2 3 2" xfId="42296" xr:uid="{00000000-0005-0000-0000-000083A40000}"/>
    <cellStyle name="20% - Accent1 4 4 6 2 3 2 2" xfId="42297" xr:uid="{00000000-0005-0000-0000-000084A40000}"/>
    <cellStyle name="20% - Accent1 4 4 6 2 3 2 2 2" xfId="42298" xr:uid="{00000000-0005-0000-0000-000085A40000}"/>
    <cellStyle name="20% - Accent1 4 4 6 2 3 2 3" xfId="42299" xr:uid="{00000000-0005-0000-0000-000086A40000}"/>
    <cellStyle name="20% - Accent1 4 4 6 2 3 3" xfId="42300" xr:uid="{00000000-0005-0000-0000-000087A40000}"/>
    <cellStyle name="20% - Accent1 4 4 6 2 3 3 2" xfId="42301" xr:uid="{00000000-0005-0000-0000-000088A40000}"/>
    <cellStyle name="20% - Accent1 4 4 6 2 3 4" xfId="42302" xr:uid="{00000000-0005-0000-0000-000089A40000}"/>
    <cellStyle name="20% - Accent1 4 4 6 2 4" xfId="42303" xr:uid="{00000000-0005-0000-0000-00008AA40000}"/>
    <cellStyle name="20% - Accent1 4 4 6 2 4 2" xfId="42304" xr:uid="{00000000-0005-0000-0000-00008BA40000}"/>
    <cellStyle name="20% - Accent1 4 4 6 2 4 2 2" xfId="42305" xr:uid="{00000000-0005-0000-0000-00008CA40000}"/>
    <cellStyle name="20% - Accent1 4 4 6 2 4 2 2 2" xfId="42306" xr:uid="{00000000-0005-0000-0000-00008DA40000}"/>
    <cellStyle name="20% - Accent1 4 4 6 2 4 2 3" xfId="42307" xr:uid="{00000000-0005-0000-0000-00008EA40000}"/>
    <cellStyle name="20% - Accent1 4 4 6 2 4 3" xfId="42308" xr:uid="{00000000-0005-0000-0000-00008FA40000}"/>
    <cellStyle name="20% - Accent1 4 4 6 2 4 3 2" xfId="42309" xr:uid="{00000000-0005-0000-0000-000090A40000}"/>
    <cellStyle name="20% - Accent1 4 4 6 2 4 4" xfId="42310" xr:uid="{00000000-0005-0000-0000-000091A40000}"/>
    <cellStyle name="20% - Accent1 4 4 6 2 5" xfId="42311" xr:uid="{00000000-0005-0000-0000-000092A40000}"/>
    <cellStyle name="20% - Accent1 4 4 6 2 5 2" xfId="42312" xr:uid="{00000000-0005-0000-0000-000093A40000}"/>
    <cellStyle name="20% - Accent1 4 4 6 2 5 2 2" xfId="42313" xr:uid="{00000000-0005-0000-0000-000094A40000}"/>
    <cellStyle name="20% - Accent1 4 4 6 2 5 3" xfId="42314" xr:uid="{00000000-0005-0000-0000-000095A40000}"/>
    <cellStyle name="20% - Accent1 4 4 6 2 6" xfId="42315" xr:uid="{00000000-0005-0000-0000-000096A40000}"/>
    <cellStyle name="20% - Accent1 4 4 6 2 6 2" xfId="42316" xr:uid="{00000000-0005-0000-0000-000097A40000}"/>
    <cellStyle name="20% - Accent1 4 4 6 2 6 2 2" xfId="42317" xr:uid="{00000000-0005-0000-0000-000098A40000}"/>
    <cellStyle name="20% - Accent1 4 4 6 2 6 3" xfId="42318" xr:uid="{00000000-0005-0000-0000-000099A40000}"/>
    <cellStyle name="20% - Accent1 4 4 6 2 7" xfId="42319" xr:uid="{00000000-0005-0000-0000-00009AA40000}"/>
    <cellStyle name="20% - Accent1 4 4 6 2 7 2" xfId="42320" xr:uid="{00000000-0005-0000-0000-00009BA40000}"/>
    <cellStyle name="20% - Accent1 4 4 6 2 8" xfId="42321" xr:uid="{00000000-0005-0000-0000-00009CA40000}"/>
    <cellStyle name="20% - Accent1 4 4 6 2 8 2" xfId="42322" xr:uid="{00000000-0005-0000-0000-00009DA40000}"/>
    <cellStyle name="20% - Accent1 4 4 6 2 9" xfId="42323" xr:uid="{00000000-0005-0000-0000-00009EA40000}"/>
    <cellStyle name="20% - Accent1 4 4 6 3" xfId="42324" xr:uid="{00000000-0005-0000-0000-00009FA40000}"/>
    <cellStyle name="20% - Accent1 4 4 6 3 2" xfId="42325" xr:uid="{00000000-0005-0000-0000-0000A0A40000}"/>
    <cellStyle name="20% - Accent1 4 4 6 3 2 2" xfId="42326" xr:uid="{00000000-0005-0000-0000-0000A1A40000}"/>
    <cellStyle name="20% - Accent1 4 4 6 3 2 2 2" xfId="42327" xr:uid="{00000000-0005-0000-0000-0000A2A40000}"/>
    <cellStyle name="20% - Accent1 4 4 6 3 2 2 2 2" xfId="42328" xr:uid="{00000000-0005-0000-0000-0000A3A40000}"/>
    <cellStyle name="20% - Accent1 4 4 6 3 2 2 3" xfId="42329" xr:uid="{00000000-0005-0000-0000-0000A4A40000}"/>
    <cellStyle name="20% - Accent1 4 4 6 3 2 3" xfId="42330" xr:uid="{00000000-0005-0000-0000-0000A5A40000}"/>
    <cellStyle name="20% - Accent1 4 4 6 3 2 3 2" xfId="42331" xr:uid="{00000000-0005-0000-0000-0000A6A40000}"/>
    <cellStyle name="20% - Accent1 4 4 6 3 2 4" xfId="42332" xr:uid="{00000000-0005-0000-0000-0000A7A40000}"/>
    <cellStyle name="20% - Accent1 4 4 6 3 3" xfId="42333" xr:uid="{00000000-0005-0000-0000-0000A8A40000}"/>
    <cellStyle name="20% - Accent1 4 4 6 3 3 2" xfId="42334" xr:uid="{00000000-0005-0000-0000-0000A9A40000}"/>
    <cellStyle name="20% - Accent1 4 4 6 3 3 2 2" xfId="42335" xr:uid="{00000000-0005-0000-0000-0000AAA40000}"/>
    <cellStyle name="20% - Accent1 4 4 6 3 3 2 2 2" xfId="42336" xr:uid="{00000000-0005-0000-0000-0000ABA40000}"/>
    <cellStyle name="20% - Accent1 4 4 6 3 3 2 3" xfId="42337" xr:uid="{00000000-0005-0000-0000-0000ACA40000}"/>
    <cellStyle name="20% - Accent1 4 4 6 3 3 3" xfId="42338" xr:uid="{00000000-0005-0000-0000-0000ADA40000}"/>
    <cellStyle name="20% - Accent1 4 4 6 3 3 3 2" xfId="42339" xr:uid="{00000000-0005-0000-0000-0000AEA40000}"/>
    <cellStyle name="20% - Accent1 4 4 6 3 3 4" xfId="42340" xr:uid="{00000000-0005-0000-0000-0000AFA40000}"/>
    <cellStyle name="20% - Accent1 4 4 6 3 4" xfId="42341" xr:uid="{00000000-0005-0000-0000-0000B0A40000}"/>
    <cellStyle name="20% - Accent1 4 4 6 3 4 2" xfId="42342" xr:uid="{00000000-0005-0000-0000-0000B1A40000}"/>
    <cellStyle name="20% - Accent1 4 4 6 3 4 2 2" xfId="42343" xr:uid="{00000000-0005-0000-0000-0000B2A40000}"/>
    <cellStyle name="20% - Accent1 4 4 6 3 4 2 2 2" xfId="42344" xr:uid="{00000000-0005-0000-0000-0000B3A40000}"/>
    <cellStyle name="20% - Accent1 4 4 6 3 4 2 3" xfId="42345" xr:uid="{00000000-0005-0000-0000-0000B4A40000}"/>
    <cellStyle name="20% - Accent1 4 4 6 3 4 3" xfId="42346" xr:uid="{00000000-0005-0000-0000-0000B5A40000}"/>
    <cellStyle name="20% - Accent1 4 4 6 3 4 3 2" xfId="42347" xr:uid="{00000000-0005-0000-0000-0000B6A40000}"/>
    <cellStyle name="20% - Accent1 4 4 6 3 4 4" xfId="42348" xr:uid="{00000000-0005-0000-0000-0000B7A40000}"/>
    <cellStyle name="20% - Accent1 4 4 6 3 5" xfId="42349" xr:uid="{00000000-0005-0000-0000-0000B8A40000}"/>
    <cellStyle name="20% - Accent1 4 4 6 3 5 2" xfId="42350" xr:uid="{00000000-0005-0000-0000-0000B9A40000}"/>
    <cellStyle name="20% - Accent1 4 4 6 3 5 2 2" xfId="42351" xr:uid="{00000000-0005-0000-0000-0000BAA40000}"/>
    <cellStyle name="20% - Accent1 4 4 6 3 5 3" xfId="42352" xr:uid="{00000000-0005-0000-0000-0000BBA40000}"/>
    <cellStyle name="20% - Accent1 4 4 6 3 6" xfId="42353" xr:uid="{00000000-0005-0000-0000-0000BCA40000}"/>
    <cellStyle name="20% - Accent1 4 4 6 3 6 2" xfId="42354" xr:uid="{00000000-0005-0000-0000-0000BDA40000}"/>
    <cellStyle name="20% - Accent1 4 4 6 3 6 2 2" xfId="42355" xr:uid="{00000000-0005-0000-0000-0000BEA40000}"/>
    <cellStyle name="20% - Accent1 4 4 6 3 6 3" xfId="42356" xr:uid="{00000000-0005-0000-0000-0000BFA40000}"/>
    <cellStyle name="20% - Accent1 4 4 6 3 7" xfId="42357" xr:uid="{00000000-0005-0000-0000-0000C0A40000}"/>
    <cellStyle name="20% - Accent1 4 4 6 3 7 2" xfId="42358" xr:uid="{00000000-0005-0000-0000-0000C1A40000}"/>
    <cellStyle name="20% - Accent1 4 4 6 3 8" xfId="42359" xr:uid="{00000000-0005-0000-0000-0000C2A40000}"/>
    <cellStyle name="20% - Accent1 4 4 6 3 8 2" xfId="42360" xr:uid="{00000000-0005-0000-0000-0000C3A40000}"/>
    <cellStyle name="20% - Accent1 4 4 6 3 9" xfId="42361" xr:uid="{00000000-0005-0000-0000-0000C4A40000}"/>
    <cellStyle name="20% - Accent1 4 4 6 4" xfId="42362" xr:uid="{00000000-0005-0000-0000-0000C5A40000}"/>
    <cellStyle name="20% - Accent1 4 4 6 4 2" xfId="42363" xr:uid="{00000000-0005-0000-0000-0000C6A40000}"/>
    <cellStyle name="20% - Accent1 4 4 6 4 2 2" xfId="42364" xr:uid="{00000000-0005-0000-0000-0000C7A40000}"/>
    <cellStyle name="20% - Accent1 4 4 6 4 2 2 2" xfId="42365" xr:uid="{00000000-0005-0000-0000-0000C8A40000}"/>
    <cellStyle name="20% - Accent1 4 4 6 4 2 3" xfId="42366" xr:uid="{00000000-0005-0000-0000-0000C9A40000}"/>
    <cellStyle name="20% - Accent1 4 4 6 4 3" xfId="42367" xr:uid="{00000000-0005-0000-0000-0000CAA40000}"/>
    <cellStyle name="20% - Accent1 4 4 6 4 3 2" xfId="42368" xr:uid="{00000000-0005-0000-0000-0000CBA40000}"/>
    <cellStyle name="20% - Accent1 4 4 6 4 4" xfId="42369" xr:uid="{00000000-0005-0000-0000-0000CCA40000}"/>
    <cellStyle name="20% - Accent1 4 4 6 5" xfId="42370" xr:uid="{00000000-0005-0000-0000-0000CDA40000}"/>
    <cellStyle name="20% - Accent1 4 4 6 5 2" xfId="42371" xr:uid="{00000000-0005-0000-0000-0000CEA40000}"/>
    <cellStyle name="20% - Accent1 4 4 6 5 2 2" xfId="42372" xr:uid="{00000000-0005-0000-0000-0000CFA40000}"/>
    <cellStyle name="20% - Accent1 4 4 6 5 2 2 2" xfId="42373" xr:uid="{00000000-0005-0000-0000-0000D0A40000}"/>
    <cellStyle name="20% - Accent1 4 4 6 5 2 3" xfId="42374" xr:uid="{00000000-0005-0000-0000-0000D1A40000}"/>
    <cellStyle name="20% - Accent1 4 4 6 5 3" xfId="42375" xr:uid="{00000000-0005-0000-0000-0000D2A40000}"/>
    <cellStyle name="20% - Accent1 4 4 6 5 3 2" xfId="42376" xr:uid="{00000000-0005-0000-0000-0000D3A40000}"/>
    <cellStyle name="20% - Accent1 4 4 6 5 4" xfId="42377" xr:uid="{00000000-0005-0000-0000-0000D4A40000}"/>
    <cellStyle name="20% - Accent1 4 4 6 6" xfId="42378" xr:uid="{00000000-0005-0000-0000-0000D5A40000}"/>
    <cellStyle name="20% - Accent1 4 4 6 6 2" xfId="42379" xr:uid="{00000000-0005-0000-0000-0000D6A40000}"/>
    <cellStyle name="20% - Accent1 4 4 6 6 2 2" xfId="42380" xr:uid="{00000000-0005-0000-0000-0000D7A40000}"/>
    <cellStyle name="20% - Accent1 4 4 6 6 2 2 2" xfId="42381" xr:uid="{00000000-0005-0000-0000-0000D8A40000}"/>
    <cellStyle name="20% - Accent1 4 4 6 6 2 3" xfId="42382" xr:uid="{00000000-0005-0000-0000-0000D9A40000}"/>
    <cellStyle name="20% - Accent1 4 4 6 6 3" xfId="42383" xr:uid="{00000000-0005-0000-0000-0000DAA40000}"/>
    <cellStyle name="20% - Accent1 4 4 6 6 3 2" xfId="42384" xr:uid="{00000000-0005-0000-0000-0000DBA40000}"/>
    <cellStyle name="20% - Accent1 4 4 6 6 4" xfId="42385" xr:uid="{00000000-0005-0000-0000-0000DCA40000}"/>
    <cellStyle name="20% - Accent1 4 4 6 7" xfId="42386" xr:uid="{00000000-0005-0000-0000-0000DDA40000}"/>
    <cellStyle name="20% - Accent1 4 4 6 7 2" xfId="42387" xr:uid="{00000000-0005-0000-0000-0000DEA40000}"/>
    <cellStyle name="20% - Accent1 4 4 6 7 2 2" xfId="42388" xr:uid="{00000000-0005-0000-0000-0000DFA40000}"/>
    <cellStyle name="20% - Accent1 4 4 6 7 3" xfId="42389" xr:uid="{00000000-0005-0000-0000-0000E0A40000}"/>
    <cellStyle name="20% - Accent1 4 4 6 8" xfId="42390" xr:uid="{00000000-0005-0000-0000-0000E1A40000}"/>
    <cellStyle name="20% - Accent1 4 4 6 8 2" xfId="42391" xr:uid="{00000000-0005-0000-0000-0000E2A40000}"/>
    <cellStyle name="20% - Accent1 4 4 6 8 2 2" xfId="42392" xr:uid="{00000000-0005-0000-0000-0000E3A40000}"/>
    <cellStyle name="20% - Accent1 4 4 6 8 3" xfId="42393" xr:uid="{00000000-0005-0000-0000-0000E4A40000}"/>
    <cellStyle name="20% - Accent1 4 4 6 9" xfId="42394" xr:uid="{00000000-0005-0000-0000-0000E5A40000}"/>
    <cellStyle name="20% - Accent1 4 4 6 9 2" xfId="42395" xr:uid="{00000000-0005-0000-0000-0000E6A40000}"/>
    <cellStyle name="20% - Accent1 4 4 7" xfId="42396" xr:uid="{00000000-0005-0000-0000-0000E7A40000}"/>
    <cellStyle name="20% - Accent1 4 4 7 2" xfId="42397" xr:uid="{00000000-0005-0000-0000-0000E8A40000}"/>
    <cellStyle name="20% - Accent1 4 4 7 2 2" xfId="42398" xr:uid="{00000000-0005-0000-0000-0000E9A40000}"/>
    <cellStyle name="20% - Accent1 4 4 7 2 2 2" xfId="42399" xr:uid="{00000000-0005-0000-0000-0000EAA40000}"/>
    <cellStyle name="20% - Accent1 4 4 7 2 2 2 2" xfId="42400" xr:uid="{00000000-0005-0000-0000-0000EBA40000}"/>
    <cellStyle name="20% - Accent1 4 4 7 2 2 3" xfId="42401" xr:uid="{00000000-0005-0000-0000-0000ECA40000}"/>
    <cellStyle name="20% - Accent1 4 4 7 2 3" xfId="42402" xr:uid="{00000000-0005-0000-0000-0000EDA40000}"/>
    <cellStyle name="20% - Accent1 4 4 7 2 3 2" xfId="42403" xr:uid="{00000000-0005-0000-0000-0000EEA40000}"/>
    <cellStyle name="20% - Accent1 4 4 7 2 4" xfId="42404" xr:uid="{00000000-0005-0000-0000-0000EFA40000}"/>
    <cellStyle name="20% - Accent1 4 4 7 3" xfId="42405" xr:uid="{00000000-0005-0000-0000-0000F0A40000}"/>
    <cellStyle name="20% - Accent1 4 4 7 3 2" xfId="42406" xr:uid="{00000000-0005-0000-0000-0000F1A40000}"/>
    <cellStyle name="20% - Accent1 4 4 7 3 2 2" xfId="42407" xr:uid="{00000000-0005-0000-0000-0000F2A40000}"/>
    <cellStyle name="20% - Accent1 4 4 7 3 2 2 2" xfId="42408" xr:uid="{00000000-0005-0000-0000-0000F3A40000}"/>
    <cellStyle name="20% - Accent1 4 4 7 3 2 3" xfId="42409" xr:uid="{00000000-0005-0000-0000-0000F4A40000}"/>
    <cellStyle name="20% - Accent1 4 4 7 3 3" xfId="42410" xr:uid="{00000000-0005-0000-0000-0000F5A40000}"/>
    <cellStyle name="20% - Accent1 4 4 7 3 3 2" xfId="42411" xr:uid="{00000000-0005-0000-0000-0000F6A40000}"/>
    <cellStyle name="20% - Accent1 4 4 7 3 4" xfId="42412" xr:uid="{00000000-0005-0000-0000-0000F7A40000}"/>
    <cellStyle name="20% - Accent1 4 4 7 4" xfId="42413" xr:uid="{00000000-0005-0000-0000-0000F8A40000}"/>
    <cellStyle name="20% - Accent1 4 4 7 4 2" xfId="42414" xr:uid="{00000000-0005-0000-0000-0000F9A40000}"/>
    <cellStyle name="20% - Accent1 4 4 7 4 2 2" xfId="42415" xr:uid="{00000000-0005-0000-0000-0000FAA40000}"/>
    <cellStyle name="20% - Accent1 4 4 7 4 2 2 2" xfId="42416" xr:uid="{00000000-0005-0000-0000-0000FBA40000}"/>
    <cellStyle name="20% - Accent1 4 4 7 4 2 3" xfId="42417" xr:uid="{00000000-0005-0000-0000-0000FCA40000}"/>
    <cellStyle name="20% - Accent1 4 4 7 4 3" xfId="42418" xr:uid="{00000000-0005-0000-0000-0000FDA40000}"/>
    <cellStyle name="20% - Accent1 4 4 7 4 3 2" xfId="42419" xr:uid="{00000000-0005-0000-0000-0000FEA40000}"/>
    <cellStyle name="20% - Accent1 4 4 7 4 4" xfId="42420" xr:uid="{00000000-0005-0000-0000-0000FFA40000}"/>
    <cellStyle name="20% - Accent1 4 4 7 5" xfId="42421" xr:uid="{00000000-0005-0000-0000-000000A50000}"/>
    <cellStyle name="20% - Accent1 4 4 7 5 2" xfId="42422" xr:uid="{00000000-0005-0000-0000-000001A50000}"/>
    <cellStyle name="20% - Accent1 4 4 7 5 2 2" xfId="42423" xr:uid="{00000000-0005-0000-0000-000002A50000}"/>
    <cellStyle name="20% - Accent1 4 4 7 5 3" xfId="42424" xr:uid="{00000000-0005-0000-0000-000003A50000}"/>
    <cellStyle name="20% - Accent1 4 4 7 6" xfId="42425" xr:uid="{00000000-0005-0000-0000-000004A50000}"/>
    <cellStyle name="20% - Accent1 4 4 7 6 2" xfId="42426" xr:uid="{00000000-0005-0000-0000-000005A50000}"/>
    <cellStyle name="20% - Accent1 4 4 7 6 2 2" xfId="42427" xr:uid="{00000000-0005-0000-0000-000006A50000}"/>
    <cellStyle name="20% - Accent1 4 4 7 6 3" xfId="42428" xr:uid="{00000000-0005-0000-0000-000007A50000}"/>
    <cellStyle name="20% - Accent1 4 4 7 7" xfId="42429" xr:uid="{00000000-0005-0000-0000-000008A50000}"/>
    <cellStyle name="20% - Accent1 4 4 7 7 2" xfId="42430" xr:uid="{00000000-0005-0000-0000-000009A50000}"/>
    <cellStyle name="20% - Accent1 4 4 7 8" xfId="42431" xr:uid="{00000000-0005-0000-0000-00000AA50000}"/>
    <cellStyle name="20% - Accent1 4 4 7 8 2" xfId="42432" xr:uid="{00000000-0005-0000-0000-00000BA50000}"/>
    <cellStyle name="20% - Accent1 4 4 7 9" xfId="42433" xr:uid="{00000000-0005-0000-0000-00000CA50000}"/>
    <cellStyle name="20% - Accent1 4 4 8" xfId="42434" xr:uid="{00000000-0005-0000-0000-00000DA50000}"/>
    <cellStyle name="20% - Accent1 4 4 8 2" xfId="42435" xr:uid="{00000000-0005-0000-0000-00000EA50000}"/>
    <cellStyle name="20% - Accent1 4 4 8 2 2" xfId="42436" xr:uid="{00000000-0005-0000-0000-00000FA50000}"/>
    <cellStyle name="20% - Accent1 4 4 8 2 2 2" xfId="42437" xr:uid="{00000000-0005-0000-0000-000010A50000}"/>
    <cellStyle name="20% - Accent1 4 4 8 2 2 2 2" xfId="42438" xr:uid="{00000000-0005-0000-0000-000011A50000}"/>
    <cellStyle name="20% - Accent1 4 4 8 2 2 3" xfId="42439" xr:uid="{00000000-0005-0000-0000-000012A50000}"/>
    <cellStyle name="20% - Accent1 4 4 8 2 3" xfId="42440" xr:uid="{00000000-0005-0000-0000-000013A50000}"/>
    <cellStyle name="20% - Accent1 4 4 8 2 3 2" xfId="42441" xr:uid="{00000000-0005-0000-0000-000014A50000}"/>
    <cellStyle name="20% - Accent1 4 4 8 2 4" xfId="42442" xr:uid="{00000000-0005-0000-0000-000015A50000}"/>
    <cellStyle name="20% - Accent1 4 4 8 3" xfId="42443" xr:uid="{00000000-0005-0000-0000-000016A50000}"/>
    <cellStyle name="20% - Accent1 4 4 8 3 2" xfId="42444" xr:uid="{00000000-0005-0000-0000-000017A50000}"/>
    <cellStyle name="20% - Accent1 4 4 8 3 2 2" xfId="42445" xr:uid="{00000000-0005-0000-0000-000018A50000}"/>
    <cellStyle name="20% - Accent1 4 4 8 3 2 2 2" xfId="42446" xr:uid="{00000000-0005-0000-0000-000019A50000}"/>
    <cellStyle name="20% - Accent1 4 4 8 3 2 3" xfId="42447" xr:uid="{00000000-0005-0000-0000-00001AA50000}"/>
    <cellStyle name="20% - Accent1 4 4 8 3 3" xfId="42448" xr:uid="{00000000-0005-0000-0000-00001BA50000}"/>
    <cellStyle name="20% - Accent1 4 4 8 3 3 2" xfId="42449" xr:uid="{00000000-0005-0000-0000-00001CA50000}"/>
    <cellStyle name="20% - Accent1 4 4 8 3 4" xfId="42450" xr:uid="{00000000-0005-0000-0000-00001DA50000}"/>
    <cellStyle name="20% - Accent1 4 4 8 4" xfId="42451" xr:uid="{00000000-0005-0000-0000-00001EA50000}"/>
    <cellStyle name="20% - Accent1 4 4 8 4 2" xfId="42452" xr:uid="{00000000-0005-0000-0000-00001FA50000}"/>
    <cellStyle name="20% - Accent1 4 4 8 4 2 2" xfId="42453" xr:uid="{00000000-0005-0000-0000-000020A50000}"/>
    <cellStyle name="20% - Accent1 4 4 8 4 2 2 2" xfId="42454" xr:uid="{00000000-0005-0000-0000-000021A50000}"/>
    <cellStyle name="20% - Accent1 4 4 8 4 2 3" xfId="42455" xr:uid="{00000000-0005-0000-0000-000022A50000}"/>
    <cellStyle name="20% - Accent1 4 4 8 4 3" xfId="42456" xr:uid="{00000000-0005-0000-0000-000023A50000}"/>
    <cellStyle name="20% - Accent1 4 4 8 4 3 2" xfId="42457" xr:uid="{00000000-0005-0000-0000-000024A50000}"/>
    <cellStyle name="20% - Accent1 4 4 8 4 4" xfId="42458" xr:uid="{00000000-0005-0000-0000-000025A50000}"/>
    <cellStyle name="20% - Accent1 4 4 8 5" xfId="42459" xr:uid="{00000000-0005-0000-0000-000026A50000}"/>
    <cellStyle name="20% - Accent1 4 4 8 5 2" xfId="42460" xr:uid="{00000000-0005-0000-0000-000027A50000}"/>
    <cellStyle name="20% - Accent1 4 4 8 5 2 2" xfId="42461" xr:uid="{00000000-0005-0000-0000-000028A50000}"/>
    <cellStyle name="20% - Accent1 4 4 8 5 3" xfId="42462" xr:uid="{00000000-0005-0000-0000-000029A50000}"/>
    <cellStyle name="20% - Accent1 4 4 8 6" xfId="42463" xr:uid="{00000000-0005-0000-0000-00002AA50000}"/>
    <cellStyle name="20% - Accent1 4 4 8 6 2" xfId="42464" xr:uid="{00000000-0005-0000-0000-00002BA50000}"/>
    <cellStyle name="20% - Accent1 4 4 8 6 2 2" xfId="42465" xr:uid="{00000000-0005-0000-0000-00002CA50000}"/>
    <cellStyle name="20% - Accent1 4 4 8 6 3" xfId="42466" xr:uid="{00000000-0005-0000-0000-00002DA50000}"/>
    <cellStyle name="20% - Accent1 4 4 8 7" xfId="42467" xr:uid="{00000000-0005-0000-0000-00002EA50000}"/>
    <cellStyle name="20% - Accent1 4 4 8 7 2" xfId="42468" xr:uid="{00000000-0005-0000-0000-00002FA50000}"/>
    <cellStyle name="20% - Accent1 4 4 8 8" xfId="42469" xr:uid="{00000000-0005-0000-0000-000030A50000}"/>
    <cellStyle name="20% - Accent1 4 4 8 8 2" xfId="42470" xr:uid="{00000000-0005-0000-0000-000031A50000}"/>
    <cellStyle name="20% - Accent1 4 4 8 9" xfId="42471" xr:uid="{00000000-0005-0000-0000-000032A50000}"/>
    <cellStyle name="20% - Accent1 4 4 9" xfId="42472" xr:uid="{00000000-0005-0000-0000-000033A50000}"/>
    <cellStyle name="20% - Accent1 4 4 9 2" xfId="42473" xr:uid="{00000000-0005-0000-0000-000034A50000}"/>
    <cellStyle name="20% - Accent1 4 4 9 2 2" xfId="42474" xr:uid="{00000000-0005-0000-0000-000035A50000}"/>
    <cellStyle name="20% - Accent1 4 4 9 2 2 2" xfId="42475" xr:uid="{00000000-0005-0000-0000-000036A50000}"/>
    <cellStyle name="20% - Accent1 4 4 9 2 3" xfId="42476" xr:uid="{00000000-0005-0000-0000-000037A50000}"/>
    <cellStyle name="20% - Accent1 4 4 9 3" xfId="42477" xr:uid="{00000000-0005-0000-0000-000038A50000}"/>
    <cellStyle name="20% - Accent1 4 4 9 3 2" xfId="42478" xr:uid="{00000000-0005-0000-0000-000039A50000}"/>
    <cellStyle name="20% - Accent1 4 4 9 4" xfId="42479" xr:uid="{00000000-0005-0000-0000-00003AA50000}"/>
    <cellStyle name="20% - Accent1 4 5" xfId="42480" xr:uid="{00000000-0005-0000-0000-00003BA50000}"/>
    <cellStyle name="20% - Accent1 4 5 10" xfId="42481" xr:uid="{00000000-0005-0000-0000-00003CA50000}"/>
    <cellStyle name="20% - Accent1 4 5 10 2" xfId="42482" xr:uid="{00000000-0005-0000-0000-00003DA50000}"/>
    <cellStyle name="20% - Accent1 4 5 10 2 2" xfId="42483" xr:uid="{00000000-0005-0000-0000-00003EA50000}"/>
    <cellStyle name="20% - Accent1 4 5 10 2 2 2" xfId="42484" xr:uid="{00000000-0005-0000-0000-00003FA50000}"/>
    <cellStyle name="20% - Accent1 4 5 10 2 3" xfId="42485" xr:uid="{00000000-0005-0000-0000-000040A50000}"/>
    <cellStyle name="20% - Accent1 4 5 10 3" xfId="42486" xr:uid="{00000000-0005-0000-0000-000041A50000}"/>
    <cellStyle name="20% - Accent1 4 5 10 3 2" xfId="42487" xr:uid="{00000000-0005-0000-0000-000042A50000}"/>
    <cellStyle name="20% - Accent1 4 5 10 4" xfId="42488" xr:uid="{00000000-0005-0000-0000-000043A50000}"/>
    <cellStyle name="20% - Accent1 4 5 11" xfId="42489" xr:uid="{00000000-0005-0000-0000-000044A50000}"/>
    <cellStyle name="20% - Accent1 4 5 11 2" xfId="42490" xr:uid="{00000000-0005-0000-0000-000045A50000}"/>
    <cellStyle name="20% - Accent1 4 5 11 2 2" xfId="42491" xr:uid="{00000000-0005-0000-0000-000046A50000}"/>
    <cellStyle name="20% - Accent1 4 5 11 2 2 2" xfId="42492" xr:uid="{00000000-0005-0000-0000-000047A50000}"/>
    <cellStyle name="20% - Accent1 4 5 11 2 3" xfId="42493" xr:uid="{00000000-0005-0000-0000-000048A50000}"/>
    <cellStyle name="20% - Accent1 4 5 11 3" xfId="42494" xr:uid="{00000000-0005-0000-0000-000049A50000}"/>
    <cellStyle name="20% - Accent1 4 5 11 3 2" xfId="42495" xr:uid="{00000000-0005-0000-0000-00004AA50000}"/>
    <cellStyle name="20% - Accent1 4 5 11 4" xfId="42496" xr:uid="{00000000-0005-0000-0000-00004BA50000}"/>
    <cellStyle name="20% - Accent1 4 5 12" xfId="42497" xr:uid="{00000000-0005-0000-0000-00004CA50000}"/>
    <cellStyle name="20% - Accent1 4 5 12 2" xfId="42498" xr:uid="{00000000-0005-0000-0000-00004DA50000}"/>
    <cellStyle name="20% - Accent1 4 5 12 2 2" xfId="42499" xr:uid="{00000000-0005-0000-0000-00004EA50000}"/>
    <cellStyle name="20% - Accent1 4 5 12 3" xfId="42500" xr:uid="{00000000-0005-0000-0000-00004FA50000}"/>
    <cellStyle name="20% - Accent1 4 5 13" xfId="42501" xr:uid="{00000000-0005-0000-0000-000050A50000}"/>
    <cellStyle name="20% - Accent1 4 5 13 2" xfId="42502" xr:uid="{00000000-0005-0000-0000-000051A50000}"/>
    <cellStyle name="20% - Accent1 4 5 13 2 2" xfId="42503" xr:uid="{00000000-0005-0000-0000-000052A50000}"/>
    <cellStyle name="20% - Accent1 4 5 13 3" xfId="42504" xr:uid="{00000000-0005-0000-0000-000053A50000}"/>
    <cellStyle name="20% - Accent1 4 5 14" xfId="42505" xr:uid="{00000000-0005-0000-0000-000054A50000}"/>
    <cellStyle name="20% - Accent1 4 5 14 2" xfId="42506" xr:uid="{00000000-0005-0000-0000-000055A50000}"/>
    <cellStyle name="20% - Accent1 4 5 15" xfId="42507" xr:uid="{00000000-0005-0000-0000-000056A50000}"/>
    <cellStyle name="20% - Accent1 4 5 15 2" xfId="42508" xr:uid="{00000000-0005-0000-0000-000057A50000}"/>
    <cellStyle name="20% - Accent1 4 5 16" xfId="42509" xr:uid="{00000000-0005-0000-0000-000058A50000}"/>
    <cellStyle name="20% - Accent1 4 5 2" xfId="42510" xr:uid="{00000000-0005-0000-0000-000059A50000}"/>
    <cellStyle name="20% - Accent1 4 5 2 10" xfId="42511" xr:uid="{00000000-0005-0000-0000-00005AA50000}"/>
    <cellStyle name="20% - Accent1 4 5 2 10 2" xfId="42512" xr:uid="{00000000-0005-0000-0000-00005BA50000}"/>
    <cellStyle name="20% - Accent1 4 5 2 10 2 2" xfId="42513" xr:uid="{00000000-0005-0000-0000-00005CA50000}"/>
    <cellStyle name="20% - Accent1 4 5 2 10 2 2 2" xfId="42514" xr:uid="{00000000-0005-0000-0000-00005DA50000}"/>
    <cellStyle name="20% - Accent1 4 5 2 10 2 3" xfId="42515" xr:uid="{00000000-0005-0000-0000-00005EA50000}"/>
    <cellStyle name="20% - Accent1 4 5 2 10 3" xfId="42516" xr:uid="{00000000-0005-0000-0000-00005FA50000}"/>
    <cellStyle name="20% - Accent1 4 5 2 10 3 2" xfId="42517" xr:uid="{00000000-0005-0000-0000-000060A50000}"/>
    <cellStyle name="20% - Accent1 4 5 2 10 4" xfId="42518" xr:uid="{00000000-0005-0000-0000-000061A50000}"/>
    <cellStyle name="20% - Accent1 4 5 2 11" xfId="42519" xr:uid="{00000000-0005-0000-0000-000062A50000}"/>
    <cellStyle name="20% - Accent1 4 5 2 11 2" xfId="42520" xr:uid="{00000000-0005-0000-0000-000063A50000}"/>
    <cellStyle name="20% - Accent1 4 5 2 11 2 2" xfId="42521" xr:uid="{00000000-0005-0000-0000-000064A50000}"/>
    <cellStyle name="20% - Accent1 4 5 2 11 3" xfId="42522" xr:uid="{00000000-0005-0000-0000-000065A50000}"/>
    <cellStyle name="20% - Accent1 4 5 2 12" xfId="42523" xr:uid="{00000000-0005-0000-0000-000066A50000}"/>
    <cellStyle name="20% - Accent1 4 5 2 12 2" xfId="42524" xr:uid="{00000000-0005-0000-0000-000067A50000}"/>
    <cellStyle name="20% - Accent1 4 5 2 12 2 2" xfId="42525" xr:uid="{00000000-0005-0000-0000-000068A50000}"/>
    <cellStyle name="20% - Accent1 4 5 2 12 3" xfId="42526" xr:uid="{00000000-0005-0000-0000-000069A50000}"/>
    <cellStyle name="20% - Accent1 4 5 2 13" xfId="42527" xr:uid="{00000000-0005-0000-0000-00006AA50000}"/>
    <cellStyle name="20% - Accent1 4 5 2 13 2" xfId="42528" xr:uid="{00000000-0005-0000-0000-00006BA50000}"/>
    <cellStyle name="20% - Accent1 4 5 2 14" xfId="42529" xr:uid="{00000000-0005-0000-0000-00006CA50000}"/>
    <cellStyle name="20% - Accent1 4 5 2 14 2" xfId="42530" xr:uid="{00000000-0005-0000-0000-00006DA50000}"/>
    <cellStyle name="20% - Accent1 4 5 2 15" xfId="42531" xr:uid="{00000000-0005-0000-0000-00006EA50000}"/>
    <cellStyle name="20% - Accent1 4 5 2 2" xfId="42532" xr:uid="{00000000-0005-0000-0000-00006FA50000}"/>
    <cellStyle name="20% - Accent1 4 5 2 2 10" xfId="42533" xr:uid="{00000000-0005-0000-0000-000070A50000}"/>
    <cellStyle name="20% - Accent1 4 5 2 2 10 2" xfId="42534" xr:uid="{00000000-0005-0000-0000-000071A50000}"/>
    <cellStyle name="20% - Accent1 4 5 2 2 10 2 2" xfId="42535" xr:uid="{00000000-0005-0000-0000-000072A50000}"/>
    <cellStyle name="20% - Accent1 4 5 2 2 10 3" xfId="42536" xr:uid="{00000000-0005-0000-0000-000073A50000}"/>
    <cellStyle name="20% - Accent1 4 5 2 2 11" xfId="42537" xr:uid="{00000000-0005-0000-0000-000074A50000}"/>
    <cellStyle name="20% - Accent1 4 5 2 2 11 2" xfId="42538" xr:uid="{00000000-0005-0000-0000-000075A50000}"/>
    <cellStyle name="20% - Accent1 4 5 2 2 11 2 2" xfId="42539" xr:uid="{00000000-0005-0000-0000-000076A50000}"/>
    <cellStyle name="20% - Accent1 4 5 2 2 11 3" xfId="42540" xr:uid="{00000000-0005-0000-0000-000077A50000}"/>
    <cellStyle name="20% - Accent1 4 5 2 2 12" xfId="42541" xr:uid="{00000000-0005-0000-0000-000078A50000}"/>
    <cellStyle name="20% - Accent1 4 5 2 2 12 2" xfId="42542" xr:uid="{00000000-0005-0000-0000-000079A50000}"/>
    <cellStyle name="20% - Accent1 4 5 2 2 13" xfId="42543" xr:uid="{00000000-0005-0000-0000-00007AA50000}"/>
    <cellStyle name="20% - Accent1 4 5 2 2 13 2" xfId="42544" xr:uid="{00000000-0005-0000-0000-00007BA50000}"/>
    <cellStyle name="20% - Accent1 4 5 2 2 14" xfId="42545" xr:uid="{00000000-0005-0000-0000-00007CA50000}"/>
    <cellStyle name="20% - Accent1 4 5 2 2 2" xfId="42546" xr:uid="{00000000-0005-0000-0000-00007DA50000}"/>
    <cellStyle name="20% - Accent1 4 5 2 2 2 10" xfId="42547" xr:uid="{00000000-0005-0000-0000-00007EA50000}"/>
    <cellStyle name="20% - Accent1 4 5 2 2 2 10 2" xfId="42548" xr:uid="{00000000-0005-0000-0000-00007FA50000}"/>
    <cellStyle name="20% - Accent1 4 5 2 2 2 11" xfId="42549" xr:uid="{00000000-0005-0000-0000-000080A50000}"/>
    <cellStyle name="20% - Accent1 4 5 2 2 2 2" xfId="42550" xr:uid="{00000000-0005-0000-0000-000081A50000}"/>
    <cellStyle name="20% - Accent1 4 5 2 2 2 2 2" xfId="42551" xr:uid="{00000000-0005-0000-0000-000082A50000}"/>
    <cellStyle name="20% - Accent1 4 5 2 2 2 2 2 2" xfId="42552" xr:uid="{00000000-0005-0000-0000-000083A50000}"/>
    <cellStyle name="20% - Accent1 4 5 2 2 2 2 2 2 2" xfId="42553" xr:uid="{00000000-0005-0000-0000-000084A50000}"/>
    <cellStyle name="20% - Accent1 4 5 2 2 2 2 2 2 2 2" xfId="42554" xr:uid="{00000000-0005-0000-0000-000085A50000}"/>
    <cellStyle name="20% - Accent1 4 5 2 2 2 2 2 2 3" xfId="42555" xr:uid="{00000000-0005-0000-0000-000086A50000}"/>
    <cellStyle name="20% - Accent1 4 5 2 2 2 2 2 3" xfId="42556" xr:uid="{00000000-0005-0000-0000-000087A50000}"/>
    <cellStyle name="20% - Accent1 4 5 2 2 2 2 2 3 2" xfId="42557" xr:uid="{00000000-0005-0000-0000-000088A50000}"/>
    <cellStyle name="20% - Accent1 4 5 2 2 2 2 2 4" xfId="42558" xr:uid="{00000000-0005-0000-0000-000089A50000}"/>
    <cellStyle name="20% - Accent1 4 5 2 2 2 2 3" xfId="42559" xr:uid="{00000000-0005-0000-0000-00008AA50000}"/>
    <cellStyle name="20% - Accent1 4 5 2 2 2 2 3 2" xfId="42560" xr:uid="{00000000-0005-0000-0000-00008BA50000}"/>
    <cellStyle name="20% - Accent1 4 5 2 2 2 2 3 2 2" xfId="42561" xr:uid="{00000000-0005-0000-0000-00008CA50000}"/>
    <cellStyle name="20% - Accent1 4 5 2 2 2 2 3 2 2 2" xfId="42562" xr:uid="{00000000-0005-0000-0000-00008DA50000}"/>
    <cellStyle name="20% - Accent1 4 5 2 2 2 2 3 2 3" xfId="42563" xr:uid="{00000000-0005-0000-0000-00008EA50000}"/>
    <cellStyle name="20% - Accent1 4 5 2 2 2 2 3 3" xfId="42564" xr:uid="{00000000-0005-0000-0000-00008FA50000}"/>
    <cellStyle name="20% - Accent1 4 5 2 2 2 2 3 3 2" xfId="42565" xr:uid="{00000000-0005-0000-0000-000090A50000}"/>
    <cellStyle name="20% - Accent1 4 5 2 2 2 2 3 4" xfId="42566" xr:uid="{00000000-0005-0000-0000-000091A50000}"/>
    <cellStyle name="20% - Accent1 4 5 2 2 2 2 4" xfId="42567" xr:uid="{00000000-0005-0000-0000-000092A50000}"/>
    <cellStyle name="20% - Accent1 4 5 2 2 2 2 4 2" xfId="42568" xr:uid="{00000000-0005-0000-0000-000093A50000}"/>
    <cellStyle name="20% - Accent1 4 5 2 2 2 2 4 2 2" xfId="42569" xr:uid="{00000000-0005-0000-0000-000094A50000}"/>
    <cellStyle name="20% - Accent1 4 5 2 2 2 2 4 2 2 2" xfId="42570" xr:uid="{00000000-0005-0000-0000-000095A50000}"/>
    <cellStyle name="20% - Accent1 4 5 2 2 2 2 4 2 3" xfId="42571" xr:uid="{00000000-0005-0000-0000-000096A50000}"/>
    <cellStyle name="20% - Accent1 4 5 2 2 2 2 4 3" xfId="42572" xr:uid="{00000000-0005-0000-0000-000097A50000}"/>
    <cellStyle name="20% - Accent1 4 5 2 2 2 2 4 3 2" xfId="42573" xr:uid="{00000000-0005-0000-0000-000098A50000}"/>
    <cellStyle name="20% - Accent1 4 5 2 2 2 2 4 4" xfId="42574" xr:uid="{00000000-0005-0000-0000-000099A50000}"/>
    <cellStyle name="20% - Accent1 4 5 2 2 2 2 5" xfId="42575" xr:uid="{00000000-0005-0000-0000-00009AA50000}"/>
    <cellStyle name="20% - Accent1 4 5 2 2 2 2 5 2" xfId="42576" xr:uid="{00000000-0005-0000-0000-00009BA50000}"/>
    <cellStyle name="20% - Accent1 4 5 2 2 2 2 5 2 2" xfId="42577" xr:uid="{00000000-0005-0000-0000-00009CA50000}"/>
    <cellStyle name="20% - Accent1 4 5 2 2 2 2 5 3" xfId="42578" xr:uid="{00000000-0005-0000-0000-00009DA50000}"/>
    <cellStyle name="20% - Accent1 4 5 2 2 2 2 6" xfId="42579" xr:uid="{00000000-0005-0000-0000-00009EA50000}"/>
    <cellStyle name="20% - Accent1 4 5 2 2 2 2 6 2" xfId="42580" xr:uid="{00000000-0005-0000-0000-00009FA50000}"/>
    <cellStyle name="20% - Accent1 4 5 2 2 2 2 6 2 2" xfId="42581" xr:uid="{00000000-0005-0000-0000-0000A0A50000}"/>
    <cellStyle name="20% - Accent1 4 5 2 2 2 2 6 3" xfId="42582" xr:uid="{00000000-0005-0000-0000-0000A1A50000}"/>
    <cellStyle name="20% - Accent1 4 5 2 2 2 2 7" xfId="42583" xr:uid="{00000000-0005-0000-0000-0000A2A50000}"/>
    <cellStyle name="20% - Accent1 4 5 2 2 2 2 7 2" xfId="42584" xr:uid="{00000000-0005-0000-0000-0000A3A50000}"/>
    <cellStyle name="20% - Accent1 4 5 2 2 2 2 8" xfId="42585" xr:uid="{00000000-0005-0000-0000-0000A4A50000}"/>
    <cellStyle name="20% - Accent1 4 5 2 2 2 2 8 2" xfId="42586" xr:uid="{00000000-0005-0000-0000-0000A5A50000}"/>
    <cellStyle name="20% - Accent1 4 5 2 2 2 2 9" xfId="42587" xr:uid="{00000000-0005-0000-0000-0000A6A50000}"/>
    <cellStyle name="20% - Accent1 4 5 2 2 2 3" xfId="42588" xr:uid="{00000000-0005-0000-0000-0000A7A50000}"/>
    <cellStyle name="20% - Accent1 4 5 2 2 2 3 2" xfId="42589" xr:uid="{00000000-0005-0000-0000-0000A8A50000}"/>
    <cellStyle name="20% - Accent1 4 5 2 2 2 3 2 2" xfId="42590" xr:uid="{00000000-0005-0000-0000-0000A9A50000}"/>
    <cellStyle name="20% - Accent1 4 5 2 2 2 3 2 2 2" xfId="42591" xr:uid="{00000000-0005-0000-0000-0000AAA50000}"/>
    <cellStyle name="20% - Accent1 4 5 2 2 2 3 2 2 2 2" xfId="42592" xr:uid="{00000000-0005-0000-0000-0000ABA50000}"/>
    <cellStyle name="20% - Accent1 4 5 2 2 2 3 2 2 3" xfId="42593" xr:uid="{00000000-0005-0000-0000-0000ACA50000}"/>
    <cellStyle name="20% - Accent1 4 5 2 2 2 3 2 3" xfId="42594" xr:uid="{00000000-0005-0000-0000-0000ADA50000}"/>
    <cellStyle name="20% - Accent1 4 5 2 2 2 3 2 3 2" xfId="42595" xr:uid="{00000000-0005-0000-0000-0000AEA50000}"/>
    <cellStyle name="20% - Accent1 4 5 2 2 2 3 2 4" xfId="42596" xr:uid="{00000000-0005-0000-0000-0000AFA50000}"/>
    <cellStyle name="20% - Accent1 4 5 2 2 2 3 3" xfId="42597" xr:uid="{00000000-0005-0000-0000-0000B0A50000}"/>
    <cellStyle name="20% - Accent1 4 5 2 2 2 3 3 2" xfId="42598" xr:uid="{00000000-0005-0000-0000-0000B1A50000}"/>
    <cellStyle name="20% - Accent1 4 5 2 2 2 3 3 2 2" xfId="42599" xr:uid="{00000000-0005-0000-0000-0000B2A50000}"/>
    <cellStyle name="20% - Accent1 4 5 2 2 2 3 3 2 2 2" xfId="42600" xr:uid="{00000000-0005-0000-0000-0000B3A50000}"/>
    <cellStyle name="20% - Accent1 4 5 2 2 2 3 3 2 3" xfId="42601" xr:uid="{00000000-0005-0000-0000-0000B4A50000}"/>
    <cellStyle name="20% - Accent1 4 5 2 2 2 3 3 3" xfId="42602" xr:uid="{00000000-0005-0000-0000-0000B5A50000}"/>
    <cellStyle name="20% - Accent1 4 5 2 2 2 3 3 3 2" xfId="42603" xr:uid="{00000000-0005-0000-0000-0000B6A50000}"/>
    <cellStyle name="20% - Accent1 4 5 2 2 2 3 3 4" xfId="42604" xr:uid="{00000000-0005-0000-0000-0000B7A50000}"/>
    <cellStyle name="20% - Accent1 4 5 2 2 2 3 4" xfId="42605" xr:uid="{00000000-0005-0000-0000-0000B8A50000}"/>
    <cellStyle name="20% - Accent1 4 5 2 2 2 3 4 2" xfId="42606" xr:uid="{00000000-0005-0000-0000-0000B9A50000}"/>
    <cellStyle name="20% - Accent1 4 5 2 2 2 3 4 2 2" xfId="42607" xr:uid="{00000000-0005-0000-0000-0000BAA50000}"/>
    <cellStyle name="20% - Accent1 4 5 2 2 2 3 4 2 2 2" xfId="42608" xr:uid="{00000000-0005-0000-0000-0000BBA50000}"/>
    <cellStyle name="20% - Accent1 4 5 2 2 2 3 4 2 3" xfId="42609" xr:uid="{00000000-0005-0000-0000-0000BCA50000}"/>
    <cellStyle name="20% - Accent1 4 5 2 2 2 3 4 3" xfId="42610" xr:uid="{00000000-0005-0000-0000-0000BDA50000}"/>
    <cellStyle name="20% - Accent1 4 5 2 2 2 3 4 3 2" xfId="42611" xr:uid="{00000000-0005-0000-0000-0000BEA50000}"/>
    <cellStyle name="20% - Accent1 4 5 2 2 2 3 4 4" xfId="42612" xr:uid="{00000000-0005-0000-0000-0000BFA50000}"/>
    <cellStyle name="20% - Accent1 4 5 2 2 2 3 5" xfId="42613" xr:uid="{00000000-0005-0000-0000-0000C0A50000}"/>
    <cellStyle name="20% - Accent1 4 5 2 2 2 3 5 2" xfId="42614" xr:uid="{00000000-0005-0000-0000-0000C1A50000}"/>
    <cellStyle name="20% - Accent1 4 5 2 2 2 3 5 2 2" xfId="42615" xr:uid="{00000000-0005-0000-0000-0000C2A50000}"/>
    <cellStyle name="20% - Accent1 4 5 2 2 2 3 5 3" xfId="42616" xr:uid="{00000000-0005-0000-0000-0000C3A50000}"/>
    <cellStyle name="20% - Accent1 4 5 2 2 2 3 6" xfId="42617" xr:uid="{00000000-0005-0000-0000-0000C4A50000}"/>
    <cellStyle name="20% - Accent1 4 5 2 2 2 3 6 2" xfId="42618" xr:uid="{00000000-0005-0000-0000-0000C5A50000}"/>
    <cellStyle name="20% - Accent1 4 5 2 2 2 3 6 2 2" xfId="42619" xr:uid="{00000000-0005-0000-0000-0000C6A50000}"/>
    <cellStyle name="20% - Accent1 4 5 2 2 2 3 6 3" xfId="42620" xr:uid="{00000000-0005-0000-0000-0000C7A50000}"/>
    <cellStyle name="20% - Accent1 4 5 2 2 2 3 7" xfId="42621" xr:uid="{00000000-0005-0000-0000-0000C8A50000}"/>
    <cellStyle name="20% - Accent1 4 5 2 2 2 3 7 2" xfId="42622" xr:uid="{00000000-0005-0000-0000-0000C9A50000}"/>
    <cellStyle name="20% - Accent1 4 5 2 2 2 3 8" xfId="42623" xr:uid="{00000000-0005-0000-0000-0000CAA50000}"/>
    <cellStyle name="20% - Accent1 4 5 2 2 2 3 8 2" xfId="42624" xr:uid="{00000000-0005-0000-0000-0000CBA50000}"/>
    <cellStyle name="20% - Accent1 4 5 2 2 2 3 9" xfId="42625" xr:uid="{00000000-0005-0000-0000-0000CCA50000}"/>
    <cellStyle name="20% - Accent1 4 5 2 2 2 4" xfId="42626" xr:uid="{00000000-0005-0000-0000-0000CDA50000}"/>
    <cellStyle name="20% - Accent1 4 5 2 2 2 4 2" xfId="42627" xr:uid="{00000000-0005-0000-0000-0000CEA50000}"/>
    <cellStyle name="20% - Accent1 4 5 2 2 2 4 2 2" xfId="42628" xr:uid="{00000000-0005-0000-0000-0000CFA50000}"/>
    <cellStyle name="20% - Accent1 4 5 2 2 2 4 2 2 2" xfId="42629" xr:uid="{00000000-0005-0000-0000-0000D0A50000}"/>
    <cellStyle name="20% - Accent1 4 5 2 2 2 4 2 3" xfId="42630" xr:uid="{00000000-0005-0000-0000-0000D1A50000}"/>
    <cellStyle name="20% - Accent1 4 5 2 2 2 4 3" xfId="42631" xr:uid="{00000000-0005-0000-0000-0000D2A50000}"/>
    <cellStyle name="20% - Accent1 4 5 2 2 2 4 3 2" xfId="42632" xr:uid="{00000000-0005-0000-0000-0000D3A50000}"/>
    <cellStyle name="20% - Accent1 4 5 2 2 2 4 4" xfId="42633" xr:uid="{00000000-0005-0000-0000-0000D4A50000}"/>
    <cellStyle name="20% - Accent1 4 5 2 2 2 5" xfId="42634" xr:uid="{00000000-0005-0000-0000-0000D5A50000}"/>
    <cellStyle name="20% - Accent1 4 5 2 2 2 5 2" xfId="42635" xr:uid="{00000000-0005-0000-0000-0000D6A50000}"/>
    <cellStyle name="20% - Accent1 4 5 2 2 2 5 2 2" xfId="42636" xr:uid="{00000000-0005-0000-0000-0000D7A50000}"/>
    <cellStyle name="20% - Accent1 4 5 2 2 2 5 2 2 2" xfId="42637" xr:uid="{00000000-0005-0000-0000-0000D8A50000}"/>
    <cellStyle name="20% - Accent1 4 5 2 2 2 5 2 3" xfId="42638" xr:uid="{00000000-0005-0000-0000-0000D9A50000}"/>
    <cellStyle name="20% - Accent1 4 5 2 2 2 5 3" xfId="42639" xr:uid="{00000000-0005-0000-0000-0000DAA50000}"/>
    <cellStyle name="20% - Accent1 4 5 2 2 2 5 3 2" xfId="42640" xr:uid="{00000000-0005-0000-0000-0000DBA50000}"/>
    <cellStyle name="20% - Accent1 4 5 2 2 2 5 4" xfId="42641" xr:uid="{00000000-0005-0000-0000-0000DCA50000}"/>
    <cellStyle name="20% - Accent1 4 5 2 2 2 6" xfId="42642" xr:uid="{00000000-0005-0000-0000-0000DDA50000}"/>
    <cellStyle name="20% - Accent1 4 5 2 2 2 6 2" xfId="42643" xr:uid="{00000000-0005-0000-0000-0000DEA50000}"/>
    <cellStyle name="20% - Accent1 4 5 2 2 2 6 2 2" xfId="42644" xr:uid="{00000000-0005-0000-0000-0000DFA50000}"/>
    <cellStyle name="20% - Accent1 4 5 2 2 2 6 2 2 2" xfId="42645" xr:uid="{00000000-0005-0000-0000-0000E0A50000}"/>
    <cellStyle name="20% - Accent1 4 5 2 2 2 6 2 3" xfId="42646" xr:uid="{00000000-0005-0000-0000-0000E1A50000}"/>
    <cellStyle name="20% - Accent1 4 5 2 2 2 6 3" xfId="42647" xr:uid="{00000000-0005-0000-0000-0000E2A50000}"/>
    <cellStyle name="20% - Accent1 4 5 2 2 2 6 3 2" xfId="42648" xr:uid="{00000000-0005-0000-0000-0000E3A50000}"/>
    <cellStyle name="20% - Accent1 4 5 2 2 2 6 4" xfId="42649" xr:uid="{00000000-0005-0000-0000-0000E4A50000}"/>
    <cellStyle name="20% - Accent1 4 5 2 2 2 7" xfId="42650" xr:uid="{00000000-0005-0000-0000-0000E5A50000}"/>
    <cellStyle name="20% - Accent1 4 5 2 2 2 7 2" xfId="42651" xr:uid="{00000000-0005-0000-0000-0000E6A50000}"/>
    <cellStyle name="20% - Accent1 4 5 2 2 2 7 2 2" xfId="42652" xr:uid="{00000000-0005-0000-0000-0000E7A50000}"/>
    <cellStyle name="20% - Accent1 4 5 2 2 2 7 3" xfId="42653" xr:uid="{00000000-0005-0000-0000-0000E8A50000}"/>
    <cellStyle name="20% - Accent1 4 5 2 2 2 8" xfId="42654" xr:uid="{00000000-0005-0000-0000-0000E9A50000}"/>
    <cellStyle name="20% - Accent1 4 5 2 2 2 8 2" xfId="42655" xr:uid="{00000000-0005-0000-0000-0000EAA50000}"/>
    <cellStyle name="20% - Accent1 4 5 2 2 2 8 2 2" xfId="42656" xr:uid="{00000000-0005-0000-0000-0000EBA50000}"/>
    <cellStyle name="20% - Accent1 4 5 2 2 2 8 3" xfId="42657" xr:uid="{00000000-0005-0000-0000-0000ECA50000}"/>
    <cellStyle name="20% - Accent1 4 5 2 2 2 9" xfId="42658" xr:uid="{00000000-0005-0000-0000-0000EDA50000}"/>
    <cellStyle name="20% - Accent1 4 5 2 2 2 9 2" xfId="42659" xr:uid="{00000000-0005-0000-0000-0000EEA50000}"/>
    <cellStyle name="20% - Accent1 4 5 2 2 3" xfId="42660" xr:uid="{00000000-0005-0000-0000-0000EFA50000}"/>
    <cellStyle name="20% - Accent1 4 5 2 2 3 10" xfId="42661" xr:uid="{00000000-0005-0000-0000-0000F0A50000}"/>
    <cellStyle name="20% - Accent1 4 5 2 2 3 10 2" xfId="42662" xr:uid="{00000000-0005-0000-0000-0000F1A50000}"/>
    <cellStyle name="20% - Accent1 4 5 2 2 3 11" xfId="42663" xr:uid="{00000000-0005-0000-0000-0000F2A50000}"/>
    <cellStyle name="20% - Accent1 4 5 2 2 3 2" xfId="42664" xr:uid="{00000000-0005-0000-0000-0000F3A50000}"/>
    <cellStyle name="20% - Accent1 4 5 2 2 3 2 2" xfId="42665" xr:uid="{00000000-0005-0000-0000-0000F4A50000}"/>
    <cellStyle name="20% - Accent1 4 5 2 2 3 2 2 2" xfId="42666" xr:uid="{00000000-0005-0000-0000-0000F5A50000}"/>
    <cellStyle name="20% - Accent1 4 5 2 2 3 2 2 2 2" xfId="42667" xr:uid="{00000000-0005-0000-0000-0000F6A50000}"/>
    <cellStyle name="20% - Accent1 4 5 2 2 3 2 2 2 2 2" xfId="42668" xr:uid="{00000000-0005-0000-0000-0000F7A50000}"/>
    <cellStyle name="20% - Accent1 4 5 2 2 3 2 2 2 3" xfId="42669" xr:uid="{00000000-0005-0000-0000-0000F8A50000}"/>
    <cellStyle name="20% - Accent1 4 5 2 2 3 2 2 3" xfId="42670" xr:uid="{00000000-0005-0000-0000-0000F9A50000}"/>
    <cellStyle name="20% - Accent1 4 5 2 2 3 2 2 3 2" xfId="42671" xr:uid="{00000000-0005-0000-0000-0000FAA50000}"/>
    <cellStyle name="20% - Accent1 4 5 2 2 3 2 2 4" xfId="42672" xr:uid="{00000000-0005-0000-0000-0000FBA50000}"/>
    <cellStyle name="20% - Accent1 4 5 2 2 3 2 3" xfId="42673" xr:uid="{00000000-0005-0000-0000-0000FCA50000}"/>
    <cellStyle name="20% - Accent1 4 5 2 2 3 2 3 2" xfId="42674" xr:uid="{00000000-0005-0000-0000-0000FDA50000}"/>
    <cellStyle name="20% - Accent1 4 5 2 2 3 2 3 2 2" xfId="42675" xr:uid="{00000000-0005-0000-0000-0000FEA50000}"/>
    <cellStyle name="20% - Accent1 4 5 2 2 3 2 3 2 2 2" xfId="42676" xr:uid="{00000000-0005-0000-0000-0000FFA50000}"/>
    <cellStyle name="20% - Accent1 4 5 2 2 3 2 3 2 3" xfId="42677" xr:uid="{00000000-0005-0000-0000-000000A60000}"/>
    <cellStyle name="20% - Accent1 4 5 2 2 3 2 3 3" xfId="42678" xr:uid="{00000000-0005-0000-0000-000001A60000}"/>
    <cellStyle name="20% - Accent1 4 5 2 2 3 2 3 3 2" xfId="42679" xr:uid="{00000000-0005-0000-0000-000002A60000}"/>
    <cellStyle name="20% - Accent1 4 5 2 2 3 2 3 4" xfId="42680" xr:uid="{00000000-0005-0000-0000-000003A60000}"/>
    <cellStyle name="20% - Accent1 4 5 2 2 3 2 4" xfId="42681" xr:uid="{00000000-0005-0000-0000-000004A60000}"/>
    <cellStyle name="20% - Accent1 4 5 2 2 3 2 4 2" xfId="42682" xr:uid="{00000000-0005-0000-0000-000005A60000}"/>
    <cellStyle name="20% - Accent1 4 5 2 2 3 2 4 2 2" xfId="42683" xr:uid="{00000000-0005-0000-0000-000006A60000}"/>
    <cellStyle name="20% - Accent1 4 5 2 2 3 2 4 2 2 2" xfId="42684" xr:uid="{00000000-0005-0000-0000-000007A60000}"/>
    <cellStyle name="20% - Accent1 4 5 2 2 3 2 4 2 3" xfId="42685" xr:uid="{00000000-0005-0000-0000-000008A60000}"/>
    <cellStyle name="20% - Accent1 4 5 2 2 3 2 4 3" xfId="42686" xr:uid="{00000000-0005-0000-0000-000009A60000}"/>
    <cellStyle name="20% - Accent1 4 5 2 2 3 2 4 3 2" xfId="42687" xr:uid="{00000000-0005-0000-0000-00000AA60000}"/>
    <cellStyle name="20% - Accent1 4 5 2 2 3 2 4 4" xfId="42688" xr:uid="{00000000-0005-0000-0000-00000BA60000}"/>
    <cellStyle name="20% - Accent1 4 5 2 2 3 2 5" xfId="42689" xr:uid="{00000000-0005-0000-0000-00000CA60000}"/>
    <cellStyle name="20% - Accent1 4 5 2 2 3 2 5 2" xfId="42690" xr:uid="{00000000-0005-0000-0000-00000DA60000}"/>
    <cellStyle name="20% - Accent1 4 5 2 2 3 2 5 2 2" xfId="42691" xr:uid="{00000000-0005-0000-0000-00000EA60000}"/>
    <cellStyle name="20% - Accent1 4 5 2 2 3 2 5 3" xfId="42692" xr:uid="{00000000-0005-0000-0000-00000FA60000}"/>
    <cellStyle name="20% - Accent1 4 5 2 2 3 2 6" xfId="42693" xr:uid="{00000000-0005-0000-0000-000010A60000}"/>
    <cellStyle name="20% - Accent1 4 5 2 2 3 2 6 2" xfId="42694" xr:uid="{00000000-0005-0000-0000-000011A60000}"/>
    <cellStyle name="20% - Accent1 4 5 2 2 3 2 6 2 2" xfId="42695" xr:uid="{00000000-0005-0000-0000-000012A60000}"/>
    <cellStyle name="20% - Accent1 4 5 2 2 3 2 6 3" xfId="42696" xr:uid="{00000000-0005-0000-0000-000013A60000}"/>
    <cellStyle name="20% - Accent1 4 5 2 2 3 2 7" xfId="42697" xr:uid="{00000000-0005-0000-0000-000014A60000}"/>
    <cellStyle name="20% - Accent1 4 5 2 2 3 2 7 2" xfId="42698" xr:uid="{00000000-0005-0000-0000-000015A60000}"/>
    <cellStyle name="20% - Accent1 4 5 2 2 3 2 8" xfId="42699" xr:uid="{00000000-0005-0000-0000-000016A60000}"/>
    <cellStyle name="20% - Accent1 4 5 2 2 3 2 8 2" xfId="42700" xr:uid="{00000000-0005-0000-0000-000017A60000}"/>
    <cellStyle name="20% - Accent1 4 5 2 2 3 2 9" xfId="42701" xr:uid="{00000000-0005-0000-0000-000018A60000}"/>
    <cellStyle name="20% - Accent1 4 5 2 2 3 3" xfId="42702" xr:uid="{00000000-0005-0000-0000-000019A60000}"/>
    <cellStyle name="20% - Accent1 4 5 2 2 3 3 2" xfId="42703" xr:uid="{00000000-0005-0000-0000-00001AA60000}"/>
    <cellStyle name="20% - Accent1 4 5 2 2 3 3 2 2" xfId="42704" xr:uid="{00000000-0005-0000-0000-00001BA60000}"/>
    <cellStyle name="20% - Accent1 4 5 2 2 3 3 2 2 2" xfId="42705" xr:uid="{00000000-0005-0000-0000-00001CA60000}"/>
    <cellStyle name="20% - Accent1 4 5 2 2 3 3 2 2 2 2" xfId="42706" xr:uid="{00000000-0005-0000-0000-00001DA60000}"/>
    <cellStyle name="20% - Accent1 4 5 2 2 3 3 2 2 3" xfId="42707" xr:uid="{00000000-0005-0000-0000-00001EA60000}"/>
    <cellStyle name="20% - Accent1 4 5 2 2 3 3 2 3" xfId="42708" xr:uid="{00000000-0005-0000-0000-00001FA60000}"/>
    <cellStyle name="20% - Accent1 4 5 2 2 3 3 2 3 2" xfId="42709" xr:uid="{00000000-0005-0000-0000-000020A60000}"/>
    <cellStyle name="20% - Accent1 4 5 2 2 3 3 2 4" xfId="42710" xr:uid="{00000000-0005-0000-0000-000021A60000}"/>
    <cellStyle name="20% - Accent1 4 5 2 2 3 3 3" xfId="42711" xr:uid="{00000000-0005-0000-0000-000022A60000}"/>
    <cellStyle name="20% - Accent1 4 5 2 2 3 3 3 2" xfId="42712" xr:uid="{00000000-0005-0000-0000-000023A60000}"/>
    <cellStyle name="20% - Accent1 4 5 2 2 3 3 3 2 2" xfId="42713" xr:uid="{00000000-0005-0000-0000-000024A60000}"/>
    <cellStyle name="20% - Accent1 4 5 2 2 3 3 3 2 2 2" xfId="42714" xr:uid="{00000000-0005-0000-0000-000025A60000}"/>
    <cellStyle name="20% - Accent1 4 5 2 2 3 3 3 2 3" xfId="42715" xr:uid="{00000000-0005-0000-0000-000026A60000}"/>
    <cellStyle name="20% - Accent1 4 5 2 2 3 3 3 3" xfId="42716" xr:uid="{00000000-0005-0000-0000-000027A60000}"/>
    <cellStyle name="20% - Accent1 4 5 2 2 3 3 3 3 2" xfId="42717" xr:uid="{00000000-0005-0000-0000-000028A60000}"/>
    <cellStyle name="20% - Accent1 4 5 2 2 3 3 3 4" xfId="42718" xr:uid="{00000000-0005-0000-0000-000029A60000}"/>
    <cellStyle name="20% - Accent1 4 5 2 2 3 3 4" xfId="42719" xr:uid="{00000000-0005-0000-0000-00002AA60000}"/>
    <cellStyle name="20% - Accent1 4 5 2 2 3 3 4 2" xfId="42720" xr:uid="{00000000-0005-0000-0000-00002BA60000}"/>
    <cellStyle name="20% - Accent1 4 5 2 2 3 3 4 2 2" xfId="42721" xr:uid="{00000000-0005-0000-0000-00002CA60000}"/>
    <cellStyle name="20% - Accent1 4 5 2 2 3 3 4 2 2 2" xfId="42722" xr:uid="{00000000-0005-0000-0000-00002DA60000}"/>
    <cellStyle name="20% - Accent1 4 5 2 2 3 3 4 2 3" xfId="42723" xr:uid="{00000000-0005-0000-0000-00002EA60000}"/>
    <cellStyle name="20% - Accent1 4 5 2 2 3 3 4 3" xfId="42724" xr:uid="{00000000-0005-0000-0000-00002FA60000}"/>
    <cellStyle name="20% - Accent1 4 5 2 2 3 3 4 3 2" xfId="42725" xr:uid="{00000000-0005-0000-0000-000030A60000}"/>
    <cellStyle name="20% - Accent1 4 5 2 2 3 3 4 4" xfId="42726" xr:uid="{00000000-0005-0000-0000-000031A60000}"/>
    <cellStyle name="20% - Accent1 4 5 2 2 3 3 5" xfId="42727" xr:uid="{00000000-0005-0000-0000-000032A60000}"/>
    <cellStyle name="20% - Accent1 4 5 2 2 3 3 5 2" xfId="42728" xr:uid="{00000000-0005-0000-0000-000033A60000}"/>
    <cellStyle name="20% - Accent1 4 5 2 2 3 3 5 2 2" xfId="42729" xr:uid="{00000000-0005-0000-0000-000034A60000}"/>
    <cellStyle name="20% - Accent1 4 5 2 2 3 3 5 3" xfId="42730" xr:uid="{00000000-0005-0000-0000-000035A60000}"/>
    <cellStyle name="20% - Accent1 4 5 2 2 3 3 6" xfId="42731" xr:uid="{00000000-0005-0000-0000-000036A60000}"/>
    <cellStyle name="20% - Accent1 4 5 2 2 3 3 6 2" xfId="42732" xr:uid="{00000000-0005-0000-0000-000037A60000}"/>
    <cellStyle name="20% - Accent1 4 5 2 2 3 3 6 2 2" xfId="42733" xr:uid="{00000000-0005-0000-0000-000038A60000}"/>
    <cellStyle name="20% - Accent1 4 5 2 2 3 3 6 3" xfId="42734" xr:uid="{00000000-0005-0000-0000-000039A60000}"/>
    <cellStyle name="20% - Accent1 4 5 2 2 3 3 7" xfId="42735" xr:uid="{00000000-0005-0000-0000-00003AA60000}"/>
    <cellStyle name="20% - Accent1 4 5 2 2 3 3 7 2" xfId="42736" xr:uid="{00000000-0005-0000-0000-00003BA60000}"/>
    <cellStyle name="20% - Accent1 4 5 2 2 3 3 8" xfId="42737" xr:uid="{00000000-0005-0000-0000-00003CA60000}"/>
    <cellStyle name="20% - Accent1 4 5 2 2 3 3 8 2" xfId="42738" xr:uid="{00000000-0005-0000-0000-00003DA60000}"/>
    <cellStyle name="20% - Accent1 4 5 2 2 3 3 9" xfId="42739" xr:uid="{00000000-0005-0000-0000-00003EA60000}"/>
    <cellStyle name="20% - Accent1 4 5 2 2 3 4" xfId="42740" xr:uid="{00000000-0005-0000-0000-00003FA60000}"/>
    <cellStyle name="20% - Accent1 4 5 2 2 3 4 2" xfId="42741" xr:uid="{00000000-0005-0000-0000-000040A60000}"/>
    <cellStyle name="20% - Accent1 4 5 2 2 3 4 2 2" xfId="42742" xr:uid="{00000000-0005-0000-0000-000041A60000}"/>
    <cellStyle name="20% - Accent1 4 5 2 2 3 4 2 2 2" xfId="42743" xr:uid="{00000000-0005-0000-0000-000042A60000}"/>
    <cellStyle name="20% - Accent1 4 5 2 2 3 4 2 3" xfId="42744" xr:uid="{00000000-0005-0000-0000-000043A60000}"/>
    <cellStyle name="20% - Accent1 4 5 2 2 3 4 3" xfId="42745" xr:uid="{00000000-0005-0000-0000-000044A60000}"/>
    <cellStyle name="20% - Accent1 4 5 2 2 3 4 3 2" xfId="42746" xr:uid="{00000000-0005-0000-0000-000045A60000}"/>
    <cellStyle name="20% - Accent1 4 5 2 2 3 4 4" xfId="42747" xr:uid="{00000000-0005-0000-0000-000046A60000}"/>
    <cellStyle name="20% - Accent1 4 5 2 2 3 5" xfId="42748" xr:uid="{00000000-0005-0000-0000-000047A60000}"/>
    <cellStyle name="20% - Accent1 4 5 2 2 3 5 2" xfId="42749" xr:uid="{00000000-0005-0000-0000-000048A60000}"/>
    <cellStyle name="20% - Accent1 4 5 2 2 3 5 2 2" xfId="42750" xr:uid="{00000000-0005-0000-0000-000049A60000}"/>
    <cellStyle name="20% - Accent1 4 5 2 2 3 5 2 2 2" xfId="42751" xr:uid="{00000000-0005-0000-0000-00004AA60000}"/>
    <cellStyle name="20% - Accent1 4 5 2 2 3 5 2 3" xfId="42752" xr:uid="{00000000-0005-0000-0000-00004BA60000}"/>
    <cellStyle name="20% - Accent1 4 5 2 2 3 5 3" xfId="42753" xr:uid="{00000000-0005-0000-0000-00004CA60000}"/>
    <cellStyle name="20% - Accent1 4 5 2 2 3 5 3 2" xfId="42754" xr:uid="{00000000-0005-0000-0000-00004DA60000}"/>
    <cellStyle name="20% - Accent1 4 5 2 2 3 5 4" xfId="42755" xr:uid="{00000000-0005-0000-0000-00004EA60000}"/>
    <cellStyle name="20% - Accent1 4 5 2 2 3 6" xfId="42756" xr:uid="{00000000-0005-0000-0000-00004FA60000}"/>
    <cellStyle name="20% - Accent1 4 5 2 2 3 6 2" xfId="42757" xr:uid="{00000000-0005-0000-0000-000050A60000}"/>
    <cellStyle name="20% - Accent1 4 5 2 2 3 6 2 2" xfId="42758" xr:uid="{00000000-0005-0000-0000-000051A60000}"/>
    <cellStyle name="20% - Accent1 4 5 2 2 3 6 2 2 2" xfId="42759" xr:uid="{00000000-0005-0000-0000-000052A60000}"/>
    <cellStyle name="20% - Accent1 4 5 2 2 3 6 2 3" xfId="42760" xr:uid="{00000000-0005-0000-0000-000053A60000}"/>
    <cellStyle name="20% - Accent1 4 5 2 2 3 6 3" xfId="42761" xr:uid="{00000000-0005-0000-0000-000054A60000}"/>
    <cellStyle name="20% - Accent1 4 5 2 2 3 6 3 2" xfId="42762" xr:uid="{00000000-0005-0000-0000-000055A60000}"/>
    <cellStyle name="20% - Accent1 4 5 2 2 3 6 4" xfId="42763" xr:uid="{00000000-0005-0000-0000-000056A60000}"/>
    <cellStyle name="20% - Accent1 4 5 2 2 3 7" xfId="42764" xr:uid="{00000000-0005-0000-0000-000057A60000}"/>
    <cellStyle name="20% - Accent1 4 5 2 2 3 7 2" xfId="42765" xr:uid="{00000000-0005-0000-0000-000058A60000}"/>
    <cellStyle name="20% - Accent1 4 5 2 2 3 7 2 2" xfId="42766" xr:uid="{00000000-0005-0000-0000-000059A60000}"/>
    <cellStyle name="20% - Accent1 4 5 2 2 3 7 3" xfId="42767" xr:uid="{00000000-0005-0000-0000-00005AA60000}"/>
    <cellStyle name="20% - Accent1 4 5 2 2 3 8" xfId="42768" xr:uid="{00000000-0005-0000-0000-00005BA60000}"/>
    <cellStyle name="20% - Accent1 4 5 2 2 3 8 2" xfId="42769" xr:uid="{00000000-0005-0000-0000-00005CA60000}"/>
    <cellStyle name="20% - Accent1 4 5 2 2 3 8 2 2" xfId="42770" xr:uid="{00000000-0005-0000-0000-00005DA60000}"/>
    <cellStyle name="20% - Accent1 4 5 2 2 3 8 3" xfId="42771" xr:uid="{00000000-0005-0000-0000-00005EA60000}"/>
    <cellStyle name="20% - Accent1 4 5 2 2 3 9" xfId="42772" xr:uid="{00000000-0005-0000-0000-00005FA60000}"/>
    <cellStyle name="20% - Accent1 4 5 2 2 3 9 2" xfId="42773" xr:uid="{00000000-0005-0000-0000-000060A60000}"/>
    <cellStyle name="20% - Accent1 4 5 2 2 4" xfId="42774" xr:uid="{00000000-0005-0000-0000-000061A60000}"/>
    <cellStyle name="20% - Accent1 4 5 2 2 4 10" xfId="42775" xr:uid="{00000000-0005-0000-0000-000062A60000}"/>
    <cellStyle name="20% - Accent1 4 5 2 2 4 10 2" xfId="42776" xr:uid="{00000000-0005-0000-0000-000063A60000}"/>
    <cellStyle name="20% - Accent1 4 5 2 2 4 11" xfId="42777" xr:uid="{00000000-0005-0000-0000-000064A60000}"/>
    <cellStyle name="20% - Accent1 4 5 2 2 4 2" xfId="42778" xr:uid="{00000000-0005-0000-0000-000065A60000}"/>
    <cellStyle name="20% - Accent1 4 5 2 2 4 2 2" xfId="42779" xr:uid="{00000000-0005-0000-0000-000066A60000}"/>
    <cellStyle name="20% - Accent1 4 5 2 2 4 2 2 2" xfId="42780" xr:uid="{00000000-0005-0000-0000-000067A60000}"/>
    <cellStyle name="20% - Accent1 4 5 2 2 4 2 2 2 2" xfId="42781" xr:uid="{00000000-0005-0000-0000-000068A60000}"/>
    <cellStyle name="20% - Accent1 4 5 2 2 4 2 2 2 2 2" xfId="42782" xr:uid="{00000000-0005-0000-0000-000069A60000}"/>
    <cellStyle name="20% - Accent1 4 5 2 2 4 2 2 2 3" xfId="42783" xr:uid="{00000000-0005-0000-0000-00006AA60000}"/>
    <cellStyle name="20% - Accent1 4 5 2 2 4 2 2 3" xfId="42784" xr:uid="{00000000-0005-0000-0000-00006BA60000}"/>
    <cellStyle name="20% - Accent1 4 5 2 2 4 2 2 3 2" xfId="42785" xr:uid="{00000000-0005-0000-0000-00006CA60000}"/>
    <cellStyle name="20% - Accent1 4 5 2 2 4 2 2 4" xfId="42786" xr:uid="{00000000-0005-0000-0000-00006DA60000}"/>
    <cellStyle name="20% - Accent1 4 5 2 2 4 2 3" xfId="42787" xr:uid="{00000000-0005-0000-0000-00006EA60000}"/>
    <cellStyle name="20% - Accent1 4 5 2 2 4 2 3 2" xfId="42788" xr:uid="{00000000-0005-0000-0000-00006FA60000}"/>
    <cellStyle name="20% - Accent1 4 5 2 2 4 2 3 2 2" xfId="42789" xr:uid="{00000000-0005-0000-0000-000070A60000}"/>
    <cellStyle name="20% - Accent1 4 5 2 2 4 2 3 2 2 2" xfId="42790" xr:uid="{00000000-0005-0000-0000-000071A60000}"/>
    <cellStyle name="20% - Accent1 4 5 2 2 4 2 3 2 3" xfId="42791" xr:uid="{00000000-0005-0000-0000-000072A60000}"/>
    <cellStyle name="20% - Accent1 4 5 2 2 4 2 3 3" xfId="42792" xr:uid="{00000000-0005-0000-0000-000073A60000}"/>
    <cellStyle name="20% - Accent1 4 5 2 2 4 2 3 3 2" xfId="42793" xr:uid="{00000000-0005-0000-0000-000074A60000}"/>
    <cellStyle name="20% - Accent1 4 5 2 2 4 2 3 4" xfId="42794" xr:uid="{00000000-0005-0000-0000-000075A60000}"/>
    <cellStyle name="20% - Accent1 4 5 2 2 4 2 4" xfId="42795" xr:uid="{00000000-0005-0000-0000-000076A60000}"/>
    <cellStyle name="20% - Accent1 4 5 2 2 4 2 4 2" xfId="42796" xr:uid="{00000000-0005-0000-0000-000077A60000}"/>
    <cellStyle name="20% - Accent1 4 5 2 2 4 2 4 2 2" xfId="42797" xr:uid="{00000000-0005-0000-0000-000078A60000}"/>
    <cellStyle name="20% - Accent1 4 5 2 2 4 2 4 2 2 2" xfId="42798" xr:uid="{00000000-0005-0000-0000-000079A60000}"/>
    <cellStyle name="20% - Accent1 4 5 2 2 4 2 4 2 3" xfId="42799" xr:uid="{00000000-0005-0000-0000-00007AA60000}"/>
    <cellStyle name="20% - Accent1 4 5 2 2 4 2 4 3" xfId="42800" xr:uid="{00000000-0005-0000-0000-00007BA60000}"/>
    <cellStyle name="20% - Accent1 4 5 2 2 4 2 4 3 2" xfId="42801" xr:uid="{00000000-0005-0000-0000-00007CA60000}"/>
    <cellStyle name="20% - Accent1 4 5 2 2 4 2 4 4" xfId="42802" xr:uid="{00000000-0005-0000-0000-00007DA60000}"/>
    <cellStyle name="20% - Accent1 4 5 2 2 4 2 5" xfId="42803" xr:uid="{00000000-0005-0000-0000-00007EA60000}"/>
    <cellStyle name="20% - Accent1 4 5 2 2 4 2 5 2" xfId="42804" xr:uid="{00000000-0005-0000-0000-00007FA60000}"/>
    <cellStyle name="20% - Accent1 4 5 2 2 4 2 5 2 2" xfId="42805" xr:uid="{00000000-0005-0000-0000-000080A60000}"/>
    <cellStyle name="20% - Accent1 4 5 2 2 4 2 5 3" xfId="42806" xr:uid="{00000000-0005-0000-0000-000081A60000}"/>
    <cellStyle name="20% - Accent1 4 5 2 2 4 2 6" xfId="42807" xr:uid="{00000000-0005-0000-0000-000082A60000}"/>
    <cellStyle name="20% - Accent1 4 5 2 2 4 2 6 2" xfId="42808" xr:uid="{00000000-0005-0000-0000-000083A60000}"/>
    <cellStyle name="20% - Accent1 4 5 2 2 4 2 6 2 2" xfId="42809" xr:uid="{00000000-0005-0000-0000-000084A60000}"/>
    <cellStyle name="20% - Accent1 4 5 2 2 4 2 6 3" xfId="42810" xr:uid="{00000000-0005-0000-0000-000085A60000}"/>
    <cellStyle name="20% - Accent1 4 5 2 2 4 2 7" xfId="42811" xr:uid="{00000000-0005-0000-0000-000086A60000}"/>
    <cellStyle name="20% - Accent1 4 5 2 2 4 2 7 2" xfId="42812" xr:uid="{00000000-0005-0000-0000-000087A60000}"/>
    <cellStyle name="20% - Accent1 4 5 2 2 4 2 8" xfId="42813" xr:uid="{00000000-0005-0000-0000-000088A60000}"/>
    <cellStyle name="20% - Accent1 4 5 2 2 4 2 8 2" xfId="42814" xr:uid="{00000000-0005-0000-0000-000089A60000}"/>
    <cellStyle name="20% - Accent1 4 5 2 2 4 2 9" xfId="42815" xr:uid="{00000000-0005-0000-0000-00008AA60000}"/>
    <cellStyle name="20% - Accent1 4 5 2 2 4 3" xfId="42816" xr:uid="{00000000-0005-0000-0000-00008BA60000}"/>
    <cellStyle name="20% - Accent1 4 5 2 2 4 3 2" xfId="42817" xr:uid="{00000000-0005-0000-0000-00008CA60000}"/>
    <cellStyle name="20% - Accent1 4 5 2 2 4 3 2 2" xfId="42818" xr:uid="{00000000-0005-0000-0000-00008DA60000}"/>
    <cellStyle name="20% - Accent1 4 5 2 2 4 3 2 2 2" xfId="42819" xr:uid="{00000000-0005-0000-0000-00008EA60000}"/>
    <cellStyle name="20% - Accent1 4 5 2 2 4 3 2 2 2 2" xfId="42820" xr:uid="{00000000-0005-0000-0000-00008FA60000}"/>
    <cellStyle name="20% - Accent1 4 5 2 2 4 3 2 2 3" xfId="42821" xr:uid="{00000000-0005-0000-0000-000090A60000}"/>
    <cellStyle name="20% - Accent1 4 5 2 2 4 3 2 3" xfId="42822" xr:uid="{00000000-0005-0000-0000-000091A60000}"/>
    <cellStyle name="20% - Accent1 4 5 2 2 4 3 2 3 2" xfId="42823" xr:uid="{00000000-0005-0000-0000-000092A60000}"/>
    <cellStyle name="20% - Accent1 4 5 2 2 4 3 2 4" xfId="42824" xr:uid="{00000000-0005-0000-0000-000093A60000}"/>
    <cellStyle name="20% - Accent1 4 5 2 2 4 3 3" xfId="42825" xr:uid="{00000000-0005-0000-0000-000094A60000}"/>
    <cellStyle name="20% - Accent1 4 5 2 2 4 3 3 2" xfId="42826" xr:uid="{00000000-0005-0000-0000-000095A60000}"/>
    <cellStyle name="20% - Accent1 4 5 2 2 4 3 3 2 2" xfId="42827" xr:uid="{00000000-0005-0000-0000-000096A60000}"/>
    <cellStyle name="20% - Accent1 4 5 2 2 4 3 3 2 2 2" xfId="42828" xr:uid="{00000000-0005-0000-0000-000097A60000}"/>
    <cellStyle name="20% - Accent1 4 5 2 2 4 3 3 2 3" xfId="42829" xr:uid="{00000000-0005-0000-0000-000098A60000}"/>
    <cellStyle name="20% - Accent1 4 5 2 2 4 3 3 3" xfId="42830" xr:uid="{00000000-0005-0000-0000-000099A60000}"/>
    <cellStyle name="20% - Accent1 4 5 2 2 4 3 3 3 2" xfId="42831" xr:uid="{00000000-0005-0000-0000-00009AA60000}"/>
    <cellStyle name="20% - Accent1 4 5 2 2 4 3 3 4" xfId="42832" xr:uid="{00000000-0005-0000-0000-00009BA60000}"/>
    <cellStyle name="20% - Accent1 4 5 2 2 4 3 4" xfId="42833" xr:uid="{00000000-0005-0000-0000-00009CA60000}"/>
    <cellStyle name="20% - Accent1 4 5 2 2 4 3 4 2" xfId="42834" xr:uid="{00000000-0005-0000-0000-00009DA60000}"/>
    <cellStyle name="20% - Accent1 4 5 2 2 4 3 4 2 2" xfId="42835" xr:uid="{00000000-0005-0000-0000-00009EA60000}"/>
    <cellStyle name="20% - Accent1 4 5 2 2 4 3 4 2 2 2" xfId="42836" xr:uid="{00000000-0005-0000-0000-00009FA60000}"/>
    <cellStyle name="20% - Accent1 4 5 2 2 4 3 4 2 3" xfId="42837" xr:uid="{00000000-0005-0000-0000-0000A0A60000}"/>
    <cellStyle name="20% - Accent1 4 5 2 2 4 3 4 3" xfId="42838" xr:uid="{00000000-0005-0000-0000-0000A1A60000}"/>
    <cellStyle name="20% - Accent1 4 5 2 2 4 3 4 3 2" xfId="42839" xr:uid="{00000000-0005-0000-0000-0000A2A60000}"/>
    <cellStyle name="20% - Accent1 4 5 2 2 4 3 4 4" xfId="42840" xr:uid="{00000000-0005-0000-0000-0000A3A60000}"/>
    <cellStyle name="20% - Accent1 4 5 2 2 4 3 5" xfId="42841" xr:uid="{00000000-0005-0000-0000-0000A4A60000}"/>
    <cellStyle name="20% - Accent1 4 5 2 2 4 3 5 2" xfId="42842" xr:uid="{00000000-0005-0000-0000-0000A5A60000}"/>
    <cellStyle name="20% - Accent1 4 5 2 2 4 3 5 2 2" xfId="42843" xr:uid="{00000000-0005-0000-0000-0000A6A60000}"/>
    <cellStyle name="20% - Accent1 4 5 2 2 4 3 5 3" xfId="42844" xr:uid="{00000000-0005-0000-0000-0000A7A60000}"/>
    <cellStyle name="20% - Accent1 4 5 2 2 4 3 6" xfId="42845" xr:uid="{00000000-0005-0000-0000-0000A8A60000}"/>
    <cellStyle name="20% - Accent1 4 5 2 2 4 3 6 2" xfId="42846" xr:uid="{00000000-0005-0000-0000-0000A9A60000}"/>
    <cellStyle name="20% - Accent1 4 5 2 2 4 3 6 2 2" xfId="42847" xr:uid="{00000000-0005-0000-0000-0000AAA60000}"/>
    <cellStyle name="20% - Accent1 4 5 2 2 4 3 6 3" xfId="42848" xr:uid="{00000000-0005-0000-0000-0000ABA60000}"/>
    <cellStyle name="20% - Accent1 4 5 2 2 4 3 7" xfId="42849" xr:uid="{00000000-0005-0000-0000-0000ACA60000}"/>
    <cellStyle name="20% - Accent1 4 5 2 2 4 3 7 2" xfId="42850" xr:uid="{00000000-0005-0000-0000-0000ADA60000}"/>
    <cellStyle name="20% - Accent1 4 5 2 2 4 3 8" xfId="42851" xr:uid="{00000000-0005-0000-0000-0000AEA60000}"/>
    <cellStyle name="20% - Accent1 4 5 2 2 4 3 8 2" xfId="42852" xr:uid="{00000000-0005-0000-0000-0000AFA60000}"/>
    <cellStyle name="20% - Accent1 4 5 2 2 4 3 9" xfId="42853" xr:uid="{00000000-0005-0000-0000-0000B0A60000}"/>
    <cellStyle name="20% - Accent1 4 5 2 2 4 4" xfId="42854" xr:uid="{00000000-0005-0000-0000-0000B1A60000}"/>
    <cellStyle name="20% - Accent1 4 5 2 2 4 4 2" xfId="42855" xr:uid="{00000000-0005-0000-0000-0000B2A60000}"/>
    <cellStyle name="20% - Accent1 4 5 2 2 4 4 2 2" xfId="42856" xr:uid="{00000000-0005-0000-0000-0000B3A60000}"/>
    <cellStyle name="20% - Accent1 4 5 2 2 4 4 2 2 2" xfId="42857" xr:uid="{00000000-0005-0000-0000-0000B4A60000}"/>
    <cellStyle name="20% - Accent1 4 5 2 2 4 4 2 3" xfId="42858" xr:uid="{00000000-0005-0000-0000-0000B5A60000}"/>
    <cellStyle name="20% - Accent1 4 5 2 2 4 4 3" xfId="42859" xr:uid="{00000000-0005-0000-0000-0000B6A60000}"/>
    <cellStyle name="20% - Accent1 4 5 2 2 4 4 3 2" xfId="42860" xr:uid="{00000000-0005-0000-0000-0000B7A60000}"/>
    <cellStyle name="20% - Accent1 4 5 2 2 4 4 4" xfId="42861" xr:uid="{00000000-0005-0000-0000-0000B8A60000}"/>
    <cellStyle name="20% - Accent1 4 5 2 2 4 5" xfId="42862" xr:uid="{00000000-0005-0000-0000-0000B9A60000}"/>
    <cellStyle name="20% - Accent1 4 5 2 2 4 5 2" xfId="42863" xr:uid="{00000000-0005-0000-0000-0000BAA60000}"/>
    <cellStyle name="20% - Accent1 4 5 2 2 4 5 2 2" xfId="42864" xr:uid="{00000000-0005-0000-0000-0000BBA60000}"/>
    <cellStyle name="20% - Accent1 4 5 2 2 4 5 2 2 2" xfId="42865" xr:uid="{00000000-0005-0000-0000-0000BCA60000}"/>
    <cellStyle name="20% - Accent1 4 5 2 2 4 5 2 3" xfId="42866" xr:uid="{00000000-0005-0000-0000-0000BDA60000}"/>
    <cellStyle name="20% - Accent1 4 5 2 2 4 5 3" xfId="42867" xr:uid="{00000000-0005-0000-0000-0000BEA60000}"/>
    <cellStyle name="20% - Accent1 4 5 2 2 4 5 3 2" xfId="42868" xr:uid="{00000000-0005-0000-0000-0000BFA60000}"/>
    <cellStyle name="20% - Accent1 4 5 2 2 4 5 4" xfId="42869" xr:uid="{00000000-0005-0000-0000-0000C0A60000}"/>
    <cellStyle name="20% - Accent1 4 5 2 2 4 6" xfId="42870" xr:uid="{00000000-0005-0000-0000-0000C1A60000}"/>
    <cellStyle name="20% - Accent1 4 5 2 2 4 6 2" xfId="42871" xr:uid="{00000000-0005-0000-0000-0000C2A60000}"/>
    <cellStyle name="20% - Accent1 4 5 2 2 4 6 2 2" xfId="42872" xr:uid="{00000000-0005-0000-0000-0000C3A60000}"/>
    <cellStyle name="20% - Accent1 4 5 2 2 4 6 2 2 2" xfId="42873" xr:uid="{00000000-0005-0000-0000-0000C4A60000}"/>
    <cellStyle name="20% - Accent1 4 5 2 2 4 6 2 3" xfId="42874" xr:uid="{00000000-0005-0000-0000-0000C5A60000}"/>
    <cellStyle name="20% - Accent1 4 5 2 2 4 6 3" xfId="42875" xr:uid="{00000000-0005-0000-0000-0000C6A60000}"/>
    <cellStyle name="20% - Accent1 4 5 2 2 4 6 3 2" xfId="42876" xr:uid="{00000000-0005-0000-0000-0000C7A60000}"/>
    <cellStyle name="20% - Accent1 4 5 2 2 4 6 4" xfId="42877" xr:uid="{00000000-0005-0000-0000-0000C8A60000}"/>
    <cellStyle name="20% - Accent1 4 5 2 2 4 7" xfId="42878" xr:uid="{00000000-0005-0000-0000-0000C9A60000}"/>
    <cellStyle name="20% - Accent1 4 5 2 2 4 7 2" xfId="42879" xr:uid="{00000000-0005-0000-0000-0000CAA60000}"/>
    <cellStyle name="20% - Accent1 4 5 2 2 4 7 2 2" xfId="42880" xr:uid="{00000000-0005-0000-0000-0000CBA60000}"/>
    <cellStyle name="20% - Accent1 4 5 2 2 4 7 3" xfId="42881" xr:uid="{00000000-0005-0000-0000-0000CCA60000}"/>
    <cellStyle name="20% - Accent1 4 5 2 2 4 8" xfId="42882" xr:uid="{00000000-0005-0000-0000-0000CDA60000}"/>
    <cellStyle name="20% - Accent1 4 5 2 2 4 8 2" xfId="42883" xr:uid="{00000000-0005-0000-0000-0000CEA60000}"/>
    <cellStyle name="20% - Accent1 4 5 2 2 4 8 2 2" xfId="42884" xr:uid="{00000000-0005-0000-0000-0000CFA60000}"/>
    <cellStyle name="20% - Accent1 4 5 2 2 4 8 3" xfId="42885" xr:uid="{00000000-0005-0000-0000-0000D0A60000}"/>
    <cellStyle name="20% - Accent1 4 5 2 2 4 9" xfId="42886" xr:uid="{00000000-0005-0000-0000-0000D1A60000}"/>
    <cellStyle name="20% - Accent1 4 5 2 2 4 9 2" xfId="42887" xr:uid="{00000000-0005-0000-0000-0000D2A60000}"/>
    <cellStyle name="20% - Accent1 4 5 2 2 5" xfId="42888" xr:uid="{00000000-0005-0000-0000-0000D3A60000}"/>
    <cellStyle name="20% - Accent1 4 5 2 2 5 2" xfId="42889" xr:uid="{00000000-0005-0000-0000-0000D4A60000}"/>
    <cellStyle name="20% - Accent1 4 5 2 2 5 2 2" xfId="42890" xr:uid="{00000000-0005-0000-0000-0000D5A60000}"/>
    <cellStyle name="20% - Accent1 4 5 2 2 5 2 2 2" xfId="42891" xr:uid="{00000000-0005-0000-0000-0000D6A60000}"/>
    <cellStyle name="20% - Accent1 4 5 2 2 5 2 2 2 2" xfId="42892" xr:uid="{00000000-0005-0000-0000-0000D7A60000}"/>
    <cellStyle name="20% - Accent1 4 5 2 2 5 2 2 3" xfId="42893" xr:uid="{00000000-0005-0000-0000-0000D8A60000}"/>
    <cellStyle name="20% - Accent1 4 5 2 2 5 2 3" xfId="42894" xr:uid="{00000000-0005-0000-0000-0000D9A60000}"/>
    <cellStyle name="20% - Accent1 4 5 2 2 5 2 3 2" xfId="42895" xr:uid="{00000000-0005-0000-0000-0000DAA60000}"/>
    <cellStyle name="20% - Accent1 4 5 2 2 5 2 4" xfId="42896" xr:uid="{00000000-0005-0000-0000-0000DBA60000}"/>
    <cellStyle name="20% - Accent1 4 5 2 2 5 3" xfId="42897" xr:uid="{00000000-0005-0000-0000-0000DCA60000}"/>
    <cellStyle name="20% - Accent1 4 5 2 2 5 3 2" xfId="42898" xr:uid="{00000000-0005-0000-0000-0000DDA60000}"/>
    <cellStyle name="20% - Accent1 4 5 2 2 5 3 2 2" xfId="42899" xr:uid="{00000000-0005-0000-0000-0000DEA60000}"/>
    <cellStyle name="20% - Accent1 4 5 2 2 5 3 2 2 2" xfId="42900" xr:uid="{00000000-0005-0000-0000-0000DFA60000}"/>
    <cellStyle name="20% - Accent1 4 5 2 2 5 3 2 3" xfId="42901" xr:uid="{00000000-0005-0000-0000-0000E0A60000}"/>
    <cellStyle name="20% - Accent1 4 5 2 2 5 3 3" xfId="42902" xr:uid="{00000000-0005-0000-0000-0000E1A60000}"/>
    <cellStyle name="20% - Accent1 4 5 2 2 5 3 3 2" xfId="42903" xr:uid="{00000000-0005-0000-0000-0000E2A60000}"/>
    <cellStyle name="20% - Accent1 4 5 2 2 5 3 4" xfId="42904" xr:uid="{00000000-0005-0000-0000-0000E3A60000}"/>
    <cellStyle name="20% - Accent1 4 5 2 2 5 4" xfId="42905" xr:uid="{00000000-0005-0000-0000-0000E4A60000}"/>
    <cellStyle name="20% - Accent1 4 5 2 2 5 4 2" xfId="42906" xr:uid="{00000000-0005-0000-0000-0000E5A60000}"/>
    <cellStyle name="20% - Accent1 4 5 2 2 5 4 2 2" xfId="42907" xr:uid="{00000000-0005-0000-0000-0000E6A60000}"/>
    <cellStyle name="20% - Accent1 4 5 2 2 5 4 2 2 2" xfId="42908" xr:uid="{00000000-0005-0000-0000-0000E7A60000}"/>
    <cellStyle name="20% - Accent1 4 5 2 2 5 4 2 3" xfId="42909" xr:uid="{00000000-0005-0000-0000-0000E8A60000}"/>
    <cellStyle name="20% - Accent1 4 5 2 2 5 4 3" xfId="42910" xr:uid="{00000000-0005-0000-0000-0000E9A60000}"/>
    <cellStyle name="20% - Accent1 4 5 2 2 5 4 3 2" xfId="42911" xr:uid="{00000000-0005-0000-0000-0000EAA60000}"/>
    <cellStyle name="20% - Accent1 4 5 2 2 5 4 4" xfId="42912" xr:uid="{00000000-0005-0000-0000-0000EBA60000}"/>
    <cellStyle name="20% - Accent1 4 5 2 2 5 5" xfId="42913" xr:uid="{00000000-0005-0000-0000-0000ECA60000}"/>
    <cellStyle name="20% - Accent1 4 5 2 2 5 5 2" xfId="42914" xr:uid="{00000000-0005-0000-0000-0000EDA60000}"/>
    <cellStyle name="20% - Accent1 4 5 2 2 5 5 2 2" xfId="42915" xr:uid="{00000000-0005-0000-0000-0000EEA60000}"/>
    <cellStyle name="20% - Accent1 4 5 2 2 5 5 3" xfId="42916" xr:uid="{00000000-0005-0000-0000-0000EFA60000}"/>
    <cellStyle name="20% - Accent1 4 5 2 2 5 6" xfId="42917" xr:uid="{00000000-0005-0000-0000-0000F0A60000}"/>
    <cellStyle name="20% - Accent1 4 5 2 2 5 6 2" xfId="42918" xr:uid="{00000000-0005-0000-0000-0000F1A60000}"/>
    <cellStyle name="20% - Accent1 4 5 2 2 5 6 2 2" xfId="42919" xr:uid="{00000000-0005-0000-0000-0000F2A60000}"/>
    <cellStyle name="20% - Accent1 4 5 2 2 5 6 3" xfId="42920" xr:uid="{00000000-0005-0000-0000-0000F3A60000}"/>
    <cellStyle name="20% - Accent1 4 5 2 2 5 7" xfId="42921" xr:uid="{00000000-0005-0000-0000-0000F4A60000}"/>
    <cellStyle name="20% - Accent1 4 5 2 2 5 7 2" xfId="42922" xr:uid="{00000000-0005-0000-0000-0000F5A60000}"/>
    <cellStyle name="20% - Accent1 4 5 2 2 5 8" xfId="42923" xr:uid="{00000000-0005-0000-0000-0000F6A60000}"/>
    <cellStyle name="20% - Accent1 4 5 2 2 5 8 2" xfId="42924" xr:uid="{00000000-0005-0000-0000-0000F7A60000}"/>
    <cellStyle name="20% - Accent1 4 5 2 2 5 9" xfId="42925" xr:uid="{00000000-0005-0000-0000-0000F8A60000}"/>
    <cellStyle name="20% - Accent1 4 5 2 2 6" xfId="42926" xr:uid="{00000000-0005-0000-0000-0000F9A60000}"/>
    <cellStyle name="20% - Accent1 4 5 2 2 6 2" xfId="42927" xr:uid="{00000000-0005-0000-0000-0000FAA60000}"/>
    <cellStyle name="20% - Accent1 4 5 2 2 6 2 2" xfId="42928" xr:uid="{00000000-0005-0000-0000-0000FBA60000}"/>
    <cellStyle name="20% - Accent1 4 5 2 2 6 2 2 2" xfId="42929" xr:uid="{00000000-0005-0000-0000-0000FCA60000}"/>
    <cellStyle name="20% - Accent1 4 5 2 2 6 2 2 2 2" xfId="42930" xr:uid="{00000000-0005-0000-0000-0000FDA60000}"/>
    <cellStyle name="20% - Accent1 4 5 2 2 6 2 2 3" xfId="42931" xr:uid="{00000000-0005-0000-0000-0000FEA60000}"/>
    <cellStyle name="20% - Accent1 4 5 2 2 6 2 3" xfId="42932" xr:uid="{00000000-0005-0000-0000-0000FFA60000}"/>
    <cellStyle name="20% - Accent1 4 5 2 2 6 2 3 2" xfId="42933" xr:uid="{00000000-0005-0000-0000-000000A70000}"/>
    <cellStyle name="20% - Accent1 4 5 2 2 6 2 4" xfId="42934" xr:uid="{00000000-0005-0000-0000-000001A70000}"/>
    <cellStyle name="20% - Accent1 4 5 2 2 6 3" xfId="42935" xr:uid="{00000000-0005-0000-0000-000002A70000}"/>
    <cellStyle name="20% - Accent1 4 5 2 2 6 3 2" xfId="42936" xr:uid="{00000000-0005-0000-0000-000003A70000}"/>
    <cellStyle name="20% - Accent1 4 5 2 2 6 3 2 2" xfId="42937" xr:uid="{00000000-0005-0000-0000-000004A70000}"/>
    <cellStyle name="20% - Accent1 4 5 2 2 6 3 2 2 2" xfId="42938" xr:uid="{00000000-0005-0000-0000-000005A70000}"/>
    <cellStyle name="20% - Accent1 4 5 2 2 6 3 2 3" xfId="42939" xr:uid="{00000000-0005-0000-0000-000006A70000}"/>
    <cellStyle name="20% - Accent1 4 5 2 2 6 3 3" xfId="42940" xr:uid="{00000000-0005-0000-0000-000007A70000}"/>
    <cellStyle name="20% - Accent1 4 5 2 2 6 3 3 2" xfId="42941" xr:uid="{00000000-0005-0000-0000-000008A70000}"/>
    <cellStyle name="20% - Accent1 4 5 2 2 6 3 4" xfId="42942" xr:uid="{00000000-0005-0000-0000-000009A70000}"/>
    <cellStyle name="20% - Accent1 4 5 2 2 6 4" xfId="42943" xr:uid="{00000000-0005-0000-0000-00000AA70000}"/>
    <cellStyle name="20% - Accent1 4 5 2 2 6 4 2" xfId="42944" xr:uid="{00000000-0005-0000-0000-00000BA70000}"/>
    <cellStyle name="20% - Accent1 4 5 2 2 6 4 2 2" xfId="42945" xr:uid="{00000000-0005-0000-0000-00000CA70000}"/>
    <cellStyle name="20% - Accent1 4 5 2 2 6 4 2 2 2" xfId="42946" xr:uid="{00000000-0005-0000-0000-00000DA70000}"/>
    <cellStyle name="20% - Accent1 4 5 2 2 6 4 2 3" xfId="42947" xr:uid="{00000000-0005-0000-0000-00000EA70000}"/>
    <cellStyle name="20% - Accent1 4 5 2 2 6 4 3" xfId="42948" xr:uid="{00000000-0005-0000-0000-00000FA70000}"/>
    <cellStyle name="20% - Accent1 4 5 2 2 6 4 3 2" xfId="42949" xr:uid="{00000000-0005-0000-0000-000010A70000}"/>
    <cellStyle name="20% - Accent1 4 5 2 2 6 4 4" xfId="42950" xr:uid="{00000000-0005-0000-0000-000011A70000}"/>
    <cellStyle name="20% - Accent1 4 5 2 2 6 5" xfId="42951" xr:uid="{00000000-0005-0000-0000-000012A70000}"/>
    <cellStyle name="20% - Accent1 4 5 2 2 6 5 2" xfId="42952" xr:uid="{00000000-0005-0000-0000-000013A70000}"/>
    <cellStyle name="20% - Accent1 4 5 2 2 6 5 2 2" xfId="42953" xr:uid="{00000000-0005-0000-0000-000014A70000}"/>
    <cellStyle name="20% - Accent1 4 5 2 2 6 5 3" xfId="42954" xr:uid="{00000000-0005-0000-0000-000015A70000}"/>
    <cellStyle name="20% - Accent1 4 5 2 2 6 6" xfId="42955" xr:uid="{00000000-0005-0000-0000-000016A70000}"/>
    <cellStyle name="20% - Accent1 4 5 2 2 6 6 2" xfId="42956" xr:uid="{00000000-0005-0000-0000-000017A70000}"/>
    <cellStyle name="20% - Accent1 4 5 2 2 6 6 2 2" xfId="42957" xr:uid="{00000000-0005-0000-0000-000018A70000}"/>
    <cellStyle name="20% - Accent1 4 5 2 2 6 6 3" xfId="42958" xr:uid="{00000000-0005-0000-0000-000019A70000}"/>
    <cellStyle name="20% - Accent1 4 5 2 2 6 7" xfId="42959" xr:uid="{00000000-0005-0000-0000-00001AA70000}"/>
    <cellStyle name="20% - Accent1 4 5 2 2 6 7 2" xfId="42960" xr:uid="{00000000-0005-0000-0000-00001BA70000}"/>
    <cellStyle name="20% - Accent1 4 5 2 2 6 8" xfId="42961" xr:uid="{00000000-0005-0000-0000-00001CA70000}"/>
    <cellStyle name="20% - Accent1 4 5 2 2 6 8 2" xfId="42962" xr:uid="{00000000-0005-0000-0000-00001DA70000}"/>
    <cellStyle name="20% - Accent1 4 5 2 2 6 9" xfId="42963" xr:uid="{00000000-0005-0000-0000-00001EA70000}"/>
    <cellStyle name="20% - Accent1 4 5 2 2 7" xfId="42964" xr:uid="{00000000-0005-0000-0000-00001FA70000}"/>
    <cellStyle name="20% - Accent1 4 5 2 2 7 2" xfId="42965" xr:uid="{00000000-0005-0000-0000-000020A70000}"/>
    <cellStyle name="20% - Accent1 4 5 2 2 7 2 2" xfId="42966" xr:uid="{00000000-0005-0000-0000-000021A70000}"/>
    <cellStyle name="20% - Accent1 4 5 2 2 7 2 2 2" xfId="42967" xr:uid="{00000000-0005-0000-0000-000022A70000}"/>
    <cellStyle name="20% - Accent1 4 5 2 2 7 2 3" xfId="42968" xr:uid="{00000000-0005-0000-0000-000023A70000}"/>
    <cellStyle name="20% - Accent1 4 5 2 2 7 3" xfId="42969" xr:uid="{00000000-0005-0000-0000-000024A70000}"/>
    <cellStyle name="20% - Accent1 4 5 2 2 7 3 2" xfId="42970" xr:uid="{00000000-0005-0000-0000-000025A70000}"/>
    <cellStyle name="20% - Accent1 4 5 2 2 7 4" xfId="42971" xr:uid="{00000000-0005-0000-0000-000026A70000}"/>
    <cellStyle name="20% - Accent1 4 5 2 2 8" xfId="42972" xr:uid="{00000000-0005-0000-0000-000027A70000}"/>
    <cellStyle name="20% - Accent1 4 5 2 2 8 2" xfId="42973" xr:uid="{00000000-0005-0000-0000-000028A70000}"/>
    <cellStyle name="20% - Accent1 4 5 2 2 8 2 2" xfId="42974" xr:uid="{00000000-0005-0000-0000-000029A70000}"/>
    <cellStyle name="20% - Accent1 4 5 2 2 8 2 2 2" xfId="42975" xr:uid="{00000000-0005-0000-0000-00002AA70000}"/>
    <cellStyle name="20% - Accent1 4 5 2 2 8 2 3" xfId="42976" xr:uid="{00000000-0005-0000-0000-00002BA70000}"/>
    <cellStyle name="20% - Accent1 4 5 2 2 8 3" xfId="42977" xr:uid="{00000000-0005-0000-0000-00002CA70000}"/>
    <cellStyle name="20% - Accent1 4 5 2 2 8 3 2" xfId="42978" xr:uid="{00000000-0005-0000-0000-00002DA70000}"/>
    <cellStyle name="20% - Accent1 4 5 2 2 8 4" xfId="42979" xr:uid="{00000000-0005-0000-0000-00002EA70000}"/>
    <cellStyle name="20% - Accent1 4 5 2 2 9" xfId="42980" xr:uid="{00000000-0005-0000-0000-00002FA70000}"/>
    <cellStyle name="20% - Accent1 4 5 2 2 9 2" xfId="42981" xr:uid="{00000000-0005-0000-0000-000030A70000}"/>
    <cellStyle name="20% - Accent1 4 5 2 2 9 2 2" xfId="42982" xr:uid="{00000000-0005-0000-0000-000031A70000}"/>
    <cellStyle name="20% - Accent1 4 5 2 2 9 2 2 2" xfId="42983" xr:uid="{00000000-0005-0000-0000-000032A70000}"/>
    <cellStyle name="20% - Accent1 4 5 2 2 9 2 3" xfId="42984" xr:uid="{00000000-0005-0000-0000-000033A70000}"/>
    <cellStyle name="20% - Accent1 4 5 2 2 9 3" xfId="42985" xr:uid="{00000000-0005-0000-0000-000034A70000}"/>
    <cellStyle name="20% - Accent1 4 5 2 2 9 3 2" xfId="42986" xr:uid="{00000000-0005-0000-0000-000035A70000}"/>
    <cellStyle name="20% - Accent1 4 5 2 2 9 4" xfId="42987" xr:uid="{00000000-0005-0000-0000-000036A70000}"/>
    <cellStyle name="20% - Accent1 4 5 2 3" xfId="42988" xr:uid="{00000000-0005-0000-0000-000037A70000}"/>
    <cellStyle name="20% - Accent1 4 5 2 3 10" xfId="42989" xr:uid="{00000000-0005-0000-0000-000038A70000}"/>
    <cellStyle name="20% - Accent1 4 5 2 3 10 2" xfId="42990" xr:uid="{00000000-0005-0000-0000-000039A70000}"/>
    <cellStyle name="20% - Accent1 4 5 2 3 11" xfId="42991" xr:uid="{00000000-0005-0000-0000-00003AA70000}"/>
    <cellStyle name="20% - Accent1 4 5 2 3 2" xfId="42992" xr:uid="{00000000-0005-0000-0000-00003BA70000}"/>
    <cellStyle name="20% - Accent1 4 5 2 3 2 2" xfId="42993" xr:uid="{00000000-0005-0000-0000-00003CA70000}"/>
    <cellStyle name="20% - Accent1 4 5 2 3 2 2 2" xfId="42994" xr:uid="{00000000-0005-0000-0000-00003DA70000}"/>
    <cellStyle name="20% - Accent1 4 5 2 3 2 2 2 2" xfId="42995" xr:uid="{00000000-0005-0000-0000-00003EA70000}"/>
    <cellStyle name="20% - Accent1 4 5 2 3 2 2 2 2 2" xfId="42996" xr:uid="{00000000-0005-0000-0000-00003FA70000}"/>
    <cellStyle name="20% - Accent1 4 5 2 3 2 2 2 3" xfId="42997" xr:uid="{00000000-0005-0000-0000-000040A70000}"/>
    <cellStyle name="20% - Accent1 4 5 2 3 2 2 3" xfId="42998" xr:uid="{00000000-0005-0000-0000-000041A70000}"/>
    <cellStyle name="20% - Accent1 4 5 2 3 2 2 3 2" xfId="42999" xr:uid="{00000000-0005-0000-0000-000042A70000}"/>
    <cellStyle name="20% - Accent1 4 5 2 3 2 2 4" xfId="43000" xr:uid="{00000000-0005-0000-0000-000043A70000}"/>
    <cellStyle name="20% - Accent1 4 5 2 3 2 3" xfId="43001" xr:uid="{00000000-0005-0000-0000-000044A70000}"/>
    <cellStyle name="20% - Accent1 4 5 2 3 2 3 2" xfId="43002" xr:uid="{00000000-0005-0000-0000-000045A70000}"/>
    <cellStyle name="20% - Accent1 4 5 2 3 2 3 2 2" xfId="43003" xr:uid="{00000000-0005-0000-0000-000046A70000}"/>
    <cellStyle name="20% - Accent1 4 5 2 3 2 3 2 2 2" xfId="43004" xr:uid="{00000000-0005-0000-0000-000047A70000}"/>
    <cellStyle name="20% - Accent1 4 5 2 3 2 3 2 3" xfId="43005" xr:uid="{00000000-0005-0000-0000-000048A70000}"/>
    <cellStyle name="20% - Accent1 4 5 2 3 2 3 3" xfId="43006" xr:uid="{00000000-0005-0000-0000-000049A70000}"/>
    <cellStyle name="20% - Accent1 4 5 2 3 2 3 3 2" xfId="43007" xr:uid="{00000000-0005-0000-0000-00004AA70000}"/>
    <cellStyle name="20% - Accent1 4 5 2 3 2 3 4" xfId="43008" xr:uid="{00000000-0005-0000-0000-00004BA70000}"/>
    <cellStyle name="20% - Accent1 4 5 2 3 2 4" xfId="43009" xr:uid="{00000000-0005-0000-0000-00004CA70000}"/>
    <cellStyle name="20% - Accent1 4 5 2 3 2 4 2" xfId="43010" xr:uid="{00000000-0005-0000-0000-00004DA70000}"/>
    <cellStyle name="20% - Accent1 4 5 2 3 2 4 2 2" xfId="43011" xr:uid="{00000000-0005-0000-0000-00004EA70000}"/>
    <cellStyle name="20% - Accent1 4 5 2 3 2 4 2 2 2" xfId="43012" xr:uid="{00000000-0005-0000-0000-00004FA70000}"/>
    <cellStyle name="20% - Accent1 4 5 2 3 2 4 2 3" xfId="43013" xr:uid="{00000000-0005-0000-0000-000050A70000}"/>
    <cellStyle name="20% - Accent1 4 5 2 3 2 4 3" xfId="43014" xr:uid="{00000000-0005-0000-0000-000051A70000}"/>
    <cellStyle name="20% - Accent1 4 5 2 3 2 4 3 2" xfId="43015" xr:uid="{00000000-0005-0000-0000-000052A70000}"/>
    <cellStyle name="20% - Accent1 4 5 2 3 2 4 4" xfId="43016" xr:uid="{00000000-0005-0000-0000-000053A70000}"/>
    <cellStyle name="20% - Accent1 4 5 2 3 2 5" xfId="43017" xr:uid="{00000000-0005-0000-0000-000054A70000}"/>
    <cellStyle name="20% - Accent1 4 5 2 3 2 5 2" xfId="43018" xr:uid="{00000000-0005-0000-0000-000055A70000}"/>
    <cellStyle name="20% - Accent1 4 5 2 3 2 5 2 2" xfId="43019" xr:uid="{00000000-0005-0000-0000-000056A70000}"/>
    <cellStyle name="20% - Accent1 4 5 2 3 2 5 3" xfId="43020" xr:uid="{00000000-0005-0000-0000-000057A70000}"/>
    <cellStyle name="20% - Accent1 4 5 2 3 2 6" xfId="43021" xr:uid="{00000000-0005-0000-0000-000058A70000}"/>
    <cellStyle name="20% - Accent1 4 5 2 3 2 6 2" xfId="43022" xr:uid="{00000000-0005-0000-0000-000059A70000}"/>
    <cellStyle name="20% - Accent1 4 5 2 3 2 6 2 2" xfId="43023" xr:uid="{00000000-0005-0000-0000-00005AA70000}"/>
    <cellStyle name="20% - Accent1 4 5 2 3 2 6 3" xfId="43024" xr:uid="{00000000-0005-0000-0000-00005BA70000}"/>
    <cellStyle name="20% - Accent1 4 5 2 3 2 7" xfId="43025" xr:uid="{00000000-0005-0000-0000-00005CA70000}"/>
    <cellStyle name="20% - Accent1 4 5 2 3 2 7 2" xfId="43026" xr:uid="{00000000-0005-0000-0000-00005DA70000}"/>
    <cellStyle name="20% - Accent1 4 5 2 3 2 8" xfId="43027" xr:uid="{00000000-0005-0000-0000-00005EA70000}"/>
    <cellStyle name="20% - Accent1 4 5 2 3 2 8 2" xfId="43028" xr:uid="{00000000-0005-0000-0000-00005FA70000}"/>
    <cellStyle name="20% - Accent1 4 5 2 3 2 9" xfId="43029" xr:uid="{00000000-0005-0000-0000-000060A70000}"/>
    <cellStyle name="20% - Accent1 4 5 2 3 3" xfId="43030" xr:uid="{00000000-0005-0000-0000-000061A70000}"/>
    <cellStyle name="20% - Accent1 4 5 2 3 3 2" xfId="43031" xr:uid="{00000000-0005-0000-0000-000062A70000}"/>
    <cellStyle name="20% - Accent1 4 5 2 3 3 2 2" xfId="43032" xr:uid="{00000000-0005-0000-0000-000063A70000}"/>
    <cellStyle name="20% - Accent1 4 5 2 3 3 2 2 2" xfId="43033" xr:uid="{00000000-0005-0000-0000-000064A70000}"/>
    <cellStyle name="20% - Accent1 4 5 2 3 3 2 2 2 2" xfId="43034" xr:uid="{00000000-0005-0000-0000-000065A70000}"/>
    <cellStyle name="20% - Accent1 4 5 2 3 3 2 2 3" xfId="43035" xr:uid="{00000000-0005-0000-0000-000066A70000}"/>
    <cellStyle name="20% - Accent1 4 5 2 3 3 2 3" xfId="43036" xr:uid="{00000000-0005-0000-0000-000067A70000}"/>
    <cellStyle name="20% - Accent1 4 5 2 3 3 2 3 2" xfId="43037" xr:uid="{00000000-0005-0000-0000-000068A70000}"/>
    <cellStyle name="20% - Accent1 4 5 2 3 3 2 4" xfId="43038" xr:uid="{00000000-0005-0000-0000-000069A70000}"/>
    <cellStyle name="20% - Accent1 4 5 2 3 3 3" xfId="43039" xr:uid="{00000000-0005-0000-0000-00006AA70000}"/>
    <cellStyle name="20% - Accent1 4 5 2 3 3 3 2" xfId="43040" xr:uid="{00000000-0005-0000-0000-00006BA70000}"/>
    <cellStyle name="20% - Accent1 4 5 2 3 3 3 2 2" xfId="43041" xr:uid="{00000000-0005-0000-0000-00006CA70000}"/>
    <cellStyle name="20% - Accent1 4 5 2 3 3 3 2 2 2" xfId="43042" xr:uid="{00000000-0005-0000-0000-00006DA70000}"/>
    <cellStyle name="20% - Accent1 4 5 2 3 3 3 2 3" xfId="43043" xr:uid="{00000000-0005-0000-0000-00006EA70000}"/>
    <cellStyle name="20% - Accent1 4 5 2 3 3 3 3" xfId="43044" xr:uid="{00000000-0005-0000-0000-00006FA70000}"/>
    <cellStyle name="20% - Accent1 4 5 2 3 3 3 3 2" xfId="43045" xr:uid="{00000000-0005-0000-0000-000070A70000}"/>
    <cellStyle name="20% - Accent1 4 5 2 3 3 3 4" xfId="43046" xr:uid="{00000000-0005-0000-0000-000071A70000}"/>
    <cellStyle name="20% - Accent1 4 5 2 3 3 4" xfId="43047" xr:uid="{00000000-0005-0000-0000-000072A70000}"/>
    <cellStyle name="20% - Accent1 4 5 2 3 3 4 2" xfId="43048" xr:uid="{00000000-0005-0000-0000-000073A70000}"/>
    <cellStyle name="20% - Accent1 4 5 2 3 3 4 2 2" xfId="43049" xr:uid="{00000000-0005-0000-0000-000074A70000}"/>
    <cellStyle name="20% - Accent1 4 5 2 3 3 4 2 2 2" xfId="43050" xr:uid="{00000000-0005-0000-0000-000075A70000}"/>
    <cellStyle name="20% - Accent1 4 5 2 3 3 4 2 3" xfId="43051" xr:uid="{00000000-0005-0000-0000-000076A70000}"/>
    <cellStyle name="20% - Accent1 4 5 2 3 3 4 3" xfId="43052" xr:uid="{00000000-0005-0000-0000-000077A70000}"/>
    <cellStyle name="20% - Accent1 4 5 2 3 3 4 3 2" xfId="43053" xr:uid="{00000000-0005-0000-0000-000078A70000}"/>
    <cellStyle name="20% - Accent1 4 5 2 3 3 4 4" xfId="43054" xr:uid="{00000000-0005-0000-0000-000079A70000}"/>
    <cellStyle name="20% - Accent1 4 5 2 3 3 5" xfId="43055" xr:uid="{00000000-0005-0000-0000-00007AA70000}"/>
    <cellStyle name="20% - Accent1 4 5 2 3 3 5 2" xfId="43056" xr:uid="{00000000-0005-0000-0000-00007BA70000}"/>
    <cellStyle name="20% - Accent1 4 5 2 3 3 5 2 2" xfId="43057" xr:uid="{00000000-0005-0000-0000-00007CA70000}"/>
    <cellStyle name="20% - Accent1 4 5 2 3 3 5 3" xfId="43058" xr:uid="{00000000-0005-0000-0000-00007DA70000}"/>
    <cellStyle name="20% - Accent1 4 5 2 3 3 6" xfId="43059" xr:uid="{00000000-0005-0000-0000-00007EA70000}"/>
    <cellStyle name="20% - Accent1 4 5 2 3 3 6 2" xfId="43060" xr:uid="{00000000-0005-0000-0000-00007FA70000}"/>
    <cellStyle name="20% - Accent1 4 5 2 3 3 6 2 2" xfId="43061" xr:uid="{00000000-0005-0000-0000-000080A70000}"/>
    <cellStyle name="20% - Accent1 4 5 2 3 3 6 3" xfId="43062" xr:uid="{00000000-0005-0000-0000-000081A70000}"/>
    <cellStyle name="20% - Accent1 4 5 2 3 3 7" xfId="43063" xr:uid="{00000000-0005-0000-0000-000082A70000}"/>
    <cellStyle name="20% - Accent1 4 5 2 3 3 7 2" xfId="43064" xr:uid="{00000000-0005-0000-0000-000083A70000}"/>
    <cellStyle name="20% - Accent1 4 5 2 3 3 8" xfId="43065" xr:uid="{00000000-0005-0000-0000-000084A70000}"/>
    <cellStyle name="20% - Accent1 4 5 2 3 3 8 2" xfId="43066" xr:uid="{00000000-0005-0000-0000-000085A70000}"/>
    <cellStyle name="20% - Accent1 4 5 2 3 3 9" xfId="43067" xr:uid="{00000000-0005-0000-0000-000086A70000}"/>
    <cellStyle name="20% - Accent1 4 5 2 3 4" xfId="43068" xr:uid="{00000000-0005-0000-0000-000087A70000}"/>
    <cellStyle name="20% - Accent1 4 5 2 3 4 2" xfId="43069" xr:uid="{00000000-0005-0000-0000-000088A70000}"/>
    <cellStyle name="20% - Accent1 4 5 2 3 4 2 2" xfId="43070" xr:uid="{00000000-0005-0000-0000-000089A70000}"/>
    <cellStyle name="20% - Accent1 4 5 2 3 4 2 2 2" xfId="43071" xr:uid="{00000000-0005-0000-0000-00008AA70000}"/>
    <cellStyle name="20% - Accent1 4 5 2 3 4 2 3" xfId="43072" xr:uid="{00000000-0005-0000-0000-00008BA70000}"/>
    <cellStyle name="20% - Accent1 4 5 2 3 4 3" xfId="43073" xr:uid="{00000000-0005-0000-0000-00008CA70000}"/>
    <cellStyle name="20% - Accent1 4 5 2 3 4 3 2" xfId="43074" xr:uid="{00000000-0005-0000-0000-00008DA70000}"/>
    <cellStyle name="20% - Accent1 4 5 2 3 4 4" xfId="43075" xr:uid="{00000000-0005-0000-0000-00008EA70000}"/>
    <cellStyle name="20% - Accent1 4 5 2 3 5" xfId="43076" xr:uid="{00000000-0005-0000-0000-00008FA70000}"/>
    <cellStyle name="20% - Accent1 4 5 2 3 5 2" xfId="43077" xr:uid="{00000000-0005-0000-0000-000090A70000}"/>
    <cellStyle name="20% - Accent1 4 5 2 3 5 2 2" xfId="43078" xr:uid="{00000000-0005-0000-0000-000091A70000}"/>
    <cellStyle name="20% - Accent1 4 5 2 3 5 2 2 2" xfId="43079" xr:uid="{00000000-0005-0000-0000-000092A70000}"/>
    <cellStyle name="20% - Accent1 4 5 2 3 5 2 3" xfId="43080" xr:uid="{00000000-0005-0000-0000-000093A70000}"/>
    <cellStyle name="20% - Accent1 4 5 2 3 5 3" xfId="43081" xr:uid="{00000000-0005-0000-0000-000094A70000}"/>
    <cellStyle name="20% - Accent1 4 5 2 3 5 3 2" xfId="43082" xr:uid="{00000000-0005-0000-0000-000095A70000}"/>
    <cellStyle name="20% - Accent1 4 5 2 3 5 4" xfId="43083" xr:uid="{00000000-0005-0000-0000-000096A70000}"/>
    <cellStyle name="20% - Accent1 4 5 2 3 6" xfId="43084" xr:uid="{00000000-0005-0000-0000-000097A70000}"/>
    <cellStyle name="20% - Accent1 4 5 2 3 6 2" xfId="43085" xr:uid="{00000000-0005-0000-0000-000098A70000}"/>
    <cellStyle name="20% - Accent1 4 5 2 3 6 2 2" xfId="43086" xr:uid="{00000000-0005-0000-0000-000099A70000}"/>
    <cellStyle name="20% - Accent1 4 5 2 3 6 2 2 2" xfId="43087" xr:uid="{00000000-0005-0000-0000-00009AA70000}"/>
    <cellStyle name="20% - Accent1 4 5 2 3 6 2 3" xfId="43088" xr:uid="{00000000-0005-0000-0000-00009BA70000}"/>
    <cellStyle name="20% - Accent1 4 5 2 3 6 3" xfId="43089" xr:uid="{00000000-0005-0000-0000-00009CA70000}"/>
    <cellStyle name="20% - Accent1 4 5 2 3 6 3 2" xfId="43090" xr:uid="{00000000-0005-0000-0000-00009DA70000}"/>
    <cellStyle name="20% - Accent1 4 5 2 3 6 4" xfId="43091" xr:uid="{00000000-0005-0000-0000-00009EA70000}"/>
    <cellStyle name="20% - Accent1 4 5 2 3 7" xfId="43092" xr:uid="{00000000-0005-0000-0000-00009FA70000}"/>
    <cellStyle name="20% - Accent1 4 5 2 3 7 2" xfId="43093" xr:uid="{00000000-0005-0000-0000-0000A0A70000}"/>
    <cellStyle name="20% - Accent1 4 5 2 3 7 2 2" xfId="43094" xr:uid="{00000000-0005-0000-0000-0000A1A70000}"/>
    <cellStyle name="20% - Accent1 4 5 2 3 7 3" xfId="43095" xr:uid="{00000000-0005-0000-0000-0000A2A70000}"/>
    <cellStyle name="20% - Accent1 4 5 2 3 8" xfId="43096" xr:uid="{00000000-0005-0000-0000-0000A3A70000}"/>
    <cellStyle name="20% - Accent1 4 5 2 3 8 2" xfId="43097" xr:uid="{00000000-0005-0000-0000-0000A4A70000}"/>
    <cellStyle name="20% - Accent1 4 5 2 3 8 2 2" xfId="43098" xr:uid="{00000000-0005-0000-0000-0000A5A70000}"/>
    <cellStyle name="20% - Accent1 4 5 2 3 8 3" xfId="43099" xr:uid="{00000000-0005-0000-0000-0000A6A70000}"/>
    <cellStyle name="20% - Accent1 4 5 2 3 9" xfId="43100" xr:uid="{00000000-0005-0000-0000-0000A7A70000}"/>
    <cellStyle name="20% - Accent1 4 5 2 3 9 2" xfId="43101" xr:uid="{00000000-0005-0000-0000-0000A8A70000}"/>
    <cellStyle name="20% - Accent1 4 5 2 4" xfId="43102" xr:uid="{00000000-0005-0000-0000-0000A9A70000}"/>
    <cellStyle name="20% - Accent1 4 5 2 4 10" xfId="43103" xr:uid="{00000000-0005-0000-0000-0000AAA70000}"/>
    <cellStyle name="20% - Accent1 4 5 2 4 10 2" xfId="43104" xr:uid="{00000000-0005-0000-0000-0000ABA70000}"/>
    <cellStyle name="20% - Accent1 4 5 2 4 11" xfId="43105" xr:uid="{00000000-0005-0000-0000-0000ACA70000}"/>
    <cellStyle name="20% - Accent1 4 5 2 4 2" xfId="43106" xr:uid="{00000000-0005-0000-0000-0000ADA70000}"/>
    <cellStyle name="20% - Accent1 4 5 2 4 2 2" xfId="43107" xr:uid="{00000000-0005-0000-0000-0000AEA70000}"/>
    <cellStyle name="20% - Accent1 4 5 2 4 2 2 2" xfId="43108" xr:uid="{00000000-0005-0000-0000-0000AFA70000}"/>
    <cellStyle name="20% - Accent1 4 5 2 4 2 2 2 2" xfId="43109" xr:uid="{00000000-0005-0000-0000-0000B0A70000}"/>
    <cellStyle name="20% - Accent1 4 5 2 4 2 2 2 2 2" xfId="43110" xr:uid="{00000000-0005-0000-0000-0000B1A70000}"/>
    <cellStyle name="20% - Accent1 4 5 2 4 2 2 2 3" xfId="43111" xr:uid="{00000000-0005-0000-0000-0000B2A70000}"/>
    <cellStyle name="20% - Accent1 4 5 2 4 2 2 3" xfId="43112" xr:uid="{00000000-0005-0000-0000-0000B3A70000}"/>
    <cellStyle name="20% - Accent1 4 5 2 4 2 2 3 2" xfId="43113" xr:uid="{00000000-0005-0000-0000-0000B4A70000}"/>
    <cellStyle name="20% - Accent1 4 5 2 4 2 2 4" xfId="43114" xr:uid="{00000000-0005-0000-0000-0000B5A70000}"/>
    <cellStyle name="20% - Accent1 4 5 2 4 2 3" xfId="43115" xr:uid="{00000000-0005-0000-0000-0000B6A70000}"/>
    <cellStyle name="20% - Accent1 4 5 2 4 2 3 2" xfId="43116" xr:uid="{00000000-0005-0000-0000-0000B7A70000}"/>
    <cellStyle name="20% - Accent1 4 5 2 4 2 3 2 2" xfId="43117" xr:uid="{00000000-0005-0000-0000-0000B8A70000}"/>
    <cellStyle name="20% - Accent1 4 5 2 4 2 3 2 2 2" xfId="43118" xr:uid="{00000000-0005-0000-0000-0000B9A70000}"/>
    <cellStyle name="20% - Accent1 4 5 2 4 2 3 2 3" xfId="43119" xr:uid="{00000000-0005-0000-0000-0000BAA70000}"/>
    <cellStyle name="20% - Accent1 4 5 2 4 2 3 3" xfId="43120" xr:uid="{00000000-0005-0000-0000-0000BBA70000}"/>
    <cellStyle name="20% - Accent1 4 5 2 4 2 3 3 2" xfId="43121" xr:uid="{00000000-0005-0000-0000-0000BCA70000}"/>
    <cellStyle name="20% - Accent1 4 5 2 4 2 3 4" xfId="43122" xr:uid="{00000000-0005-0000-0000-0000BDA70000}"/>
    <cellStyle name="20% - Accent1 4 5 2 4 2 4" xfId="43123" xr:uid="{00000000-0005-0000-0000-0000BEA70000}"/>
    <cellStyle name="20% - Accent1 4 5 2 4 2 4 2" xfId="43124" xr:uid="{00000000-0005-0000-0000-0000BFA70000}"/>
    <cellStyle name="20% - Accent1 4 5 2 4 2 4 2 2" xfId="43125" xr:uid="{00000000-0005-0000-0000-0000C0A70000}"/>
    <cellStyle name="20% - Accent1 4 5 2 4 2 4 2 2 2" xfId="43126" xr:uid="{00000000-0005-0000-0000-0000C1A70000}"/>
    <cellStyle name="20% - Accent1 4 5 2 4 2 4 2 3" xfId="43127" xr:uid="{00000000-0005-0000-0000-0000C2A70000}"/>
    <cellStyle name="20% - Accent1 4 5 2 4 2 4 3" xfId="43128" xr:uid="{00000000-0005-0000-0000-0000C3A70000}"/>
    <cellStyle name="20% - Accent1 4 5 2 4 2 4 3 2" xfId="43129" xr:uid="{00000000-0005-0000-0000-0000C4A70000}"/>
    <cellStyle name="20% - Accent1 4 5 2 4 2 4 4" xfId="43130" xr:uid="{00000000-0005-0000-0000-0000C5A70000}"/>
    <cellStyle name="20% - Accent1 4 5 2 4 2 5" xfId="43131" xr:uid="{00000000-0005-0000-0000-0000C6A70000}"/>
    <cellStyle name="20% - Accent1 4 5 2 4 2 5 2" xfId="43132" xr:uid="{00000000-0005-0000-0000-0000C7A70000}"/>
    <cellStyle name="20% - Accent1 4 5 2 4 2 5 2 2" xfId="43133" xr:uid="{00000000-0005-0000-0000-0000C8A70000}"/>
    <cellStyle name="20% - Accent1 4 5 2 4 2 5 3" xfId="43134" xr:uid="{00000000-0005-0000-0000-0000C9A70000}"/>
    <cellStyle name="20% - Accent1 4 5 2 4 2 6" xfId="43135" xr:uid="{00000000-0005-0000-0000-0000CAA70000}"/>
    <cellStyle name="20% - Accent1 4 5 2 4 2 6 2" xfId="43136" xr:uid="{00000000-0005-0000-0000-0000CBA70000}"/>
    <cellStyle name="20% - Accent1 4 5 2 4 2 6 2 2" xfId="43137" xr:uid="{00000000-0005-0000-0000-0000CCA70000}"/>
    <cellStyle name="20% - Accent1 4 5 2 4 2 6 3" xfId="43138" xr:uid="{00000000-0005-0000-0000-0000CDA70000}"/>
    <cellStyle name="20% - Accent1 4 5 2 4 2 7" xfId="43139" xr:uid="{00000000-0005-0000-0000-0000CEA70000}"/>
    <cellStyle name="20% - Accent1 4 5 2 4 2 7 2" xfId="43140" xr:uid="{00000000-0005-0000-0000-0000CFA70000}"/>
    <cellStyle name="20% - Accent1 4 5 2 4 2 8" xfId="43141" xr:uid="{00000000-0005-0000-0000-0000D0A70000}"/>
    <cellStyle name="20% - Accent1 4 5 2 4 2 8 2" xfId="43142" xr:uid="{00000000-0005-0000-0000-0000D1A70000}"/>
    <cellStyle name="20% - Accent1 4 5 2 4 2 9" xfId="43143" xr:uid="{00000000-0005-0000-0000-0000D2A70000}"/>
    <cellStyle name="20% - Accent1 4 5 2 4 3" xfId="43144" xr:uid="{00000000-0005-0000-0000-0000D3A70000}"/>
    <cellStyle name="20% - Accent1 4 5 2 4 3 2" xfId="43145" xr:uid="{00000000-0005-0000-0000-0000D4A70000}"/>
    <cellStyle name="20% - Accent1 4 5 2 4 3 2 2" xfId="43146" xr:uid="{00000000-0005-0000-0000-0000D5A70000}"/>
    <cellStyle name="20% - Accent1 4 5 2 4 3 2 2 2" xfId="43147" xr:uid="{00000000-0005-0000-0000-0000D6A70000}"/>
    <cellStyle name="20% - Accent1 4 5 2 4 3 2 2 2 2" xfId="43148" xr:uid="{00000000-0005-0000-0000-0000D7A70000}"/>
    <cellStyle name="20% - Accent1 4 5 2 4 3 2 2 3" xfId="43149" xr:uid="{00000000-0005-0000-0000-0000D8A70000}"/>
    <cellStyle name="20% - Accent1 4 5 2 4 3 2 3" xfId="43150" xr:uid="{00000000-0005-0000-0000-0000D9A70000}"/>
    <cellStyle name="20% - Accent1 4 5 2 4 3 2 3 2" xfId="43151" xr:uid="{00000000-0005-0000-0000-0000DAA70000}"/>
    <cellStyle name="20% - Accent1 4 5 2 4 3 2 4" xfId="43152" xr:uid="{00000000-0005-0000-0000-0000DBA70000}"/>
    <cellStyle name="20% - Accent1 4 5 2 4 3 3" xfId="43153" xr:uid="{00000000-0005-0000-0000-0000DCA70000}"/>
    <cellStyle name="20% - Accent1 4 5 2 4 3 3 2" xfId="43154" xr:uid="{00000000-0005-0000-0000-0000DDA70000}"/>
    <cellStyle name="20% - Accent1 4 5 2 4 3 3 2 2" xfId="43155" xr:uid="{00000000-0005-0000-0000-0000DEA70000}"/>
    <cellStyle name="20% - Accent1 4 5 2 4 3 3 2 2 2" xfId="43156" xr:uid="{00000000-0005-0000-0000-0000DFA70000}"/>
    <cellStyle name="20% - Accent1 4 5 2 4 3 3 2 3" xfId="43157" xr:uid="{00000000-0005-0000-0000-0000E0A70000}"/>
    <cellStyle name="20% - Accent1 4 5 2 4 3 3 3" xfId="43158" xr:uid="{00000000-0005-0000-0000-0000E1A70000}"/>
    <cellStyle name="20% - Accent1 4 5 2 4 3 3 3 2" xfId="43159" xr:uid="{00000000-0005-0000-0000-0000E2A70000}"/>
    <cellStyle name="20% - Accent1 4 5 2 4 3 3 4" xfId="43160" xr:uid="{00000000-0005-0000-0000-0000E3A70000}"/>
    <cellStyle name="20% - Accent1 4 5 2 4 3 4" xfId="43161" xr:uid="{00000000-0005-0000-0000-0000E4A70000}"/>
    <cellStyle name="20% - Accent1 4 5 2 4 3 4 2" xfId="43162" xr:uid="{00000000-0005-0000-0000-0000E5A70000}"/>
    <cellStyle name="20% - Accent1 4 5 2 4 3 4 2 2" xfId="43163" xr:uid="{00000000-0005-0000-0000-0000E6A70000}"/>
    <cellStyle name="20% - Accent1 4 5 2 4 3 4 2 2 2" xfId="43164" xr:uid="{00000000-0005-0000-0000-0000E7A70000}"/>
    <cellStyle name="20% - Accent1 4 5 2 4 3 4 2 3" xfId="43165" xr:uid="{00000000-0005-0000-0000-0000E8A70000}"/>
    <cellStyle name="20% - Accent1 4 5 2 4 3 4 3" xfId="43166" xr:uid="{00000000-0005-0000-0000-0000E9A70000}"/>
    <cellStyle name="20% - Accent1 4 5 2 4 3 4 3 2" xfId="43167" xr:uid="{00000000-0005-0000-0000-0000EAA70000}"/>
    <cellStyle name="20% - Accent1 4 5 2 4 3 4 4" xfId="43168" xr:uid="{00000000-0005-0000-0000-0000EBA70000}"/>
    <cellStyle name="20% - Accent1 4 5 2 4 3 5" xfId="43169" xr:uid="{00000000-0005-0000-0000-0000ECA70000}"/>
    <cellStyle name="20% - Accent1 4 5 2 4 3 5 2" xfId="43170" xr:uid="{00000000-0005-0000-0000-0000EDA70000}"/>
    <cellStyle name="20% - Accent1 4 5 2 4 3 5 2 2" xfId="43171" xr:uid="{00000000-0005-0000-0000-0000EEA70000}"/>
    <cellStyle name="20% - Accent1 4 5 2 4 3 5 3" xfId="43172" xr:uid="{00000000-0005-0000-0000-0000EFA70000}"/>
    <cellStyle name="20% - Accent1 4 5 2 4 3 6" xfId="43173" xr:uid="{00000000-0005-0000-0000-0000F0A70000}"/>
    <cellStyle name="20% - Accent1 4 5 2 4 3 6 2" xfId="43174" xr:uid="{00000000-0005-0000-0000-0000F1A70000}"/>
    <cellStyle name="20% - Accent1 4 5 2 4 3 6 2 2" xfId="43175" xr:uid="{00000000-0005-0000-0000-0000F2A70000}"/>
    <cellStyle name="20% - Accent1 4 5 2 4 3 6 3" xfId="43176" xr:uid="{00000000-0005-0000-0000-0000F3A70000}"/>
    <cellStyle name="20% - Accent1 4 5 2 4 3 7" xfId="43177" xr:uid="{00000000-0005-0000-0000-0000F4A70000}"/>
    <cellStyle name="20% - Accent1 4 5 2 4 3 7 2" xfId="43178" xr:uid="{00000000-0005-0000-0000-0000F5A70000}"/>
    <cellStyle name="20% - Accent1 4 5 2 4 3 8" xfId="43179" xr:uid="{00000000-0005-0000-0000-0000F6A70000}"/>
    <cellStyle name="20% - Accent1 4 5 2 4 3 8 2" xfId="43180" xr:uid="{00000000-0005-0000-0000-0000F7A70000}"/>
    <cellStyle name="20% - Accent1 4 5 2 4 3 9" xfId="43181" xr:uid="{00000000-0005-0000-0000-0000F8A70000}"/>
    <cellStyle name="20% - Accent1 4 5 2 4 4" xfId="43182" xr:uid="{00000000-0005-0000-0000-0000F9A70000}"/>
    <cellStyle name="20% - Accent1 4 5 2 4 4 2" xfId="43183" xr:uid="{00000000-0005-0000-0000-0000FAA70000}"/>
    <cellStyle name="20% - Accent1 4 5 2 4 4 2 2" xfId="43184" xr:uid="{00000000-0005-0000-0000-0000FBA70000}"/>
    <cellStyle name="20% - Accent1 4 5 2 4 4 2 2 2" xfId="43185" xr:uid="{00000000-0005-0000-0000-0000FCA70000}"/>
    <cellStyle name="20% - Accent1 4 5 2 4 4 2 3" xfId="43186" xr:uid="{00000000-0005-0000-0000-0000FDA70000}"/>
    <cellStyle name="20% - Accent1 4 5 2 4 4 3" xfId="43187" xr:uid="{00000000-0005-0000-0000-0000FEA70000}"/>
    <cellStyle name="20% - Accent1 4 5 2 4 4 3 2" xfId="43188" xr:uid="{00000000-0005-0000-0000-0000FFA70000}"/>
    <cellStyle name="20% - Accent1 4 5 2 4 4 4" xfId="43189" xr:uid="{00000000-0005-0000-0000-000000A80000}"/>
    <cellStyle name="20% - Accent1 4 5 2 4 5" xfId="43190" xr:uid="{00000000-0005-0000-0000-000001A80000}"/>
    <cellStyle name="20% - Accent1 4 5 2 4 5 2" xfId="43191" xr:uid="{00000000-0005-0000-0000-000002A80000}"/>
    <cellStyle name="20% - Accent1 4 5 2 4 5 2 2" xfId="43192" xr:uid="{00000000-0005-0000-0000-000003A80000}"/>
    <cellStyle name="20% - Accent1 4 5 2 4 5 2 2 2" xfId="43193" xr:uid="{00000000-0005-0000-0000-000004A80000}"/>
    <cellStyle name="20% - Accent1 4 5 2 4 5 2 3" xfId="43194" xr:uid="{00000000-0005-0000-0000-000005A80000}"/>
    <cellStyle name="20% - Accent1 4 5 2 4 5 3" xfId="43195" xr:uid="{00000000-0005-0000-0000-000006A80000}"/>
    <cellStyle name="20% - Accent1 4 5 2 4 5 3 2" xfId="43196" xr:uid="{00000000-0005-0000-0000-000007A80000}"/>
    <cellStyle name="20% - Accent1 4 5 2 4 5 4" xfId="43197" xr:uid="{00000000-0005-0000-0000-000008A80000}"/>
    <cellStyle name="20% - Accent1 4 5 2 4 6" xfId="43198" xr:uid="{00000000-0005-0000-0000-000009A80000}"/>
    <cellStyle name="20% - Accent1 4 5 2 4 6 2" xfId="43199" xr:uid="{00000000-0005-0000-0000-00000AA80000}"/>
    <cellStyle name="20% - Accent1 4 5 2 4 6 2 2" xfId="43200" xr:uid="{00000000-0005-0000-0000-00000BA80000}"/>
    <cellStyle name="20% - Accent1 4 5 2 4 6 2 2 2" xfId="43201" xr:uid="{00000000-0005-0000-0000-00000CA80000}"/>
    <cellStyle name="20% - Accent1 4 5 2 4 6 2 3" xfId="43202" xr:uid="{00000000-0005-0000-0000-00000DA80000}"/>
    <cellStyle name="20% - Accent1 4 5 2 4 6 3" xfId="43203" xr:uid="{00000000-0005-0000-0000-00000EA80000}"/>
    <cellStyle name="20% - Accent1 4 5 2 4 6 3 2" xfId="43204" xr:uid="{00000000-0005-0000-0000-00000FA80000}"/>
    <cellStyle name="20% - Accent1 4 5 2 4 6 4" xfId="43205" xr:uid="{00000000-0005-0000-0000-000010A80000}"/>
    <cellStyle name="20% - Accent1 4 5 2 4 7" xfId="43206" xr:uid="{00000000-0005-0000-0000-000011A80000}"/>
    <cellStyle name="20% - Accent1 4 5 2 4 7 2" xfId="43207" xr:uid="{00000000-0005-0000-0000-000012A80000}"/>
    <cellStyle name="20% - Accent1 4 5 2 4 7 2 2" xfId="43208" xr:uid="{00000000-0005-0000-0000-000013A80000}"/>
    <cellStyle name="20% - Accent1 4 5 2 4 7 3" xfId="43209" xr:uid="{00000000-0005-0000-0000-000014A80000}"/>
    <cellStyle name="20% - Accent1 4 5 2 4 8" xfId="43210" xr:uid="{00000000-0005-0000-0000-000015A80000}"/>
    <cellStyle name="20% - Accent1 4 5 2 4 8 2" xfId="43211" xr:uid="{00000000-0005-0000-0000-000016A80000}"/>
    <cellStyle name="20% - Accent1 4 5 2 4 8 2 2" xfId="43212" xr:uid="{00000000-0005-0000-0000-000017A80000}"/>
    <cellStyle name="20% - Accent1 4 5 2 4 8 3" xfId="43213" xr:uid="{00000000-0005-0000-0000-000018A80000}"/>
    <cellStyle name="20% - Accent1 4 5 2 4 9" xfId="43214" xr:uid="{00000000-0005-0000-0000-000019A80000}"/>
    <cellStyle name="20% - Accent1 4 5 2 4 9 2" xfId="43215" xr:uid="{00000000-0005-0000-0000-00001AA80000}"/>
    <cellStyle name="20% - Accent1 4 5 2 5" xfId="43216" xr:uid="{00000000-0005-0000-0000-00001BA80000}"/>
    <cellStyle name="20% - Accent1 4 5 2 5 10" xfId="43217" xr:uid="{00000000-0005-0000-0000-00001CA80000}"/>
    <cellStyle name="20% - Accent1 4 5 2 5 10 2" xfId="43218" xr:uid="{00000000-0005-0000-0000-00001DA80000}"/>
    <cellStyle name="20% - Accent1 4 5 2 5 11" xfId="43219" xr:uid="{00000000-0005-0000-0000-00001EA80000}"/>
    <cellStyle name="20% - Accent1 4 5 2 5 2" xfId="43220" xr:uid="{00000000-0005-0000-0000-00001FA80000}"/>
    <cellStyle name="20% - Accent1 4 5 2 5 2 2" xfId="43221" xr:uid="{00000000-0005-0000-0000-000020A80000}"/>
    <cellStyle name="20% - Accent1 4 5 2 5 2 2 2" xfId="43222" xr:uid="{00000000-0005-0000-0000-000021A80000}"/>
    <cellStyle name="20% - Accent1 4 5 2 5 2 2 2 2" xfId="43223" xr:uid="{00000000-0005-0000-0000-000022A80000}"/>
    <cellStyle name="20% - Accent1 4 5 2 5 2 2 2 2 2" xfId="43224" xr:uid="{00000000-0005-0000-0000-000023A80000}"/>
    <cellStyle name="20% - Accent1 4 5 2 5 2 2 2 3" xfId="43225" xr:uid="{00000000-0005-0000-0000-000024A80000}"/>
    <cellStyle name="20% - Accent1 4 5 2 5 2 2 3" xfId="43226" xr:uid="{00000000-0005-0000-0000-000025A80000}"/>
    <cellStyle name="20% - Accent1 4 5 2 5 2 2 3 2" xfId="43227" xr:uid="{00000000-0005-0000-0000-000026A80000}"/>
    <cellStyle name="20% - Accent1 4 5 2 5 2 2 4" xfId="43228" xr:uid="{00000000-0005-0000-0000-000027A80000}"/>
    <cellStyle name="20% - Accent1 4 5 2 5 2 3" xfId="43229" xr:uid="{00000000-0005-0000-0000-000028A80000}"/>
    <cellStyle name="20% - Accent1 4 5 2 5 2 3 2" xfId="43230" xr:uid="{00000000-0005-0000-0000-000029A80000}"/>
    <cellStyle name="20% - Accent1 4 5 2 5 2 3 2 2" xfId="43231" xr:uid="{00000000-0005-0000-0000-00002AA80000}"/>
    <cellStyle name="20% - Accent1 4 5 2 5 2 3 2 2 2" xfId="43232" xr:uid="{00000000-0005-0000-0000-00002BA80000}"/>
    <cellStyle name="20% - Accent1 4 5 2 5 2 3 2 3" xfId="43233" xr:uid="{00000000-0005-0000-0000-00002CA80000}"/>
    <cellStyle name="20% - Accent1 4 5 2 5 2 3 3" xfId="43234" xr:uid="{00000000-0005-0000-0000-00002DA80000}"/>
    <cellStyle name="20% - Accent1 4 5 2 5 2 3 3 2" xfId="43235" xr:uid="{00000000-0005-0000-0000-00002EA80000}"/>
    <cellStyle name="20% - Accent1 4 5 2 5 2 3 4" xfId="43236" xr:uid="{00000000-0005-0000-0000-00002FA80000}"/>
    <cellStyle name="20% - Accent1 4 5 2 5 2 4" xfId="43237" xr:uid="{00000000-0005-0000-0000-000030A80000}"/>
    <cellStyle name="20% - Accent1 4 5 2 5 2 4 2" xfId="43238" xr:uid="{00000000-0005-0000-0000-000031A80000}"/>
    <cellStyle name="20% - Accent1 4 5 2 5 2 4 2 2" xfId="43239" xr:uid="{00000000-0005-0000-0000-000032A80000}"/>
    <cellStyle name="20% - Accent1 4 5 2 5 2 4 2 2 2" xfId="43240" xr:uid="{00000000-0005-0000-0000-000033A80000}"/>
    <cellStyle name="20% - Accent1 4 5 2 5 2 4 2 3" xfId="43241" xr:uid="{00000000-0005-0000-0000-000034A80000}"/>
    <cellStyle name="20% - Accent1 4 5 2 5 2 4 3" xfId="43242" xr:uid="{00000000-0005-0000-0000-000035A80000}"/>
    <cellStyle name="20% - Accent1 4 5 2 5 2 4 3 2" xfId="43243" xr:uid="{00000000-0005-0000-0000-000036A80000}"/>
    <cellStyle name="20% - Accent1 4 5 2 5 2 4 4" xfId="43244" xr:uid="{00000000-0005-0000-0000-000037A80000}"/>
    <cellStyle name="20% - Accent1 4 5 2 5 2 5" xfId="43245" xr:uid="{00000000-0005-0000-0000-000038A80000}"/>
    <cellStyle name="20% - Accent1 4 5 2 5 2 5 2" xfId="43246" xr:uid="{00000000-0005-0000-0000-000039A80000}"/>
    <cellStyle name="20% - Accent1 4 5 2 5 2 5 2 2" xfId="43247" xr:uid="{00000000-0005-0000-0000-00003AA80000}"/>
    <cellStyle name="20% - Accent1 4 5 2 5 2 5 3" xfId="43248" xr:uid="{00000000-0005-0000-0000-00003BA80000}"/>
    <cellStyle name="20% - Accent1 4 5 2 5 2 6" xfId="43249" xr:uid="{00000000-0005-0000-0000-00003CA80000}"/>
    <cellStyle name="20% - Accent1 4 5 2 5 2 6 2" xfId="43250" xr:uid="{00000000-0005-0000-0000-00003DA80000}"/>
    <cellStyle name="20% - Accent1 4 5 2 5 2 6 2 2" xfId="43251" xr:uid="{00000000-0005-0000-0000-00003EA80000}"/>
    <cellStyle name="20% - Accent1 4 5 2 5 2 6 3" xfId="43252" xr:uid="{00000000-0005-0000-0000-00003FA80000}"/>
    <cellStyle name="20% - Accent1 4 5 2 5 2 7" xfId="43253" xr:uid="{00000000-0005-0000-0000-000040A80000}"/>
    <cellStyle name="20% - Accent1 4 5 2 5 2 7 2" xfId="43254" xr:uid="{00000000-0005-0000-0000-000041A80000}"/>
    <cellStyle name="20% - Accent1 4 5 2 5 2 8" xfId="43255" xr:uid="{00000000-0005-0000-0000-000042A80000}"/>
    <cellStyle name="20% - Accent1 4 5 2 5 2 8 2" xfId="43256" xr:uid="{00000000-0005-0000-0000-000043A80000}"/>
    <cellStyle name="20% - Accent1 4 5 2 5 2 9" xfId="43257" xr:uid="{00000000-0005-0000-0000-000044A80000}"/>
    <cellStyle name="20% - Accent1 4 5 2 5 3" xfId="43258" xr:uid="{00000000-0005-0000-0000-000045A80000}"/>
    <cellStyle name="20% - Accent1 4 5 2 5 3 2" xfId="43259" xr:uid="{00000000-0005-0000-0000-000046A80000}"/>
    <cellStyle name="20% - Accent1 4 5 2 5 3 2 2" xfId="43260" xr:uid="{00000000-0005-0000-0000-000047A80000}"/>
    <cellStyle name="20% - Accent1 4 5 2 5 3 2 2 2" xfId="43261" xr:uid="{00000000-0005-0000-0000-000048A80000}"/>
    <cellStyle name="20% - Accent1 4 5 2 5 3 2 2 2 2" xfId="43262" xr:uid="{00000000-0005-0000-0000-000049A80000}"/>
    <cellStyle name="20% - Accent1 4 5 2 5 3 2 2 3" xfId="43263" xr:uid="{00000000-0005-0000-0000-00004AA80000}"/>
    <cellStyle name="20% - Accent1 4 5 2 5 3 2 3" xfId="43264" xr:uid="{00000000-0005-0000-0000-00004BA80000}"/>
    <cellStyle name="20% - Accent1 4 5 2 5 3 2 3 2" xfId="43265" xr:uid="{00000000-0005-0000-0000-00004CA80000}"/>
    <cellStyle name="20% - Accent1 4 5 2 5 3 2 4" xfId="43266" xr:uid="{00000000-0005-0000-0000-00004DA80000}"/>
    <cellStyle name="20% - Accent1 4 5 2 5 3 3" xfId="43267" xr:uid="{00000000-0005-0000-0000-00004EA80000}"/>
    <cellStyle name="20% - Accent1 4 5 2 5 3 3 2" xfId="43268" xr:uid="{00000000-0005-0000-0000-00004FA80000}"/>
    <cellStyle name="20% - Accent1 4 5 2 5 3 3 2 2" xfId="43269" xr:uid="{00000000-0005-0000-0000-000050A80000}"/>
    <cellStyle name="20% - Accent1 4 5 2 5 3 3 2 2 2" xfId="43270" xr:uid="{00000000-0005-0000-0000-000051A80000}"/>
    <cellStyle name="20% - Accent1 4 5 2 5 3 3 2 3" xfId="43271" xr:uid="{00000000-0005-0000-0000-000052A80000}"/>
    <cellStyle name="20% - Accent1 4 5 2 5 3 3 3" xfId="43272" xr:uid="{00000000-0005-0000-0000-000053A80000}"/>
    <cellStyle name="20% - Accent1 4 5 2 5 3 3 3 2" xfId="43273" xr:uid="{00000000-0005-0000-0000-000054A80000}"/>
    <cellStyle name="20% - Accent1 4 5 2 5 3 3 4" xfId="43274" xr:uid="{00000000-0005-0000-0000-000055A80000}"/>
    <cellStyle name="20% - Accent1 4 5 2 5 3 4" xfId="43275" xr:uid="{00000000-0005-0000-0000-000056A80000}"/>
    <cellStyle name="20% - Accent1 4 5 2 5 3 4 2" xfId="43276" xr:uid="{00000000-0005-0000-0000-000057A80000}"/>
    <cellStyle name="20% - Accent1 4 5 2 5 3 4 2 2" xfId="43277" xr:uid="{00000000-0005-0000-0000-000058A80000}"/>
    <cellStyle name="20% - Accent1 4 5 2 5 3 4 2 2 2" xfId="43278" xr:uid="{00000000-0005-0000-0000-000059A80000}"/>
    <cellStyle name="20% - Accent1 4 5 2 5 3 4 2 3" xfId="43279" xr:uid="{00000000-0005-0000-0000-00005AA80000}"/>
    <cellStyle name="20% - Accent1 4 5 2 5 3 4 3" xfId="43280" xr:uid="{00000000-0005-0000-0000-00005BA80000}"/>
    <cellStyle name="20% - Accent1 4 5 2 5 3 4 3 2" xfId="43281" xr:uid="{00000000-0005-0000-0000-00005CA80000}"/>
    <cellStyle name="20% - Accent1 4 5 2 5 3 4 4" xfId="43282" xr:uid="{00000000-0005-0000-0000-00005DA80000}"/>
    <cellStyle name="20% - Accent1 4 5 2 5 3 5" xfId="43283" xr:uid="{00000000-0005-0000-0000-00005EA80000}"/>
    <cellStyle name="20% - Accent1 4 5 2 5 3 5 2" xfId="43284" xr:uid="{00000000-0005-0000-0000-00005FA80000}"/>
    <cellStyle name="20% - Accent1 4 5 2 5 3 5 2 2" xfId="43285" xr:uid="{00000000-0005-0000-0000-000060A80000}"/>
    <cellStyle name="20% - Accent1 4 5 2 5 3 5 3" xfId="43286" xr:uid="{00000000-0005-0000-0000-000061A80000}"/>
    <cellStyle name="20% - Accent1 4 5 2 5 3 6" xfId="43287" xr:uid="{00000000-0005-0000-0000-000062A80000}"/>
    <cellStyle name="20% - Accent1 4 5 2 5 3 6 2" xfId="43288" xr:uid="{00000000-0005-0000-0000-000063A80000}"/>
    <cellStyle name="20% - Accent1 4 5 2 5 3 6 2 2" xfId="43289" xr:uid="{00000000-0005-0000-0000-000064A80000}"/>
    <cellStyle name="20% - Accent1 4 5 2 5 3 6 3" xfId="43290" xr:uid="{00000000-0005-0000-0000-000065A80000}"/>
    <cellStyle name="20% - Accent1 4 5 2 5 3 7" xfId="43291" xr:uid="{00000000-0005-0000-0000-000066A80000}"/>
    <cellStyle name="20% - Accent1 4 5 2 5 3 7 2" xfId="43292" xr:uid="{00000000-0005-0000-0000-000067A80000}"/>
    <cellStyle name="20% - Accent1 4 5 2 5 3 8" xfId="43293" xr:uid="{00000000-0005-0000-0000-000068A80000}"/>
    <cellStyle name="20% - Accent1 4 5 2 5 3 8 2" xfId="43294" xr:uid="{00000000-0005-0000-0000-000069A80000}"/>
    <cellStyle name="20% - Accent1 4 5 2 5 3 9" xfId="43295" xr:uid="{00000000-0005-0000-0000-00006AA80000}"/>
    <cellStyle name="20% - Accent1 4 5 2 5 4" xfId="43296" xr:uid="{00000000-0005-0000-0000-00006BA80000}"/>
    <cellStyle name="20% - Accent1 4 5 2 5 4 2" xfId="43297" xr:uid="{00000000-0005-0000-0000-00006CA80000}"/>
    <cellStyle name="20% - Accent1 4 5 2 5 4 2 2" xfId="43298" xr:uid="{00000000-0005-0000-0000-00006DA80000}"/>
    <cellStyle name="20% - Accent1 4 5 2 5 4 2 2 2" xfId="43299" xr:uid="{00000000-0005-0000-0000-00006EA80000}"/>
    <cellStyle name="20% - Accent1 4 5 2 5 4 2 3" xfId="43300" xr:uid="{00000000-0005-0000-0000-00006FA80000}"/>
    <cellStyle name="20% - Accent1 4 5 2 5 4 3" xfId="43301" xr:uid="{00000000-0005-0000-0000-000070A80000}"/>
    <cellStyle name="20% - Accent1 4 5 2 5 4 3 2" xfId="43302" xr:uid="{00000000-0005-0000-0000-000071A80000}"/>
    <cellStyle name="20% - Accent1 4 5 2 5 4 4" xfId="43303" xr:uid="{00000000-0005-0000-0000-000072A80000}"/>
    <cellStyle name="20% - Accent1 4 5 2 5 5" xfId="43304" xr:uid="{00000000-0005-0000-0000-000073A80000}"/>
    <cellStyle name="20% - Accent1 4 5 2 5 5 2" xfId="43305" xr:uid="{00000000-0005-0000-0000-000074A80000}"/>
    <cellStyle name="20% - Accent1 4 5 2 5 5 2 2" xfId="43306" xr:uid="{00000000-0005-0000-0000-000075A80000}"/>
    <cellStyle name="20% - Accent1 4 5 2 5 5 2 2 2" xfId="43307" xr:uid="{00000000-0005-0000-0000-000076A80000}"/>
    <cellStyle name="20% - Accent1 4 5 2 5 5 2 3" xfId="43308" xr:uid="{00000000-0005-0000-0000-000077A80000}"/>
    <cellStyle name="20% - Accent1 4 5 2 5 5 3" xfId="43309" xr:uid="{00000000-0005-0000-0000-000078A80000}"/>
    <cellStyle name="20% - Accent1 4 5 2 5 5 3 2" xfId="43310" xr:uid="{00000000-0005-0000-0000-000079A80000}"/>
    <cellStyle name="20% - Accent1 4 5 2 5 5 4" xfId="43311" xr:uid="{00000000-0005-0000-0000-00007AA80000}"/>
    <cellStyle name="20% - Accent1 4 5 2 5 6" xfId="43312" xr:uid="{00000000-0005-0000-0000-00007BA80000}"/>
    <cellStyle name="20% - Accent1 4 5 2 5 6 2" xfId="43313" xr:uid="{00000000-0005-0000-0000-00007CA80000}"/>
    <cellStyle name="20% - Accent1 4 5 2 5 6 2 2" xfId="43314" xr:uid="{00000000-0005-0000-0000-00007DA80000}"/>
    <cellStyle name="20% - Accent1 4 5 2 5 6 2 2 2" xfId="43315" xr:uid="{00000000-0005-0000-0000-00007EA80000}"/>
    <cellStyle name="20% - Accent1 4 5 2 5 6 2 3" xfId="43316" xr:uid="{00000000-0005-0000-0000-00007FA80000}"/>
    <cellStyle name="20% - Accent1 4 5 2 5 6 3" xfId="43317" xr:uid="{00000000-0005-0000-0000-000080A80000}"/>
    <cellStyle name="20% - Accent1 4 5 2 5 6 3 2" xfId="43318" xr:uid="{00000000-0005-0000-0000-000081A80000}"/>
    <cellStyle name="20% - Accent1 4 5 2 5 6 4" xfId="43319" xr:uid="{00000000-0005-0000-0000-000082A80000}"/>
    <cellStyle name="20% - Accent1 4 5 2 5 7" xfId="43320" xr:uid="{00000000-0005-0000-0000-000083A80000}"/>
    <cellStyle name="20% - Accent1 4 5 2 5 7 2" xfId="43321" xr:uid="{00000000-0005-0000-0000-000084A80000}"/>
    <cellStyle name="20% - Accent1 4 5 2 5 7 2 2" xfId="43322" xr:uid="{00000000-0005-0000-0000-000085A80000}"/>
    <cellStyle name="20% - Accent1 4 5 2 5 7 3" xfId="43323" xr:uid="{00000000-0005-0000-0000-000086A80000}"/>
    <cellStyle name="20% - Accent1 4 5 2 5 8" xfId="43324" xr:uid="{00000000-0005-0000-0000-000087A80000}"/>
    <cellStyle name="20% - Accent1 4 5 2 5 8 2" xfId="43325" xr:uid="{00000000-0005-0000-0000-000088A80000}"/>
    <cellStyle name="20% - Accent1 4 5 2 5 8 2 2" xfId="43326" xr:uid="{00000000-0005-0000-0000-000089A80000}"/>
    <cellStyle name="20% - Accent1 4 5 2 5 8 3" xfId="43327" xr:uid="{00000000-0005-0000-0000-00008AA80000}"/>
    <cellStyle name="20% - Accent1 4 5 2 5 9" xfId="43328" xr:uid="{00000000-0005-0000-0000-00008BA80000}"/>
    <cellStyle name="20% - Accent1 4 5 2 5 9 2" xfId="43329" xr:uid="{00000000-0005-0000-0000-00008CA80000}"/>
    <cellStyle name="20% - Accent1 4 5 2 6" xfId="43330" xr:uid="{00000000-0005-0000-0000-00008DA80000}"/>
    <cellStyle name="20% - Accent1 4 5 2 6 2" xfId="43331" xr:uid="{00000000-0005-0000-0000-00008EA80000}"/>
    <cellStyle name="20% - Accent1 4 5 2 6 2 2" xfId="43332" xr:uid="{00000000-0005-0000-0000-00008FA80000}"/>
    <cellStyle name="20% - Accent1 4 5 2 6 2 2 2" xfId="43333" xr:uid="{00000000-0005-0000-0000-000090A80000}"/>
    <cellStyle name="20% - Accent1 4 5 2 6 2 2 2 2" xfId="43334" xr:uid="{00000000-0005-0000-0000-000091A80000}"/>
    <cellStyle name="20% - Accent1 4 5 2 6 2 2 3" xfId="43335" xr:uid="{00000000-0005-0000-0000-000092A80000}"/>
    <cellStyle name="20% - Accent1 4 5 2 6 2 3" xfId="43336" xr:uid="{00000000-0005-0000-0000-000093A80000}"/>
    <cellStyle name="20% - Accent1 4 5 2 6 2 3 2" xfId="43337" xr:uid="{00000000-0005-0000-0000-000094A80000}"/>
    <cellStyle name="20% - Accent1 4 5 2 6 2 4" xfId="43338" xr:uid="{00000000-0005-0000-0000-000095A80000}"/>
    <cellStyle name="20% - Accent1 4 5 2 6 3" xfId="43339" xr:uid="{00000000-0005-0000-0000-000096A80000}"/>
    <cellStyle name="20% - Accent1 4 5 2 6 3 2" xfId="43340" xr:uid="{00000000-0005-0000-0000-000097A80000}"/>
    <cellStyle name="20% - Accent1 4 5 2 6 3 2 2" xfId="43341" xr:uid="{00000000-0005-0000-0000-000098A80000}"/>
    <cellStyle name="20% - Accent1 4 5 2 6 3 2 2 2" xfId="43342" xr:uid="{00000000-0005-0000-0000-000099A80000}"/>
    <cellStyle name="20% - Accent1 4 5 2 6 3 2 3" xfId="43343" xr:uid="{00000000-0005-0000-0000-00009AA80000}"/>
    <cellStyle name="20% - Accent1 4 5 2 6 3 3" xfId="43344" xr:uid="{00000000-0005-0000-0000-00009BA80000}"/>
    <cellStyle name="20% - Accent1 4 5 2 6 3 3 2" xfId="43345" xr:uid="{00000000-0005-0000-0000-00009CA80000}"/>
    <cellStyle name="20% - Accent1 4 5 2 6 3 4" xfId="43346" xr:uid="{00000000-0005-0000-0000-00009DA80000}"/>
    <cellStyle name="20% - Accent1 4 5 2 6 4" xfId="43347" xr:uid="{00000000-0005-0000-0000-00009EA80000}"/>
    <cellStyle name="20% - Accent1 4 5 2 6 4 2" xfId="43348" xr:uid="{00000000-0005-0000-0000-00009FA80000}"/>
    <cellStyle name="20% - Accent1 4 5 2 6 4 2 2" xfId="43349" xr:uid="{00000000-0005-0000-0000-0000A0A80000}"/>
    <cellStyle name="20% - Accent1 4 5 2 6 4 2 2 2" xfId="43350" xr:uid="{00000000-0005-0000-0000-0000A1A80000}"/>
    <cellStyle name="20% - Accent1 4 5 2 6 4 2 3" xfId="43351" xr:uid="{00000000-0005-0000-0000-0000A2A80000}"/>
    <cellStyle name="20% - Accent1 4 5 2 6 4 3" xfId="43352" xr:uid="{00000000-0005-0000-0000-0000A3A80000}"/>
    <cellStyle name="20% - Accent1 4 5 2 6 4 3 2" xfId="43353" xr:uid="{00000000-0005-0000-0000-0000A4A80000}"/>
    <cellStyle name="20% - Accent1 4 5 2 6 4 4" xfId="43354" xr:uid="{00000000-0005-0000-0000-0000A5A80000}"/>
    <cellStyle name="20% - Accent1 4 5 2 6 5" xfId="43355" xr:uid="{00000000-0005-0000-0000-0000A6A80000}"/>
    <cellStyle name="20% - Accent1 4 5 2 6 5 2" xfId="43356" xr:uid="{00000000-0005-0000-0000-0000A7A80000}"/>
    <cellStyle name="20% - Accent1 4 5 2 6 5 2 2" xfId="43357" xr:uid="{00000000-0005-0000-0000-0000A8A80000}"/>
    <cellStyle name="20% - Accent1 4 5 2 6 5 3" xfId="43358" xr:uid="{00000000-0005-0000-0000-0000A9A80000}"/>
    <cellStyle name="20% - Accent1 4 5 2 6 6" xfId="43359" xr:uid="{00000000-0005-0000-0000-0000AAA80000}"/>
    <cellStyle name="20% - Accent1 4 5 2 6 6 2" xfId="43360" xr:uid="{00000000-0005-0000-0000-0000ABA80000}"/>
    <cellStyle name="20% - Accent1 4 5 2 6 6 2 2" xfId="43361" xr:uid="{00000000-0005-0000-0000-0000ACA80000}"/>
    <cellStyle name="20% - Accent1 4 5 2 6 6 3" xfId="43362" xr:uid="{00000000-0005-0000-0000-0000ADA80000}"/>
    <cellStyle name="20% - Accent1 4 5 2 6 7" xfId="43363" xr:uid="{00000000-0005-0000-0000-0000AEA80000}"/>
    <cellStyle name="20% - Accent1 4 5 2 6 7 2" xfId="43364" xr:uid="{00000000-0005-0000-0000-0000AFA80000}"/>
    <cellStyle name="20% - Accent1 4 5 2 6 8" xfId="43365" xr:uid="{00000000-0005-0000-0000-0000B0A80000}"/>
    <cellStyle name="20% - Accent1 4 5 2 6 8 2" xfId="43366" xr:uid="{00000000-0005-0000-0000-0000B1A80000}"/>
    <cellStyle name="20% - Accent1 4 5 2 6 9" xfId="43367" xr:uid="{00000000-0005-0000-0000-0000B2A80000}"/>
    <cellStyle name="20% - Accent1 4 5 2 7" xfId="43368" xr:uid="{00000000-0005-0000-0000-0000B3A80000}"/>
    <cellStyle name="20% - Accent1 4 5 2 7 2" xfId="43369" xr:uid="{00000000-0005-0000-0000-0000B4A80000}"/>
    <cellStyle name="20% - Accent1 4 5 2 7 2 2" xfId="43370" xr:uid="{00000000-0005-0000-0000-0000B5A80000}"/>
    <cellStyle name="20% - Accent1 4 5 2 7 2 2 2" xfId="43371" xr:uid="{00000000-0005-0000-0000-0000B6A80000}"/>
    <cellStyle name="20% - Accent1 4 5 2 7 2 2 2 2" xfId="43372" xr:uid="{00000000-0005-0000-0000-0000B7A80000}"/>
    <cellStyle name="20% - Accent1 4 5 2 7 2 2 3" xfId="43373" xr:uid="{00000000-0005-0000-0000-0000B8A80000}"/>
    <cellStyle name="20% - Accent1 4 5 2 7 2 3" xfId="43374" xr:uid="{00000000-0005-0000-0000-0000B9A80000}"/>
    <cellStyle name="20% - Accent1 4 5 2 7 2 3 2" xfId="43375" xr:uid="{00000000-0005-0000-0000-0000BAA80000}"/>
    <cellStyle name="20% - Accent1 4 5 2 7 2 4" xfId="43376" xr:uid="{00000000-0005-0000-0000-0000BBA80000}"/>
    <cellStyle name="20% - Accent1 4 5 2 7 3" xfId="43377" xr:uid="{00000000-0005-0000-0000-0000BCA80000}"/>
    <cellStyle name="20% - Accent1 4 5 2 7 3 2" xfId="43378" xr:uid="{00000000-0005-0000-0000-0000BDA80000}"/>
    <cellStyle name="20% - Accent1 4 5 2 7 3 2 2" xfId="43379" xr:uid="{00000000-0005-0000-0000-0000BEA80000}"/>
    <cellStyle name="20% - Accent1 4 5 2 7 3 2 2 2" xfId="43380" xr:uid="{00000000-0005-0000-0000-0000BFA80000}"/>
    <cellStyle name="20% - Accent1 4 5 2 7 3 2 3" xfId="43381" xr:uid="{00000000-0005-0000-0000-0000C0A80000}"/>
    <cellStyle name="20% - Accent1 4 5 2 7 3 3" xfId="43382" xr:uid="{00000000-0005-0000-0000-0000C1A80000}"/>
    <cellStyle name="20% - Accent1 4 5 2 7 3 3 2" xfId="43383" xr:uid="{00000000-0005-0000-0000-0000C2A80000}"/>
    <cellStyle name="20% - Accent1 4 5 2 7 3 4" xfId="43384" xr:uid="{00000000-0005-0000-0000-0000C3A80000}"/>
    <cellStyle name="20% - Accent1 4 5 2 7 4" xfId="43385" xr:uid="{00000000-0005-0000-0000-0000C4A80000}"/>
    <cellStyle name="20% - Accent1 4 5 2 7 4 2" xfId="43386" xr:uid="{00000000-0005-0000-0000-0000C5A80000}"/>
    <cellStyle name="20% - Accent1 4 5 2 7 4 2 2" xfId="43387" xr:uid="{00000000-0005-0000-0000-0000C6A80000}"/>
    <cellStyle name="20% - Accent1 4 5 2 7 4 2 2 2" xfId="43388" xr:uid="{00000000-0005-0000-0000-0000C7A80000}"/>
    <cellStyle name="20% - Accent1 4 5 2 7 4 2 3" xfId="43389" xr:uid="{00000000-0005-0000-0000-0000C8A80000}"/>
    <cellStyle name="20% - Accent1 4 5 2 7 4 3" xfId="43390" xr:uid="{00000000-0005-0000-0000-0000C9A80000}"/>
    <cellStyle name="20% - Accent1 4 5 2 7 4 3 2" xfId="43391" xr:uid="{00000000-0005-0000-0000-0000CAA80000}"/>
    <cellStyle name="20% - Accent1 4 5 2 7 4 4" xfId="43392" xr:uid="{00000000-0005-0000-0000-0000CBA80000}"/>
    <cellStyle name="20% - Accent1 4 5 2 7 5" xfId="43393" xr:uid="{00000000-0005-0000-0000-0000CCA80000}"/>
    <cellStyle name="20% - Accent1 4 5 2 7 5 2" xfId="43394" xr:uid="{00000000-0005-0000-0000-0000CDA80000}"/>
    <cellStyle name="20% - Accent1 4 5 2 7 5 2 2" xfId="43395" xr:uid="{00000000-0005-0000-0000-0000CEA80000}"/>
    <cellStyle name="20% - Accent1 4 5 2 7 5 3" xfId="43396" xr:uid="{00000000-0005-0000-0000-0000CFA80000}"/>
    <cellStyle name="20% - Accent1 4 5 2 7 6" xfId="43397" xr:uid="{00000000-0005-0000-0000-0000D0A80000}"/>
    <cellStyle name="20% - Accent1 4 5 2 7 6 2" xfId="43398" xr:uid="{00000000-0005-0000-0000-0000D1A80000}"/>
    <cellStyle name="20% - Accent1 4 5 2 7 6 2 2" xfId="43399" xr:uid="{00000000-0005-0000-0000-0000D2A80000}"/>
    <cellStyle name="20% - Accent1 4 5 2 7 6 3" xfId="43400" xr:uid="{00000000-0005-0000-0000-0000D3A80000}"/>
    <cellStyle name="20% - Accent1 4 5 2 7 7" xfId="43401" xr:uid="{00000000-0005-0000-0000-0000D4A80000}"/>
    <cellStyle name="20% - Accent1 4 5 2 7 7 2" xfId="43402" xr:uid="{00000000-0005-0000-0000-0000D5A80000}"/>
    <cellStyle name="20% - Accent1 4 5 2 7 8" xfId="43403" xr:uid="{00000000-0005-0000-0000-0000D6A80000}"/>
    <cellStyle name="20% - Accent1 4 5 2 7 8 2" xfId="43404" xr:uid="{00000000-0005-0000-0000-0000D7A80000}"/>
    <cellStyle name="20% - Accent1 4 5 2 7 9" xfId="43405" xr:uid="{00000000-0005-0000-0000-0000D8A80000}"/>
    <cellStyle name="20% - Accent1 4 5 2 8" xfId="43406" xr:uid="{00000000-0005-0000-0000-0000D9A80000}"/>
    <cellStyle name="20% - Accent1 4 5 2 8 2" xfId="43407" xr:uid="{00000000-0005-0000-0000-0000DAA80000}"/>
    <cellStyle name="20% - Accent1 4 5 2 8 2 2" xfId="43408" xr:uid="{00000000-0005-0000-0000-0000DBA80000}"/>
    <cellStyle name="20% - Accent1 4 5 2 8 2 2 2" xfId="43409" xr:uid="{00000000-0005-0000-0000-0000DCA80000}"/>
    <cellStyle name="20% - Accent1 4 5 2 8 2 3" xfId="43410" xr:uid="{00000000-0005-0000-0000-0000DDA80000}"/>
    <cellStyle name="20% - Accent1 4 5 2 8 3" xfId="43411" xr:uid="{00000000-0005-0000-0000-0000DEA80000}"/>
    <cellStyle name="20% - Accent1 4 5 2 8 3 2" xfId="43412" xr:uid="{00000000-0005-0000-0000-0000DFA80000}"/>
    <cellStyle name="20% - Accent1 4 5 2 8 4" xfId="43413" xr:uid="{00000000-0005-0000-0000-0000E0A80000}"/>
    <cellStyle name="20% - Accent1 4 5 2 9" xfId="43414" xr:uid="{00000000-0005-0000-0000-0000E1A80000}"/>
    <cellStyle name="20% - Accent1 4 5 2 9 2" xfId="43415" xr:uid="{00000000-0005-0000-0000-0000E2A80000}"/>
    <cellStyle name="20% - Accent1 4 5 2 9 2 2" xfId="43416" xr:uid="{00000000-0005-0000-0000-0000E3A80000}"/>
    <cellStyle name="20% - Accent1 4 5 2 9 2 2 2" xfId="43417" xr:uid="{00000000-0005-0000-0000-0000E4A80000}"/>
    <cellStyle name="20% - Accent1 4 5 2 9 2 3" xfId="43418" xr:uid="{00000000-0005-0000-0000-0000E5A80000}"/>
    <cellStyle name="20% - Accent1 4 5 2 9 3" xfId="43419" xr:uid="{00000000-0005-0000-0000-0000E6A80000}"/>
    <cellStyle name="20% - Accent1 4 5 2 9 3 2" xfId="43420" xr:uid="{00000000-0005-0000-0000-0000E7A80000}"/>
    <cellStyle name="20% - Accent1 4 5 2 9 4" xfId="43421" xr:uid="{00000000-0005-0000-0000-0000E8A80000}"/>
    <cellStyle name="20% - Accent1 4 5 3" xfId="43422" xr:uid="{00000000-0005-0000-0000-0000E9A80000}"/>
    <cellStyle name="20% - Accent1 4 5 3 10" xfId="43423" xr:uid="{00000000-0005-0000-0000-0000EAA80000}"/>
    <cellStyle name="20% - Accent1 4 5 3 10 2" xfId="43424" xr:uid="{00000000-0005-0000-0000-0000EBA80000}"/>
    <cellStyle name="20% - Accent1 4 5 3 10 2 2" xfId="43425" xr:uid="{00000000-0005-0000-0000-0000ECA80000}"/>
    <cellStyle name="20% - Accent1 4 5 3 10 3" xfId="43426" xr:uid="{00000000-0005-0000-0000-0000EDA80000}"/>
    <cellStyle name="20% - Accent1 4 5 3 11" xfId="43427" xr:uid="{00000000-0005-0000-0000-0000EEA80000}"/>
    <cellStyle name="20% - Accent1 4 5 3 11 2" xfId="43428" xr:uid="{00000000-0005-0000-0000-0000EFA80000}"/>
    <cellStyle name="20% - Accent1 4 5 3 11 2 2" xfId="43429" xr:uid="{00000000-0005-0000-0000-0000F0A80000}"/>
    <cellStyle name="20% - Accent1 4 5 3 11 3" xfId="43430" xr:uid="{00000000-0005-0000-0000-0000F1A80000}"/>
    <cellStyle name="20% - Accent1 4 5 3 12" xfId="43431" xr:uid="{00000000-0005-0000-0000-0000F2A80000}"/>
    <cellStyle name="20% - Accent1 4 5 3 12 2" xfId="43432" xr:uid="{00000000-0005-0000-0000-0000F3A80000}"/>
    <cellStyle name="20% - Accent1 4 5 3 13" xfId="43433" xr:uid="{00000000-0005-0000-0000-0000F4A80000}"/>
    <cellStyle name="20% - Accent1 4 5 3 13 2" xfId="43434" xr:uid="{00000000-0005-0000-0000-0000F5A80000}"/>
    <cellStyle name="20% - Accent1 4 5 3 14" xfId="43435" xr:uid="{00000000-0005-0000-0000-0000F6A80000}"/>
    <cellStyle name="20% - Accent1 4 5 3 2" xfId="43436" xr:uid="{00000000-0005-0000-0000-0000F7A80000}"/>
    <cellStyle name="20% - Accent1 4 5 3 2 10" xfId="43437" xr:uid="{00000000-0005-0000-0000-0000F8A80000}"/>
    <cellStyle name="20% - Accent1 4 5 3 2 10 2" xfId="43438" xr:uid="{00000000-0005-0000-0000-0000F9A80000}"/>
    <cellStyle name="20% - Accent1 4 5 3 2 11" xfId="43439" xr:uid="{00000000-0005-0000-0000-0000FAA80000}"/>
    <cellStyle name="20% - Accent1 4 5 3 2 2" xfId="43440" xr:uid="{00000000-0005-0000-0000-0000FBA80000}"/>
    <cellStyle name="20% - Accent1 4 5 3 2 2 2" xfId="43441" xr:uid="{00000000-0005-0000-0000-0000FCA80000}"/>
    <cellStyle name="20% - Accent1 4 5 3 2 2 2 2" xfId="43442" xr:uid="{00000000-0005-0000-0000-0000FDA80000}"/>
    <cellStyle name="20% - Accent1 4 5 3 2 2 2 2 2" xfId="43443" xr:uid="{00000000-0005-0000-0000-0000FEA80000}"/>
    <cellStyle name="20% - Accent1 4 5 3 2 2 2 2 2 2" xfId="43444" xr:uid="{00000000-0005-0000-0000-0000FFA80000}"/>
    <cellStyle name="20% - Accent1 4 5 3 2 2 2 2 3" xfId="43445" xr:uid="{00000000-0005-0000-0000-000000A90000}"/>
    <cellStyle name="20% - Accent1 4 5 3 2 2 2 3" xfId="43446" xr:uid="{00000000-0005-0000-0000-000001A90000}"/>
    <cellStyle name="20% - Accent1 4 5 3 2 2 2 3 2" xfId="43447" xr:uid="{00000000-0005-0000-0000-000002A90000}"/>
    <cellStyle name="20% - Accent1 4 5 3 2 2 2 4" xfId="43448" xr:uid="{00000000-0005-0000-0000-000003A90000}"/>
    <cellStyle name="20% - Accent1 4 5 3 2 2 3" xfId="43449" xr:uid="{00000000-0005-0000-0000-000004A90000}"/>
    <cellStyle name="20% - Accent1 4 5 3 2 2 3 2" xfId="43450" xr:uid="{00000000-0005-0000-0000-000005A90000}"/>
    <cellStyle name="20% - Accent1 4 5 3 2 2 3 2 2" xfId="43451" xr:uid="{00000000-0005-0000-0000-000006A90000}"/>
    <cellStyle name="20% - Accent1 4 5 3 2 2 3 2 2 2" xfId="43452" xr:uid="{00000000-0005-0000-0000-000007A90000}"/>
    <cellStyle name="20% - Accent1 4 5 3 2 2 3 2 3" xfId="43453" xr:uid="{00000000-0005-0000-0000-000008A90000}"/>
    <cellStyle name="20% - Accent1 4 5 3 2 2 3 3" xfId="43454" xr:uid="{00000000-0005-0000-0000-000009A90000}"/>
    <cellStyle name="20% - Accent1 4 5 3 2 2 3 3 2" xfId="43455" xr:uid="{00000000-0005-0000-0000-00000AA90000}"/>
    <cellStyle name="20% - Accent1 4 5 3 2 2 3 4" xfId="43456" xr:uid="{00000000-0005-0000-0000-00000BA90000}"/>
    <cellStyle name="20% - Accent1 4 5 3 2 2 4" xfId="43457" xr:uid="{00000000-0005-0000-0000-00000CA90000}"/>
    <cellStyle name="20% - Accent1 4 5 3 2 2 4 2" xfId="43458" xr:uid="{00000000-0005-0000-0000-00000DA90000}"/>
    <cellStyle name="20% - Accent1 4 5 3 2 2 4 2 2" xfId="43459" xr:uid="{00000000-0005-0000-0000-00000EA90000}"/>
    <cellStyle name="20% - Accent1 4 5 3 2 2 4 2 2 2" xfId="43460" xr:uid="{00000000-0005-0000-0000-00000FA90000}"/>
    <cellStyle name="20% - Accent1 4 5 3 2 2 4 2 3" xfId="43461" xr:uid="{00000000-0005-0000-0000-000010A90000}"/>
    <cellStyle name="20% - Accent1 4 5 3 2 2 4 3" xfId="43462" xr:uid="{00000000-0005-0000-0000-000011A90000}"/>
    <cellStyle name="20% - Accent1 4 5 3 2 2 4 3 2" xfId="43463" xr:uid="{00000000-0005-0000-0000-000012A90000}"/>
    <cellStyle name="20% - Accent1 4 5 3 2 2 4 4" xfId="43464" xr:uid="{00000000-0005-0000-0000-000013A90000}"/>
    <cellStyle name="20% - Accent1 4 5 3 2 2 5" xfId="43465" xr:uid="{00000000-0005-0000-0000-000014A90000}"/>
    <cellStyle name="20% - Accent1 4 5 3 2 2 5 2" xfId="43466" xr:uid="{00000000-0005-0000-0000-000015A90000}"/>
    <cellStyle name="20% - Accent1 4 5 3 2 2 5 2 2" xfId="43467" xr:uid="{00000000-0005-0000-0000-000016A90000}"/>
    <cellStyle name="20% - Accent1 4 5 3 2 2 5 3" xfId="43468" xr:uid="{00000000-0005-0000-0000-000017A90000}"/>
    <cellStyle name="20% - Accent1 4 5 3 2 2 6" xfId="43469" xr:uid="{00000000-0005-0000-0000-000018A90000}"/>
    <cellStyle name="20% - Accent1 4 5 3 2 2 6 2" xfId="43470" xr:uid="{00000000-0005-0000-0000-000019A90000}"/>
    <cellStyle name="20% - Accent1 4 5 3 2 2 6 2 2" xfId="43471" xr:uid="{00000000-0005-0000-0000-00001AA90000}"/>
    <cellStyle name="20% - Accent1 4 5 3 2 2 6 3" xfId="43472" xr:uid="{00000000-0005-0000-0000-00001BA90000}"/>
    <cellStyle name="20% - Accent1 4 5 3 2 2 7" xfId="43473" xr:uid="{00000000-0005-0000-0000-00001CA90000}"/>
    <cellStyle name="20% - Accent1 4 5 3 2 2 7 2" xfId="43474" xr:uid="{00000000-0005-0000-0000-00001DA90000}"/>
    <cellStyle name="20% - Accent1 4 5 3 2 2 8" xfId="43475" xr:uid="{00000000-0005-0000-0000-00001EA90000}"/>
    <cellStyle name="20% - Accent1 4 5 3 2 2 8 2" xfId="43476" xr:uid="{00000000-0005-0000-0000-00001FA90000}"/>
    <cellStyle name="20% - Accent1 4 5 3 2 2 9" xfId="43477" xr:uid="{00000000-0005-0000-0000-000020A90000}"/>
    <cellStyle name="20% - Accent1 4 5 3 2 3" xfId="43478" xr:uid="{00000000-0005-0000-0000-000021A90000}"/>
    <cellStyle name="20% - Accent1 4 5 3 2 3 2" xfId="43479" xr:uid="{00000000-0005-0000-0000-000022A90000}"/>
    <cellStyle name="20% - Accent1 4 5 3 2 3 2 2" xfId="43480" xr:uid="{00000000-0005-0000-0000-000023A90000}"/>
    <cellStyle name="20% - Accent1 4 5 3 2 3 2 2 2" xfId="43481" xr:uid="{00000000-0005-0000-0000-000024A90000}"/>
    <cellStyle name="20% - Accent1 4 5 3 2 3 2 2 2 2" xfId="43482" xr:uid="{00000000-0005-0000-0000-000025A90000}"/>
    <cellStyle name="20% - Accent1 4 5 3 2 3 2 2 3" xfId="43483" xr:uid="{00000000-0005-0000-0000-000026A90000}"/>
    <cellStyle name="20% - Accent1 4 5 3 2 3 2 3" xfId="43484" xr:uid="{00000000-0005-0000-0000-000027A90000}"/>
    <cellStyle name="20% - Accent1 4 5 3 2 3 2 3 2" xfId="43485" xr:uid="{00000000-0005-0000-0000-000028A90000}"/>
    <cellStyle name="20% - Accent1 4 5 3 2 3 2 4" xfId="43486" xr:uid="{00000000-0005-0000-0000-000029A90000}"/>
    <cellStyle name="20% - Accent1 4 5 3 2 3 3" xfId="43487" xr:uid="{00000000-0005-0000-0000-00002AA90000}"/>
    <cellStyle name="20% - Accent1 4 5 3 2 3 3 2" xfId="43488" xr:uid="{00000000-0005-0000-0000-00002BA90000}"/>
    <cellStyle name="20% - Accent1 4 5 3 2 3 3 2 2" xfId="43489" xr:uid="{00000000-0005-0000-0000-00002CA90000}"/>
    <cellStyle name="20% - Accent1 4 5 3 2 3 3 2 2 2" xfId="43490" xr:uid="{00000000-0005-0000-0000-00002DA90000}"/>
    <cellStyle name="20% - Accent1 4 5 3 2 3 3 2 3" xfId="43491" xr:uid="{00000000-0005-0000-0000-00002EA90000}"/>
    <cellStyle name="20% - Accent1 4 5 3 2 3 3 3" xfId="43492" xr:uid="{00000000-0005-0000-0000-00002FA90000}"/>
    <cellStyle name="20% - Accent1 4 5 3 2 3 3 3 2" xfId="43493" xr:uid="{00000000-0005-0000-0000-000030A90000}"/>
    <cellStyle name="20% - Accent1 4 5 3 2 3 3 4" xfId="43494" xr:uid="{00000000-0005-0000-0000-000031A90000}"/>
    <cellStyle name="20% - Accent1 4 5 3 2 3 4" xfId="43495" xr:uid="{00000000-0005-0000-0000-000032A90000}"/>
    <cellStyle name="20% - Accent1 4 5 3 2 3 4 2" xfId="43496" xr:uid="{00000000-0005-0000-0000-000033A90000}"/>
    <cellStyle name="20% - Accent1 4 5 3 2 3 4 2 2" xfId="43497" xr:uid="{00000000-0005-0000-0000-000034A90000}"/>
    <cellStyle name="20% - Accent1 4 5 3 2 3 4 2 2 2" xfId="43498" xr:uid="{00000000-0005-0000-0000-000035A90000}"/>
    <cellStyle name="20% - Accent1 4 5 3 2 3 4 2 3" xfId="43499" xr:uid="{00000000-0005-0000-0000-000036A90000}"/>
    <cellStyle name="20% - Accent1 4 5 3 2 3 4 3" xfId="43500" xr:uid="{00000000-0005-0000-0000-000037A90000}"/>
    <cellStyle name="20% - Accent1 4 5 3 2 3 4 3 2" xfId="43501" xr:uid="{00000000-0005-0000-0000-000038A90000}"/>
    <cellStyle name="20% - Accent1 4 5 3 2 3 4 4" xfId="43502" xr:uid="{00000000-0005-0000-0000-000039A90000}"/>
    <cellStyle name="20% - Accent1 4 5 3 2 3 5" xfId="43503" xr:uid="{00000000-0005-0000-0000-00003AA90000}"/>
    <cellStyle name="20% - Accent1 4 5 3 2 3 5 2" xfId="43504" xr:uid="{00000000-0005-0000-0000-00003BA90000}"/>
    <cellStyle name="20% - Accent1 4 5 3 2 3 5 2 2" xfId="43505" xr:uid="{00000000-0005-0000-0000-00003CA90000}"/>
    <cellStyle name="20% - Accent1 4 5 3 2 3 5 3" xfId="43506" xr:uid="{00000000-0005-0000-0000-00003DA90000}"/>
    <cellStyle name="20% - Accent1 4 5 3 2 3 6" xfId="43507" xr:uid="{00000000-0005-0000-0000-00003EA90000}"/>
    <cellStyle name="20% - Accent1 4 5 3 2 3 6 2" xfId="43508" xr:uid="{00000000-0005-0000-0000-00003FA90000}"/>
    <cellStyle name="20% - Accent1 4 5 3 2 3 6 2 2" xfId="43509" xr:uid="{00000000-0005-0000-0000-000040A90000}"/>
    <cellStyle name="20% - Accent1 4 5 3 2 3 6 3" xfId="43510" xr:uid="{00000000-0005-0000-0000-000041A90000}"/>
    <cellStyle name="20% - Accent1 4 5 3 2 3 7" xfId="43511" xr:uid="{00000000-0005-0000-0000-000042A90000}"/>
    <cellStyle name="20% - Accent1 4 5 3 2 3 7 2" xfId="43512" xr:uid="{00000000-0005-0000-0000-000043A90000}"/>
    <cellStyle name="20% - Accent1 4 5 3 2 3 8" xfId="43513" xr:uid="{00000000-0005-0000-0000-000044A90000}"/>
    <cellStyle name="20% - Accent1 4 5 3 2 3 8 2" xfId="43514" xr:uid="{00000000-0005-0000-0000-000045A90000}"/>
    <cellStyle name="20% - Accent1 4 5 3 2 3 9" xfId="43515" xr:uid="{00000000-0005-0000-0000-000046A90000}"/>
    <cellStyle name="20% - Accent1 4 5 3 2 4" xfId="43516" xr:uid="{00000000-0005-0000-0000-000047A90000}"/>
    <cellStyle name="20% - Accent1 4 5 3 2 4 2" xfId="43517" xr:uid="{00000000-0005-0000-0000-000048A90000}"/>
    <cellStyle name="20% - Accent1 4 5 3 2 4 2 2" xfId="43518" xr:uid="{00000000-0005-0000-0000-000049A90000}"/>
    <cellStyle name="20% - Accent1 4 5 3 2 4 2 2 2" xfId="43519" xr:uid="{00000000-0005-0000-0000-00004AA90000}"/>
    <cellStyle name="20% - Accent1 4 5 3 2 4 2 3" xfId="43520" xr:uid="{00000000-0005-0000-0000-00004BA90000}"/>
    <cellStyle name="20% - Accent1 4 5 3 2 4 3" xfId="43521" xr:uid="{00000000-0005-0000-0000-00004CA90000}"/>
    <cellStyle name="20% - Accent1 4 5 3 2 4 3 2" xfId="43522" xr:uid="{00000000-0005-0000-0000-00004DA90000}"/>
    <cellStyle name="20% - Accent1 4 5 3 2 4 4" xfId="43523" xr:uid="{00000000-0005-0000-0000-00004EA90000}"/>
    <cellStyle name="20% - Accent1 4 5 3 2 5" xfId="43524" xr:uid="{00000000-0005-0000-0000-00004FA90000}"/>
    <cellStyle name="20% - Accent1 4 5 3 2 5 2" xfId="43525" xr:uid="{00000000-0005-0000-0000-000050A90000}"/>
    <cellStyle name="20% - Accent1 4 5 3 2 5 2 2" xfId="43526" xr:uid="{00000000-0005-0000-0000-000051A90000}"/>
    <cellStyle name="20% - Accent1 4 5 3 2 5 2 2 2" xfId="43527" xr:uid="{00000000-0005-0000-0000-000052A90000}"/>
    <cellStyle name="20% - Accent1 4 5 3 2 5 2 3" xfId="43528" xr:uid="{00000000-0005-0000-0000-000053A90000}"/>
    <cellStyle name="20% - Accent1 4 5 3 2 5 3" xfId="43529" xr:uid="{00000000-0005-0000-0000-000054A90000}"/>
    <cellStyle name="20% - Accent1 4 5 3 2 5 3 2" xfId="43530" xr:uid="{00000000-0005-0000-0000-000055A90000}"/>
    <cellStyle name="20% - Accent1 4 5 3 2 5 4" xfId="43531" xr:uid="{00000000-0005-0000-0000-000056A90000}"/>
    <cellStyle name="20% - Accent1 4 5 3 2 6" xfId="43532" xr:uid="{00000000-0005-0000-0000-000057A90000}"/>
    <cellStyle name="20% - Accent1 4 5 3 2 6 2" xfId="43533" xr:uid="{00000000-0005-0000-0000-000058A90000}"/>
    <cellStyle name="20% - Accent1 4 5 3 2 6 2 2" xfId="43534" xr:uid="{00000000-0005-0000-0000-000059A90000}"/>
    <cellStyle name="20% - Accent1 4 5 3 2 6 2 2 2" xfId="43535" xr:uid="{00000000-0005-0000-0000-00005AA90000}"/>
    <cellStyle name="20% - Accent1 4 5 3 2 6 2 3" xfId="43536" xr:uid="{00000000-0005-0000-0000-00005BA90000}"/>
    <cellStyle name="20% - Accent1 4 5 3 2 6 3" xfId="43537" xr:uid="{00000000-0005-0000-0000-00005CA90000}"/>
    <cellStyle name="20% - Accent1 4 5 3 2 6 3 2" xfId="43538" xr:uid="{00000000-0005-0000-0000-00005DA90000}"/>
    <cellStyle name="20% - Accent1 4 5 3 2 6 4" xfId="43539" xr:uid="{00000000-0005-0000-0000-00005EA90000}"/>
    <cellStyle name="20% - Accent1 4 5 3 2 7" xfId="43540" xr:uid="{00000000-0005-0000-0000-00005FA90000}"/>
    <cellStyle name="20% - Accent1 4 5 3 2 7 2" xfId="43541" xr:uid="{00000000-0005-0000-0000-000060A90000}"/>
    <cellStyle name="20% - Accent1 4 5 3 2 7 2 2" xfId="43542" xr:uid="{00000000-0005-0000-0000-000061A90000}"/>
    <cellStyle name="20% - Accent1 4 5 3 2 7 3" xfId="43543" xr:uid="{00000000-0005-0000-0000-000062A90000}"/>
    <cellStyle name="20% - Accent1 4 5 3 2 8" xfId="43544" xr:uid="{00000000-0005-0000-0000-000063A90000}"/>
    <cellStyle name="20% - Accent1 4 5 3 2 8 2" xfId="43545" xr:uid="{00000000-0005-0000-0000-000064A90000}"/>
    <cellStyle name="20% - Accent1 4 5 3 2 8 2 2" xfId="43546" xr:uid="{00000000-0005-0000-0000-000065A90000}"/>
    <cellStyle name="20% - Accent1 4 5 3 2 8 3" xfId="43547" xr:uid="{00000000-0005-0000-0000-000066A90000}"/>
    <cellStyle name="20% - Accent1 4 5 3 2 9" xfId="43548" xr:uid="{00000000-0005-0000-0000-000067A90000}"/>
    <cellStyle name="20% - Accent1 4 5 3 2 9 2" xfId="43549" xr:uid="{00000000-0005-0000-0000-000068A90000}"/>
    <cellStyle name="20% - Accent1 4 5 3 3" xfId="43550" xr:uid="{00000000-0005-0000-0000-000069A90000}"/>
    <cellStyle name="20% - Accent1 4 5 3 3 10" xfId="43551" xr:uid="{00000000-0005-0000-0000-00006AA90000}"/>
    <cellStyle name="20% - Accent1 4 5 3 3 10 2" xfId="43552" xr:uid="{00000000-0005-0000-0000-00006BA90000}"/>
    <cellStyle name="20% - Accent1 4 5 3 3 11" xfId="43553" xr:uid="{00000000-0005-0000-0000-00006CA90000}"/>
    <cellStyle name="20% - Accent1 4 5 3 3 2" xfId="43554" xr:uid="{00000000-0005-0000-0000-00006DA90000}"/>
    <cellStyle name="20% - Accent1 4 5 3 3 2 2" xfId="43555" xr:uid="{00000000-0005-0000-0000-00006EA90000}"/>
    <cellStyle name="20% - Accent1 4 5 3 3 2 2 2" xfId="43556" xr:uid="{00000000-0005-0000-0000-00006FA90000}"/>
    <cellStyle name="20% - Accent1 4 5 3 3 2 2 2 2" xfId="43557" xr:uid="{00000000-0005-0000-0000-000070A90000}"/>
    <cellStyle name="20% - Accent1 4 5 3 3 2 2 2 2 2" xfId="43558" xr:uid="{00000000-0005-0000-0000-000071A90000}"/>
    <cellStyle name="20% - Accent1 4 5 3 3 2 2 2 3" xfId="43559" xr:uid="{00000000-0005-0000-0000-000072A90000}"/>
    <cellStyle name="20% - Accent1 4 5 3 3 2 2 3" xfId="43560" xr:uid="{00000000-0005-0000-0000-000073A90000}"/>
    <cellStyle name="20% - Accent1 4 5 3 3 2 2 3 2" xfId="43561" xr:uid="{00000000-0005-0000-0000-000074A90000}"/>
    <cellStyle name="20% - Accent1 4 5 3 3 2 2 4" xfId="43562" xr:uid="{00000000-0005-0000-0000-000075A90000}"/>
    <cellStyle name="20% - Accent1 4 5 3 3 2 3" xfId="43563" xr:uid="{00000000-0005-0000-0000-000076A90000}"/>
    <cellStyle name="20% - Accent1 4 5 3 3 2 3 2" xfId="43564" xr:uid="{00000000-0005-0000-0000-000077A90000}"/>
    <cellStyle name="20% - Accent1 4 5 3 3 2 3 2 2" xfId="43565" xr:uid="{00000000-0005-0000-0000-000078A90000}"/>
    <cellStyle name="20% - Accent1 4 5 3 3 2 3 2 2 2" xfId="43566" xr:uid="{00000000-0005-0000-0000-000079A90000}"/>
    <cellStyle name="20% - Accent1 4 5 3 3 2 3 2 3" xfId="43567" xr:uid="{00000000-0005-0000-0000-00007AA90000}"/>
    <cellStyle name="20% - Accent1 4 5 3 3 2 3 3" xfId="43568" xr:uid="{00000000-0005-0000-0000-00007BA90000}"/>
    <cellStyle name="20% - Accent1 4 5 3 3 2 3 3 2" xfId="43569" xr:uid="{00000000-0005-0000-0000-00007CA90000}"/>
    <cellStyle name="20% - Accent1 4 5 3 3 2 3 4" xfId="43570" xr:uid="{00000000-0005-0000-0000-00007DA90000}"/>
    <cellStyle name="20% - Accent1 4 5 3 3 2 4" xfId="43571" xr:uid="{00000000-0005-0000-0000-00007EA90000}"/>
    <cellStyle name="20% - Accent1 4 5 3 3 2 4 2" xfId="43572" xr:uid="{00000000-0005-0000-0000-00007FA90000}"/>
    <cellStyle name="20% - Accent1 4 5 3 3 2 4 2 2" xfId="43573" xr:uid="{00000000-0005-0000-0000-000080A90000}"/>
    <cellStyle name="20% - Accent1 4 5 3 3 2 4 2 2 2" xfId="43574" xr:uid="{00000000-0005-0000-0000-000081A90000}"/>
    <cellStyle name="20% - Accent1 4 5 3 3 2 4 2 3" xfId="43575" xr:uid="{00000000-0005-0000-0000-000082A90000}"/>
    <cellStyle name="20% - Accent1 4 5 3 3 2 4 3" xfId="43576" xr:uid="{00000000-0005-0000-0000-000083A90000}"/>
    <cellStyle name="20% - Accent1 4 5 3 3 2 4 3 2" xfId="43577" xr:uid="{00000000-0005-0000-0000-000084A90000}"/>
    <cellStyle name="20% - Accent1 4 5 3 3 2 4 4" xfId="43578" xr:uid="{00000000-0005-0000-0000-000085A90000}"/>
    <cellStyle name="20% - Accent1 4 5 3 3 2 5" xfId="43579" xr:uid="{00000000-0005-0000-0000-000086A90000}"/>
    <cellStyle name="20% - Accent1 4 5 3 3 2 5 2" xfId="43580" xr:uid="{00000000-0005-0000-0000-000087A90000}"/>
    <cellStyle name="20% - Accent1 4 5 3 3 2 5 2 2" xfId="43581" xr:uid="{00000000-0005-0000-0000-000088A90000}"/>
    <cellStyle name="20% - Accent1 4 5 3 3 2 5 3" xfId="43582" xr:uid="{00000000-0005-0000-0000-000089A90000}"/>
    <cellStyle name="20% - Accent1 4 5 3 3 2 6" xfId="43583" xr:uid="{00000000-0005-0000-0000-00008AA90000}"/>
    <cellStyle name="20% - Accent1 4 5 3 3 2 6 2" xfId="43584" xr:uid="{00000000-0005-0000-0000-00008BA90000}"/>
    <cellStyle name="20% - Accent1 4 5 3 3 2 6 2 2" xfId="43585" xr:uid="{00000000-0005-0000-0000-00008CA90000}"/>
    <cellStyle name="20% - Accent1 4 5 3 3 2 6 3" xfId="43586" xr:uid="{00000000-0005-0000-0000-00008DA90000}"/>
    <cellStyle name="20% - Accent1 4 5 3 3 2 7" xfId="43587" xr:uid="{00000000-0005-0000-0000-00008EA90000}"/>
    <cellStyle name="20% - Accent1 4 5 3 3 2 7 2" xfId="43588" xr:uid="{00000000-0005-0000-0000-00008FA90000}"/>
    <cellStyle name="20% - Accent1 4 5 3 3 2 8" xfId="43589" xr:uid="{00000000-0005-0000-0000-000090A90000}"/>
    <cellStyle name="20% - Accent1 4 5 3 3 2 8 2" xfId="43590" xr:uid="{00000000-0005-0000-0000-000091A90000}"/>
    <cellStyle name="20% - Accent1 4 5 3 3 2 9" xfId="43591" xr:uid="{00000000-0005-0000-0000-000092A90000}"/>
    <cellStyle name="20% - Accent1 4 5 3 3 3" xfId="43592" xr:uid="{00000000-0005-0000-0000-000093A90000}"/>
    <cellStyle name="20% - Accent1 4 5 3 3 3 2" xfId="43593" xr:uid="{00000000-0005-0000-0000-000094A90000}"/>
    <cellStyle name="20% - Accent1 4 5 3 3 3 2 2" xfId="43594" xr:uid="{00000000-0005-0000-0000-000095A90000}"/>
    <cellStyle name="20% - Accent1 4 5 3 3 3 2 2 2" xfId="43595" xr:uid="{00000000-0005-0000-0000-000096A90000}"/>
    <cellStyle name="20% - Accent1 4 5 3 3 3 2 2 2 2" xfId="43596" xr:uid="{00000000-0005-0000-0000-000097A90000}"/>
    <cellStyle name="20% - Accent1 4 5 3 3 3 2 2 3" xfId="43597" xr:uid="{00000000-0005-0000-0000-000098A90000}"/>
    <cellStyle name="20% - Accent1 4 5 3 3 3 2 3" xfId="43598" xr:uid="{00000000-0005-0000-0000-000099A90000}"/>
    <cellStyle name="20% - Accent1 4 5 3 3 3 2 3 2" xfId="43599" xr:uid="{00000000-0005-0000-0000-00009AA90000}"/>
    <cellStyle name="20% - Accent1 4 5 3 3 3 2 4" xfId="43600" xr:uid="{00000000-0005-0000-0000-00009BA90000}"/>
    <cellStyle name="20% - Accent1 4 5 3 3 3 3" xfId="43601" xr:uid="{00000000-0005-0000-0000-00009CA90000}"/>
    <cellStyle name="20% - Accent1 4 5 3 3 3 3 2" xfId="43602" xr:uid="{00000000-0005-0000-0000-00009DA90000}"/>
    <cellStyle name="20% - Accent1 4 5 3 3 3 3 2 2" xfId="43603" xr:uid="{00000000-0005-0000-0000-00009EA90000}"/>
    <cellStyle name="20% - Accent1 4 5 3 3 3 3 2 2 2" xfId="43604" xr:uid="{00000000-0005-0000-0000-00009FA90000}"/>
    <cellStyle name="20% - Accent1 4 5 3 3 3 3 2 3" xfId="43605" xr:uid="{00000000-0005-0000-0000-0000A0A90000}"/>
    <cellStyle name="20% - Accent1 4 5 3 3 3 3 3" xfId="43606" xr:uid="{00000000-0005-0000-0000-0000A1A90000}"/>
    <cellStyle name="20% - Accent1 4 5 3 3 3 3 3 2" xfId="43607" xr:uid="{00000000-0005-0000-0000-0000A2A90000}"/>
    <cellStyle name="20% - Accent1 4 5 3 3 3 3 4" xfId="43608" xr:uid="{00000000-0005-0000-0000-0000A3A90000}"/>
    <cellStyle name="20% - Accent1 4 5 3 3 3 4" xfId="43609" xr:uid="{00000000-0005-0000-0000-0000A4A90000}"/>
    <cellStyle name="20% - Accent1 4 5 3 3 3 4 2" xfId="43610" xr:uid="{00000000-0005-0000-0000-0000A5A90000}"/>
    <cellStyle name="20% - Accent1 4 5 3 3 3 4 2 2" xfId="43611" xr:uid="{00000000-0005-0000-0000-0000A6A90000}"/>
    <cellStyle name="20% - Accent1 4 5 3 3 3 4 2 2 2" xfId="43612" xr:uid="{00000000-0005-0000-0000-0000A7A90000}"/>
    <cellStyle name="20% - Accent1 4 5 3 3 3 4 2 3" xfId="43613" xr:uid="{00000000-0005-0000-0000-0000A8A90000}"/>
    <cellStyle name="20% - Accent1 4 5 3 3 3 4 3" xfId="43614" xr:uid="{00000000-0005-0000-0000-0000A9A90000}"/>
    <cellStyle name="20% - Accent1 4 5 3 3 3 4 3 2" xfId="43615" xr:uid="{00000000-0005-0000-0000-0000AAA90000}"/>
    <cellStyle name="20% - Accent1 4 5 3 3 3 4 4" xfId="43616" xr:uid="{00000000-0005-0000-0000-0000ABA90000}"/>
    <cellStyle name="20% - Accent1 4 5 3 3 3 5" xfId="43617" xr:uid="{00000000-0005-0000-0000-0000ACA90000}"/>
    <cellStyle name="20% - Accent1 4 5 3 3 3 5 2" xfId="43618" xr:uid="{00000000-0005-0000-0000-0000ADA90000}"/>
    <cellStyle name="20% - Accent1 4 5 3 3 3 5 2 2" xfId="43619" xr:uid="{00000000-0005-0000-0000-0000AEA90000}"/>
    <cellStyle name="20% - Accent1 4 5 3 3 3 5 3" xfId="43620" xr:uid="{00000000-0005-0000-0000-0000AFA90000}"/>
    <cellStyle name="20% - Accent1 4 5 3 3 3 6" xfId="43621" xr:uid="{00000000-0005-0000-0000-0000B0A90000}"/>
    <cellStyle name="20% - Accent1 4 5 3 3 3 6 2" xfId="43622" xr:uid="{00000000-0005-0000-0000-0000B1A90000}"/>
    <cellStyle name="20% - Accent1 4 5 3 3 3 6 2 2" xfId="43623" xr:uid="{00000000-0005-0000-0000-0000B2A90000}"/>
    <cellStyle name="20% - Accent1 4 5 3 3 3 6 3" xfId="43624" xr:uid="{00000000-0005-0000-0000-0000B3A90000}"/>
    <cellStyle name="20% - Accent1 4 5 3 3 3 7" xfId="43625" xr:uid="{00000000-0005-0000-0000-0000B4A90000}"/>
    <cellStyle name="20% - Accent1 4 5 3 3 3 7 2" xfId="43626" xr:uid="{00000000-0005-0000-0000-0000B5A90000}"/>
    <cellStyle name="20% - Accent1 4 5 3 3 3 8" xfId="43627" xr:uid="{00000000-0005-0000-0000-0000B6A90000}"/>
    <cellStyle name="20% - Accent1 4 5 3 3 3 8 2" xfId="43628" xr:uid="{00000000-0005-0000-0000-0000B7A90000}"/>
    <cellStyle name="20% - Accent1 4 5 3 3 3 9" xfId="43629" xr:uid="{00000000-0005-0000-0000-0000B8A90000}"/>
    <cellStyle name="20% - Accent1 4 5 3 3 4" xfId="43630" xr:uid="{00000000-0005-0000-0000-0000B9A90000}"/>
    <cellStyle name="20% - Accent1 4 5 3 3 4 2" xfId="43631" xr:uid="{00000000-0005-0000-0000-0000BAA90000}"/>
    <cellStyle name="20% - Accent1 4 5 3 3 4 2 2" xfId="43632" xr:uid="{00000000-0005-0000-0000-0000BBA90000}"/>
    <cellStyle name="20% - Accent1 4 5 3 3 4 2 2 2" xfId="43633" xr:uid="{00000000-0005-0000-0000-0000BCA90000}"/>
    <cellStyle name="20% - Accent1 4 5 3 3 4 2 3" xfId="43634" xr:uid="{00000000-0005-0000-0000-0000BDA90000}"/>
    <cellStyle name="20% - Accent1 4 5 3 3 4 3" xfId="43635" xr:uid="{00000000-0005-0000-0000-0000BEA90000}"/>
    <cellStyle name="20% - Accent1 4 5 3 3 4 3 2" xfId="43636" xr:uid="{00000000-0005-0000-0000-0000BFA90000}"/>
    <cellStyle name="20% - Accent1 4 5 3 3 4 4" xfId="43637" xr:uid="{00000000-0005-0000-0000-0000C0A90000}"/>
    <cellStyle name="20% - Accent1 4 5 3 3 5" xfId="43638" xr:uid="{00000000-0005-0000-0000-0000C1A90000}"/>
    <cellStyle name="20% - Accent1 4 5 3 3 5 2" xfId="43639" xr:uid="{00000000-0005-0000-0000-0000C2A90000}"/>
    <cellStyle name="20% - Accent1 4 5 3 3 5 2 2" xfId="43640" xr:uid="{00000000-0005-0000-0000-0000C3A90000}"/>
    <cellStyle name="20% - Accent1 4 5 3 3 5 2 2 2" xfId="43641" xr:uid="{00000000-0005-0000-0000-0000C4A90000}"/>
    <cellStyle name="20% - Accent1 4 5 3 3 5 2 3" xfId="43642" xr:uid="{00000000-0005-0000-0000-0000C5A90000}"/>
    <cellStyle name="20% - Accent1 4 5 3 3 5 3" xfId="43643" xr:uid="{00000000-0005-0000-0000-0000C6A90000}"/>
    <cellStyle name="20% - Accent1 4 5 3 3 5 3 2" xfId="43644" xr:uid="{00000000-0005-0000-0000-0000C7A90000}"/>
    <cellStyle name="20% - Accent1 4 5 3 3 5 4" xfId="43645" xr:uid="{00000000-0005-0000-0000-0000C8A90000}"/>
    <cellStyle name="20% - Accent1 4 5 3 3 6" xfId="43646" xr:uid="{00000000-0005-0000-0000-0000C9A90000}"/>
    <cellStyle name="20% - Accent1 4 5 3 3 6 2" xfId="43647" xr:uid="{00000000-0005-0000-0000-0000CAA90000}"/>
    <cellStyle name="20% - Accent1 4 5 3 3 6 2 2" xfId="43648" xr:uid="{00000000-0005-0000-0000-0000CBA90000}"/>
    <cellStyle name="20% - Accent1 4 5 3 3 6 2 2 2" xfId="43649" xr:uid="{00000000-0005-0000-0000-0000CCA90000}"/>
    <cellStyle name="20% - Accent1 4 5 3 3 6 2 3" xfId="43650" xr:uid="{00000000-0005-0000-0000-0000CDA90000}"/>
    <cellStyle name="20% - Accent1 4 5 3 3 6 3" xfId="43651" xr:uid="{00000000-0005-0000-0000-0000CEA90000}"/>
    <cellStyle name="20% - Accent1 4 5 3 3 6 3 2" xfId="43652" xr:uid="{00000000-0005-0000-0000-0000CFA90000}"/>
    <cellStyle name="20% - Accent1 4 5 3 3 6 4" xfId="43653" xr:uid="{00000000-0005-0000-0000-0000D0A90000}"/>
    <cellStyle name="20% - Accent1 4 5 3 3 7" xfId="43654" xr:uid="{00000000-0005-0000-0000-0000D1A90000}"/>
    <cellStyle name="20% - Accent1 4 5 3 3 7 2" xfId="43655" xr:uid="{00000000-0005-0000-0000-0000D2A90000}"/>
    <cellStyle name="20% - Accent1 4 5 3 3 7 2 2" xfId="43656" xr:uid="{00000000-0005-0000-0000-0000D3A90000}"/>
    <cellStyle name="20% - Accent1 4 5 3 3 7 3" xfId="43657" xr:uid="{00000000-0005-0000-0000-0000D4A90000}"/>
    <cellStyle name="20% - Accent1 4 5 3 3 8" xfId="43658" xr:uid="{00000000-0005-0000-0000-0000D5A90000}"/>
    <cellStyle name="20% - Accent1 4 5 3 3 8 2" xfId="43659" xr:uid="{00000000-0005-0000-0000-0000D6A90000}"/>
    <cellStyle name="20% - Accent1 4 5 3 3 8 2 2" xfId="43660" xr:uid="{00000000-0005-0000-0000-0000D7A90000}"/>
    <cellStyle name="20% - Accent1 4 5 3 3 8 3" xfId="43661" xr:uid="{00000000-0005-0000-0000-0000D8A90000}"/>
    <cellStyle name="20% - Accent1 4 5 3 3 9" xfId="43662" xr:uid="{00000000-0005-0000-0000-0000D9A90000}"/>
    <cellStyle name="20% - Accent1 4 5 3 3 9 2" xfId="43663" xr:uid="{00000000-0005-0000-0000-0000DAA90000}"/>
    <cellStyle name="20% - Accent1 4 5 3 4" xfId="43664" xr:uid="{00000000-0005-0000-0000-0000DBA90000}"/>
    <cellStyle name="20% - Accent1 4 5 3 4 10" xfId="43665" xr:uid="{00000000-0005-0000-0000-0000DCA90000}"/>
    <cellStyle name="20% - Accent1 4 5 3 4 10 2" xfId="43666" xr:uid="{00000000-0005-0000-0000-0000DDA90000}"/>
    <cellStyle name="20% - Accent1 4 5 3 4 11" xfId="43667" xr:uid="{00000000-0005-0000-0000-0000DEA90000}"/>
    <cellStyle name="20% - Accent1 4 5 3 4 2" xfId="43668" xr:uid="{00000000-0005-0000-0000-0000DFA90000}"/>
    <cellStyle name="20% - Accent1 4 5 3 4 2 2" xfId="43669" xr:uid="{00000000-0005-0000-0000-0000E0A90000}"/>
    <cellStyle name="20% - Accent1 4 5 3 4 2 2 2" xfId="43670" xr:uid="{00000000-0005-0000-0000-0000E1A90000}"/>
    <cellStyle name="20% - Accent1 4 5 3 4 2 2 2 2" xfId="43671" xr:uid="{00000000-0005-0000-0000-0000E2A90000}"/>
    <cellStyle name="20% - Accent1 4 5 3 4 2 2 2 2 2" xfId="43672" xr:uid="{00000000-0005-0000-0000-0000E3A90000}"/>
    <cellStyle name="20% - Accent1 4 5 3 4 2 2 2 3" xfId="43673" xr:uid="{00000000-0005-0000-0000-0000E4A90000}"/>
    <cellStyle name="20% - Accent1 4 5 3 4 2 2 3" xfId="43674" xr:uid="{00000000-0005-0000-0000-0000E5A90000}"/>
    <cellStyle name="20% - Accent1 4 5 3 4 2 2 3 2" xfId="43675" xr:uid="{00000000-0005-0000-0000-0000E6A90000}"/>
    <cellStyle name="20% - Accent1 4 5 3 4 2 2 4" xfId="43676" xr:uid="{00000000-0005-0000-0000-0000E7A90000}"/>
    <cellStyle name="20% - Accent1 4 5 3 4 2 3" xfId="43677" xr:uid="{00000000-0005-0000-0000-0000E8A90000}"/>
    <cellStyle name="20% - Accent1 4 5 3 4 2 3 2" xfId="43678" xr:uid="{00000000-0005-0000-0000-0000E9A90000}"/>
    <cellStyle name="20% - Accent1 4 5 3 4 2 3 2 2" xfId="43679" xr:uid="{00000000-0005-0000-0000-0000EAA90000}"/>
    <cellStyle name="20% - Accent1 4 5 3 4 2 3 2 2 2" xfId="43680" xr:uid="{00000000-0005-0000-0000-0000EBA90000}"/>
    <cellStyle name="20% - Accent1 4 5 3 4 2 3 2 3" xfId="43681" xr:uid="{00000000-0005-0000-0000-0000ECA90000}"/>
    <cellStyle name="20% - Accent1 4 5 3 4 2 3 3" xfId="43682" xr:uid="{00000000-0005-0000-0000-0000EDA90000}"/>
    <cellStyle name="20% - Accent1 4 5 3 4 2 3 3 2" xfId="43683" xr:uid="{00000000-0005-0000-0000-0000EEA90000}"/>
    <cellStyle name="20% - Accent1 4 5 3 4 2 3 4" xfId="43684" xr:uid="{00000000-0005-0000-0000-0000EFA90000}"/>
    <cellStyle name="20% - Accent1 4 5 3 4 2 4" xfId="43685" xr:uid="{00000000-0005-0000-0000-0000F0A90000}"/>
    <cellStyle name="20% - Accent1 4 5 3 4 2 4 2" xfId="43686" xr:uid="{00000000-0005-0000-0000-0000F1A90000}"/>
    <cellStyle name="20% - Accent1 4 5 3 4 2 4 2 2" xfId="43687" xr:uid="{00000000-0005-0000-0000-0000F2A90000}"/>
    <cellStyle name="20% - Accent1 4 5 3 4 2 4 2 2 2" xfId="43688" xr:uid="{00000000-0005-0000-0000-0000F3A90000}"/>
    <cellStyle name="20% - Accent1 4 5 3 4 2 4 2 3" xfId="43689" xr:uid="{00000000-0005-0000-0000-0000F4A90000}"/>
    <cellStyle name="20% - Accent1 4 5 3 4 2 4 3" xfId="43690" xr:uid="{00000000-0005-0000-0000-0000F5A90000}"/>
    <cellStyle name="20% - Accent1 4 5 3 4 2 4 3 2" xfId="43691" xr:uid="{00000000-0005-0000-0000-0000F6A90000}"/>
    <cellStyle name="20% - Accent1 4 5 3 4 2 4 4" xfId="43692" xr:uid="{00000000-0005-0000-0000-0000F7A90000}"/>
    <cellStyle name="20% - Accent1 4 5 3 4 2 5" xfId="43693" xr:uid="{00000000-0005-0000-0000-0000F8A90000}"/>
    <cellStyle name="20% - Accent1 4 5 3 4 2 5 2" xfId="43694" xr:uid="{00000000-0005-0000-0000-0000F9A90000}"/>
    <cellStyle name="20% - Accent1 4 5 3 4 2 5 2 2" xfId="43695" xr:uid="{00000000-0005-0000-0000-0000FAA90000}"/>
    <cellStyle name="20% - Accent1 4 5 3 4 2 5 3" xfId="43696" xr:uid="{00000000-0005-0000-0000-0000FBA90000}"/>
    <cellStyle name="20% - Accent1 4 5 3 4 2 6" xfId="43697" xr:uid="{00000000-0005-0000-0000-0000FCA90000}"/>
    <cellStyle name="20% - Accent1 4 5 3 4 2 6 2" xfId="43698" xr:uid="{00000000-0005-0000-0000-0000FDA90000}"/>
    <cellStyle name="20% - Accent1 4 5 3 4 2 6 2 2" xfId="43699" xr:uid="{00000000-0005-0000-0000-0000FEA90000}"/>
    <cellStyle name="20% - Accent1 4 5 3 4 2 6 3" xfId="43700" xr:uid="{00000000-0005-0000-0000-0000FFA90000}"/>
    <cellStyle name="20% - Accent1 4 5 3 4 2 7" xfId="43701" xr:uid="{00000000-0005-0000-0000-000000AA0000}"/>
    <cellStyle name="20% - Accent1 4 5 3 4 2 7 2" xfId="43702" xr:uid="{00000000-0005-0000-0000-000001AA0000}"/>
    <cellStyle name="20% - Accent1 4 5 3 4 2 8" xfId="43703" xr:uid="{00000000-0005-0000-0000-000002AA0000}"/>
    <cellStyle name="20% - Accent1 4 5 3 4 2 8 2" xfId="43704" xr:uid="{00000000-0005-0000-0000-000003AA0000}"/>
    <cellStyle name="20% - Accent1 4 5 3 4 2 9" xfId="43705" xr:uid="{00000000-0005-0000-0000-000004AA0000}"/>
    <cellStyle name="20% - Accent1 4 5 3 4 3" xfId="43706" xr:uid="{00000000-0005-0000-0000-000005AA0000}"/>
    <cellStyle name="20% - Accent1 4 5 3 4 3 2" xfId="43707" xr:uid="{00000000-0005-0000-0000-000006AA0000}"/>
    <cellStyle name="20% - Accent1 4 5 3 4 3 2 2" xfId="43708" xr:uid="{00000000-0005-0000-0000-000007AA0000}"/>
    <cellStyle name="20% - Accent1 4 5 3 4 3 2 2 2" xfId="43709" xr:uid="{00000000-0005-0000-0000-000008AA0000}"/>
    <cellStyle name="20% - Accent1 4 5 3 4 3 2 2 2 2" xfId="43710" xr:uid="{00000000-0005-0000-0000-000009AA0000}"/>
    <cellStyle name="20% - Accent1 4 5 3 4 3 2 2 3" xfId="43711" xr:uid="{00000000-0005-0000-0000-00000AAA0000}"/>
    <cellStyle name="20% - Accent1 4 5 3 4 3 2 3" xfId="43712" xr:uid="{00000000-0005-0000-0000-00000BAA0000}"/>
    <cellStyle name="20% - Accent1 4 5 3 4 3 2 3 2" xfId="43713" xr:uid="{00000000-0005-0000-0000-00000CAA0000}"/>
    <cellStyle name="20% - Accent1 4 5 3 4 3 2 4" xfId="43714" xr:uid="{00000000-0005-0000-0000-00000DAA0000}"/>
    <cellStyle name="20% - Accent1 4 5 3 4 3 3" xfId="43715" xr:uid="{00000000-0005-0000-0000-00000EAA0000}"/>
    <cellStyle name="20% - Accent1 4 5 3 4 3 3 2" xfId="43716" xr:uid="{00000000-0005-0000-0000-00000FAA0000}"/>
    <cellStyle name="20% - Accent1 4 5 3 4 3 3 2 2" xfId="43717" xr:uid="{00000000-0005-0000-0000-000010AA0000}"/>
    <cellStyle name="20% - Accent1 4 5 3 4 3 3 2 2 2" xfId="43718" xr:uid="{00000000-0005-0000-0000-000011AA0000}"/>
    <cellStyle name="20% - Accent1 4 5 3 4 3 3 2 3" xfId="43719" xr:uid="{00000000-0005-0000-0000-000012AA0000}"/>
    <cellStyle name="20% - Accent1 4 5 3 4 3 3 3" xfId="43720" xr:uid="{00000000-0005-0000-0000-000013AA0000}"/>
    <cellStyle name="20% - Accent1 4 5 3 4 3 3 3 2" xfId="43721" xr:uid="{00000000-0005-0000-0000-000014AA0000}"/>
    <cellStyle name="20% - Accent1 4 5 3 4 3 3 4" xfId="43722" xr:uid="{00000000-0005-0000-0000-000015AA0000}"/>
    <cellStyle name="20% - Accent1 4 5 3 4 3 4" xfId="43723" xr:uid="{00000000-0005-0000-0000-000016AA0000}"/>
    <cellStyle name="20% - Accent1 4 5 3 4 3 4 2" xfId="43724" xr:uid="{00000000-0005-0000-0000-000017AA0000}"/>
    <cellStyle name="20% - Accent1 4 5 3 4 3 4 2 2" xfId="43725" xr:uid="{00000000-0005-0000-0000-000018AA0000}"/>
    <cellStyle name="20% - Accent1 4 5 3 4 3 4 2 2 2" xfId="43726" xr:uid="{00000000-0005-0000-0000-000019AA0000}"/>
    <cellStyle name="20% - Accent1 4 5 3 4 3 4 2 3" xfId="43727" xr:uid="{00000000-0005-0000-0000-00001AAA0000}"/>
    <cellStyle name="20% - Accent1 4 5 3 4 3 4 3" xfId="43728" xr:uid="{00000000-0005-0000-0000-00001BAA0000}"/>
    <cellStyle name="20% - Accent1 4 5 3 4 3 4 3 2" xfId="43729" xr:uid="{00000000-0005-0000-0000-00001CAA0000}"/>
    <cellStyle name="20% - Accent1 4 5 3 4 3 4 4" xfId="43730" xr:uid="{00000000-0005-0000-0000-00001DAA0000}"/>
    <cellStyle name="20% - Accent1 4 5 3 4 3 5" xfId="43731" xr:uid="{00000000-0005-0000-0000-00001EAA0000}"/>
    <cellStyle name="20% - Accent1 4 5 3 4 3 5 2" xfId="43732" xr:uid="{00000000-0005-0000-0000-00001FAA0000}"/>
    <cellStyle name="20% - Accent1 4 5 3 4 3 5 2 2" xfId="43733" xr:uid="{00000000-0005-0000-0000-000020AA0000}"/>
    <cellStyle name="20% - Accent1 4 5 3 4 3 5 3" xfId="43734" xr:uid="{00000000-0005-0000-0000-000021AA0000}"/>
    <cellStyle name="20% - Accent1 4 5 3 4 3 6" xfId="43735" xr:uid="{00000000-0005-0000-0000-000022AA0000}"/>
    <cellStyle name="20% - Accent1 4 5 3 4 3 6 2" xfId="43736" xr:uid="{00000000-0005-0000-0000-000023AA0000}"/>
    <cellStyle name="20% - Accent1 4 5 3 4 3 6 2 2" xfId="43737" xr:uid="{00000000-0005-0000-0000-000024AA0000}"/>
    <cellStyle name="20% - Accent1 4 5 3 4 3 6 3" xfId="43738" xr:uid="{00000000-0005-0000-0000-000025AA0000}"/>
    <cellStyle name="20% - Accent1 4 5 3 4 3 7" xfId="43739" xr:uid="{00000000-0005-0000-0000-000026AA0000}"/>
    <cellStyle name="20% - Accent1 4 5 3 4 3 7 2" xfId="43740" xr:uid="{00000000-0005-0000-0000-000027AA0000}"/>
    <cellStyle name="20% - Accent1 4 5 3 4 3 8" xfId="43741" xr:uid="{00000000-0005-0000-0000-000028AA0000}"/>
    <cellStyle name="20% - Accent1 4 5 3 4 3 8 2" xfId="43742" xr:uid="{00000000-0005-0000-0000-000029AA0000}"/>
    <cellStyle name="20% - Accent1 4 5 3 4 3 9" xfId="43743" xr:uid="{00000000-0005-0000-0000-00002AAA0000}"/>
    <cellStyle name="20% - Accent1 4 5 3 4 4" xfId="43744" xr:uid="{00000000-0005-0000-0000-00002BAA0000}"/>
    <cellStyle name="20% - Accent1 4 5 3 4 4 2" xfId="43745" xr:uid="{00000000-0005-0000-0000-00002CAA0000}"/>
    <cellStyle name="20% - Accent1 4 5 3 4 4 2 2" xfId="43746" xr:uid="{00000000-0005-0000-0000-00002DAA0000}"/>
    <cellStyle name="20% - Accent1 4 5 3 4 4 2 2 2" xfId="43747" xr:uid="{00000000-0005-0000-0000-00002EAA0000}"/>
    <cellStyle name="20% - Accent1 4 5 3 4 4 2 3" xfId="43748" xr:uid="{00000000-0005-0000-0000-00002FAA0000}"/>
    <cellStyle name="20% - Accent1 4 5 3 4 4 3" xfId="43749" xr:uid="{00000000-0005-0000-0000-000030AA0000}"/>
    <cellStyle name="20% - Accent1 4 5 3 4 4 3 2" xfId="43750" xr:uid="{00000000-0005-0000-0000-000031AA0000}"/>
    <cellStyle name="20% - Accent1 4 5 3 4 4 4" xfId="43751" xr:uid="{00000000-0005-0000-0000-000032AA0000}"/>
    <cellStyle name="20% - Accent1 4 5 3 4 5" xfId="43752" xr:uid="{00000000-0005-0000-0000-000033AA0000}"/>
    <cellStyle name="20% - Accent1 4 5 3 4 5 2" xfId="43753" xr:uid="{00000000-0005-0000-0000-000034AA0000}"/>
    <cellStyle name="20% - Accent1 4 5 3 4 5 2 2" xfId="43754" xr:uid="{00000000-0005-0000-0000-000035AA0000}"/>
    <cellStyle name="20% - Accent1 4 5 3 4 5 2 2 2" xfId="43755" xr:uid="{00000000-0005-0000-0000-000036AA0000}"/>
    <cellStyle name="20% - Accent1 4 5 3 4 5 2 3" xfId="43756" xr:uid="{00000000-0005-0000-0000-000037AA0000}"/>
    <cellStyle name="20% - Accent1 4 5 3 4 5 3" xfId="43757" xr:uid="{00000000-0005-0000-0000-000038AA0000}"/>
    <cellStyle name="20% - Accent1 4 5 3 4 5 3 2" xfId="43758" xr:uid="{00000000-0005-0000-0000-000039AA0000}"/>
    <cellStyle name="20% - Accent1 4 5 3 4 5 4" xfId="43759" xr:uid="{00000000-0005-0000-0000-00003AAA0000}"/>
    <cellStyle name="20% - Accent1 4 5 3 4 6" xfId="43760" xr:uid="{00000000-0005-0000-0000-00003BAA0000}"/>
    <cellStyle name="20% - Accent1 4 5 3 4 6 2" xfId="43761" xr:uid="{00000000-0005-0000-0000-00003CAA0000}"/>
    <cellStyle name="20% - Accent1 4 5 3 4 6 2 2" xfId="43762" xr:uid="{00000000-0005-0000-0000-00003DAA0000}"/>
    <cellStyle name="20% - Accent1 4 5 3 4 6 2 2 2" xfId="43763" xr:uid="{00000000-0005-0000-0000-00003EAA0000}"/>
    <cellStyle name="20% - Accent1 4 5 3 4 6 2 3" xfId="43764" xr:uid="{00000000-0005-0000-0000-00003FAA0000}"/>
    <cellStyle name="20% - Accent1 4 5 3 4 6 3" xfId="43765" xr:uid="{00000000-0005-0000-0000-000040AA0000}"/>
    <cellStyle name="20% - Accent1 4 5 3 4 6 3 2" xfId="43766" xr:uid="{00000000-0005-0000-0000-000041AA0000}"/>
    <cellStyle name="20% - Accent1 4 5 3 4 6 4" xfId="43767" xr:uid="{00000000-0005-0000-0000-000042AA0000}"/>
    <cellStyle name="20% - Accent1 4 5 3 4 7" xfId="43768" xr:uid="{00000000-0005-0000-0000-000043AA0000}"/>
    <cellStyle name="20% - Accent1 4 5 3 4 7 2" xfId="43769" xr:uid="{00000000-0005-0000-0000-000044AA0000}"/>
    <cellStyle name="20% - Accent1 4 5 3 4 7 2 2" xfId="43770" xr:uid="{00000000-0005-0000-0000-000045AA0000}"/>
    <cellStyle name="20% - Accent1 4 5 3 4 7 3" xfId="43771" xr:uid="{00000000-0005-0000-0000-000046AA0000}"/>
    <cellStyle name="20% - Accent1 4 5 3 4 8" xfId="43772" xr:uid="{00000000-0005-0000-0000-000047AA0000}"/>
    <cellStyle name="20% - Accent1 4 5 3 4 8 2" xfId="43773" xr:uid="{00000000-0005-0000-0000-000048AA0000}"/>
    <cellStyle name="20% - Accent1 4 5 3 4 8 2 2" xfId="43774" xr:uid="{00000000-0005-0000-0000-000049AA0000}"/>
    <cellStyle name="20% - Accent1 4 5 3 4 8 3" xfId="43775" xr:uid="{00000000-0005-0000-0000-00004AAA0000}"/>
    <cellStyle name="20% - Accent1 4 5 3 4 9" xfId="43776" xr:uid="{00000000-0005-0000-0000-00004BAA0000}"/>
    <cellStyle name="20% - Accent1 4 5 3 4 9 2" xfId="43777" xr:uid="{00000000-0005-0000-0000-00004CAA0000}"/>
    <cellStyle name="20% - Accent1 4 5 3 5" xfId="43778" xr:uid="{00000000-0005-0000-0000-00004DAA0000}"/>
    <cellStyle name="20% - Accent1 4 5 3 5 2" xfId="43779" xr:uid="{00000000-0005-0000-0000-00004EAA0000}"/>
    <cellStyle name="20% - Accent1 4 5 3 5 2 2" xfId="43780" xr:uid="{00000000-0005-0000-0000-00004FAA0000}"/>
    <cellStyle name="20% - Accent1 4 5 3 5 2 2 2" xfId="43781" xr:uid="{00000000-0005-0000-0000-000050AA0000}"/>
    <cellStyle name="20% - Accent1 4 5 3 5 2 2 2 2" xfId="43782" xr:uid="{00000000-0005-0000-0000-000051AA0000}"/>
    <cellStyle name="20% - Accent1 4 5 3 5 2 2 3" xfId="43783" xr:uid="{00000000-0005-0000-0000-000052AA0000}"/>
    <cellStyle name="20% - Accent1 4 5 3 5 2 3" xfId="43784" xr:uid="{00000000-0005-0000-0000-000053AA0000}"/>
    <cellStyle name="20% - Accent1 4 5 3 5 2 3 2" xfId="43785" xr:uid="{00000000-0005-0000-0000-000054AA0000}"/>
    <cellStyle name="20% - Accent1 4 5 3 5 2 4" xfId="43786" xr:uid="{00000000-0005-0000-0000-000055AA0000}"/>
    <cellStyle name="20% - Accent1 4 5 3 5 3" xfId="43787" xr:uid="{00000000-0005-0000-0000-000056AA0000}"/>
    <cellStyle name="20% - Accent1 4 5 3 5 3 2" xfId="43788" xr:uid="{00000000-0005-0000-0000-000057AA0000}"/>
    <cellStyle name="20% - Accent1 4 5 3 5 3 2 2" xfId="43789" xr:uid="{00000000-0005-0000-0000-000058AA0000}"/>
    <cellStyle name="20% - Accent1 4 5 3 5 3 2 2 2" xfId="43790" xr:uid="{00000000-0005-0000-0000-000059AA0000}"/>
    <cellStyle name="20% - Accent1 4 5 3 5 3 2 3" xfId="43791" xr:uid="{00000000-0005-0000-0000-00005AAA0000}"/>
    <cellStyle name="20% - Accent1 4 5 3 5 3 3" xfId="43792" xr:uid="{00000000-0005-0000-0000-00005BAA0000}"/>
    <cellStyle name="20% - Accent1 4 5 3 5 3 3 2" xfId="43793" xr:uid="{00000000-0005-0000-0000-00005CAA0000}"/>
    <cellStyle name="20% - Accent1 4 5 3 5 3 4" xfId="43794" xr:uid="{00000000-0005-0000-0000-00005DAA0000}"/>
    <cellStyle name="20% - Accent1 4 5 3 5 4" xfId="43795" xr:uid="{00000000-0005-0000-0000-00005EAA0000}"/>
    <cellStyle name="20% - Accent1 4 5 3 5 4 2" xfId="43796" xr:uid="{00000000-0005-0000-0000-00005FAA0000}"/>
    <cellStyle name="20% - Accent1 4 5 3 5 4 2 2" xfId="43797" xr:uid="{00000000-0005-0000-0000-000060AA0000}"/>
    <cellStyle name="20% - Accent1 4 5 3 5 4 2 2 2" xfId="43798" xr:uid="{00000000-0005-0000-0000-000061AA0000}"/>
    <cellStyle name="20% - Accent1 4 5 3 5 4 2 3" xfId="43799" xr:uid="{00000000-0005-0000-0000-000062AA0000}"/>
    <cellStyle name="20% - Accent1 4 5 3 5 4 3" xfId="43800" xr:uid="{00000000-0005-0000-0000-000063AA0000}"/>
    <cellStyle name="20% - Accent1 4 5 3 5 4 3 2" xfId="43801" xr:uid="{00000000-0005-0000-0000-000064AA0000}"/>
    <cellStyle name="20% - Accent1 4 5 3 5 4 4" xfId="43802" xr:uid="{00000000-0005-0000-0000-000065AA0000}"/>
    <cellStyle name="20% - Accent1 4 5 3 5 5" xfId="43803" xr:uid="{00000000-0005-0000-0000-000066AA0000}"/>
    <cellStyle name="20% - Accent1 4 5 3 5 5 2" xfId="43804" xr:uid="{00000000-0005-0000-0000-000067AA0000}"/>
    <cellStyle name="20% - Accent1 4 5 3 5 5 2 2" xfId="43805" xr:uid="{00000000-0005-0000-0000-000068AA0000}"/>
    <cellStyle name="20% - Accent1 4 5 3 5 5 3" xfId="43806" xr:uid="{00000000-0005-0000-0000-000069AA0000}"/>
    <cellStyle name="20% - Accent1 4 5 3 5 6" xfId="43807" xr:uid="{00000000-0005-0000-0000-00006AAA0000}"/>
    <cellStyle name="20% - Accent1 4 5 3 5 6 2" xfId="43808" xr:uid="{00000000-0005-0000-0000-00006BAA0000}"/>
    <cellStyle name="20% - Accent1 4 5 3 5 6 2 2" xfId="43809" xr:uid="{00000000-0005-0000-0000-00006CAA0000}"/>
    <cellStyle name="20% - Accent1 4 5 3 5 6 3" xfId="43810" xr:uid="{00000000-0005-0000-0000-00006DAA0000}"/>
    <cellStyle name="20% - Accent1 4 5 3 5 7" xfId="43811" xr:uid="{00000000-0005-0000-0000-00006EAA0000}"/>
    <cellStyle name="20% - Accent1 4 5 3 5 7 2" xfId="43812" xr:uid="{00000000-0005-0000-0000-00006FAA0000}"/>
    <cellStyle name="20% - Accent1 4 5 3 5 8" xfId="43813" xr:uid="{00000000-0005-0000-0000-000070AA0000}"/>
    <cellStyle name="20% - Accent1 4 5 3 5 8 2" xfId="43814" xr:uid="{00000000-0005-0000-0000-000071AA0000}"/>
    <cellStyle name="20% - Accent1 4 5 3 5 9" xfId="43815" xr:uid="{00000000-0005-0000-0000-000072AA0000}"/>
    <cellStyle name="20% - Accent1 4 5 3 6" xfId="43816" xr:uid="{00000000-0005-0000-0000-000073AA0000}"/>
    <cellStyle name="20% - Accent1 4 5 3 6 2" xfId="43817" xr:uid="{00000000-0005-0000-0000-000074AA0000}"/>
    <cellStyle name="20% - Accent1 4 5 3 6 2 2" xfId="43818" xr:uid="{00000000-0005-0000-0000-000075AA0000}"/>
    <cellStyle name="20% - Accent1 4 5 3 6 2 2 2" xfId="43819" xr:uid="{00000000-0005-0000-0000-000076AA0000}"/>
    <cellStyle name="20% - Accent1 4 5 3 6 2 2 2 2" xfId="43820" xr:uid="{00000000-0005-0000-0000-000077AA0000}"/>
    <cellStyle name="20% - Accent1 4 5 3 6 2 2 3" xfId="43821" xr:uid="{00000000-0005-0000-0000-000078AA0000}"/>
    <cellStyle name="20% - Accent1 4 5 3 6 2 3" xfId="43822" xr:uid="{00000000-0005-0000-0000-000079AA0000}"/>
    <cellStyle name="20% - Accent1 4 5 3 6 2 3 2" xfId="43823" xr:uid="{00000000-0005-0000-0000-00007AAA0000}"/>
    <cellStyle name="20% - Accent1 4 5 3 6 2 4" xfId="43824" xr:uid="{00000000-0005-0000-0000-00007BAA0000}"/>
    <cellStyle name="20% - Accent1 4 5 3 6 3" xfId="43825" xr:uid="{00000000-0005-0000-0000-00007CAA0000}"/>
    <cellStyle name="20% - Accent1 4 5 3 6 3 2" xfId="43826" xr:uid="{00000000-0005-0000-0000-00007DAA0000}"/>
    <cellStyle name="20% - Accent1 4 5 3 6 3 2 2" xfId="43827" xr:uid="{00000000-0005-0000-0000-00007EAA0000}"/>
    <cellStyle name="20% - Accent1 4 5 3 6 3 2 2 2" xfId="43828" xr:uid="{00000000-0005-0000-0000-00007FAA0000}"/>
    <cellStyle name="20% - Accent1 4 5 3 6 3 2 3" xfId="43829" xr:uid="{00000000-0005-0000-0000-000080AA0000}"/>
    <cellStyle name="20% - Accent1 4 5 3 6 3 3" xfId="43830" xr:uid="{00000000-0005-0000-0000-000081AA0000}"/>
    <cellStyle name="20% - Accent1 4 5 3 6 3 3 2" xfId="43831" xr:uid="{00000000-0005-0000-0000-000082AA0000}"/>
    <cellStyle name="20% - Accent1 4 5 3 6 3 4" xfId="43832" xr:uid="{00000000-0005-0000-0000-000083AA0000}"/>
    <cellStyle name="20% - Accent1 4 5 3 6 4" xfId="43833" xr:uid="{00000000-0005-0000-0000-000084AA0000}"/>
    <cellStyle name="20% - Accent1 4 5 3 6 4 2" xfId="43834" xr:uid="{00000000-0005-0000-0000-000085AA0000}"/>
    <cellStyle name="20% - Accent1 4 5 3 6 4 2 2" xfId="43835" xr:uid="{00000000-0005-0000-0000-000086AA0000}"/>
    <cellStyle name="20% - Accent1 4 5 3 6 4 2 2 2" xfId="43836" xr:uid="{00000000-0005-0000-0000-000087AA0000}"/>
    <cellStyle name="20% - Accent1 4 5 3 6 4 2 3" xfId="43837" xr:uid="{00000000-0005-0000-0000-000088AA0000}"/>
    <cellStyle name="20% - Accent1 4 5 3 6 4 3" xfId="43838" xr:uid="{00000000-0005-0000-0000-000089AA0000}"/>
    <cellStyle name="20% - Accent1 4 5 3 6 4 3 2" xfId="43839" xr:uid="{00000000-0005-0000-0000-00008AAA0000}"/>
    <cellStyle name="20% - Accent1 4 5 3 6 4 4" xfId="43840" xr:uid="{00000000-0005-0000-0000-00008BAA0000}"/>
    <cellStyle name="20% - Accent1 4 5 3 6 5" xfId="43841" xr:uid="{00000000-0005-0000-0000-00008CAA0000}"/>
    <cellStyle name="20% - Accent1 4 5 3 6 5 2" xfId="43842" xr:uid="{00000000-0005-0000-0000-00008DAA0000}"/>
    <cellStyle name="20% - Accent1 4 5 3 6 5 2 2" xfId="43843" xr:uid="{00000000-0005-0000-0000-00008EAA0000}"/>
    <cellStyle name="20% - Accent1 4 5 3 6 5 3" xfId="43844" xr:uid="{00000000-0005-0000-0000-00008FAA0000}"/>
    <cellStyle name="20% - Accent1 4 5 3 6 6" xfId="43845" xr:uid="{00000000-0005-0000-0000-000090AA0000}"/>
    <cellStyle name="20% - Accent1 4 5 3 6 6 2" xfId="43846" xr:uid="{00000000-0005-0000-0000-000091AA0000}"/>
    <cellStyle name="20% - Accent1 4 5 3 6 6 2 2" xfId="43847" xr:uid="{00000000-0005-0000-0000-000092AA0000}"/>
    <cellStyle name="20% - Accent1 4 5 3 6 6 3" xfId="43848" xr:uid="{00000000-0005-0000-0000-000093AA0000}"/>
    <cellStyle name="20% - Accent1 4 5 3 6 7" xfId="43849" xr:uid="{00000000-0005-0000-0000-000094AA0000}"/>
    <cellStyle name="20% - Accent1 4 5 3 6 7 2" xfId="43850" xr:uid="{00000000-0005-0000-0000-000095AA0000}"/>
    <cellStyle name="20% - Accent1 4 5 3 6 8" xfId="43851" xr:uid="{00000000-0005-0000-0000-000096AA0000}"/>
    <cellStyle name="20% - Accent1 4 5 3 6 8 2" xfId="43852" xr:uid="{00000000-0005-0000-0000-000097AA0000}"/>
    <cellStyle name="20% - Accent1 4 5 3 6 9" xfId="43853" xr:uid="{00000000-0005-0000-0000-000098AA0000}"/>
    <cellStyle name="20% - Accent1 4 5 3 7" xfId="43854" xr:uid="{00000000-0005-0000-0000-000099AA0000}"/>
    <cellStyle name="20% - Accent1 4 5 3 7 2" xfId="43855" xr:uid="{00000000-0005-0000-0000-00009AAA0000}"/>
    <cellStyle name="20% - Accent1 4 5 3 7 2 2" xfId="43856" xr:uid="{00000000-0005-0000-0000-00009BAA0000}"/>
    <cellStyle name="20% - Accent1 4 5 3 7 2 2 2" xfId="43857" xr:uid="{00000000-0005-0000-0000-00009CAA0000}"/>
    <cellStyle name="20% - Accent1 4 5 3 7 2 3" xfId="43858" xr:uid="{00000000-0005-0000-0000-00009DAA0000}"/>
    <cellStyle name="20% - Accent1 4 5 3 7 3" xfId="43859" xr:uid="{00000000-0005-0000-0000-00009EAA0000}"/>
    <cellStyle name="20% - Accent1 4 5 3 7 3 2" xfId="43860" xr:uid="{00000000-0005-0000-0000-00009FAA0000}"/>
    <cellStyle name="20% - Accent1 4 5 3 7 4" xfId="43861" xr:uid="{00000000-0005-0000-0000-0000A0AA0000}"/>
    <cellStyle name="20% - Accent1 4 5 3 8" xfId="43862" xr:uid="{00000000-0005-0000-0000-0000A1AA0000}"/>
    <cellStyle name="20% - Accent1 4 5 3 8 2" xfId="43863" xr:uid="{00000000-0005-0000-0000-0000A2AA0000}"/>
    <cellStyle name="20% - Accent1 4 5 3 8 2 2" xfId="43864" xr:uid="{00000000-0005-0000-0000-0000A3AA0000}"/>
    <cellStyle name="20% - Accent1 4 5 3 8 2 2 2" xfId="43865" xr:uid="{00000000-0005-0000-0000-0000A4AA0000}"/>
    <cellStyle name="20% - Accent1 4 5 3 8 2 3" xfId="43866" xr:uid="{00000000-0005-0000-0000-0000A5AA0000}"/>
    <cellStyle name="20% - Accent1 4 5 3 8 3" xfId="43867" xr:uid="{00000000-0005-0000-0000-0000A6AA0000}"/>
    <cellStyle name="20% - Accent1 4 5 3 8 3 2" xfId="43868" xr:uid="{00000000-0005-0000-0000-0000A7AA0000}"/>
    <cellStyle name="20% - Accent1 4 5 3 8 4" xfId="43869" xr:uid="{00000000-0005-0000-0000-0000A8AA0000}"/>
    <cellStyle name="20% - Accent1 4 5 3 9" xfId="43870" xr:uid="{00000000-0005-0000-0000-0000A9AA0000}"/>
    <cellStyle name="20% - Accent1 4 5 3 9 2" xfId="43871" xr:uid="{00000000-0005-0000-0000-0000AAAA0000}"/>
    <cellStyle name="20% - Accent1 4 5 3 9 2 2" xfId="43872" xr:uid="{00000000-0005-0000-0000-0000ABAA0000}"/>
    <cellStyle name="20% - Accent1 4 5 3 9 2 2 2" xfId="43873" xr:uid="{00000000-0005-0000-0000-0000ACAA0000}"/>
    <cellStyle name="20% - Accent1 4 5 3 9 2 3" xfId="43874" xr:uid="{00000000-0005-0000-0000-0000ADAA0000}"/>
    <cellStyle name="20% - Accent1 4 5 3 9 3" xfId="43875" xr:uid="{00000000-0005-0000-0000-0000AEAA0000}"/>
    <cellStyle name="20% - Accent1 4 5 3 9 3 2" xfId="43876" xr:uid="{00000000-0005-0000-0000-0000AFAA0000}"/>
    <cellStyle name="20% - Accent1 4 5 3 9 4" xfId="43877" xr:uid="{00000000-0005-0000-0000-0000B0AA0000}"/>
    <cellStyle name="20% - Accent1 4 5 4" xfId="43878" xr:uid="{00000000-0005-0000-0000-0000B1AA0000}"/>
    <cellStyle name="20% - Accent1 4 5 4 10" xfId="43879" xr:uid="{00000000-0005-0000-0000-0000B2AA0000}"/>
    <cellStyle name="20% - Accent1 4 5 4 10 2" xfId="43880" xr:uid="{00000000-0005-0000-0000-0000B3AA0000}"/>
    <cellStyle name="20% - Accent1 4 5 4 11" xfId="43881" xr:uid="{00000000-0005-0000-0000-0000B4AA0000}"/>
    <cellStyle name="20% - Accent1 4 5 4 2" xfId="43882" xr:uid="{00000000-0005-0000-0000-0000B5AA0000}"/>
    <cellStyle name="20% - Accent1 4 5 4 2 2" xfId="43883" xr:uid="{00000000-0005-0000-0000-0000B6AA0000}"/>
    <cellStyle name="20% - Accent1 4 5 4 2 2 2" xfId="43884" xr:uid="{00000000-0005-0000-0000-0000B7AA0000}"/>
    <cellStyle name="20% - Accent1 4 5 4 2 2 2 2" xfId="43885" xr:uid="{00000000-0005-0000-0000-0000B8AA0000}"/>
    <cellStyle name="20% - Accent1 4 5 4 2 2 2 2 2" xfId="43886" xr:uid="{00000000-0005-0000-0000-0000B9AA0000}"/>
    <cellStyle name="20% - Accent1 4 5 4 2 2 2 3" xfId="43887" xr:uid="{00000000-0005-0000-0000-0000BAAA0000}"/>
    <cellStyle name="20% - Accent1 4 5 4 2 2 3" xfId="43888" xr:uid="{00000000-0005-0000-0000-0000BBAA0000}"/>
    <cellStyle name="20% - Accent1 4 5 4 2 2 3 2" xfId="43889" xr:uid="{00000000-0005-0000-0000-0000BCAA0000}"/>
    <cellStyle name="20% - Accent1 4 5 4 2 2 4" xfId="43890" xr:uid="{00000000-0005-0000-0000-0000BDAA0000}"/>
    <cellStyle name="20% - Accent1 4 5 4 2 3" xfId="43891" xr:uid="{00000000-0005-0000-0000-0000BEAA0000}"/>
    <cellStyle name="20% - Accent1 4 5 4 2 3 2" xfId="43892" xr:uid="{00000000-0005-0000-0000-0000BFAA0000}"/>
    <cellStyle name="20% - Accent1 4 5 4 2 3 2 2" xfId="43893" xr:uid="{00000000-0005-0000-0000-0000C0AA0000}"/>
    <cellStyle name="20% - Accent1 4 5 4 2 3 2 2 2" xfId="43894" xr:uid="{00000000-0005-0000-0000-0000C1AA0000}"/>
    <cellStyle name="20% - Accent1 4 5 4 2 3 2 3" xfId="43895" xr:uid="{00000000-0005-0000-0000-0000C2AA0000}"/>
    <cellStyle name="20% - Accent1 4 5 4 2 3 3" xfId="43896" xr:uid="{00000000-0005-0000-0000-0000C3AA0000}"/>
    <cellStyle name="20% - Accent1 4 5 4 2 3 3 2" xfId="43897" xr:uid="{00000000-0005-0000-0000-0000C4AA0000}"/>
    <cellStyle name="20% - Accent1 4 5 4 2 3 4" xfId="43898" xr:uid="{00000000-0005-0000-0000-0000C5AA0000}"/>
    <cellStyle name="20% - Accent1 4 5 4 2 4" xfId="43899" xr:uid="{00000000-0005-0000-0000-0000C6AA0000}"/>
    <cellStyle name="20% - Accent1 4 5 4 2 4 2" xfId="43900" xr:uid="{00000000-0005-0000-0000-0000C7AA0000}"/>
    <cellStyle name="20% - Accent1 4 5 4 2 4 2 2" xfId="43901" xr:uid="{00000000-0005-0000-0000-0000C8AA0000}"/>
    <cellStyle name="20% - Accent1 4 5 4 2 4 2 2 2" xfId="43902" xr:uid="{00000000-0005-0000-0000-0000C9AA0000}"/>
    <cellStyle name="20% - Accent1 4 5 4 2 4 2 3" xfId="43903" xr:uid="{00000000-0005-0000-0000-0000CAAA0000}"/>
    <cellStyle name="20% - Accent1 4 5 4 2 4 3" xfId="43904" xr:uid="{00000000-0005-0000-0000-0000CBAA0000}"/>
    <cellStyle name="20% - Accent1 4 5 4 2 4 3 2" xfId="43905" xr:uid="{00000000-0005-0000-0000-0000CCAA0000}"/>
    <cellStyle name="20% - Accent1 4 5 4 2 4 4" xfId="43906" xr:uid="{00000000-0005-0000-0000-0000CDAA0000}"/>
    <cellStyle name="20% - Accent1 4 5 4 2 5" xfId="43907" xr:uid="{00000000-0005-0000-0000-0000CEAA0000}"/>
    <cellStyle name="20% - Accent1 4 5 4 2 5 2" xfId="43908" xr:uid="{00000000-0005-0000-0000-0000CFAA0000}"/>
    <cellStyle name="20% - Accent1 4 5 4 2 5 2 2" xfId="43909" xr:uid="{00000000-0005-0000-0000-0000D0AA0000}"/>
    <cellStyle name="20% - Accent1 4 5 4 2 5 3" xfId="43910" xr:uid="{00000000-0005-0000-0000-0000D1AA0000}"/>
    <cellStyle name="20% - Accent1 4 5 4 2 6" xfId="43911" xr:uid="{00000000-0005-0000-0000-0000D2AA0000}"/>
    <cellStyle name="20% - Accent1 4 5 4 2 6 2" xfId="43912" xr:uid="{00000000-0005-0000-0000-0000D3AA0000}"/>
    <cellStyle name="20% - Accent1 4 5 4 2 6 2 2" xfId="43913" xr:uid="{00000000-0005-0000-0000-0000D4AA0000}"/>
    <cellStyle name="20% - Accent1 4 5 4 2 6 3" xfId="43914" xr:uid="{00000000-0005-0000-0000-0000D5AA0000}"/>
    <cellStyle name="20% - Accent1 4 5 4 2 7" xfId="43915" xr:uid="{00000000-0005-0000-0000-0000D6AA0000}"/>
    <cellStyle name="20% - Accent1 4 5 4 2 7 2" xfId="43916" xr:uid="{00000000-0005-0000-0000-0000D7AA0000}"/>
    <cellStyle name="20% - Accent1 4 5 4 2 8" xfId="43917" xr:uid="{00000000-0005-0000-0000-0000D8AA0000}"/>
    <cellStyle name="20% - Accent1 4 5 4 2 8 2" xfId="43918" xr:uid="{00000000-0005-0000-0000-0000D9AA0000}"/>
    <cellStyle name="20% - Accent1 4 5 4 2 9" xfId="43919" xr:uid="{00000000-0005-0000-0000-0000DAAA0000}"/>
    <cellStyle name="20% - Accent1 4 5 4 3" xfId="43920" xr:uid="{00000000-0005-0000-0000-0000DBAA0000}"/>
    <cellStyle name="20% - Accent1 4 5 4 3 2" xfId="43921" xr:uid="{00000000-0005-0000-0000-0000DCAA0000}"/>
    <cellStyle name="20% - Accent1 4 5 4 3 2 2" xfId="43922" xr:uid="{00000000-0005-0000-0000-0000DDAA0000}"/>
    <cellStyle name="20% - Accent1 4 5 4 3 2 2 2" xfId="43923" xr:uid="{00000000-0005-0000-0000-0000DEAA0000}"/>
    <cellStyle name="20% - Accent1 4 5 4 3 2 2 2 2" xfId="43924" xr:uid="{00000000-0005-0000-0000-0000DFAA0000}"/>
    <cellStyle name="20% - Accent1 4 5 4 3 2 2 3" xfId="43925" xr:uid="{00000000-0005-0000-0000-0000E0AA0000}"/>
    <cellStyle name="20% - Accent1 4 5 4 3 2 3" xfId="43926" xr:uid="{00000000-0005-0000-0000-0000E1AA0000}"/>
    <cellStyle name="20% - Accent1 4 5 4 3 2 3 2" xfId="43927" xr:uid="{00000000-0005-0000-0000-0000E2AA0000}"/>
    <cellStyle name="20% - Accent1 4 5 4 3 2 4" xfId="43928" xr:uid="{00000000-0005-0000-0000-0000E3AA0000}"/>
    <cellStyle name="20% - Accent1 4 5 4 3 3" xfId="43929" xr:uid="{00000000-0005-0000-0000-0000E4AA0000}"/>
    <cellStyle name="20% - Accent1 4 5 4 3 3 2" xfId="43930" xr:uid="{00000000-0005-0000-0000-0000E5AA0000}"/>
    <cellStyle name="20% - Accent1 4 5 4 3 3 2 2" xfId="43931" xr:uid="{00000000-0005-0000-0000-0000E6AA0000}"/>
    <cellStyle name="20% - Accent1 4 5 4 3 3 2 2 2" xfId="43932" xr:uid="{00000000-0005-0000-0000-0000E7AA0000}"/>
    <cellStyle name="20% - Accent1 4 5 4 3 3 2 3" xfId="43933" xr:uid="{00000000-0005-0000-0000-0000E8AA0000}"/>
    <cellStyle name="20% - Accent1 4 5 4 3 3 3" xfId="43934" xr:uid="{00000000-0005-0000-0000-0000E9AA0000}"/>
    <cellStyle name="20% - Accent1 4 5 4 3 3 3 2" xfId="43935" xr:uid="{00000000-0005-0000-0000-0000EAAA0000}"/>
    <cellStyle name="20% - Accent1 4 5 4 3 3 4" xfId="43936" xr:uid="{00000000-0005-0000-0000-0000EBAA0000}"/>
    <cellStyle name="20% - Accent1 4 5 4 3 4" xfId="43937" xr:uid="{00000000-0005-0000-0000-0000ECAA0000}"/>
    <cellStyle name="20% - Accent1 4 5 4 3 4 2" xfId="43938" xr:uid="{00000000-0005-0000-0000-0000EDAA0000}"/>
    <cellStyle name="20% - Accent1 4 5 4 3 4 2 2" xfId="43939" xr:uid="{00000000-0005-0000-0000-0000EEAA0000}"/>
    <cellStyle name="20% - Accent1 4 5 4 3 4 2 2 2" xfId="43940" xr:uid="{00000000-0005-0000-0000-0000EFAA0000}"/>
    <cellStyle name="20% - Accent1 4 5 4 3 4 2 3" xfId="43941" xr:uid="{00000000-0005-0000-0000-0000F0AA0000}"/>
    <cellStyle name="20% - Accent1 4 5 4 3 4 3" xfId="43942" xr:uid="{00000000-0005-0000-0000-0000F1AA0000}"/>
    <cellStyle name="20% - Accent1 4 5 4 3 4 3 2" xfId="43943" xr:uid="{00000000-0005-0000-0000-0000F2AA0000}"/>
    <cellStyle name="20% - Accent1 4 5 4 3 4 4" xfId="43944" xr:uid="{00000000-0005-0000-0000-0000F3AA0000}"/>
    <cellStyle name="20% - Accent1 4 5 4 3 5" xfId="43945" xr:uid="{00000000-0005-0000-0000-0000F4AA0000}"/>
    <cellStyle name="20% - Accent1 4 5 4 3 5 2" xfId="43946" xr:uid="{00000000-0005-0000-0000-0000F5AA0000}"/>
    <cellStyle name="20% - Accent1 4 5 4 3 5 2 2" xfId="43947" xr:uid="{00000000-0005-0000-0000-0000F6AA0000}"/>
    <cellStyle name="20% - Accent1 4 5 4 3 5 3" xfId="43948" xr:uid="{00000000-0005-0000-0000-0000F7AA0000}"/>
    <cellStyle name="20% - Accent1 4 5 4 3 6" xfId="43949" xr:uid="{00000000-0005-0000-0000-0000F8AA0000}"/>
    <cellStyle name="20% - Accent1 4 5 4 3 6 2" xfId="43950" xr:uid="{00000000-0005-0000-0000-0000F9AA0000}"/>
    <cellStyle name="20% - Accent1 4 5 4 3 6 2 2" xfId="43951" xr:uid="{00000000-0005-0000-0000-0000FAAA0000}"/>
    <cellStyle name="20% - Accent1 4 5 4 3 6 3" xfId="43952" xr:uid="{00000000-0005-0000-0000-0000FBAA0000}"/>
    <cellStyle name="20% - Accent1 4 5 4 3 7" xfId="43953" xr:uid="{00000000-0005-0000-0000-0000FCAA0000}"/>
    <cellStyle name="20% - Accent1 4 5 4 3 7 2" xfId="43954" xr:uid="{00000000-0005-0000-0000-0000FDAA0000}"/>
    <cellStyle name="20% - Accent1 4 5 4 3 8" xfId="43955" xr:uid="{00000000-0005-0000-0000-0000FEAA0000}"/>
    <cellStyle name="20% - Accent1 4 5 4 3 8 2" xfId="43956" xr:uid="{00000000-0005-0000-0000-0000FFAA0000}"/>
    <cellStyle name="20% - Accent1 4 5 4 3 9" xfId="43957" xr:uid="{00000000-0005-0000-0000-000000AB0000}"/>
    <cellStyle name="20% - Accent1 4 5 4 4" xfId="43958" xr:uid="{00000000-0005-0000-0000-000001AB0000}"/>
    <cellStyle name="20% - Accent1 4 5 4 4 2" xfId="43959" xr:uid="{00000000-0005-0000-0000-000002AB0000}"/>
    <cellStyle name="20% - Accent1 4 5 4 4 2 2" xfId="43960" xr:uid="{00000000-0005-0000-0000-000003AB0000}"/>
    <cellStyle name="20% - Accent1 4 5 4 4 2 2 2" xfId="43961" xr:uid="{00000000-0005-0000-0000-000004AB0000}"/>
    <cellStyle name="20% - Accent1 4 5 4 4 2 3" xfId="43962" xr:uid="{00000000-0005-0000-0000-000005AB0000}"/>
    <cellStyle name="20% - Accent1 4 5 4 4 3" xfId="43963" xr:uid="{00000000-0005-0000-0000-000006AB0000}"/>
    <cellStyle name="20% - Accent1 4 5 4 4 3 2" xfId="43964" xr:uid="{00000000-0005-0000-0000-000007AB0000}"/>
    <cellStyle name="20% - Accent1 4 5 4 4 4" xfId="43965" xr:uid="{00000000-0005-0000-0000-000008AB0000}"/>
    <cellStyle name="20% - Accent1 4 5 4 5" xfId="43966" xr:uid="{00000000-0005-0000-0000-000009AB0000}"/>
    <cellStyle name="20% - Accent1 4 5 4 5 2" xfId="43967" xr:uid="{00000000-0005-0000-0000-00000AAB0000}"/>
    <cellStyle name="20% - Accent1 4 5 4 5 2 2" xfId="43968" xr:uid="{00000000-0005-0000-0000-00000BAB0000}"/>
    <cellStyle name="20% - Accent1 4 5 4 5 2 2 2" xfId="43969" xr:uid="{00000000-0005-0000-0000-00000CAB0000}"/>
    <cellStyle name="20% - Accent1 4 5 4 5 2 3" xfId="43970" xr:uid="{00000000-0005-0000-0000-00000DAB0000}"/>
    <cellStyle name="20% - Accent1 4 5 4 5 3" xfId="43971" xr:uid="{00000000-0005-0000-0000-00000EAB0000}"/>
    <cellStyle name="20% - Accent1 4 5 4 5 3 2" xfId="43972" xr:uid="{00000000-0005-0000-0000-00000FAB0000}"/>
    <cellStyle name="20% - Accent1 4 5 4 5 4" xfId="43973" xr:uid="{00000000-0005-0000-0000-000010AB0000}"/>
    <cellStyle name="20% - Accent1 4 5 4 6" xfId="43974" xr:uid="{00000000-0005-0000-0000-000011AB0000}"/>
    <cellStyle name="20% - Accent1 4 5 4 6 2" xfId="43975" xr:uid="{00000000-0005-0000-0000-000012AB0000}"/>
    <cellStyle name="20% - Accent1 4 5 4 6 2 2" xfId="43976" xr:uid="{00000000-0005-0000-0000-000013AB0000}"/>
    <cellStyle name="20% - Accent1 4 5 4 6 2 2 2" xfId="43977" xr:uid="{00000000-0005-0000-0000-000014AB0000}"/>
    <cellStyle name="20% - Accent1 4 5 4 6 2 3" xfId="43978" xr:uid="{00000000-0005-0000-0000-000015AB0000}"/>
    <cellStyle name="20% - Accent1 4 5 4 6 3" xfId="43979" xr:uid="{00000000-0005-0000-0000-000016AB0000}"/>
    <cellStyle name="20% - Accent1 4 5 4 6 3 2" xfId="43980" xr:uid="{00000000-0005-0000-0000-000017AB0000}"/>
    <cellStyle name="20% - Accent1 4 5 4 6 4" xfId="43981" xr:uid="{00000000-0005-0000-0000-000018AB0000}"/>
    <cellStyle name="20% - Accent1 4 5 4 7" xfId="43982" xr:uid="{00000000-0005-0000-0000-000019AB0000}"/>
    <cellStyle name="20% - Accent1 4 5 4 7 2" xfId="43983" xr:uid="{00000000-0005-0000-0000-00001AAB0000}"/>
    <cellStyle name="20% - Accent1 4 5 4 7 2 2" xfId="43984" xr:uid="{00000000-0005-0000-0000-00001BAB0000}"/>
    <cellStyle name="20% - Accent1 4 5 4 7 3" xfId="43985" xr:uid="{00000000-0005-0000-0000-00001CAB0000}"/>
    <cellStyle name="20% - Accent1 4 5 4 8" xfId="43986" xr:uid="{00000000-0005-0000-0000-00001DAB0000}"/>
    <cellStyle name="20% - Accent1 4 5 4 8 2" xfId="43987" xr:uid="{00000000-0005-0000-0000-00001EAB0000}"/>
    <cellStyle name="20% - Accent1 4 5 4 8 2 2" xfId="43988" xr:uid="{00000000-0005-0000-0000-00001FAB0000}"/>
    <cellStyle name="20% - Accent1 4 5 4 8 3" xfId="43989" xr:uid="{00000000-0005-0000-0000-000020AB0000}"/>
    <cellStyle name="20% - Accent1 4 5 4 9" xfId="43990" xr:uid="{00000000-0005-0000-0000-000021AB0000}"/>
    <cellStyle name="20% - Accent1 4 5 4 9 2" xfId="43991" xr:uid="{00000000-0005-0000-0000-000022AB0000}"/>
    <cellStyle name="20% - Accent1 4 5 5" xfId="43992" xr:uid="{00000000-0005-0000-0000-000023AB0000}"/>
    <cellStyle name="20% - Accent1 4 5 5 10" xfId="43993" xr:uid="{00000000-0005-0000-0000-000024AB0000}"/>
    <cellStyle name="20% - Accent1 4 5 5 10 2" xfId="43994" xr:uid="{00000000-0005-0000-0000-000025AB0000}"/>
    <cellStyle name="20% - Accent1 4 5 5 11" xfId="43995" xr:uid="{00000000-0005-0000-0000-000026AB0000}"/>
    <cellStyle name="20% - Accent1 4 5 5 2" xfId="43996" xr:uid="{00000000-0005-0000-0000-000027AB0000}"/>
    <cellStyle name="20% - Accent1 4 5 5 2 2" xfId="43997" xr:uid="{00000000-0005-0000-0000-000028AB0000}"/>
    <cellStyle name="20% - Accent1 4 5 5 2 2 2" xfId="43998" xr:uid="{00000000-0005-0000-0000-000029AB0000}"/>
    <cellStyle name="20% - Accent1 4 5 5 2 2 2 2" xfId="43999" xr:uid="{00000000-0005-0000-0000-00002AAB0000}"/>
    <cellStyle name="20% - Accent1 4 5 5 2 2 2 2 2" xfId="44000" xr:uid="{00000000-0005-0000-0000-00002BAB0000}"/>
    <cellStyle name="20% - Accent1 4 5 5 2 2 2 3" xfId="44001" xr:uid="{00000000-0005-0000-0000-00002CAB0000}"/>
    <cellStyle name="20% - Accent1 4 5 5 2 2 3" xfId="44002" xr:uid="{00000000-0005-0000-0000-00002DAB0000}"/>
    <cellStyle name="20% - Accent1 4 5 5 2 2 3 2" xfId="44003" xr:uid="{00000000-0005-0000-0000-00002EAB0000}"/>
    <cellStyle name="20% - Accent1 4 5 5 2 2 4" xfId="44004" xr:uid="{00000000-0005-0000-0000-00002FAB0000}"/>
    <cellStyle name="20% - Accent1 4 5 5 2 3" xfId="44005" xr:uid="{00000000-0005-0000-0000-000030AB0000}"/>
    <cellStyle name="20% - Accent1 4 5 5 2 3 2" xfId="44006" xr:uid="{00000000-0005-0000-0000-000031AB0000}"/>
    <cellStyle name="20% - Accent1 4 5 5 2 3 2 2" xfId="44007" xr:uid="{00000000-0005-0000-0000-000032AB0000}"/>
    <cellStyle name="20% - Accent1 4 5 5 2 3 2 2 2" xfId="44008" xr:uid="{00000000-0005-0000-0000-000033AB0000}"/>
    <cellStyle name="20% - Accent1 4 5 5 2 3 2 3" xfId="44009" xr:uid="{00000000-0005-0000-0000-000034AB0000}"/>
    <cellStyle name="20% - Accent1 4 5 5 2 3 3" xfId="44010" xr:uid="{00000000-0005-0000-0000-000035AB0000}"/>
    <cellStyle name="20% - Accent1 4 5 5 2 3 3 2" xfId="44011" xr:uid="{00000000-0005-0000-0000-000036AB0000}"/>
    <cellStyle name="20% - Accent1 4 5 5 2 3 4" xfId="44012" xr:uid="{00000000-0005-0000-0000-000037AB0000}"/>
    <cellStyle name="20% - Accent1 4 5 5 2 4" xfId="44013" xr:uid="{00000000-0005-0000-0000-000038AB0000}"/>
    <cellStyle name="20% - Accent1 4 5 5 2 4 2" xfId="44014" xr:uid="{00000000-0005-0000-0000-000039AB0000}"/>
    <cellStyle name="20% - Accent1 4 5 5 2 4 2 2" xfId="44015" xr:uid="{00000000-0005-0000-0000-00003AAB0000}"/>
    <cellStyle name="20% - Accent1 4 5 5 2 4 2 2 2" xfId="44016" xr:uid="{00000000-0005-0000-0000-00003BAB0000}"/>
    <cellStyle name="20% - Accent1 4 5 5 2 4 2 3" xfId="44017" xr:uid="{00000000-0005-0000-0000-00003CAB0000}"/>
    <cellStyle name="20% - Accent1 4 5 5 2 4 3" xfId="44018" xr:uid="{00000000-0005-0000-0000-00003DAB0000}"/>
    <cellStyle name="20% - Accent1 4 5 5 2 4 3 2" xfId="44019" xr:uid="{00000000-0005-0000-0000-00003EAB0000}"/>
    <cellStyle name="20% - Accent1 4 5 5 2 4 4" xfId="44020" xr:uid="{00000000-0005-0000-0000-00003FAB0000}"/>
    <cellStyle name="20% - Accent1 4 5 5 2 5" xfId="44021" xr:uid="{00000000-0005-0000-0000-000040AB0000}"/>
    <cellStyle name="20% - Accent1 4 5 5 2 5 2" xfId="44022" xr:uid="{00000000-0005-0000-0000-000041AB0000}"/>
    <cellStyle name="20% - Accent1 4 5 5 2 5 2 2" xfId="44023" xr:uid="{00000000-0005-0000-0000-000042AB0000}"/>
    <cellStyle name="20% - Accent1 4 5 5 2 5 3" xfId="44024" xr:uid="{00000000-0005-0000-0000-000043AB0000}"/>
    <cellStyle name="20% - Accent1 4 5 5 2 6" xfId="44025" xr:uid="{00000000-0005-0000-0000-000044AB0000}"/>
    <cellStyle name="20% - Accent1 4 5 5 2 6 2" xfId="44026" xr:uid="{00000000-0005-0000-0000-000045AB0000}"/>
    <cellStyle name="20% - Accent1 4 5 5 2 6 2 2" xfId="44027" xr:uid="{00000000-0005-0000-0000-000046AB0000}"/>
    <cellStyle name="20% - Accent1 4 5 5 2 6 3" xfId="44028" xr:uid="{00000000-0005-0000-0000-000047AB0000}"/>
    <cellStyle name="20% - Accent1 4 5 5 2 7" xfId="44029" xr:uid="{00000000-0005-0000-0000-000048AB0000}"/>
    <cellStyle name="20% - Accent1 4 5 5 2 7 2" xfId="44030" xr:uid="{00000000-0005-0000-0000-000049AB0000}"/>
    <cellStyle name="20% - Accent1 4 5 5 2 8" xfId="44031" xr:uid="{00000000-0005-0000-0000-00004AAB0000}"/>
    <cellStyle name="20% - Accent1 4 5 5 2 8 2" xfId="44032" xr:uid="{00000000-0005-0000-0000-00004BAB0000}"/>
    <cellStyle name="20% - Accent1 4 5 5 2 9" xfId="44033" xr:uid="{00000000-0005-0000-0000-00004CAB0000}"/>
    <cellStyle name="20% - Accent1 4 5 5 3" xfId="44034" xr:uid="{00000000-0005-0000-0000-00004DAB0000}"/>
    <cellStyle name="20% - Accent1 4 5 5 3 2" xfId="44035" xr:uid="{00000000-0005-0000-0000-00004EAB0000}"/>
    <cellStyle name="20% - Accent1 4 5 5 3 2 2" xfId="44036" xr:uid="{00000000-0005-0000-0000-00004FAB0000}"/>
    <cellStyle name="20% - Accent1 4 5 5 3 2 2 2" xfId="44037" xr:uid="{00000000-0005-0000-0000-000050AB0000}"/>
    <cellStyle name="20% - Accent1 4 5 5 3 2 2 2 2" xfId="44038" xr:uid="{00000000-0005-0000-0000-000051AB0000}"/>
    <cellStyle name="20% - Accent1 4 5 5 3 2 2 3" xfId="44039" xr:uid="{00000000-0005-0000-0000-000052AB0000}"/>
    <cellStyle name="20% - Accent1 4 5 5 3 2 3" xfId="44040" xr:uid="{00000000-0005-0000-0000-000053AB0000}"/>
    <cellStyle name="20% - Accent1 4 5 5 3 2 3 2" xfId="44041" xr:uid="{00000000-0005-0000-0000-000054AB0000}"/>
    <cellStyle name="20% - Accent1 4 5 5 3 2 4" xfId="44042" xr:uid="{00000000-0005-0000-0000-000055AB0000}"/>
    <cellStyle name="20% - Accent1 4 5 5 3 3" xfId="44043" xr:uid="{00000000-0005-0000-0000-000056AB0000}"/>
    <cellStyle name="20% - Accent1 4 5 5 3 3 2" xfId="44044" xr:uid="{00000000-0005-0000-0000-000057AB0000}"/>
    <cellStyle name="20% - Accent1 4 5 5 3 3 2 2" xfId="44045" xr:uid="{00000000-0005-0000-0000-000058AB0000}"/>
    <cellStyle name="20% - Accent1 4 5 5 3 3 2 2 2" xfId="44046" xr:uid="{00000000-0005-0000-0000-000059AB0000}"/>
    <cellStyle name="20% - Accent1 4 5 5 3 3 2 3" xfId="44047" xr:uid="{00000000-0005-0000-0000-00005AAB0000}"/>
    <cellStyle name="20% - Accent1 4 5 5 3 3 3" xfId="44048" xr:uid="{00000000-0005-0000-0000-00005BAB0000}"/>
    <cellStyle name="20% - Accent1 4 5 5 3 3 3 2" xfId="44049" xr:uid="{00000000-0005-0000-0000-00005CAB0000}"/>
    <cellStyle name="20% - Accent1 4 5 5 3 3 4" xfId="44050" xr:uid="{00000000-0005-0000-0000-00005DAB0000}"/>
    <cellStyle name="20% - Accent1 4 5 5 3 4" xfId="44051" xr:uid="{00000000-0005-0000-0000-00005EAB0000}"/>
    <cellStyle name="20% - Accent1 4 5 5 3 4 2" xfId="44052" xr:uid="{00000000-0005-0000-0000-00005FAB0000}"/>
    <cellStyle name="20% - Accent1 4 5 5 3 4 2 2" xfId="44053" xr:uid="{00000000-0005-0000-0000-000060AB0000}"/>
    <cellStyle name="20% - Accent1 4 5 5 3 4 2 2 2" xfId="44054" xr:uid="{00000000-0005-0000-0000-000061AB0000}"/>
    <cellStyle name="20% - Accent1 4 5 5 3 4 2 3" xfId="44055" xr:uid="{00000000-0005-0000-0000-000062AB0000}"/>
    <cellStyle name="20% - Accent1 4 5 5 3 4 3" xfId="44056" xr:uid="{00000000-0005-0000-0000-000063AB0000}"/>
    <cellStyle name="20% - Accent1 4 5 5 3 4 3 2" xfId="44057" xr:uid="{00000000-0005-0000-0000-000064AB0000}"/>
    <cellStyle name="20% - Accent1 4 5 5 3 4 4" xfId="44058" xr:uid="{00000000-0005-0000-0000-000065AB0000}"/>
    <cellStyle name="20% - Accent1 4 5 5 3 5" xfId="44059" xr:uid="{00000000-0005-0000-0000-000066AB0000}"/>
    <cellStyle name="20% - Accent1 4 5 5 3 5 2" xfId="44060" xr:uid="{00000000-0005-0000-0000-000067AB0000}"/>
    <cellStyle name="20% - Accent1 4 5 5 3 5 2 2" xfId="44061" xr:uid="{00000000-0005-0000-0000-000068AB0000}"/>
    <cellStyle name="20% - Accent1 4 5 5 3 5 3" xfId="44062" xr:uid="{00000000-0005-0000-0000-000069AB0000}"/>
    <cellStyle name="20% - Accent1 4 5 5 3 6" xfId="44063" xr:uid="{00000000-0005-0000-0000-00006AAB0000}"/>
    <cellStyle name="20% - Accent1 4 5 5 3 6 2" xfId="44064" xr:uid="{00000000-0005-0000-0000-00006BAB0000}"/>
    <cellStyle name="20% - Accent1 4 5 5 3 6 2 2" xfId="44065" xr:uid="{00000000-0005-0000-0000-00006CAB0000}"/>
    <cellStyle name="20% - Accent1 4 5 5 3 6 3" xfId="44066" xr:uid="{00000000-0005-0000-0000-00006DAB0000}"/>
    <cellStyle name="20% - Accent1 4 5 5 3 7" xfId="44067" xr:uid="{00000000-0005-0000-0000-00006EAB0000}"/>
    <cellStyle name="20% - Accent1 4 5 5 3 7 2" xfId="44068" xr:uid="{00000000-0005-0000-0000-00006FAB0000}"/>
    <cellStyle name="20% - Accent1 4 5 5 3 8" xfId="44069" xr:uid="{00000000-0005-0000-0000-000070AB0000}"/>
    <cellStyle name="20% - Accent1 4 5 5 3 8 2" xfId="44070" xr:uid="{00000000-0005-0000-0000-000071AB0000}"/>
    <cellStyle name="20% - Accent1 4 5 5 3 9" xfId="44071" xr:uid="{00000000-0005-0000-0000-000072AB0000}"/>
    <cellStyle name="20% - Accent1 4 5 5 4" xfId="44072" xr:uid="{00000000-0005-0000-0000-000073AB0000}"/>
    <cellStyle name="20% - Accent1 4 5 5 4 2" xfId="44073" xr:uid="{00000000-0005-0000-0000-000074AB0000}"/>
    <cellStyle name="20% - Accent1 4 5 5 4 2 2" xfId="44074" xr:uid="{00000000-0005-0000-0000-000075AB0000}"/>
    <cellStyle name="20% - Accent1 4 5 5 4 2 2 2" xfId="44075" xr:uid="{00000000-0005-0000-0000-000076AB0000}"/>
    <cellStyle name="20% - Accent1 4 5 5 4 2 3" xfId="44076" xr:uid="{00000000-0005-0000-0000-000077AB0000}"/>
    <cellStyle name="20% - Accent1 4 5 5 4 3" xfId="44077" xr:uid="{00000000-0005-0000-0000-000078AB0000}"/>
    <cellStyle name="20% - Accent1 4 5 5 4 3 2" xfId="44078" xr:uid="{00000000-0005-0000-0000-000079AB0000}"/>
    <cellStyle name="20% - Accent1 4 5 5 4 4" xfId="44079" xr:uid="{00000000-0005-0000-0000-00007AAB0000}"/>
    <cellStyle name="20% - Accent1 4 5 5 5" xfId="44080" xr:uid="{00000000-0005-0000-0000-00007BAB0000}"/>
    <cellStyle name="20% - Accent1 4 5 5 5 2" xfId="44081" xr:uid="{00000000-0005-0000-0000-00007CAB0000}"/>
    <cellStyle name="20% - Accent1 4 5 5 5 2 2" xfId="44082" xr:uid="{00000000-0005-0000-0000-00007DAB0000}"/>
    <cellStyle name="20% - Accent1 4 5 5 5 2 2 2" xfId="44083" xr:uid="{00000000-0005-0000-0000-00007EAB0000}"/>
    <cellStyle name="20% - Accent1 4 5 5 5 2 3" xfId="44084" xr:uid="{00000000-0005-0000-0000-00007FAB0000}"/>
    <cellStyle name="20% - Accent1 4 5 5 5 3" xfId="44085" xr:uid="{00000000-0005-0000-0000-000080AB0000}"/>
    <cellStyle name="20% - Accent1 4 5 5 5 3 2" xfId="44086" xr:uid="{00000000-0005-0000-0000-000081AB0000}"/>
    <cellStyle name="20% - Accent1 4 5 5 5 4" xfId="44087" xr:uid="{00000000-0005-0000-0000-000082AB0000}"/>
    <cellStyle name="20% - Accent1 4 5 5 6" xfId="44088" xr:uid="{00000000-0005-0000-0000-000083AB0000}"/>
    <cellStyle name="20% - Accent1 4 5 5 6 2" xfId="44089" xr:uid="{00000000-0005-0000-0000-000084AB0000}"/>
    <cellStyle name="20% - Accent1 4 5 5 6 2 2" xfId="44090" xr:uid="{00000000-0005-0000-0000-000085AB0000}"/>
    <cellStyle name="20% - Accent1 4 5 5 6 2 2 2" xfId="44091" xr:uid="{00000000-0005-0000-0000-000086AB0000}"/>
    <cellStyle name="20% - Accent1 4 5 5 6 2 3" xfId="44092" xr:uid="{00000000-0005-0000-0000-000087AB0000}"/>
    <cellStyle name="20% - Accent1 4 5 5 6 3" xfId="44093" xr:uid="{00000000-0005-0000-0000-000088AB0000}"/>
    <cellStyle name="20% - Accent1 4 5 5 6 3 2" xfId="44094" xr:uid="{00000000-0005-0000-0000-000089AB0000}"/>
    <cellStyle name="20% - Accent1 4 5 5 6 4" xfId="44095" xr:uid="{00000000-0005-0000-0000-00008AAB0000}"/>
    <cellStyle name="20% - Accent1 4 5 5 7" xfId="44096" xr:uid="{00000000-0005-0000-0000-00008BAB0000}"/>
    <cellStyle name="20% - Accent1 4 5 5 7 2" xfId="44097" xr:uid="{00000000-0005-0000-0000-00008CAB0000}"/>
    <cellStyle name="20% - Accent1 4 5 5 7 2 2" xfId="44098" xr:uid="{00000000-0005-0000-0000-00008DAB0000}"/>
    <cellStyle name="20% - Accent1 4 5 5 7 3" xfId="44099" xr:uid="{00000000-0005-0000-0000-00008EAB0000}"/>
    <cellStyle name="20% - Accent1 4 5 5 8" xfId="44100" xr:uid="{00000000-0005-0000-0000-00008FAB0000}"/>
    <cellStyle name="20% - Accent1 4 5 5 8 2" xfId="44101" xr:uid="{00000000-0005-0000-0000-000090AB0000}"/>
    <cellStyle name="20% - Accent1 4 5 5 8 2 2" xfId="44102" xr:uid="{00000000-0005-0000-0000-000091AB0000}"/>
    <cellStyle name="20% - Accent1 4 5 5 8 3" xfId="44103" xr:uid="{00000000-0005-0000-0000-000092AB0000}"/>
    <cellStyle name="20% - Accent1 4 5 5 9" xfId="44104" xr:uid="{00000000-0005-0000-0000-000093AB0000}"/>
    <cellStyle name="20% - Accent1 4 5 5 9 2" xfId="44105" xr:uid="{00000000-0005-0000-0000-000094AB0000}"/>
    <cellStyle name="20% - Accent1 4 5 6" xfId="44106" xr:uid="{00000000-0005-0000-0000-000095AB0000}"/>
    <cellStyle name="20% - Accent1 4 5 6 10" xfId="44107" xr:uid="{00000000-0005-0000-0000-000096AB0000}"/>
    <cellStyle name="20% - Accent1 4 5 6 10 2" xfId="44108" xr:uid="{00000000-0005-0000-0000-000097AB0000}"/>
    <cellStyle name="20% - Accent1 4 5 6 11" xfId="44109" xr:uid="{00000000-0005-0000-0000-000098AB0000}"/>
    <cellStyle name="20% - Accent1 4 5 6 2" xfId="44110" xr:uid="{00000000-0005-0000-0000-000099AB0000}"/>
    <cellStyle name="20% - Accent1 4 5 6 2 2" xfId="44111" xr:uid="{00000000-0005-0000-0000-00009AAB0000}"/>
    <cellStyle name="20% - Accent1 4 5 6 2 2 2" xfId="44112" xr:uid="{00000000-0005-0000-0000-00009BAB0000}"/>
    <cellStyle name="20% - Accent1 4 5 6 2 2 2 2" xfId="44113" xr:uid="{00000000-0005-0000-0000-00009CAB0000}"/>
    <cellStyle name="20% - Accent1 4 5 6 2 2 2 2 2" xfId="44114" xr:uid="{00000000-0005-0000-0000-00009DAB0000}"/>
    <cellStyle name="20% - Accent1 4 5 6 2 2 2 3" xfId="44115" xr:uid="{00000000-0005-0000-0000-00009EAB0000}"/>
    <cellStyle name="20% - Accent1 4 5 6 2 2 3" xfId="44116" xr:uid="{00000000-0005-0000-0000-00009FAB0000}"/>
    <cellStyle name="20% - Accent1 4 5 6 2 2 3 2" xfId="44117" xr:uid="{00000000-0005-0000-0000-0000A0AB0000}"/>
    <cellStyle name="20% - Accent1 4 5 6 2 2 4" xfId="44118" xr:uid="{00000000-0005-0000-0000-0000A1AB0000}"/>
    <cellStyle name="20% - Accent1 4 5 6 2 3" xfId="44119" xr:uid="{00000000-0005-0000-0000-0000A2AB0000}"/>
    <cellStyle name="20% - Accent1 4 5 6 2 3 2" xfId="44120" xr:uid="{00000000-0005-0000-0000-0000A3AB0000}"/>
    <cellStyle name="20% - Accent1 4 5 6 2 3 2 2" xfId="44121" xr:uid="{00000000-0005-0000-0000-0000A4AB0000}"/>
    <cellStyle name="20% - Accent1 4 5 6 2 3 2 2 2" xfId="44122" xr:uid="{00000000-0005-0000-0000-0000A5AB0000}"/>
    <cellStyle name="20% - Accent1 4 5 6 2 3 2 3" xfId="44123" xr:uid="{00000000-0005-0000-0000-0000A6AB0000}"/>
    <cellStyle name="20% - Accent1 4 5 6 2 3 3" xfId="44124" xr:uid="{00000000-0005-0000-0000-0000A7AB0000}"/>
    <cellStyle name="20% - Accent1 4 5 6 2 3 3 2" xfId="44125" xr:uid="{00000000-0005-0000-0000-0000A8AB0000}"/>
    <cellStyle name="20% - Accent1 4 5 6 2 3 4" xfId="44126" xr:uid="{00000000-0005-0000-0000-0000A9AB0000}"/>
    <cellStyle name="20% - Accent1 4 5 6 2 4" xfId="44127" xr:uid="{00000000-0005-0000-0000-0000AAAB0000}"/>
    <cellStyle name="20% - Accent1 4 5 6 2 4 2" xfId="44128" xr:uid="{00000000-0005-0000-0000-0000ABAB0000}"/>
    <cellStyle name="20% - Accent1 4 5 6 2 4 2 2" xfId="44129" xr:uid="{00000000-0005-0000-0000-0000ACAB0000}"/>
    <cellStyle name="20% - Accent1 4 5 6 2 4 2 2 2" xfId="44130" xr:uid="{00000000-0005-0000-0000-0000ADAB0000}"/>
    <cellStyle name="20% - Accent1 4 5 6 2 4 2 3" xfId="44131" xr:uid="{00000000-0005-0000-0000-0000AEAB0000}"/>
    <cellStyle name="20% - Accent1 4 5 6 2 4 3" xfId="44132" xr:uid="{00000000-0005-0000-0000-0000AFAB0000}"/>
    <cellStyle name="20% - Accent1 4 5 6 2 4 3 2" xfId="44133" xr:uid="{00000000-0005-0000-0000-0000B0AB0000}"/>
    <cellStyle name="20% - Accent1 4 5 6 2 4 4" xfId="44134" xr:uid="{00000000-0005-0000-0000-0000B1AB0000}"/>
    <cellStyle name="20% - Accent1 4 5 6 2 5" xfId="44135" xr:uid="{00000000-0005-0000-0000-0000B2AB0000}"/>
    <cellStyle name="20% - Accent1 4 5 6 2 5 2" xfId="44136" xr:uid="{00000000-0005-0000-0000-0000B3AB0000}"/>
    <cellStyle name="20% - Accent1 4 5 6 2 5 2 2" xfId="44137" xr:uid="{00000000-0005-0000-0000-0000B4AB0000}"/>
    <cellStyle name="20% - Accent1 4 5 6 2 5 3" xfId="44138" xr:uid="{00000000-0005-0000-0000-0000B5AB0000}"/>
    <cellStyle name="20% - Accent1 4 5 6 2 6" xfId="44139" xr:uid="{00000000-0005-0000-0000-0000B6AB0000}"/>
    <cellStyle name="20% - Accent1 4 5 6 2 6 2" xfId="44140" xr:uid="{00000000-0005-0000-0000-0000B7AB0000}"/>
    <cellStyle name="20% - Accent1 4 5 6 2 6 2 2" xfId="44141" xr:uid="{00000000-0005-0000-0000-0000B8AB0000}"/>
    <cellStyle name="20% - Accent1 4 5 6 2 6 3" xfId="44142" xr:uid="{00000000-0005-0000-0000-0000B9AB0000}"/>
    <cellStyle name="20% - Accent1 4 5 6 2 7" xfId="44143" xr:uid="{00000000-0005-0000-0000-0000BAAB0000}"/>
    <cellStyle name="20% - Accent1 4 5 6 2 7 2" xfId="44144" xr:uid="{00000000-0005-0000-0000-0000BBAB0000}"/>
    <cellStyle name="20% - Accent1 4 5 6 2 8" xfId="44145" xr:uid="{00000000-0005-0000-0000-0000BCAB0000}"/>
    <cellStyle name="20% - Accent1 4 5 6 2 8 2" xfId="44146" xr:uid="{00000000-0005-0000-0000-0000BDAB0000}"/>
    <cellStyle name="20% - Accent1 4 5 6 2 9" xfId="44147" xr:uid="{00000000-0005-0000-0000-0000BEAB0000}"/>
    <cellStyle name="20% - Accent1 4 5 6 3" xfId="44148" xr:uid="{00000000-0005-0000-0000-0000BFAB0000}"/>
    <cellStyle name="20% - Accent1 4 5 6 3 2" xfId="44149" xr:uid="{00000000-0005-0000-0000-0000C0AB0000}"/>
    <cellStyle name="20% - Accent1 4 5 6 3 2 2" xfId="44150" xr:uid="{00000000-0005-0000-0000-0000C1AB0000}"/>
    <cellStyle name="20% - Accent1 4 5 6 3 2 2 2" xfId="44151" xr:uid="{00000000-0005-0000-0000-0000C2AB0000}"/>
    <cellStyle name="20% - Accent1 4 5 6 3 2 2 2 2" xfId="44152" xr:uid="{00000000-0005-0000-0000-0000C3AB0000}"/>
    <cellStyle name="20% - Accent1 4 5 6 3 2 2 3" xfId="44153" xr:uid="{00000000-0005-0000-0000-0000C4AB0000}"/>
    <cellStyle name="20% - Accent1 4 5 6 3 2 3" xfId="44154" xr:uid="{00000000-0005-0000-0000-0000C5AB0000}"/>
    <cellStyle name="20% - Accent1 4 5 6 3 2 3 2" xfId="44155" xr:uid="{00000000-0005-0000-0000-0000C6AB0000}"/>
    <cellStyle name="20% - Accent1 4 5 6 3 2 4" xfId="44156" xr:uid="{00000000-0005-0000-0000-0000C7AB0000}"/>
    <cellStyle name="20% - Accent1 4 5 6 3 3" xfId="44157" xr:uid="{00000000-0005-0000-0000-0000C8AB0000}"/>
    <cellStyle name="20% - Accent1 4 5 6 3 3 2" xfId="44158" xr:uid="{00000000-0005-0000-0000-0000C9AB0000}"/>
    <cellStyle name="20% - Accent1 4 5 6 3 3 2 2" xfId="44159" xr:uid="{00000000-0005-0000-0000-0000CAAB0000}"/>
    <cellStyle name="20% - Accent1 4 5 6 3 3 2 2 2" xfId="44160" xr:uid="{00000000-0005-0000-0000-0000CBAB0000}"/>
    <cellStyle name="20% - Accent1 4 5 6 3 3 2 3" xfId="44161" xr:uid="{00000000-0005-0000-0000-0000CCAB0000}"/>
    <cellStyle name="20% - Accent1 4 5 6 3 3 3" xfId="44162" xr:uid="{00000000-0005-0000-0000-0000CDAB0000}"/>
    <cellStyle name="20% - Accent1 4 5 6 3 3 3 2" xfId="44163" xr:uid="{00000000-0005-0000-0000-0000CEAB0000}"/>
    <cellStyle name="20% - Accent1 4 5 6 3 3 4" xfId="44164" xr:uid="{00000000-0005-0000-0000-0000CFAB0000}"/>
    <cellStyle name="20% - Accent1 4 5 6 3 4" xfId="44165" xr:uid="{00000000-0005-0000-0000-0000D0AB0000}"/>
    <cellStyle name="20% - Accent1 4 5 6 3 4 2" xfId="44166" xr:uid="{00000000-0005-0000-0000-0000D1AB0000}"/>
    <cellStyle name="20% - Accent1 4 5 6 3 4 2 2" xfId="44167" xr:uid="{00000000-0005-0000-0000-0000D2AB0000}"/>
    <cellStyle name="20% - Accent1 4 5 6 3 4 2 2 2" xfId="44168" xr:uid="{00000000-0005-0000-0000-0000D3AB0000}"/>
    <cellStyle name="20% - Accent1 4 5 6 3 4 2 3" xfId="44169" xr:uid="{00000000-0005-0000-0000-0000D4AB0000}"/>
    <cellStyle name="20% - Accent1 4 5 6 3 4 3" xfId="44170" xr:uid="{00000000-0005-0000-0000-0000D5AB0000}"/>
    <cellStyle name="20% - Accent1 4 5 6 3 4 3 2" xfId="44171" xr:uid="{00000000-0005-0000-0000-0000D6AB0000}"/>
    <cellStyle name="20% - Accent1 4 5 6 3 4 4" xfId="44172" xr:uid="{00000000-0005-0000-0000-0000D7AB0000}"/>
    <cellStyle name="20% - Accent1 4 5 6 3 5" xfId="44173" xr:uid="{00000000-0005-0000-0000-0000D8AB0000}"/>
    <cellStyle name="20% - Accent1 4 5 6 3 5 2" xfId="44174" xr:uid="{00000000-0005-0000-0000-0000D9AB0000}"/>
    <cellStyle name="20% - Accent1 4 5 6 3 5 2 2" xfId="44175" xr:uid="{00000000-0005-0000-0000-0000DAAB0000}"/>
    <cellStyle name="20% - Accent1 4 5 6 3 5 3" xfId="44176" xr:uid="{00000000-0005-0000-0000-0000DBAB0000}"/>
    <cellStyle name="20% - Accent1 4 5 6 3 6" xfId="44177" xr:uid="{00000000-0005-0000-0000-0000DCAB0000}"/>
    <cellStyle name="20% - Accent1 4 5 6 3 6 2" xfId="44178" xr:uid="{00000000-0005-0000-0000-0000DDAB0000}"/>
    <cellStyle name="20% - Accent1 4 5 6 3 6 2 2" xfId="44179" xr:uid="{00000000-0005-0000-0000-0000DEAB0000}"/>
    <cellStyle name="20% - Accent1 4 5 6 3 6 3" xfId="44180" xr:uid="{00000000-0005-0000-0000-0000DFAB0000}"/>
    <cellStyle name="20% - Accent1 4 5 6 3 7" xfId="44181" xr:uid="{00000000-0005-0000-0000-0000E0AB0000}"/>
    <cellStyle name="20% - Accent1 4 5 6 3 7 2" xfId="44182" xr:uid="{00000000-0005-0000-0000-0000E1AB0000}"/>
    <cellStyle name="20% - Accent1 4 5 6 3 8" xfId="44183" xr:uid="{00000000-0005-0000-0000-0000E2AB0000}"/>
    <cellStyle name="20% - Accent1 4 5 6 3 8 2" xfId="44184" xr:uid="{00000000-0005-0000-0000-0000E3AB0000}"/>
    <cellStyle name="20% - Accent1 4 5 6 3 9" xfId="44185" xr:uid="{00000000-0005-0000-0000-0000E4AB0000}"/>
    <cellStyle name="20% - Accent1 4 5 6 4" xfId="44186" xr:uid="{00000000-0005-0000-0000-0000E5AB0000}"/>
    <cellStyle name="20% - Accent1 4 5 6 4 2" xfId="44187" xr:uid="{00000000-0005-0000-0000-0000E6AB0000}"/>
    <cellStyle name="20% - Accent1 4 5 6 4 2 2" xfId="44188" xr:uid="{00000000-0005-0000-0000-0000E7AB0000}"/>
    <cellStyle name="20% - Accent1 4 5 6 4 2 2 2" xfId="44189" xr:uid="{00000000-0005-0000-0000-0000E8AB0000}"/>
    <cellStyle name="20% - Accent1 4 5 6 4 2 3" xfId="44190" xr:uid="{00000000-0005-0000-0000-0000E9AB0000}"/>
    <cellStyle name="20% - Accent1 4 5 6 4 3" xfId="44191" xr:uid="{00000000-0005-0000-0000-0000EAAB0000}"/>
    <cellStyle name="20% - Accent1 4 5 6 4 3 2" xfId="44192" xr:uid="{00000000-0005-0000-0000-0000EBAB0000}"/>
    <cellStyle name="20% - Accent1 4 5 6 4 4" xfId="44193" xr:uid="{00000000-0005-0000-0000-0000ECAB0000}"/>
    <cellStyle name="20% - Accent1 4 5 6 5" xfId="44194" xr:uid="{00000000-0005-0000-0000-0000EDAB0000}"/>
    <cellStyle name="20% - Accent1 4 5 6 5 2" xfId="44195" xr:uid="{00000000-0005-0000-0000-0000EEAB0000}"/>
    <cellStyle name="20% - Accent1 4 5 6 5 2 2" xfId="44196" xr:uid="{00000000-0005-0000-0000-0000EFAB0000}"/>
    <cellStyle name="20% - Accent1 4 5 6 5 2 2 2" xfId="44197" xr:uid="{00000000-0005-0000-0000-0000F0AB0000}"/>
    <cellStyle name="20% - Accent1 4 5 6 5 2 3" xfId="44198" xr:uid="{00000000-0005-0000-0000-0000F1AB0000}"/>
    <cellStyle name="20% - Accent1 4 5 6 5 3" xfId="44199" xr:uid="{00000000-0005-0000-0000-0000F2AB0000}"/>
    <cellStyle name="20% - Accent1 4 5 6 5 3 2" xfId="44200" xr:uid="{00000000-0005-0000-0000-0000F3AB0000}"/>
    <cellStyle name="20% - Accent1 4 5 6 5 4" xfId="44201" xr:uid="{00000000-0005-0000-0000-0000F4AB0000}"/>
    <cellStyle name="20% - Accent1 4 5 6 6" xfId="44202" xr:uid="{00000000-0005-0000-0000-0000F5AB0000}"/>
    <cellStyle name="20% - Accent1 4 5 6 6 2" xfId="44203" xr:uid="{00000000-0005-0000-0000-0000F6AB0000}"/>
    <cellStyle name="20% - Accent1 4 5 6 6 2 2" xfId="44204" xr:uid="{00000000-0005-0000-0000-0000F7AB0000}"/>
    <cellStyle name="20% - Accent1 4 5 6 6 2 2 2" xfId="44205" xr:uid="{00000000-0005-0000-0000-0000F8AB0000}"/>
    <cellStyle name="20% - Accent1 4 5 6 6 2 3" xfId="44206" xr:uid="{00000000-0005-0000-0000-0000F9AB0000}"/>
    <cellStyle name="20% - Accent1 4 5 6 6 3" xfId="44207" xr:uid="{00000000-0005-0000-0000-0000FAAB0000}"/>
    <cellStyle name="20% - Accent1 4 5 6 6 3 2" xfId="44208" xr:uid="{00000000-0005-0000-0000-0000FBAB0000}"/>
    <cellStyle name="20% - Accent1 4 5 6 6 4" xfId="44209" xr:uid="{00000000-0005-0000-0000-0000FCAB0000}"/>
    <cellStyle name="20% - Accent1 4 5 6 7" xfId="44210" xr:uid="{00000000-0005-0000-0000-0000FDAB0000}"/>
    <cellStyle name="20% - Accent1 4 5 6 7 2" xfId="44211" xr:uid="{00000000-0005-0000-0000-0000FEAB0000}"/>
    <cellStyle name="20% - Accent1 4 5 6 7 2 2" xfId="44212" xr:uid="{00000000-0005-0000-0000-0000FFAB0000}"/>
    <cellStyle name="20% - Accent1 4 5 6 7 3" xfId="44213" xr:uid="{00000000-0005-0000-0000-000000AC0000}"/>
    <cellStyle name="20% - Accent1 4 5 6 8" xfId="44214" xr:uid="{00000000-0005-0000-0000-000001AC0000}"/>
    <cellStyle name="20% - Accent1 4 5 6 8 2" xfId="44215" xr:uid="{00000000-0005-0000-0000-000002AC0000}"/>
    <cellStyle name="20% - Accent1 4 5 6 8 2 2" xfId="44216" xr:uid="{00000000-0005-0000-0000-000003AC0000}"/>
    <cellStyle name="20% - Accent1 4 5 6 8 3" xfId="44217" xr:uid="{00000000-0005-0000-0000-000004AC0000}"/>
    <cellStyle name="20% - Accent1 4 5 6 9" xfId="44218" xr:uid="{00000000-0005-0000-0000-000005AC0000}"/>
    <cellStyle name="20% - Accent1 4 5 6 9 2" xfId="44219" xr:uid="{00000000-0005-0000-0000-000006AC0000}"/>
    <cellStyle name="20% - Accent1 4 5 7" xfId="44220" xr:uid="{00000000-0005-0000-0000-000007AC0000}"/>
    <cellStyle name="20% - Accent1 4 5 7 2" xfId="44221" xr:uid="{00000000-0005-0000-0000-000008AC0000}"/>
    <cellStyle name="20% - Accent1 4 5 7 2 2" xfId="44222" xr:uid="{00000000-0005-0000-0000-000009AC0000}"/>
    <cellStyle name="20% - Accent1 4 5 7 2 2 2" xfId="44223" xr:uid="{00000000-0005-0000-0000-00000AAC0000}"/>
    <cellStyle name="20% - Accent1 4 5 7 2 2 2 2" xfId="44224" xr:uid="{00000000-0005-0000-0000-00000BAC0000}"/>
    <cellStyle name="20% - Accent1 4 5 7 2 2 3" xfId="44225" xr:uid="{00000000-0005-0000-0000-00000CAC0000}"/>
    <cellStyle name="20% - Accent1 4 5 7 2 3" xfId="44226" xr:uid="{00000000-0005-0000-0000-00000DAC0000}"/>
    <cellStyle name="20% - Accent1 4 5 7 2 3 2" xfId="44227" xr:uid="{00000000-0005-0000-0000-00000EAC0000}"/>
    <cellStyle name="20% - Accent1 4 5 7 2 4" xfId="44228" xr:uid="{00000000-0005-0000-0000-00000FAC0000}"/>
    <cellStyle name="20% - Accent1 4 5 7 3" xfId="44229" xr:uid="{00000000-0005-0000-0000-000010AC0000}"/>
    <cellStyle name="20% - Accent1 4 5 7 3 2" xfId="44230" xr:uid="{00000000-0005-0000-0000-000011AC0000}"/>
    <cellStyle name="20% - Accent1 4 5 7 3 2 2" xfId="44231" xr:uid="{00000000-0005-0000-0000-000012AC0000}"/>
    <cellStyle name="20% - Accent1 4 5 7 3 2 2 2" xfId="44232" xr:uid="{00000000-0005-0000-0000-000013AC0000}"/>
    <cellStyle name="20% - Accent1 4 5 7 3 2 3" xfId="44233" xr:uid="{00000000-0005-0000-0000-000014AC0000}"/>
    <cellStyle name="20% - Accent1 4 5 7 3 3" xfId="44234" xr:uid="{00000000-0005-0000-0000-000015AC0000}"/>
    <cellStyle name="20% - Accent1 4 5 7 3 3 2" xfId="44235" xr:uid="{00000000-0005-0000-0000-000016AC0000}"/>
    <cellStyle name="20% - Accent1 4 5 7 3 4" xfId="44236" xr:uid="{00000000-0005-0000-0000-000017AC0000}"/>
    <cellStyle name="20% - Accent1 4 5 7 4" xfId="44237" xr:uid="{00000000-0005-0000-0000-000018AC0000}"/>
    <cellStyle name="20% - Accent1 4 5 7 4 2" xfId="44238" xr:uid="{00000000-0005-0000-0000-000019AC0000}"/>
    <cellStyle name="20% - Accent1 4 5 7 4 2 2" xfId="44239" xr:uid="{00000000-0005-0000-0000-00001AAC0000}"/>
    <cellStyle name="20% - Accent1 4 5 7 4 2 2 2" xfId="44240" xr:uid="{00000000-0005-0000-0000-00001BAC0000}"/>
    <cellStyle name="20% - Accent1 4 5 7 4 2 3" xfId="44241" xr:uid="{00000000-0005-0000-0000-00001CAC0000}"/>
    <cellStyle name="20% - Accent1 4 5 7 4 3" xfId="44242" xr:uid="{00000000-0005-0000-0000-00001DAC0000}"/>
    <cellStyle name="20% - Accent1 4 5 7 4 3 2" xfId="44243" xr:uid="{00000000-0005-0000-0000-00001EAC0000}"/>
    <cellStyle name="20% - Accent1 4 5 7 4 4" xfId="44244" xr:uid="{00000000-0005-0000-0000-00001FAC0000}"/>
    <cellStyle name="20% - Accent1 4 5 7 5" xfId="44245" xr:uid="{00000000-0005-0000-0000-000020AC0000}"/>
    <cellStyle name="20% - Accent1 4 5 7 5 2" xfId="44246" xr:uid="{00000000-0005-0000-0000-000021AC0000}"/>
    <cellStyle name="20% - Accent1 4 5 7 5 2 2" xfId="44247" xr:uid="{00000000-0005-0000-0000-000022AC0000}"/>
    <cellStyle name="20% - Accent1 4 5 7 5 3" xfId="44248" xr:uid="{00000000-0005-0000-0000-000023AC0000}"/>
    <cellStyle name="20% - Accent1 4 5 7 6" xfId="44249" xr:uid="{00000000-0005-0000-0000-000024AC0000}"/>
    <cellStyle name="20% - Accent1 4 5 7 6 2" xfId="44250" xr:uid="{00000000-0005-0000-0000-000025AC0000}"/>
    <cellStyle name="20% - Accent1 4 5 7 6 2 2" xfId="44251" xr:uid="{00000000-0005-0000-0000-000026AC0000}"/>
    <cellStyle name="20% - Accent1 4 5 7 6 3" xfId="44252" xr:uid="{00000000-0005-0000-0000-000027AC0000}"/>
    <cellStyle name="20% - Accent1 4 5 7 7" xfId="44253" xr:uid="{00000000-0005-0000-0000-000028AC0000}"/>
    <cellStyle name="20% - Accent1 4 5 7 7 2" xfId="44254" xr:uid="{00000000-0005-0000-0000-000029AC0000}"/>
    <cellStyle name="20% - Accent1 4 5 7 8" xfId="44255" xr:uid="{00000000-0005-0000-0000-00002AAC0000}"/>
    <cellStyle name="20% - Accent1 4 5 7 8 2" xfId="44256" xr:uid="{00000000-0005-0000-0000-00002BAC0000}"/>
    <cellStyle name="20% - Accent1 4 5 7 9" xfId="44257" xr:uid="{00000000-0005-0000-0000-00002CAC0000}"/>
    <cellStyle name="20% - Accent1 4 5 8" xfId="44258" xr:uid="{00000000-0005-0000-0000-00002DAC0000}"/>
    <cellStyle name="20% - Accent1 4 5 8 2" xfId="44259" xr:uid="{00000000-0005-0000-0000-00002EAC0000}"/>
    <cellStyle name="20% - Accent1 4 5 8 2 2" xfId="44260" xr:uid="{00000000-0005-0000-0000-00002FAC0000}"/>
    <cellStyle name="20% - Accent1 4 5 8 2 2 2" xfId="44261" xr:uid="{00000000-0005-0000-0000-000030AC0000}"/>
    <cellStyle name="20% - Accent1 4 5 8 2 2 2 2" xfId="44262" xr:uid="{00000000-0005-0000-0000-000031AC0000}"/>
    <cellStyle name="20% - Accent1 4 5 8 2 2 3" xfId="44263" xr:uid="{00000000-0005-0000-0000-000032AC0000}"/>
    <cellStyle name="20% - Accent1 4 5 8 2 3" xfId="44264" xr:uid="{00000000-0005-0000-0000-000033AC0000}"/>
    <cellStyle name="20% - Accent1 4 5 8 2 3 2" xfId="44265" xr:uid="{00000000-0005-0000-0000-000034AC0000}"/>
    <cellStyle name="20% - Accent1 4 5 8 2 4" xfId="44266" xr:uid="{00000000-0005-0000-0000-000035AC0000}"/>
    <cellStyle name="20% - Accent1 4 5 8 3" xfId="44267" xr:uid="{00000000-0005-0000-0000-000036AC0000}"/>
    <cellStyle name="20% - Accent1 4 5 8 3 2" xfId="44268" xr:uid="{00000000-0005-0000-0000-000037AC0000}"/>
    <cellStyle name="20% - Accent1 4 5 8 3 2 2" xfId="44269" xr:uid="{00000000-0005-0000-0000-000038AC0000}"/>
    <cellStyle name="20% - Accent1 4 5 8 3 2 2 2" xfId="44270" xr:uid="{00000000-0005-0000-0000-000039AC0000}"/>
    <cellStyle name="20% - Accent1 4 5 8 3 2 3" xfId="44271" xr:uid="{00000000-0005-0000-0000-00003AAC0000}"/>
    <cellStyle name="20% - Accent1 4 5 8 3 3" xfId="44272" xr:uid="{00000000-0005-0000-0000-00003BAC0000}"/>
    <cellStyle name="20% - Accent1 4 5 8 3 3 2" xfId="44273" xr:uid="{00000000-0005-0000-0000-00003CAC0000}"/>
    <cellStyle name="20% - Accent1 4 5 8 3 4" xfId="44274" xr:uid="{00000000-0005-0000-0000-00003DAC0000}"/>
    <cellStyle name="20% - Accent1 4 5 8 4" xfId="44275" xr:uid="{00000000-0005-0000-0000-00003EAC0000}"/>
    <cellStyle name="20% - Accent1 4 5 8 4 2" xfId="44276" xr:uid="{00000000-0005-0000-0000-00003FAC0000}"/>
    <cellStyle name="20% - Accent1 4 5 8 4 2 2" xfId="44277" xr:uid="{00000000-0005-0000-0000-000040AC0000}"/>
    <cellStyle name="20% - Accent1 4 5 8 4 2 2 2" xfId="44278" xr:uid="{00000000-0005-0000-0000-000041AC0000}"/>
    <cellStyle name="20% - Accent1 4 5 8 4 2 3" xfId="44279" xr:uid="{00000000-0005-0000-0000-000042AC0000}"/>
    <cellStyle name="20% - Accent1 4 5 8 4 3" xfId="44280" xr:uid="{00000000-0005-0000-0000-000043AC0000}"/>
    <cellStyle name="20% - Accent1 4 5 8 4 3 2" xfId="44281" xr:uid="{00000000-0005-0000-0000-000044AC0000}"/>
    <cellStyle name="20% - Accent1 4 5 8 4 4" xfId="44282" xr:uid="{00000000-0005-0000-0000-000045AC0000}"/>
    <cellStyle name="20% - Accent1 4 5 8 5" xfId="44283" xr:uid="{00000000-0005-0000-0000-000046AC0000}"/>
    <cellStyle name="20% - Accent1 4 5 8 5 2" xfId="44284" xr:uid="{00000000-0005-0000-0000-000047AC0000}"/>
    <cellStyle name="20% - Accent1 4 5 8 5 2 2" xfId="44285" xr:uid="{00000000-0005-0000-0000-000048AC0000}"/>
    <cellStyle name="20% - Accent1 4 5 8 5 3" xfId="44286" xr:uid="{00000000-0005-0000-0000-000049AC0000}"/>
    <cellStyle name="20% - Accent1 4 5 8 6" xfId="44287" xr:uid="{00000000-0005-0000-0000-00004AAC0000}"/>
    <cellStyle name="20% - Accent1 4 5 8 6 2" xfId="44288" xr:uid="{00000000-0005-0000-0000-00004BAC0000}"/>
    <cellStyle name="20% - Accent1 4 5 8 6 2 2" xfId="44289" xr:uid="{00000000-0005-0000-0000-00004CAC0000}"/>
    <cellStyle name="20% - Accent1 4 5 8 6 3" xfId="44290" xr:uid="{00000000-0005-0000-0000-00004DAC0000}"/>
    <cellStyle name="20% - Accent1 4 5 8 7" xfId="44291" xr:uid="{00000000-0005-0000-0000-00004EAC0000}"/>
    <cellStyle name="20% - Accent1 4 5 8 7 2" xfId="44292" xr:uid="{00000000-0005-0000-0000-00004FAC0000}"/>
    <cellStyle name="20% - Accent1 4 5 8 8" xfId="44293" xr:uid="{00000000-0005-0000-0000-000050AC0000}"/>
    <cellStyle name="20% - Accent1 4 5 8 8 2" xfId="44294" xr:uid="{00000000-0005-0000-0000-000051AC0000}"/>
    <cellStyle name="20% - Accent1 4 5 8 9" xfId="44295" xr:uid="{00000000-0005-0000-0000-000052AC0000}"/>
    <cellStyle name="20% - Accent1 4 5 9" xfId="44296" xr:uid="{00000000-0005-0000-0000-000053AC0000}"/>
    <cellStyle name="20% - Accent1 4 5 9 2" xfId="44297" xr:uid="{00000000-0005-0000-0000-000054AC0000}"/>
    <cellStyle name="20% - Accent1 4 5 9 2 2" xfId="44298" xr:uid="{00000000-0005-0000-0000-000055AC0000}"/>
    <cellStyle name="20% - Accent1 4 5 9 2 2 2" xfId="44299" xr:uid="{00000000-0005-0000-0000-000056AC0000}"/>
    <cellStyle name="20% - Accent1 4 5 9 2 3" xfId="44300" xr:uid="{00000000-0005-0000-0000-000057AC0000}"/>
    <cellStyle name="20% - Accent1 4 5 9 3" xfId="44301" xr:uid="{00000000-0005-0000-0000-000058AC0000}"/>
    <cellStyle name="20% - Accent1 4 5 9 3 2" xfId="44302" xr:uid="{00000000-0005-0000-0000-000059AC0000}"/>
    <cellStyle name="20% - Accent1 4 5 9 4" xfId="44303" xr:uid="{00000000-0005-0000-0000-00005AAC0000}"/>
    <cellStyle name="20% - Accent1 4 6" xfId="44304" xr:uid="{00000000-0005-0000-0000-00005BAC0000}"/>
    <cellStyle name="20% - Accent1 4 6 10" xfId="44305" xr:uid="{00000000-0005-0000-0000-00005CAC0000}"/>
    <cellStyle name="20% - Accent1 4 6 10 2" xfId="44306" xr:uid="{00000000-0005-0000-0000-00005DAC0000}"/>
    <cellStyle name="20% - Accent1 4 6 10 2 2" xfId="44307" xr:uid="{00000000-0005-0000-0000-00005EAC0000}"/>
    <cellStyle name="20% - Accent1 4 6 10 2 2 2" xfId="44308" xr:uid="{00000000-0005-0000-0000-00005FAC0000}"/>
    <cellStyle name="20% - Accent1 4 6 10 2 3" xfId="44309" xr:uid="{00000000-0005-0000-0000-000060AC0000}"/>
    <cellStyle name="20% - Accent1 4 6 10 3" xfId="44310" xr:uid="{00000000-0005-0000-0000-000061AC0000}"/>
    <cellStyle name="20% - Accent1 4 6 10 3 2" xfId="44311" xr:uid="{00000000-0005-0000-0000-000062AC0000}"/>
    <cellStyle name="20% - Accent1 4 6 10 4" xfId="44312" xr:uid="{00000000-0005-0000-0000-000063AC0000}"/>
    <cellStyle name="20% - Accent1 4 6 11" xfId="44313" xr:uid="{00000000-0005-0000-0000-000064AC0000}"/>
    <cellStyle name="20% - Accent1 4 6 11 2" xfId="44314" xr:uid="{00000000-0005-0000-0000-000065AC0000}"/>
    <cellStyle name="20% - Accent1 4 6 11 2 2" xfId="44315" xr:uid="{00000000-0005-0000-0000-000066AC0000}"/>
    <cellStyle name="20% - Accent1 4 6 11 3" xfId="44316" xr:uid="{00000000-0005-0000-0000-000067AC0000}"/>
    <cellStyle name="20% - Accent1 4 6 12" xfId="44317" xr:uid="{00000000-0005-0000-0000-000068AC0000}"/>
    <cellStyle name="20% - Accent1 4 6 12 2" xfId="44318" xr:uid="{00000000-0005-0000-0000-000069AC0000}"/>
    <cellStyle name="20% - Accent1 4 6 12 2 2" xfId="44319" xr:uid="{00000000-0005-0000-0000-00006AAC0000}"/>
    <cellStyle name="20% - Accent1 4 6 12 3" xfId="44320" xr:uid="{00000000-0005-0000-0000-00006BAC0000}"/>
    <cellStyle name="20% - Accent1 4 6 13" xfId="44321" xr:uid="{00000000-0005-0000-0000-00006CAC0000}"/>
    <cellStyle name="20% - Accent1 4 6 13 2" xfId="44322" xr:uid="{00000000-0005-0000-0000-00006DAC0000}"/>
    <cellStyle name="20% - Accent1 4 6 14" xfId="44323" xr:uid="{00000000-0005-0000-0000-00006EAC0000}"/>
    <cellStyle name="20% - Accent1 4 6 14 2" xfId="44324" xr:uid="{00000000-0005-0000-0000-00006FAC0000}"/>
    <cellStyle name="20% - Accent1 4 6 15" xfId="44325" xr:uid="{00000000-0005-0000-0000-000070AC0000}"/>
    <cellStyle name="20% - Accent1 4 6 2" xfId="44326" xr:uid="{00000000-0005-0000-0000-000071AC0000}"/>
    <cellStyle name="20% - Accent1 4 6 2 10" xfId="44327" xr:uid="{00000000-0005-0000-0000-000072AC0000}"/>
    <cellStyle name="20% - Accent1 4 6 2 10 2" xfId="44328" xr:uid="{00000000-0005-0000-0000-000073AC0000}"/>
    <cellStyle name="20% - Accent1 4 6 2 10 2 2" xfId="44329" xr:uid="{00000000-0005-0000-0000-000074AC0000}"/>
    <cellStyle name="20% - Accent1 4 6 2 10 3" xfId="44330" xr:uid="{00000000-0005-0000-0000-000075AC0000}"/>
    <cellStyle name="20% - Accent1 4 6 2 11" xfId="44331" xr:uid="{00000000-0005-0000-0000-000076AC0000}"/>
    <cellStyle name="20% - Accent1 4 6 2 11 2" xfId="44332" xr:uid="{00000000-0005-0000-0000-000077AC0000}"/>
    <cellStyle name="20% - Accent1 4 6 2 11 2 2" xfId="44333" xr:uid="{00000000-0005-0000-0000-000078AC0000}"/>
    <cellStyle name="20% - Accent1 4 6 2 11 3" xfId="44334" xr:uid="{00000000-0005-0000-0000-000079AC0000}"/>
    <cellStyle name="20% - Accent1 4 6 2 12" xfId="44335" xr:uid="{00000000-0005-0000-0000-00007AAC0000}"/>
    <cellStyle name="20% - Accent1 4 6 2 12 2" xfId="44336" xr:uid="{00000000-0005-0000-0000-00007BAC0000}"/>
    <cellStyle name="20% - Accent1 4 6 2 13" xfId="44337" xr:uid="{00000000-0005-0000-0000-00007CAC0000}"/>
    <cellStyle name="20% - Accent1 4 6 2 13 2" xfId="44338" xr:uid="{00000000-0005-0000-0000-00007DAC0000}"/>
    <cellStyle name="20% - Accent1 4 6 2 14" xfId="44339" xr:uid="{00000000-0005-0000-0000-00007EAC0000}"/>
    <cellStyle name="20% - Accent1 4 6 2 2" xfId="44340" xr:uid="{00000000-0005-0000-0000-00007FAC0000}"/>
    <cellStyle name="20% - Accent1 4 6 2 2 10" xfId="44341" xr:uid="{00000000-0005-0000-0000-000080AC0000}"/>
    <cellStyle name="20% - Accent1 4 6 2 2 10 2" xfId="44342" xr:uid="{00000000-0005-0000-0000-000081AC0000}"/>
    <cellStyle name="20% - Accent1 4 6 2 2 11" xfId="44343" xr:uid="{00000000-0005-0000-0000-000082AC0000}"/>
    <cellStyle name="20% - Accent1 4 6 2 2 2" xfId="44344" xr:uid="{00000000-0005-0000-0000-000083AC0000}"/>
    <cellStyle name="20% - Accent1 4 6 2 2 2 2" xfId="44345" xr:uid="{00000000-0005-0000-0000-000084AC0000}"/>
    <cellStyle name="20% - Accent1 4 6 2 2 2 2 2" xfId="44346" xr:uid="{00000000-0005-0000-0000-000085AC0000}"/>
    <cellStyle name="20% - Accent1 4 6 2 2 2 2 2 2" xfId="44347" xr:uid="{00000000-0005-0000-0000-000086AC0000}"/>
    <cellStyle name="20% - Accent1 4 6 2 2 2 2 2 2 2" xfId="44348" xr:uid="{00000000-0005-0000-0000-000087AC0000}"/>
    <cellStyle name="20% - Accent1 4 6 2 2 2 2 2 3" xfId="44349" xr:uid="{00000000-0005-0000-0000-000088AC0000}"/>
    <cellStyle name="20% - Accent1 4 6 2 2 2 2 3" xfId="44350" xr:uid="{00000000-0005-0000-0000-000089AC0000}"/>
    <cellStyle name="20% - Accent1 4 6 2 2 2 2 3 2" xfId="44351" xr:uid="{00000000-0005-0000-0000-00008AAC0000}"/>
    <cellStyle name="20% - Accent1 4 6 2 2 2 2 4" xfId="44352" xr:uid="{00000000-0005-0000-0000-00008BAC0000}"/>
    <cellStyle name="20% - Accent1 4 6 2 2 2 3" xfId="44353" xr:uid="{00000000-0005-0000-0000-00008CAC0000}"/>
    <cellStyle name="20% - Accent1 4 6 2 2 2 3 2" xfId="44354" xr:uid="{00000000-0005-0000-0000-00008DAC0000}"/>
    <cellStyle name="20% - Accent1 4 6 2 2 2 3 2 2" xfId="44355" xr:uid="{00000000-0005-0000-0000-00008EAC0000}"/>
    <cellStyle name="20% - Accent1 4 6 2 2 2 3 2 2 2" xfId="44356" xr:uid="{00000000-0005-0000-0000-00008FAC0000}"/>
    <cellStyle name="20% - Accent1 4 6 2 2 2 3 2 3" xfId="44357" xr:uid="{00000000-0005-0000-0000-000090AC0000}"/>
    <cellStyle name="20% - Accent1 4 6 2 2 2 3 3" xfId="44358" xr:uid="{00000000-0005-0000-0000-000091AC0000}"/>
    <cellStyle name="20% - Accent1 4 6 2 2 2 3 3 2" xfId="44359" xr:uid="{00000000-0005-0000-0000-000092AC0000}"/>
    <cellStyle name="20% - Accent1 4 6 2 2 2 3 4" xfId="44360" xr:uid="{00000000-0005-0000-0000-000093AC0000}"/>
    <cellStyle name="20% - Accent1 4 6 2 2 2 4" xfId="44361" xr:uid="{00000000-0005-0000-0000-000094AC0000}"/>
    <cellStyle name="20% - Accent1 4 6 2 2 2 4 2" xfId="44362" xr:uid="{00000000-0005-0000-0000-000095AC0000}"/>
    <cellStyle name="20% - Accent1 4 6 2 2 2 4 2 2" xfId="44363" xr:uid="{00000000-0005-0000-0000-000096AC0000}"/>
    <cellStyle name="20% - Accent1 4 6 2 2 2 4 2 2 2" xfId="44364" xr:uid="{00000000-0005-0000-0000-000097AC0000}"/>
    <cellStyle name="20% - Accent1 4 6 2 2 2 4 2 3" xfId="44365" xr:uid="{00000000-0005-0000-0000-000098AC0000}"/>
    <cellStyle name="20% - Accent1 4 6 2 2 2 4 3" xfId="44366" xr:uid="{00000000-0005-0000-0000-000099AC0000}"/>
    <cellStyle name="20% - Accent1 4 6 2 2 2 4 3 2" xfId="44367" xr:uid="{00000000-0005-0000-0000-00009AAC0000}"/>
    <cellStyle name="20% - Accent1 4 6 2 2 2 4 4" xfId="44368" xr:uid="{00000000-0005-0000-0000-00009BAC0000}"/>
    <cellStyle name="20% - Accent1 4 6 2 2 2 5" xfId="44369" xr:uid="{00000000-0005-0000-0000-00009CAC0000}"/>
    <cellStyle name="20% - Accent1 4 6 2 2 2 5 2" xfId="44370" xr:uid="{00000000-0005-0000-0000-00009DAC0000}"/>
    <cellStyle name="20% - Accent1 4 6 2 2 2 5 2 2" xfId="44371" xr:uid="{00000000-0005-0000-0000-00009EAC0000}"/>
    <cellStyle name="20% - Accent1 4 6 2 2 2 5 3" xfId="44372" xr:uid="{00000000-0005-0000-0000-00009FAC0000}"/>
    <cellStyle name="20% - Accent1 4 6 2 2 2 6" xfId="44373" xr:uid="{00000000-0005-0000-0000-0000A0AC0000}"/>
    <cellStyle name="20% - Accent1 4 6 2 2 2 6 2" xfId="44374" xr:uid="{00000000-0005-0000-0000-0000A1AC0000}"/>
    <cellStyle name="20% - Accent1 4 6 2 2 2 6 2 2" xfId="44375" xr:uid="{00000000-0005-0000-0000-0000A2AC0000}"/>
    <cellStyle name="20% - Accent1 4 6 2 2 2 6 3" xfId="44376" xr:uid="{00000000-0005-0000-0000-0000A3AC0000}"/>
    <cellStyle name="20% - Accent1 4 6 2 2 2 7" xfId="44377" xr:uid="{00000000-0005-0000-0000-0000A4AC0000}"/>
    <cellStyle name="20% - Accent1 4 6 2 2 2 7 2" xfId="44378" xr:uid="{00000000-0005-0000-0000-0000A5AC0000}"/>
    <cellStyle name="20% - Accent1 4 6 2 2 2 8" xfId="44379" xr:uid="{00000000-0005-0000-0000-0000A6AC0000}"/>
    <cellStyle name="20% - Accent1 4 6 2 2 2 8 2" xfId="44380" xr:uid="{00000000-0005-0000-0000-0000A7AC0000}"/>
    <cellStyle name="20% - Accent1 4 6 2 2 2 9" xfId="44381" xr:uid="{00000000-0005-0000-0000-0000A8AC0000}"/>
    <cellStyle name="20% - Accent1 4 6 2 2 3" xfId="44382" xr:uid="{00000000-0005-0000-0000-0000A9AC0000}"/>
    <cellStyle name="20% - Accent1 4 6 2 2 3 2" xfId="44383" xr:uid="{00000000-0005-0000-0000-0000AAAC0000}"/>
    <cellStyle name="20% - Accent1 4 6 2 2 3 2 2" xfId="44384" xr:uid="{00000000-0005-0000-0000-0000ABAC0000}"/>
    <cellStyle name="20% - Accent1 4 6 2 2 3 2 2 2" xfId="44385" xr:uid="{00000000-0005-0000-0000-0000ACAC0000}"/>
    <cellStyle name="20% - Accent1 4 6 2 2 3 2 2 2 2" xfId="44386" xr:uid="{00000000-0005-0000-0000-0000ADAC0000}"/>
    <cellStyle name="20% - Accent1 4 6 2 2 3 2 2 3" xfId="44387" xr:uid="{00000000-0005-0000-0000-0000AEAC0000}"/>
    <cellStyle name="20% - Accent1 4 6 2 2 3 2 3" xfId="44388" xr:uid="{00000000-0005-0000-0000-0000AFAC0000}"/>
    <cellStyle name="20% - Accent1 4 6 2 2 3 2 3 2" xfId="44389" xr:uid="{00000000-0005-0000-0000-0000B0AC0000}"/>
    <cellStyle name="20% - Accent1 4 6 2 2 3 2 4" xfId="44390" xr:uid="{00000000-0005-0000-0000-0000B1AC0000}"/>
    <cellStyle name="20% - Accent1 4 6 2 2 3 3" xfId="44391" xr:uid="{00000000-0005-0000-0000-0000B2AC0000}"/>
    <cellStyle name="20% - Accent1 4 6 2 2 3 3 2" xfId="44392" xr:uid="{00000000-0005-0000-0000-0000B3AC0000}"/>
    <cellStyle name="20% - Accent1 4 6 2 2 3 3 2 2" xfId="44393" xr:uid="{00000000-0005-0000-0000-0000B4AC0000}"/>
    <cellStyle name="20% - Accent1 4 6 2 2 3 3 2 2 2" xfId="44394" xr:uid="{00000000-0005-0000-0000-0000B5AC0000}"/>
    <cellStyle name="20% - Accent1 4 6 2 2 3 3 2 3" xfId="44395" xr:uid="{00000000-0005-0000-0000-0000B6AC0000}"/>
    <cellStyle name="20% - Accent1 4 6 2 2 3 3 3" xfId="44396" xr:uid="{00000000-0005-0000-0000-0000B7AC0000}"/>
    <cellStyle name="20% - Accent1 4 6 2 2 3 3 3 2" xfId="44397" xr:uid="{00000000-0005-0000-0000-0000B8AC0000}"/>
    <cellStyle name="20% - Accent1 4 6 2 2 3 3 4" xfId="44398" xr:uid="{00000000-0005-0000-0000-0000B9AC0000}"/>
    <cellStyle name="20% - Accent1 4 6 2 2 3 4" xfId="44399" xr:uid="{00000000-0005-0000-0000-0000BAAC0000}"/>
    <cellStyle name="20% - Accent1 4 6 2 2 3 4 2" xfId="44400" xr:uid="{00000000-0005-0000-0000-0000BBAC0000}"/>
    <cellStyle name="20% - Accent1 4 6 2 2 3 4 2 2" xfId="44401" xr:uid="{00000000-0005-0000-0000-0000BCAC0000}"/>
    <cellStyle name="20% - Accent1 4 6 2 2 3 4 2 2 2" xfId="44402" xr:uid="{00000000-0005-0000-0000-0000BDAC0000}"/>
    <cellStyle name="20% - Accent1 4 6 2 2 3 4 2 3" xfId="44403" xr:uid="{00000000-0005-0000-0000-0000BEAC0000}"/>
    <cellStyle name="20% - Accent1 4 6 2 2 3 4 3" xfId="44404" xr:uid="{00000000-0005-0000-0000-0000BFAC0000}"/>
    <cellStyle name="20% - Accent1 4 6 2 2 3 4 3 2" xfId="44405" xr:uid="{00000000-0005-0000-0000-0000C0AC0000}"/>
    <cellStyle name="20% - Accent1 4 6 2 2 3 4 4" xfId="44406" xr:uid="{00000000-0005-0000-0000-0000C1AC0000}"/>
    <cellStyle name="20% - Accent1 4 6 2 2 3 5" xfId="44407" xr:uid="{00000000-0005-0000-0000-0000C2AC0000}"/>
    <cellStyle name="20% - Accent1 4 6 2 2 3 5 2" xfId="44408" xr:uid="{00000000-0005-0000-0000-0000C3AC0000}"/>
    <cellStyle name="20% - Accent1 4 6 2 2 3 5 2 2" xfId="44409" xr:uid="{00000000-0005-0000-0000-0000C4AC0000}"/>
    <cellStyle name="20% - Accent1 4 6 2 2 3 5 3" xfId="44410" xr:uid="{00000000-0005-0000-0000-0000C5AC0000}"/>
    <cellStyle name="20% - Accent1 4 6 2 2 3 6" xfId="44411" xr:uid="{00000000-0005-0000-0000-0000C6AC0000}"/>
    <cellStyle name="20% - Accent1 4 6 2 2 3 6 2" xfId="44412" xr:uid="{00000000-0005-0000-0000-0000C7AC0000}"/>
    <cellStyle name="20% - Accent1 4 6 2 2 3 6 2 2" xfId="44413" xr:uid="{00000000-0005-0000-0000-0000C8AC0000}"/>
    <cellStyle name="20% - Accent1 4 6 2 2 3 6 3" xfId="44414" xr:uid="{00000000-0005-0000-0000-0000C9AC0000}"/>
    <cellStyle name="20% - Accent1 4 6 2 2 3 7" xfId="44415" xr:uid="{00000000-0005-0000-0000-0000CAAC0000}"/>
    <cellStyle name="20% - Accent1 4 6 2 2 3 7 2" xfId="44416" xr:uid="{00000000-0005-0000-0000-0000CBAC0000}"/>
    <cellStyle name="20% - Accent1 4 6 2 2 3 8" xfId="44417" xr:uid="{00000000-0005-0000-0000-0000CCAC0000}"/>
    <cellStyle name="20% - Accent1 4 6 2 2 3 8 2" xfId="44418" xr:uid="{00000000-0005-0000-0000-0000CDAC0000}"/>
    <cellStyle name="20% - Accent1 4 6 2 2 3 9" xfId="44419" xr:uid="{00000000-0005-0000-0000-0000CEAC0000}"/>
    <cellStyle name="20% - Accent1 4 6 2 2 4" xfId="44420" xr:uid="{00000000-0005-0000-0000-0000CFAC0000}"/>
    <cellStyle name="20% - Accent1 4 6 2 2 4 2" xfId="44421" xr:uid="{00000000-0005-0000-0000-0000D0AC0000}"/>
    <cellStyle name="20% - Accent1 4 6 2 2 4 2 2" xfId="44422" xr:uid="{00000000-0005-0000-0000-0000D1AC0000}"/>
    <cellStyle name="20% - Accent1 4 6 2 2 4 2 2 2" xfId="44423" xr:uid="{00000000-0005-0000-0000-0000D2AC0000}"/>
    <cellStyle name="20% - Accent1 4 6 2 2 4 2 3" xfId="44424" xr:uid="{00000000-0005-0000-0000-0000D3AC0000}"/>
    <cellStyle name="20% - Accent1 4 6 2 2 4 3" xfId="44425" xr:uid="{00000000-0005-0000-0000-0000D4AC0000}"/>
    <cellStyle name="20% - Accent1 4 6 2 2 4 3 2" xfId="44426" xr:uid="{00000000-0005-0000-0000-0000D5AC0000}"/>
    <cellStyle name="20% - Accent1 4 6 2 2 4 4" xfId="44427" xr:uid="{00000000-0005-0000-0000-0000D6AC0000}"/>
    <cellStyle name="20% - Accent1 4 6 2 2 5" xfId="44428" xr:uid="{00000000-0005-0000-0000-0000D7AC0000}"/>
    <cellStyle name="20% - Accent1 4 6 2 2 5 2" xfId="44429" xr:uid="{00000000-0005-0000-0000-0000D8AC0000}"/>
    <cellStyle name="20% - Accent1 4 6 2 2 5 2 2" xfId="44430" xr:uid="{00000000-0005-0000-0000-0000D9AC0000}"/>
    <cellStyle name="20% - Accent1 4 6 2 2 5 2 2 2" xfId="44431" xr:uid="{00000000-0005-0000-0000-0000DAAC0000}"/>
    <cellStyle name="20% - Accent1 4 6 2 2 5 2 3" xfId="44432" xr:uid="{00000000-0005-0000-0000-0000DBAC0000}"/>
    <cellStyle name="20% - Accent1 4 6 2 2 5 3" xfId="44433" xr:uid="{00000000-0005-0000-0000-0000DCAC0000}"/>
    <cellStyle name="20% - Accent1 4 6 2 2 5 3 2" xfId="44434" xr:uid="{00000000-0005-0000-0000-0000DDAC0000}"/>
    <cellStyle name="20% - Accent1 4 6 2 2 5 4" xfId="44435" xr:uid="{00000000-0005-0000-0000-0000DEAC0000}"/>
    <cellStyle name="20% - Accent1 4 6 2 2 6" xfId="44436" xr:uid="{00000000-0005-0000-0000-0000DFAC0000}"/>
    <cellStyle name="20% - Accent1 4 6 2 2 6 2" xfId="44437" xr:uid="{00000000-0005-0000-0000-0000E0AC0000}"/>
    <cellStyle name="20% - Accent1 4 6 2 2 6 2 2" xfId="44438" xr:uid="{00000000-0005-0000-0000-0000E1AC0000}"/>
    <cellStyle name="20% - Accent1 4 6 2 2 6 2 2 2" xfId="44439" xr:uid="{00000000-0005-0000-0000-0000E2AC0000}"/>
    <cellStyle name="20% - Accent1 4 6 2 2 6 2 3" xfId="44440" xr:uid="{00000000-0005-0000-0000-0000E3AC0000}"/>
    <cellStyle name="20% - Accent1 4 6 2 2 6 3" xfId="44441" xr:uid="{00000000-0005-0000-0000-0000E4AC0000}"/>
    <cellStyle name="20% - Accent1 4 6 2 2 6 3 2" xfId="44442" xr:uid="{00000000-0005-0000-0000-0000E5AC0000}"/>
    <cellStyle name="20% - Accent1 4 6 2 2 6 4" xfId="44443" xr:uid="{00000000-0005-0000-0000-0000E6AC0000}"/>
    <cellStyle name="20% - Accent1 4 6 2 2 7" xfId="44444" xr:uid="{00000000-0005-0000-0000-0000E7AC0000}"/>
    <cellStyle name="20% - Accent1 4 6 2 2 7 2" xfId="44445" xr:uid="{00000000-0005-0000-0000-0000E8AC0000}"/>
    <cellStyle name="20% - Accent1 4 6 2 2 7 2 2" xfId="44446" xr:uid="{00000000-0005-0000-0000-0000E9AC0000}"/>
    <cellStyle name="20% - Accent1 4 6 2 2 7 3" xfId="44447" xr:uid="{00000000-0005-0000-0000-0000EAAC0000}"/>
    <cellStyle name="20% - Accent1 4 6 2 2 8" xfId="44448" xr:uid="{00000000-0005-0000-0000-0000EBAC0000}"/>
    <cellStyle name="20% - Accent1 4 6 2 2 8 2" xfId="44449" xr:uid="{00000000-0005-0000-0000-0000ECAC0000}"/>
    <cellStyle name="20% - Accent1 4 6 2 2 8 2 2" xfId="44450" xr:uid="{00000000-0005-0000-0000-0000EDAC0000}"/>
    <cellStyle name="20% - Accent1 4 6 2 2 8 3" xfId="44451" xr:uid="{00000000-0005-0000-0000-0000EEAC0000}"/>
    <cellStyle name="20% - Accent1 4 6 2 2 9" xfId="44452" xr:uid="{00000000-0005-0000-0000-0000EFAC0000}"/>
    <cellStyle name="20% - Accent1 4 6 2 2 9 2" xfId="44453" xr:uid="{00000000-0005-0000-0000-0000F0AC0000}"/>
    <cellStyle name="20% - Accent1 4 6 2 3" xfId="44454" xr:uid="{00000000-0005-0000-0000-0000F1AC0000}"/>
    <cellStyle name="20% - Accent1 4 6 2 3 10" xfId="44455" xr:uid="{00000000-0005-0000-0000-0000F2AC0000}"/>
    <cellStyle name="20% - Accent1 4 6 2 3 10 2" xfId="44456" xr:uid="{00000000-0005-0000-0000-0000F3AC0000}"/>
    <cellStyle name="20% - Accent1 4 6 2 3 11" xfId="44457" xr:uid="{00000000-0005-0000-0000-0000F4AC0000}"/>
    <cellStyle name="20% - Accent1 4 6 2 3 2" xfId="44458" xr:uid="{00000000-0005-0000-0000-0000F5AC0000}"/>
    <cellStyle name="20% - Accent1 4 6 2 3 2 2" xfId="44459" xr:uid="{00000000-0005-0000-0000-0000F6AC0000}"/>
    <cellStyle name="20% - Accent1 4 6 2 3 2 2 2" xfId="44460" xr:uid="{00000000-0005-0000-0000-0000F7AC0000}"/>
    <cellStyle name="20% - Accent1 4 6 2 3 2 2 2 2" xfId="44461" xr:uid="{00000000-0005-0000-0000-0000F8AC0000}"/>
    <cellStyle name="20% - Accent1 4 6 2 3 2 2 2 2 2" xfId="44462" xr:uid="{00000000-0005-0000-0000-0000F9AC0000}"/>
    <cellStyle name="20% - Accent1 4 6 2 3 2 2 2 3" xfId="44463" xr:uid="{00000000-0005-0000-0000-0000FAAC0000}"/>
    <cellStyle name="20% - Accent1 4 6 2 3 2 2 3" xfId="44464" xr:uid="{00000000-0005-0000-0000-0000FBAC0000}"/>
    <cellStyle name="20% - Accent1 4 6 2 3 2 2 3 2" xfId="44465" xr:uid="{00000000-0005-0000-0000-0000FCAC0000}"/>
    <cellStyle name="20% - Accent1 4 6 2 3 2 2 4" xfId="44466" xr:uid="{00000000-0005-0000-0000-0000FDAC0000}"/>
    <cellStyle name="20% - Accent1 4 6 2 3 2 3" xfId="44467" xr:uid="{00000000-0005-0000-0000-0000FEAC0000}"/>
    <cellStyle name="20% - Accent1 4 6 2 3 2 3 2" xfId="44468" xr:uid="{00000000-0005-0000-0000-0000FFAC0000}"/>
    <cellStyle name="20% - Accent1 4 6 2 3 2 3 2 2" xfId="44469" xr:uid="{00000000-0005-0000-0000-000000AD0000}"/>
    <cellStyle name="20% - Accent1 4 6 2 3 2 3 2 2 2" xfId="44470" xr:uid="{00000000-0005-0000-0000-000001AD0000}"/>
    <cellStyle name="20% - Accent1 4 6 2 3 2 3 2 3" xfId="44471" xr:uid="{00000000-0005-0000-0000-000002AD0000}"/>
    <cellStyle name="20% - Accent1 4 6 2 3 2 3 3" xfId="44472" xr:uid="{00000000-0005-0000-0000-000003AD0000}"/>
    <cellStyle name="20% - Accent1 4 6 2 3 2 3 3 2" xfId="44473" xr:uid="{00000000-0005-0000-0000-000004AD0000}"/>
    <cellStyle name="20% - Accent1 4 6 2 3 2 3 4" xfId="44474" xr:uid="{00000000-0005-0000-0000-000005AD0000}"/>
    <cellStyle name="20% - Accent1 4 6 2 3 2 4" xfId="44475" xr:uid="{00000000-0005-0000-0000-000006AD0000}"/>
    <cellStyle name="20% - Accent1 4 6 2 3 2 4 2" xfId="44476" xr:uid="{00000000-0005-0000-0000-000007AD0000}"/>
    <cellStyle name="20% - Accent1 4 6 2 3 2 4 2 2" xfId="44477" xr:uid="{00000000-0005-0000-0000-000008AD0000}"/>
    <cellStyle name="20% - Accent1 4 6 2 3 2 4 2 2 2" xfId="44478" xr:uid="{00000000-0005-0000-0000-000009AD0000}"/>
    <cellStyle name="20% - Accent1 4 6 2 3 2 4 2 3" xfId="44479" xr:uid="{00000000-0005-0000-0000-00000AAD0000}"/>
    <cellStyle name="20% - Accent1 4 6 2 3 2 4 3" xfId="44480" xr:uid="{00000000-0005-0000-0000-00000BAD0000}"/>
    <cellStyle name="20% - Accent1 4 6 2 3 2 4 3 2" xfId="44481" xr:uid="{00000000-0005-0000-0000-00000CAD0000}"/>
    <cellStyle name="20% - Accent1 4 6 2 3 2 4 4" xfId="44482" xr:uid="{00000000-0005-0000-0000-00000DAD0000}"/>
    <cellStyle name="20% - Accent1 4 6 2 3 2 5" xfId="44483" xr:uid="{00000000-0005-0000-0000-00000EAD0000}"/>
    <cellStyle name="20% - Accent1 4 6 2 3 2 5 2" xfId="44484" xr:uid="{00000000-0005-0000-0000-00000FAD0000}"/>
    <cellStyle name="20% - Accent1 4 6 2 3 2 5 2 2" xfId="44485" xr:uid="{00000000-0005-0000-0000-000010AD0000}"/>
    <cellStyle name="20% - Accent1 4 6 2 3 2 5 3" xfId="44486" xr:uid="{00000000-0005-0000-0000-000011AD0000}"/>
    <cellStyle name="20% - Accent1 4 6 2 3 2 6" xfId="44487" xr:uid="{00000000-0005-0000-0000-000012AD0000}"/>
    <cellStyle name="20% - Accent1 4 6 2 3 2 6 2" xfId="44488" xr:uid="{00000000-0005-0000-0000-000013AD0000}"/>
    <cellStyle name="20% - Accent1 4 6 2 3 2 6 2 2" xfId="44489" xr:uid="{00000000-0005-0000-0000-000014AD0000}"/>
    <cellStyle name="20% - Accent1 4 6 2 3 2 6 3" xfId="44490" xr:uid="{00000000-0005-0000-0000-000015AD0000}"/>
    <cellStyle name="20% - Accent1 4 6 2 3 2 7" xfId="44491" xr:uid="{00000000-0005-0000-0000-000016AD0000}"/>
    <cellStyle name="20% - Accent1 4 6 2 3 2 7 2" xfId="44492" xr:uid="{00000000-0005-0000-0000-000017AD0000}"/>
    <cellStyle name="20% - Accent1 4 6 2 3 2 8" xfId="44493" xr:uid="{00000000-0005-0000-0000-000018AD0000}"/>
    <cellStyle name="20% - Accent1 4 6 2 3 2 8 2" xfId="44494" xr:uid="{00000000-0005-0000-0000-000019AD0000}"/>
    <cellStyle name="20% - Accent1 4 6 2 3 2 9" xfId="44495" xr:uid="{00000000-0005-0000-0000-00001AAD0000}"/>
    <cellStyle name="20% - Accent1 4 6 2 3 3" xfId="44496" xr:uid="{00000000-0005-0000-0000-00001BAD0000}"/>
    <cellStyle name="20% - Accent1 4 6 2 3 3 2" xfId="44497" xr:uid="{00000000-0005-0000-0000-00001CAD0000}"/>
    <cellStyle name="20% - Accent1 4 6 2 3 3 2 2" xfId="44498" xr:uid="{00000000-0005-0000-0000-00001DAD0000}"/>
    <cellStyle name="20% - Accent1 4 6 2 3 3 2 2 2" xfId="44499" xr:uid="{00000000-0005-0000-0000-00001EAD0000}"/>
    <cellStyle name="20% - Accent1 4 6 2 3 3 2 2 2 2" xfId="44500" xr:uid="{00000000-0005-0000-0000-00001FAD0000}"/>
    <cellStyle name="20% - Accent1 4 6 2 3 3 2 2 3" xfId="44501" xr:uid="{00000000-0005-0000-0000-000020AD0000}"/>
    <cellStyle name="20% - Accent1 4 6 2 3 3 2 3" xfId="44502" xr:uid="{00000000-0005-0000-0000-000021AD0000}"/>
    <cellStyle name="20% - Accent1 4 6 2 3 3 2 3 2" xfId="44503" xr:uid="{00000000-0005-0000-0000-000022AD0000}"/>
    <cellStyle name="20% - Accent1 4 6 2 3 3 2 4" xfId="44504" xr:uid="{00000000-0005-0000-0000-000023AD0000}"/>
    <cellStyle name="20% - Accent1 4 6 2 3 3 3" xfId="44505" xr:uid="{00000000-0005-0000-0000-000024AD0000}"/>
    <cellStyle name="20% - Accent1 4 6 2 3 3 3 2" xfId="44506" xr:uid="{00000000-0005-0000-0000-000025AD0000}"/>
    <cellStyle name="20% - Accent1 4 6 2 3 3 3 2 2" xfId="44507" xr:uid="{00000000-0005-0000-0000-000026AD0000}"/>
    <cellStyle name="20% - Accent1 4 6 2 3 3 3 2 2 2" xfId="44508" xr:uid="{00000000-0005-0000-0000-000027AD0000}"/>
    <cellStyle name="20% - Accent1 4 6 2 3 3 3 2 3" xfId="44509" xr:uid="{00000000-0005-0000-0000-000028AD0000}"/>
    <cellStyle name="20% - Accent1 4 6 2 3 3 3 3" xfId="44510" xr:uid="{00000000-0005-0000-0000-000029AD0000}"/>
    <cellStyle name="20% - Accent1 4 6 2 3 3 3 3 2" xfId="44511" xr:uid="{00000000-0005-0000-0000-00002AAD0000}"/>
    <cellStyle name="20% - Accent1 4 6 2 3 3 3 4" xfId="44512" xr:uid="{00000000-0005-0000-0000-00002BAD0000}"/>
    <cellStyle name="20% - Accent1 4 6 2 3 3 4" xfId="44513" xr:uid="{00000000-0005-0000-0000-00002CAD0000}"/>
    <cellStyle name="20% - Accent1 4 6 2 3 3 4 2" xfId="44514" xr:uid="{00000000-0005-0000-0000-00002DAD0000}"/>
    <cellStyle name="20% - Accent1 4 6 2 3 3 4 2 2" xfId="44515" xr:uid="{00000000-0005-0000-0000-00002EAD0000}"/>
    <cellStyle name="20% - Accent1 4 6 2 3 3 4 2 2 2" xfId="44516" xr:uid="{00000000-0005-0000-0000-00002FAD0000}"/>
    <cellStyle name="20% - Accent1 4 6 2 3 3 4 2 3" xfId="44517" xr:uid="{00000000-0005-0000-0000-000030AD0000}"/>
    <cellStyle name="20% - Accent1 4 6 2 3 3 4 3" xfId="44518" xr:uid="{00000000-0005-0000-0000-000031AD0000}"/>
    <cellStyle name="20% - Accent1 4 6 2 3 3 4 3 2" xfId="44519" xr:uid="{00000000-0005-0000-0000-000032AD0000}"/>
    <cellStyle name="20% - Accent1 4 6 2 3 3 4 4" xfId="44520" xr:uid="{00000000-0005-0000-0000-000033AD0000}"/>
    <cellStyle name="20% - Accent1 4 6 2 3 3 5" xfId="44521" xr:uid="{00000000-0005-0000-0000-000034AD0000}"/>
    <cellStyle name="20% - Accent1 4 6 2 3 3 5 2" xfId="44522" xr:uid="{00000000-0005-0000-0000-000035AD0000}"/>
    <cellStyle name="20% - Accent1 4 6 2 3 3 5 2 2" xfId="44523" xr:uid="{00000000-0005-0000-0000-000036AD0000}"/>
    <cellStyle name="20% - Accent1 4 6 2 3 3 5 3" xfId="44524" xr:uid="{00000000-0005-0000-0000-000037AD0000}"/>
    <cellStyle name="20% - Accent1 4 6 2 3 3 6" xfId="44525" xr:uid="{00000000-0005-0000-0000-000038AD0000}"/>
    <cellStyle name="20% - Accent1 4 6 2 3 3 6 2" xfId="44526" xr:uid="{00000000-0005-0000-0000-000039AD0000}"/>
    <cellStyle name="20% - Accent1 4 6 2 3 3 6 2 2" xfId="44527" xr:uid="{00000000-0005-0000-0000-00003AAD0000}"/>
    <cellStyle name="20% - Accent1 4 6 2 3 3 6 3" xfId="44528" xr:uid="{00000000-0005-0000-0000-00003BAD0000}"/>
    <cellStyle name="20% - Accent1 4 6 2 3 3 7" xfId="44529" xr:uid="{00000000-0005-0000-0000-00003CAD0000}"/>
    <cellStyle name="20% - Accent1 4 6 2 3 3 7 2" xfId="44530" xr:uid="{00000000-0005-0000-0000-00003DAD0000}"/>
    <cellStyle name="20% - Accent1 4 6 2 3 3 8" xfId="44531" xr:uid="{00000000-0005-0000-0000-00003EAD0000}"/>
    <cellStyle name="20% - Accent1 4 6 2 3 3 8 2" xfId="44532" xr:uid="{00000000-0005-0000-0000-00003FAD0000}"/>
    <cellStyle name="20% - Accent1 4 6 2 3 3 9" xfId="44533" xr:uid="{00000000-0005-0000-0000-000040AD0000}"/>
    <cellStyle name="20% - Accent1 4 6 2 3 4" xfId="44534" xr:uid="{00000000-0005-0000-0000-000041AD0000}"/>
    <cellStyle name="20% - Accent1 4 6 2 3 4 2" xfId="44535" xr:uid="{00000000-0005-0000-0000-000042AD0000}"/>
    <cellStyle name="20% - Accent1 4 6 2 3 4 2 2" xfId="44536" xr:uid="{00000000-0005-0000-0000-000043AD0000}"/>
    <cellStyle name="20% - Accent1 4 6 2 3 4 2 2 2" xfId="44537" xr:uid="{00000000-0005-0000-0000-000044AD0000}"/>
    <cellStyle name="20% - Accent1 4 6 2 3 4 2 3" xfId="44538" xr:uid="{00000000-0005-0000-0000-000045AD0000}"/>
    <cellStyle name="20% - Accent1 4 6 2 3 4 3" xfId="44539" xr:uid="{00000000-0005-0000-0000-000046AD0000}"/>
    <cellStyle name="20% - Accent1 4 6 2 3 4 3 2" xfId="44540" xr:uid="{00000000-0005-0000-0000-000047AD0000}"/>
    <cellStyle name="20% - Accent1 4 6 2 3 4 4" xfId="44541" xr:uid="{00000000-0005-0000-0000-000048AD0000}"/>
    <cellStyle name="20% - Accent1 4 6 2 3 5" xfId="44542" xr:uid="{00000000-0005-0000-0000-000049AD0000}"/>
    <cellStyle name="20% - Accent1 4 6 2 3 5 2" xfId="44543" xr:uid="{00000000-0005-0000-0000-00004AAD0000}"/>
    <cellStyle name="20% - Accent1 4 6 2 3 5 2 2" xfId="44544" xr:uid="{00000000-0005-0000-0000-00004BAD0000}"/>
    <cellStyle name="20% - Accent1 4 6 2 3 5 2 2 2" xfId="44545" xr:uid="{00000000-0005-0000-0000-00004CAD0000}"/>
    <cellStyle name="20% - Accent1 4 6 2 3 5 2 3" xfId="44546" xr:uid="{00000000-0005-0000-0000-00004DAD0000}"/>
    <cellStyle name="20% - Accent1 4 6 2 3 5 3" xfId="44547" xr:uid="{00000000-0005-0000-0000-00004EAD0000}"/>
    <cellStyle name="20% - Accent1 4 6 2 3 5 3 2" xfId="44548" xr:uid="{00000000-0005-0000-0000-00004FAD0000}"/>
    <cellStyle name="20% - Accent1 4 6 2 3 5 4" xfId="44549" xr:uid="{00000000-0005-0000-0000-000050AD0000}"/>
    <cellStyle name="20% - Accent1 4 6 2 3 6" xfId="44550" xr:uid="{00000000-0005-0000-0000-000051AD0000}"/>
    <cellStyle name="20% - Accent1 4 6 2 3 6 2" xfId="44551" xr:uid="{00000000-0005-0000-0000-000052AD0000}"/>
    <cellStyle name="20% - Accent1 4 6 2 3 6 2 2" xfId="44552" xr:uid="{00000000-0005-0000-0000-000053AD0000}"/>
    <cellStyle name="20% - Accent1 4 6 2 3 6 2 2 2" xfId="44553" xr:uid="{00000000-0005-0000-0000-000054AD0000}"/>
    <cellStyle name="20% - Accent1 4 6 2 3 6 2 3" xfId="44554" xr:uid="{00000000-0005-0000-0000-000055AD0000}"/>
    <cellStyle name="20% - Accent1 4 6 2 3 6 3" xfId="44555" xr:uid="{00000000-0005-0000-0000-000056AD0000}"/>
    <cellStyle name="20% - Accent1 4 6 2 3 6 3 2" xfId="44556" xr:uid="{00000000-0005-0000-0000-000057AD0000}"/>
    <cellStyle name="20% - Accent1 4 6 2 3 6 4" xfId="44557" xr:uid="{00000000-0005-0000-0000-000058AD0000}"/>
    <cellStyle name="20% - Accent1 4 6 2 3 7" xfId="44558" xr:uid="{00000000-0005-0000-0000-000059AD0000}"/>
    <cellStyle name="20% - Accent1 4 6 2 3 7 2" xfId="44559" xr:uid="{00000000-0005-0000-0000-00005AAD0000}"/>
    <cellStyle name="20% - Accent1 4 6 2 3 7 2 2" xfId="44560" xr:uid="{00000000-0005-0000-0000-00005BAD0000}"/>
    <cellStyle name="20% - Accent1 4 6 2 3 7 3" xfId="44561" xr:uid="{00000000-0005-0000-0000-00005CAD0000}"/>
    <cellStyle name="20% - Accent1 4 6 2 3 8" xfId="44562" xr:uid="{00000000-0005-0000-0000-00005DAD0000}"/>
    <cellStyle name="20% - Accent1 4 6 2 3 8 2" xfId="44563" xr:uid="{00000000-0005-0000-0000-00005EAD0000}"/>
    <cellStyle name="20% - Accent1 4 6 2 3 8 2 2" xfId="44564" xr:uid="{00000000-0005-0000-0000-00005FAD0000}"/>
    <cellStyle name="20% - Accent1 4 6 2 3 8 3" xfId="44565" xr:uid="{00000000-0005-0000-0000-000060AD0000}"/>
    <cellStyle name="20% - Accent1 4 6 2 3 9" xfId="44566" xr:uid="{00000000-0005-0000-0000-000061AD0000}"/>
    <cellStyle name="20% - Accent1 4 6 2 3 9 2" xfId="44567" xr:uid="{00000000-0005-0000-0000-000062AD0000}"/>
    <cellStyle name="20% - Accent1 4 6 2 4" xfId="44568" xr:uid="{00000000-0005-0000-0000-000063AD0000}"/>
    <cellStyle name="20% - Accent1 4 6 2 4 10" xfId="44569" xr:uid="{00000000-0005-0000-0000-000064AD0000}"/>
    <cellStyle name="20% - Accent1 4 6 2 4 10 2" xfId="44570" xr:uid="{00000000-0005-0000-0000-000065AD0000}"/>
    <cellStyle name="20% - Accent1 4 6 2 4 11" xfId="44571" xr:uid="{00000000-0005-0000-0000-000066AD0000}"/>
    <cellStyle name="20% - Accent1 4 6 2 4 2" xfId="44572" xr:uid="{00000000-0005-0000-0000-000067AD0000}"/>
    <cellStyle name="20% - Accent1 4 6 2 4 2 2" xfId="44573" xr:uid="{00000000-0005-0000-0000-000068AD0000}"/>
    <cellStyle name="20% - Accent1 4 6 2 4 2 2 2" xfId="44574" xr:uid="{00000000-0005-0000-0000-000069AD0000}"/>
    <cellStyle name="20% - Accent1 4 6 2 4 2 2 2 2" xfId="44575" xr:uid="{00000000-0005-0000-0000-00006AAD0000}"/>
    <cellStyle name="20% - Accent1 4 6 2 4 2 2 2 2 2" xfId="44576" xr:uid="{00000000-0005-0000-0000-00006BAD0000}"/>
    <cellStyle name="20% - Accent1 4 6 2 4 2 2 2 3" xfId="44577" xr:uid="{00000000-0005-0000-0000-00006CAD0000}"/>
    <cellStyle name="20% - Accent1 4 6 2 4 2 2 3" xfId="44578" xr:uid="{00000000-0005-0000-0000-00006DAD0000}"/>
    <cellStyle name="20% - Accent1 4 6 2 4 2 2 3 2" xfId="44579" xr:uid="{00000000-0005-0000-0000-00006EAD0000}"/>
    <cellStyle name="20% - Accent1 4 6 2 4 2 2 4" xfId="44580" xr:uid="{00000000-0005-0000-0000-00006FAD0000}"/>
    <cellStyle name="20% - Accent1 4 6 2 4 2 3" xfId="44581" xr:uid="{00000000-0005-0000-0000-000070AD0000}"/>
    <cellStyle name="20% - Accent1 4 6 2 4 2 3 2" xfId="44582" xr:uid="{00000000-0005-0000-0000-000071AD0000}"/>
    <cellStyle name="20% - Accent1 4 6 2 4 2 3 2 2" xfId="44583" xr:uid="{00000000-0005-0000-0000-000072AD0000}"/>
    <cellStyle name="20% - Accent1 4 6 2 4 2 3 2 2 2" xfId="44584" xr:uid="{00000000-0005-0000-0000-000073AD0000}"/>
    <cellStyle name="20% - Accent1 4 6 2 4 2 3 2 3" xfId="44585" xr:uid="{00000000-0005-0000-0000-000074AD0000}"/>
    <cellStyle name="20% - Accent1 4 6 2 4 2 3 3" xfId="44586" xr:uid="{00000000-0005-0000-0000-000075AD0000}"/>
    <cellStyle name="20% - Accent1 4 6 2 4 2 3 3 2" xfId="44587" xr:uid="{00000000-0005-0000-0000-000076AD0000}"/>
    <cellStyle name="20% - Accent1 4 6 2 4 2 3 4" xfId="44588" xr:uid="{00000000-0005-0000-0000-000077AD0000}"/>
    <cellStyle name="20% - Accent1 4 6 2 4 2 4" xfId="44589" xr:uid="{00000000-0005-0000-0000-000078AD0000}"/>
    <cellStyle name="20% - Accent1 4 6 2 4 2 4 2" xfId="44590" xr:uid="{00000000-0005-0000-0000-000079AD0000}"/>
    <cellStyle name="20% - Accent1 4 6 2 4 2 4 2 2" xfId="44591" xr:uid="{00000000-0005-0000-0000-00007AAD0000}"/>
    <cellStyle name="20% - Accent1 4 6 2 4 2 4 2 2 2" xfId="44592" xr:uid="{00000000-0005-0000-0000-00007BAD0000}"/>
    <cellStyle name="20% - Accent1 4 6 2 4 2 4 2 3" xfId="44593" xr:uid="{00000000-0005-0000-0000-00007CAD0000}"/>
    <cellStyle name="20% - Accent1 4 6 2 4 2 4 3" xfId="44594" xr:uid="{00000000-0005-0000-0000-00007DAD0000}"/>
    <cellStyle name="20% - Accent1 4 6 2 4 2 4 3 2" xfId="44595" xr:uid="{00000000-0005-0000-0000-00007EAD0000}"/>
    <cellStyle name="20% - Accent1 4 6 2 4 2 4 4" xfId="44596" xr:uid="{00000000-0005-0000-0000-00007FAD0000}"/>
    <cellStyle name="20% - Accent1 4 6 2 4 2 5" xfId="44597" xr:uid="{00000000-0005-0000-0000-000080AD0000}"/>
    <cellStyle name="20% - Accent1 4 6 2 4 2 5 2" xfId="44598" xr:uid="{00000000-0005-0000-0000-000081AD0000}"/>
    <cellStyle name="20% - Accent1 4 6 2 4 2 5 2 2" xfId="44599" xr:uid="{00000000-0005-0000-0000-000082AD0000}"/>
    <cellStyle name="20% - Accent1 4 6 2 4 2 5 3" xfId="44600" xr:uid="{00000000-0005-0000-0000-000083AD0000}"/>
    <cellStyle name="20% - Accent1 4 6 2 4 2 6" xfId="44601" xr:uid="{00000000-0005-0000-0000-000084AD0000}"/>
    <cellStyle name="20% - Accent1 4 6 2 4 2 6 2" xfId="44602" xr:uid="{00000000-0005-0000-0000-000085AD0000}"/>
    <cellStyle name="20% - Accent1 4 6 2 4 2 6 2 2" xfId="44603" xr:uid="{00000000-0005-0000-0000-000086AD0000}"/>
    <cellStyle name="20% - Accent1 4 6 2 4 2 6 3" xfId="44604" xr:uid="{00000000-0005-0000-0000-000087AD0000}"/>
    <cellStyle name="20% - Accent1 4 6 2 4 2 7" xfId="44605" xr:uid="{00000000-0005-0000-0000-000088AD0000}"/>
    <cellStyle name="20% - Accent1 4 6 2 4 2 7 2" xfId="44606" xr:uid="{00000000-0005-0000-0000-000089AD0000}"/>
    <cellStyle name="20% - Accent1 4 6 2 4 2 8" xfId="44607" xr:uid="{00000000-0005-0000-0000-00008AAD0000}"/>
    <cellStyle name="20% - Accent1 4 6 2 4 2 8 2" xfId="44608" xr:uid="{00000000-0005-0000-0000-00008BAD0000}"/>
    <cellStyle name="20% - Accent1 4 6 2 4 2 9" xfId="44609" xr:uid="{00000000-0005-0000-0000-00008CAD0000}"/>
    <cellStyle name="20% - Accent1 4 6 2 4 3" xfId="44610" xr:uid="{00000000-0005-0000-0000-00008DAD0000}"/>
    <cellStyle name="20% - Accent1 4 6 2 4 3 2" xfId="44611" xr:uid="{00000000-0005-0000-0000-00008EAD0000}"/>
    <cellStyle name="20% - Accent1 4 6 2 4 3 2 2" xfId="44612" xr:uid="{00000000-0005-0000-0000-00008FAD0000}"/>
    <cellStyle name="20% - Accent1 4 6 2 4 3 2 2 2" xfId="44613" xr:uid="{00000000-0005-0000-0000-000090AD0000}"/>
    <cellStyle name="20% - Accent1 4 6 2 4 3 2 2 2 2" xfId="44614" xr:uid="{00000000-0005-0000-0000-000091AD0000}"/>
    <cellStyle name="20% - Accent1 4 6 2 4 3 2 2 3" xfId="44615" xr:uid="{00000000-0005-0000-0000-000092AD0000}"/>
    <cellStyle name="20% - Accent1 4 6 2 4 3 2 3" xfId="44616" xr:uid="{00000000-0005-0000-0000-000093AD0000}"/>
    <cellStyle name="20% - Accent1 4 6 2 4 3 2 3 2" xfId="44617" xr:uid="{00000000-0005-0000-0000-000094AD0000}"/>
    <cellStyle name="20% - Accent1 4 6 2 4 3 2 4" xfId="44618" xr:uid="{00000000-0005-0000-0000-000095AD0000}"/>
    <cellStyle name="20% - Accent1 4 6 2 4 3 3" xfId="44619" xr:uid="{00000000-0005-0000-0000-000096AD0000}"/>
    <cellStyle name="20% - Accent1 4 6 2 4 3 3 2" xfId="44620" xr:uid="{00000000-0005-0000-0000-000097AD0000}"/>
    <cellStyle name="20% - Accent1 4 6 2 4 3 3 2 2" xfId="44621" xr:uid="{00000000-0005-0000-0000-000098AD0000}"/>
    <cellStyle name="20% - Accent1 4 6 2 4 3 3 2 2 2" xfId="44622" xr:uid="{00000000-0005-0000-0000-000099AD0000}"/>
    <cellStyle name="20% - Accent1 4 6 2 4 3 3 2 3" xfId="44623" xr:uid="{00000000-0005-0000-0000-00009AAD0000}"/>
    <cellStyle name="20% - Accent1 4 6 2 4 3 3 3" xfId="44624" xr:uid="{00000000-0005-0000-0000-00009BAD0000}"/>
    <cellStyle name="20% - Accent1 4 6 2 4 3 3 3 2" xfId="44625" xr:uid="{00000000-0005-0000-0000-00009CAD0000}"/>
    <cellStyle name="20% - Accent1 4 6 2 4 3 3 4" xfId="44626" xr:uid="{00000000-0005-0000-0000-00009DAD0000}"/>
    <cellStyle name="20% - Accent1 4 6 2 4 3 4" xfId="44627" xr:uid="{00000000-0005-0000-0000-00009EAD0000}"/>
    <cellStyle name="20% - Accent1 4 6 2 4 3 4 2" xfId="44628" xr:uid="{00000000-0005-0000-0000-00009FAD0000}"/>
    <cellStyle name="20% - Accent1 4 6 2 4 3 4 2 2" xfId="44629" xr:uid="{00000000-0005-0000-0000-0000A0AD0000}"/>
    <cellStyle name="20% - Accent1 4 6 2 4 3 4 2 2 2" xfId="44630" xr:uid="{00000000-0005-0000-0000-0000A1AD0000}"/>
    <cellStyle name="20% - Accent1 4 6 2 4 3 4 2 3" xfId="44631" xr:uid="{00000000-0005-0000-0000-0000A2AD0000}"/>
    <cellStyle name="20% - Accent1 4 6 2 4 3 4 3" xfId="44632" xr:uid="{00000000-0005-0000-0000-0000A3AD0000}"/>
    <cellStyle name="20% - Accent1 4 6 2 4 3 4 3 2" xfId="44633" xr:uid="{00000000-0005-0000-0000-0000A4AD0000}"/>
    <cellStyle name="20% - Accent1 4 6 2 4 3 4 4" xfId="44634" xr:uid="{00000000-0005-0000-0000-0000A5AD0000}"/>
    <cellStyle name="20% - Accent1 4 6 2 4 3 5" xfId="44635" xr:uid="{00000000-0005-0000-0000-0000A6AD0000}"/>
    <cellStyle name="20% - Accent1 4 6 2 4 3 5 2" xfId="44636" xr:uid="{00000000-0005-0000-0000-0000A7AD0000}"/>
    <cellStyle name="20% - Accent1 4 6 2 4 3 5 2 2" xfId="44637" xr:uid="{00000000-0005-0000-0000-0000A8AD0000}"/>
    <cellStyle name="20% - Accent1 4 6 2 4 3 5 3" xfId="44638" xr:uid="{00000000-0005-0000-0000-0000A9AD0000}"/>
    <cellStyle name="20% - Accent1 4 6 2 4 3 6" xfId="44639" xr:uid="{00000000-0005-0000-0000-0000AAAD0000}"/>
    <cellStyle name="20% - Accent1 4 6 2 4 3 6 2" xfId="44640" xr:uid="{00000000-0005-0000-0000-0000ABAD0000}"/>
    <cellStyle name="20% - Accent1 4 6 2 4 3 6 2 2" xfId="44641" xr:uid="{00000000-0005-0000-0000-0000ACAD0000}"/>
    <cellStyle name="20% - Accent1 4 6 2 4 3 6 3" xfId="44642" xr:uid="{00000000-0005-0000-0000-0000ADAD0000}"/>
    <cellStyle name="20% - Accent1 4 6 2 4 3 7" xfId="44643" xr:uid="{00000000-0005-0000-0000-0000AEAD0000}"/>
    <cellStyle name="20% - Accent1 4 6 2 4 3 7 2" xfId="44644" xr:uid="{00000000-0005-0000-0000-0000AFAD0000}"/>
    <cellStyle name="20% - Accent1 4 6 2 4 3 8" xfId="44645" xr:uid="{00000000-0005-0000-0000-0000B0AD0000}"/>
    <cellStyle name="20% - Accent1 4 6 2 4 3 8 2" xfId="44646" xr:uid="{00000000-0005-0000-0000-0000B1AD0000}"/>
    <cellStyle name="20% - Accent1 4 6 2 4 3 9" xfId="44647" xr:uid="{00000000-0005-0000-0000-0000B2AD0000}"/>
    <cellStyle name="20% - Accent1 4 6 2 4 4" xfId="44648" xr:uid="{00000000-0005-0000-0000-0000B3AD0000}"/>
    <cellStyle name="20% - Accent1 4 6 2 4 4 2" xfId="44649" xr:uid="{00000000-0005-0000-0000-0000B4AD0000}"/>
    <cellStyle name="20% - Accent1 4 6 2 4 4 2 2" xfId="44650" xr:uid="{00000000-0005-0000-0000-0000B5AD0000}"/>
    <cellStyle name="20% - Accent1 4 6 2 4 4 2 2 2" xfId="44651" xr:uid="{00000000-0005-0000-0000-0000B6AD0000}"/>
    <cellStyle name="20% - Accent1 4 6 2 4 4 2 3" xfId="44652" xr:uid="{00000000-0005-0000-0000-0000B7AD0000}"/>
    <cellStyle name="20% - Accent1 4 6 2 4 4 3" xfId="44653" xr:uid="{00000000-0005-0000-0000-0000B8AD0000}"/>
    <cellStyle name="20% - Accent1 4 6 2 4 4 3 2" xfId="44654" xr:uid="{00000000-0005-0000-0000-0000B9AD0000}"/>
    <cellStyle name="20% - Accent1 4 6 2 4 4 4" xfId="44655" xr:uid="{00000000-0005-0000-0000-0000BAAD0000}"/>
    <cellStyle name="20% - Accent1 4 6 2 4 5" xfId="44656" xr:uid="{00000000-0005-0000-0000-0000BBAD0000}"/>
    <cellStyle name="20% - Accent1 4 6 2 4 5 2" xfId="44657" xr:uid="{00000000-0005-0000-0000-0000BCAD0000}"/>
    <cellStyle name="20% - Accent1 4 6 2 4 5 2 2" xfId="44658" xr:uid="{00000000-0005-0000-0000-0000BDAD0000}"/>
    <cellStyle name="20% - Accent1 4 6 2 4 5 2 2 2" xfId="44659" xr:uid="{00000000-0005-0000-0000-0000BEAD0000}"/>
    <cellStyle name="20% - Accent1 4 6 2 4 5 2 3" xfId="44660" xr:uid="{00000000-0005-0000-0000-0000BFAD0000}"/>
    <cellStyle name="20% - Accent1 4 6 2 4 5 3" xfId="44661" xr:uid="{00000000-0005-0000-0000-0000C0AD0000}"/>
    <cellStyle name="20% - Accent1 4 6 2 4 5 3 2" xfId="44662" xr:uid="{00000000-0005-0000-0000-0000C1AD0000}"/>
    <cellStyle name="20% - Accent1 4 6 2 4 5 4" xfId="44663" xr:uid="{00000000-0005-0000-0000-0000C2AD0000}"/>
    <cellStyle name="20% - Accent1 4 6 2 4 6" xfId="44664" xr:uid="{00000000-0005-0000-0000-0000C3AD0000}"/>
    <cellStyle name="20% - Accent1 4 6 2 4 6 2" xfId="44665" xr:uid="{00000000-0005-0000-0000-0000C4AD0000}"/>
    <cellStyle name="20% - Accent1 4 6 2 4 6 2 2" xfId="44666" xr:uid="{00000000-0005-0000-0000-0000C5AD0000}"/>
    <cellStyle name="20% - Accent1 4 6 2 4 6 2 2 2" xfId="44667" xr:uid="{00000000-0005-0000-0000-0000C6AD0000}"/>
    <cellStyle name="20% - Accent1 4 6 2 4 6 2 3" xfId="44668" xr:uid="{00000000-0005-0000-0000-0000C7AD0000}"/>
    <cellStyle name="20% - Accent1 4 6 2 4 6 3" xfId="44669" xr:uid="{00000000-0005-0000-0000-0000C8AD0000}"/>
    <cellStyle name="20% - Accent1 4 6 2 4 6 3 2" xfId="44670" xr:uid="{00000000-0005-0000-0000-0000C9AD0000}"/>
    <cellStyle name="20% - Accent1 4 6 2 4 6 4" xfId="44671" xr:uid="{00000000-0005-0000-0000-0000CAAD0000}"/>
    <cellStyle name="20% - Accent1 4 6 2 4 7" xfId="44672" xr:uid="{00000000-0005-0000-0000-0000CBAD0000}"/>
    <cellStyle name="20% - Accent1 4 6 2 4 7 2" xfId="44673" xr:uid="{00000000-0005-0000-0000-0000CCAD0000}"/>
    <cellStyle name="20% - Accent1 4 6 2 4 7 2 2" xfId="44674" xr:uid="{00000000-0005-0000-0000-0000CDAD0000}"/>
    <cellStyle name="20% - Accent1 4 6 2 4 7 3" xfId="44675" xr:uid="{00000000-0005-0000-0000-0000CEAD0000}"/>
    <cellStyle name="20% - Accent1 4 6 2 4 8" xfId="44676" xr:uid="{00000000-0005-0000-0000-0000CFAD0000}"/>
    <cellStyle name="20% - Accent1 4 6 2 4 8 2" xfId="44677" xr:uid="{00000000-0005-0000-0000-0000D0AD0000}"/>
    <cellStyle name="20% - Accent1 4 6 2 4 8 2 2" xfId="44678" xr:uid="{00000000-0005-0000-0000-0000D1AD0000}"/>
    <cellStyle name="20% - Accent1 4 6 2 4 8 3" xfId="44679" xr:uid="{00000000-0005-0000-0000-0000D2AD0000}"/>
    <cellStyle name="20% - Accent1 4 6 2 4 9" xfId="44680" xr:uid="{00000000-0005-0000-0000-0000D3AD0000}"/>
    <cellStyle name="20% - Accent1 4 6 2 4 9 2" xfId="44681" xr:uid="{00000000-0005-0000-0000-0000D4AD0000}"/>
    <cellStyle name="20% - Accent1 4 6 2 5" xfId="44682" xr:uid="{00000000-0005-0000-0000-0000D5AD0000}"/>
    <cellStyle name="20% - Accent1 4 6 2 5 2" xfId="44683" xr:uid="{00000000-0005-0000-0000-0000D6AD0000}"/>
    <cellStyle name="20% - Accent1 4 6 2 5 2 2" xfId="44684" xr:uid="{00000000-0005-0000-0000-0000D7AD0000}"/>
    <cellStyle name="20% - Accent1 4 6 2 5 2 2 2" xfId="44685" xr:uid="{00000000-0005-0000-0000-0000D8AD0000}"/>
    <cellStyle name="20% - Accent1 4 6 2 5 2 2 2 2" xfId="44686" xr:uid="{00000000-0005-0000-0000-0000D9AD0000}"/>
    <cellStyle name="20% - Accent1 4 6 2 5 2 2 3" xfId="44687" xr:uid="{00000000-0005-0000-0000-0000DAAD0000}"/>
    <cellStyle name="20% - Accent1 4 6 2 5 2 3" xfId="44688" xr:uid="{00000000-0005-0000-0000-0000DBAD0000}"/>
    <cellStyle name="20% - Accent1 4 6 2 5 2 3 2" xfId="44689" xr:uid="{00000000-0005-0000-0000-0000DCAD0000}"/>
    <cellStyle name="20% - Accent1 4 6 2 5 2 4" xfId="44690" xr:uid="{00000000-0005-0000-0000-0000DDAD0000}"/>
    <cellStyle name="20% - Accent1 4 6 2 5 3" xfId="44691" xr:uid="{00000000-0005-0000-0000-0000DEAD0000}"/>
    <cellStyle name="20% - Accent1 4 6 2 5 3 2" xfId="44692" xr:uid="{00000000-0005-0000-0000-0000DFAD0000}"/>
    <cellStyle name="20% - Accent1 4 6 2 5 3 2 2" xfId="44693" xr:uid="{00000000-0005-0000-0000-0000E0AD0000}"/>
    <cellStyle name="20% - Accent1 4 6 2 5 3 2 2 2" xfId="44694" xr:uid="{00000000-0005-0000-0000-0000E1AD0000}"/>
    <cellStyle name="20% - Accent1 4 6 2 5 3 2 3" xfId="44695" xr:uid="{00000000-0005-0000-0000-0000E2AD0000}"/>
    <cellStyle name="20% - Accent1 4 6 2 5 3 3" xfId="44696" xr:uid="{00000000-0005-0000-0000-0000E3AD0000}"/>
    <cellStyle name="20% - Accent1 4 6 2 5 3 3 2" xfId="44697" xr:uid="{00000000-0005-0000-0000-0000E4AD0000}"/>
    <cellStyle name="20% - Accent1 4 6 2 5 3 4" xfId="44698" xr:uid="{00000000-0005-0000-0000-0000E5AD0000}"/>
    <cellStyle name="20% - Accent1 4 6 2 5 4" xfId="44699" xr:uid="{00000000-0005-0000-0000-0000E6AD0000}"/>
    <cellStyle name="20% - Accent1 4 6 2 5 4 2" xfId="44700" xr:uid="{00000000-0005-0000-0000-0000E7AD0000}"/>
    <cellStyle name="20% - Accent1 4 6 2 5 4 2 2" xfId="44701" xr:uid="{00000000-0005-0000-0000-0000E8AD0000}"/>
    <cellStyle name="20% - Accent1 4 6 2 5 4 2 2 2" xfId="44702" xr:uid="{00000000-0005-0000-0000-0000E9AD0000}"/>
    <cellStyle name="20% - Accent1 4 6 2 5 4 2 3" xfId="44703" xr:uid="{00000000-0005-0000-0000-0000EAAD0000}"/>
    <cellStyle name="20% - Accent1 4 6 2 5 4 3" xfId="44704" xr:uid="{00000000-0005-0000-0000-0000EBAD0000}"/>
    <cellStyle name="20% - Accent1 4 6 2 5 4 3 2" xfId="44705" xr:uid="{00000000-0005-0000-0000-0000ECAD0000}"/>
    <cellStyle name="20% - Accent1 4 6 2 5 4 4" xfId="44706" xr:uid="{00000000-0005-0000-0000-0000EDAD0000}"/>
    <cellStyle name="20% - Accent1 4 6 2 5 5" xfId="44707" xr:uid="{00000000-0005-0000-0000-0000EEAD0000}"/>
    <cellStyle name="20% - Accent1 4 6 2 5 5 2" xfId="44708" xr:uid="{00000000-0005-0000-0000-0000EFAD0000}"/>
    <cellStyle name="20% - Accent1 4 6 2 5 5 2 2" xfId="44709" xr:uid="{00000000-0005-0000-0000-0000F0AD0000}"/>
    <cellStyle name="20% - Accent1 4 6 2 5 5 3" xfId="44710" xr:uid="{00000000-0005-0000-0000-0000F1AD0000}"/>
    <cellStyle name="20% - Accent1 4 6 2 5 6" xfId="44711" xr:uid="{00000000-0005-0000-0000-0000F2AD0000}"/>
    <cellStyle name="20% - Accent1 4 6 2 5 6 2" xfId="44712" xr:uid="{00000000-0005-0000-0000-0000F3AD0000}"/>
    <cellStyle name="20% - Accent1 4 6 2 5 6 2 2" xfId="44713" xr:uid="{00000000-0005-0000-0000-0000F4AD0000}"/>
    <cellStyle name="20% - Accent1 4 6 2 5 6 3" xfId="44714" xr:uid="{00000000-0005-0000-0000-0000F5AD0000}"/>
    <cellStyle name="20% - Accent1 4 6 2 5 7" xfId="44715" xr:uid="{00000000-0005-0000-0000-0000F6AD0000}"/>
    <cellStyle name="20% - Accent1 4 6 2 5 7 2" xfId="44716" xr:uid="{00000000-0005-0000-0000-0000F7AD0000}"/>
    <cellStyle name="20% - Accent1 4 6 2 5 8" xfId="44717" xr:uid="{00000000-0005-0000-0000-0000F8AD0000}"/>
    <cellStyle name="20% - Accent1 4 6 2 5 8 2" xfId="44718" xr:uid="{00000000-0005-0000-0000-0000F9AD0000}"/>
    <cellStyle name="20% - Accent1 4 6 2 5 9" xfId="44719" xr:uid="{00000000-0005-0000-0000-0000FAAD0000}"/>
    <cellStyle name="20% - Accent1 4 6 2 6" xfId="44720" xr:uid="{00000000-0005-0000-0000-0000FBAD0000}"/>
    <cellStyle name="20% - Accent1 4 6 2 6 2" xfId="44721" xr:uid="{00000000-0005-0000-0000-0000FCAD0000}"/>
    <cellStyle name="20% - Accent1 4 6 2 6 2 2" xfId="44722" xr:uid="{00000000-0005-0000-0000-0000FDAD0000}"/>
    <cellStyle name="20% - Accent1 4 6 2 6 2 2 2" xfId="44723" xr:uid="{00000000-0005-0000-0000-0000FEAD0000}"/>
    <cellStyle name="20% - Accent1 4 6 2 6 2 2 2 2" xfId="44724" xr:uid="{00000000-0005-0000-0000-0000FFAD0000}"/>
    <cellStyle name="20% - Accent1 4 6 2 6 2 2 3" xfId="44725" xr:uid="{00000000-0005-0000-0000-000000AE0000}"/>
    <cellStyle name="20% - Accent1 4 6 2 6 2 3" xfId="44726" xr:uid="{00000000-0005-0000-0000-000001AE0000}"/>
    <cellStyle name="20% - Accent1 4 6 2 6 2 3 2" xfId="44727" xr:uid="{00000000-0005-0000-0000-000002AE0000}"/>
    <cellStyle name="20% - Accent1 4 6 2 6 2 4" xfId="44728" xr:uid="{00000000-0005-0000-0000-000003AE0000}"/>
    <cellStyle name="20% - Accent1 4 6 2 6 3" xfId="44729" xr:uid="{00000000-0005-0000-0000-000004AE0000}"/>
    <cellStyle name="20% - Accent1 4 6 2 6 3 2" xfId="44730" xr:uid="{00000000-0005-0000-0000-000005AE0000}"/>
    <cellStyle name="20% - Accent1 4 6 2 6 3 2 2" xfId="44731" xr:uid="{00000000-0005-0000-0000-000006AE0000}"/>
    <cellStyle name="20% - Accent1 4 6 2 6 3 2 2 2" xfId="44732" xr:uid="{00000000-0005-0000-0000-000007AE0000}"/>
    <cellStyle name="20% - Accent1 4 6 2 6 3 2 3" xfId="44733" xr:uid="{00000000-0005-0000-0000-000008AE0000}"/>
    <cellStyle name="20% - Accent1 4 6 2 6 3 3" xfId="44734" xr:uid="{00000000-0005-0000-0000-000009AE0000}"/>
    <cellStyle name="20% - Accent1 4 6 2 6 3 3 2" xfId="44735" xr:uid="{00000000-0005-0000-0000-00000AAE0000}"/>
    <cellStyle name="20% - Accent1 4 6 2 6 3 4" xfId="44736" xr:uid="{00000000-0005-0000-0000-00000BAE0000}"/>
    <cellStyle name="20% - Accent1 4 6 2 6 4" xfId="44737" xr:uid="{00000000-0005-0000-0000-00000CAE0000}"/>
    <cellStyle name="20% - Accent1 4 6 2 6 4 2" xfId="44738" xr:uid="{00000000-0005-0000-0000-00000DAE0000}"/>
    <cellStyle name="20% - Accent1 4 6 2 6 4 2 2" xfId="44739" xr:uid="{00000000-0005-0000-0000-00000EAE0000}"/>
    <cellStyle name="20% - Accent1 4 6 2 6 4 2 2 2" xfId="44740" xr:uid="{00000000-0005-0000-0000-00000FAE0000}"/>
    <cellStyle name="20% - Accent1 4 6 2 6 4 2 3" xfId="44741" xr:uid="{00000000-0005-0000-0000-000010AE0000}"/>
    <cellStyle name="20% - Accent1 4 6 2 6 4 3" xfId="44742" xr:uid="{00000000-0005-0000-0000-000011AE0000}"/>
    <cellStyle name="20% - Accent1 4 6 2 6 4 3 2" xfId="44743" xr:uid="{00000000-0005-0000-0000-000012AE0000}"/>
    <cellStyle name="20% - Accent1 4 6 2 6 4 4" xfId="44744" xr:uid="{00000000-0005-0000-0000-000013AE0000}"/>
    <cellStyle name="20% - Accent1 4 6 2 6 5" xfId="44745" xr:uid="{00000000-0005-0000-0000-000014AE0000}"/>
    <cellStyle name="20% - Accent1 4 6 2 6 5 2" xfId="44746" xr:uid="{00000000-0005-0000-0000-000015AE0000}"/>
    <cellStyle name="20% - Accent1 4 6 2 6 5 2 2" xfId="44747" xr:uid="{00000000-0005-0000-0000-000016AE0000}"/>
    <cellStyle name="20% - Accent1 4 6 2 6 5 3" xfId="44748" xr:uid="{00000000-0005-0000-0000-000017AE0000}"/>
    <cellStyle name="20% - Accent1 4 6 2 6 6" xfId="44749" xr:uid="{00000000-0005-0000-0000-000018AE0000}"/>
    <cellStyle name="20% - Accent1 4 6 2 6 6 2" xfId="44750" xr:uid="{00000000-0005-0000-0000-000019AE0000}"/>
    <cellStyle name="20% - Accent1 4 6 2 6 6 2 2" xfId="44751" xr:uid="{00000000-0005-0000-0000-00001AAE0000}"/>
    <cellStyle name="20% - Accent1 4 6 2 6 6 3" xfId="44752" xr:uid="{00000000-0005-0000-0000-00001BAE0000}"/>
    <cellStyle name="20% - Accent1 4 6 2 6 7" xfId="44753" xr:uid="{00000000-0005-0000-0000-00001CAE0000}"/>
    <cellStyle name="20% - Accent1 4 6 2 6 7 2" xfId="44754" xr:uid="{00000000-0005-0000-0000-00001DAE0000}"/>
    <cellStyle name="20% - Accent1 4 6 2 6 8" xfId="44755" xr:uid="{00000000-0005-0000-0000-00001EAE0000}"/>
    <cellStyle name="20% - Accent1 4 6 2 6 8 2" xfId="44756" xr:uid="{00000000-0005-0000-0000-00001FAE0000}"/>
    <cellStyle name="20% - Accent1 4 6 2 6 9" xfId="44757" xr:uid="{00000000-0005-0000-0000-000020AE0000}"/>
    <cellStyle name="20% - Accent1 4 6 2 7" xfId="44758" xr:uid="{00000000-0005-0000-0000-000021AE0000}"/>
    <cellStyle name="20% - Accent1 4 6 2 7 2" xfId="44759" xr:uid="{00000000-0005-0000-0000-000022AE0000}"/>
    <cellStyle name="20% - Accent1 4 6 2 7 2 2" xfId="44760" xr:uid="{00000000-0005-0000-0000-000023AE0000}"/>
    <cellStyle name="20% - Accent1 4 6 2 7 2 2 2" xfId="44761" xr:uid="{00000000-0005-0000-0000-000024AE0000}"/>
    <cellStyle name="20% - Accent1 4 6 2 7 2 3" xfId="44762" xr:uid="{00000000-0005-0000-0000-000025AE0000}"/>
    <cellStyle name="20% - Accent1 4 6 2 7 3" xfId="44763" xr:uid="{00000000-0005-0000-0000-000026AE0000}"/>
    <cellStyle name="20% - Accent1 4 6 2 7 3 2" xfId="44764" xr:uid="{00000000-0005-0000-0000-000027AE0000}"/>
    <cellStyle name="20% - Accent1 4 6 2 7 4" xfId="44765" xr:uid="{00000000-0005-0000-0000-000028AE0000}"/>
    <cellStyle name="20% - Accent1 4 6 2 8" xfId="44766" xr:uid="{00000000-0005-0000-0000-000029AE0000}"/>
    <cellStyle name="20% - Accent1 4 6 2 8 2" xfId="44767" xr:uid="{00000000-0005-0000-0000-00002AAE0000}"/>
    <cellStyle name="20% - Accent1 4 6 2 8 2 2" xfId="44768" xr:uid="{00000000-0005-0000-0000-00002BAE0000}"/>
    <cellStyle name="20% - Accent1 4 6 2 8 2 2 2" xfId="44769" xr:uid="{00000000-0005-0000-0000-00002CAE0000}"/>
    <cellStyle name="20% - Accent1 4 6 2 8 2 3" xfId="44770" xr:uid="{00000000-0005-0000-0000-00002DAE0000}"/>
    <cellStyle name="20% - Accent1 4 6 2 8 3" xfId="44771" xr:uid="{00000000-0005-0000-0000-00002EAE0000}"/>
    <cellStyle name="20% - Accent1 4 6 2 8 3 2" xfId="44772" xr:uid="{00000000-0005-0000-0000-00002FAE0000}"/>
    <cellStyle name="20% - Accent1 4 6 2 8 4" xfId="44773" xr:uid="{00000000-0005-0000-0000-000030AE0000}"/>
    <cellStyle name="20% - Accent1 4 6 2 9" xfId="44774" xr:uid="{00000000-0005-0000-0000-000031AE0000}"/>
    <cellStyle name="20% - Accent1 4 6 2 9 2" xfId="44775" xr:uid="{00000000-0005-0000-0000-000032AE0000}"/>
    <cellStyle name="20% - Accent1 4 6 2 9 2 2" xfId="44776" xr:uid="{00000000-0005-0000-0000-000033AE0000}"/>
    <cellStyle name="20% - Accent1 4 6 2 9 2 2 2" xfId="44777" xr:uid="{00000000-0005-0000-0000-000034AE0000}"/>
    <cellStyle name="20% - Accent1 4 6 2 9 2 3" xfId="44778" xr:uid="{00000000-0005-0000-0000-000035AE0000}"/>
    <cellStyle name="20% - Accent1 4 6 2 9 3" xfId="44779" xr:uid="{00000000-0005-0000-0000-000036AE0000}"/>
    <cellStyle name="20% - Accent1 4 6 2 9 3 2" xfId="44780" xr:uid="{00000000-0005-0000-0000-000037AE0000}"/>
    <cellStyle name="20% - Accent1 4 6 2 9 4" xfId="44781" xr:uid="{00000000-0005-0000-0000-000038AE0000}"/>
    <cellStyle name="20% - Accent1 4 6 3" xfId="44782" xr:uid="{00000000-0005-0000-0000-000039AE0000}"/>
    <cellStyle name="20% - Accent1 4 6 3 10" xfId="44783" xr:uid="{00000000-0005-0000-0000-00003AAE0000}"/>
    <cellStyle name="20% - Accent1 4 6 3 10 2" xfId="44784" xr:uid="{00000000-0005-0000-0000-00003BAE0000}"/>
    <cellStyle name="20% - Accent1 4 6 3 11" xfId="44785" xr:uid="{00000000-0005-0000-0000-00003CAE0000}"/>
    <cellStyle name="20% - Accent1 4 6 3 2" xfId="44786" xr:uid="{00000000-0005-0000-0000-00003DAE0000}"/>
    <cellStyle name="20% - Accent1 4 6 3 2 2" xfId="44787" xr:uid="{00000000-0005-0000-0000-00003EAE0000}"/>
    <cellStyle name="20% - Accent1 4 6 3 2 2 2" xfId="44788" xr:uid="{00000000-0005-0000-0000-00003FAE0000}"/>
    <cellStyle name="20% - Accent1 4 6 3 2 2 2 2" xfId="44789" xr:uid="{00000000-0005-0000-0000-000040AE0000}"/>
    <cellStyle name="20% - Accent1 4 6 3 2 2 2 2 2" xfId="44790" xr:uid="{00000000-0005-0000-0000-000041AE0000}"/>
    <cellStyle name="20% - Accent1 4 6 3 2 2 2 3" xfId="44791" xr:uid="{00000000-0005-0000-0000-000042AE0000}"/>
    <cellStyle name="20% - Accent1 4 6 3 2 2 3" xfId="44792" xr:uid="{00000000-0005-0000-0000-000043AE0000}"/>
    <cellStyle name="20% - Accent1 4 6 3 2 2 3 2" xfId="44793" xr:uid="{00000000-0005-0000-0000-000044AE0000}"/>
    <cellStyle name="20% - Accent1 4 6 3 2 2 4" xfId="44794" xr:uid="{00000000-0005-0000-0000-000045AE0000}"/>
    <cellStyle name="20% - Accent1 4 6 3 2 3" xfId="44795" xr:uid="{00000000-0005-0000-0000-000046AE0000}"/>
    <cellStyle name="20% - Accent1 4 6 3 2 3 2" xfId="44796" xr:uid="{00000000-0005-0000-0000-000047AE0000}"/>
    <cellStyle name="20% - Accent1 4 6 3 2 3 2 2" xfId="44797" xr:uid="{00000000-0005-0000-0000-000048AE0000}"/>
    <cellStyle name="20% - Accent1 4 6 3 2 3 2 2 2" xfId="44798" xr:uid="{00000000-0005-0000-0000-000049AE0000}"/>
    <cellStyle name="20% - Accent1 4 6 3 2 3 2 3" xfId="44799" xr:uid="{00000000-0005-0000-0000-00004AAE0000}"/>
    <cellStyle name="20% - Accent1 4 6 3 2 3 3" xfId="44800" xr:uid="{00000000-0005-0000-0000-00004BAE0000}"/>
    <cellStyle name="20% - Accent1 4 6 3 2 3 3 2" xfId="44801" xr:uid="{00000000-0005-0000-0000-00004CAE0000}"/>
    <cellStyle name="20% - Accent1 4 6 3 2 3 4" xfId="44802" xr:uid="{00000000-0005-0000-0000-00004DAE0000}"/>
    <cellStyle name="20% - Accent1 4 6 3 2 4" xfId="44803" xr:uid="{00000000-0005-0000-0000-00004EAE0000}"/>
    <cellStyle name="20% - Accent1 4 6 3 2 4 2" xfId="44804" xr:uid="{00000000-0005-0000-0000-00004FAE0000}"/>
    <cellStyle name="20% - Accent1 4 6 3 2 4 2 2" xfId="44805" xr:uid="{00000000-0005-0000-0000-000050AE0000}"/>
    <cellStyle name="20% - Accent1 4 6 3 2 4 2 2 2" xfId="44806" xr:uid="{00000000-0005-0000-0000-000051AE0000}"/>
    <cellStyle name="20% - Accent1 4 6 3 2 4 2 3" xfId="44807" xr:uid="{00000000-0005-0000-0000-000052AE0000}"/>
    <cellStyle name="20% - Accent1 4 6 3 2 4 3" xfId="44808" xr:uid="{00000000-0005-0000-0000-000053AE0000}"/>
    <cellStyle name="20% - Accent1 4 6 3 2 4 3 2" xfId="44809" xr:uid="{00000000-0005-0000-0000-000054AE0000}"/>
    <cellStyle name="20% - Accent1 4 6 3 2 4 4" xfId="44810" xr:uid="{00000000-0005-0000-0000-000055AE0000}"/>
    <cellStyle name="20% - Accent1 4 6 3 2 5" xfId="44811" xr:uid="{00000000-0005-0000-0000-000056AE0000}"/>
    <cellStyle name="20% - Accent1 4 6 3 2 5 2" xfId="44812" xr:uid="{00000000-0005-0000-0000-000057AE0000}"/>
    <cellStyle name="20% - Accent1 4 6 3 2 5 2 2" xfId="44813" xr:uid="{00000000-0005-0000-0000-000058AE0000}"/>
    <cellStyle name="20% - Accent1 4 6 3 2 5 3" xfId="44814" xr:uid="{00000000-0005-0000-0000-000059AE0000}"/>
    <cellStyle name="20% - Accent1 4 6 3 2 6" xfId="44815" xr:uid="{00000000-0005-0000-0000-00005AAE0000}"/>
    <cellStyle name="20% - Accent1 4 6 3 2 6 2" xfId="44816" xr:uid="{00000000-0005-0000-0000-00005BAE0000}"/>
    <cellStyle name="20% - Accent1 4 6 3 2 6 2 2" xfId="44817" xr:uid="{00000000-0005-0000-0000-00005CAE0000}"/>
    <cellStyle name="20% - Accent1 4 6 3 2 6 3" xfId="44818" xr:uid="{00000000-0005-0000-0000-00005DAE0000}"/>
    <cellStyle name="20% - Accent1 4 6 3 2 7" xfId="44819" xr:uid="{00000000-0005-0000-0000-00005EAE0000}"/>
    <cellStyle name="20% - Accent1 4 6 3 2 7 2" xfId="44820" xr:uid="{00000000-0005-0000-0000-00005FAE0000}"/>
    <cellStyle name="20% - Accent1 4 6 3 2 8" xfId="44821" xr:uid="{00000000-0005-0000-0000-000060AE0000}"/>
    <cellStyle name="20% - Accent1 4 6 3 2 8 2" xfId="44822" xr:uid="{00000000-0005-0000-0000-000061AE0000}"/>
    <cellStyle name="20% - Accent1 4 6 3 2 9" xfId="44823" xr:uid="{00000000-0005-0000-0000-000062AE0000}"/>
    <cellStyle name="20% - Accent1 4 6 3 3" xfId="44824" xr:uid="{00000000-0005-0000-0000-000063AE0000}"/>
    <cellStyle name="20% - Accent1 4 6 3 3 2" xfId="44825" xr:uid="{00000000-0005-0000-0000-000064AE0000}"/>
    <cellStyle name="20% - Accent1 4 6 3 3 2 2" xfId="44826" xr:uid="{00000000-0005-0000-0000-000065AE0000}"/>
    <cellStyle name="20% - Accent1 4 6 3 3 2 2 2" xfId="44827" xr:uid="{00000000-0005-0000-0000-000066AE0000}"/>
    <cellStyle name="20% - Accent1 4 6 3 3 2 2 2 2" xfId="44828" xr:uid="{00000000-0005-0000-0000-000067AE0000}"/>
    <cellStyle name="20% - Accent1 4 6 3 3 2 2 3" xfId="44829" xr:uid="{00000000-0005-0000-0000-000068AE0000}"/>
    <cellStyle name="20% - Accent1 4 6 3 3 2 3" xfId="44830" xr:uid="{00000000-0005-0000-0000-000069AE0000}"/>
    <cellStyle name="20% - Accent1 4 6 3 3 2 3 2" xfId="44831" xr:uid="{00000000-0005-0000-0000-00006AAE0000}"/>
    <cellStyle name="20% - Accent1 4 6 3 3 2 4" xfId="44832" xr:uid="{00000000-0005-0000-0000-00006BAE0000}"/>
    <cellStyle name="20% - Accent1 4 6 3 3 3" xfId="44833" xr:uid="{00000000-0005-0000-0000-00006CAE0000}"/>
    <cellStyle name="20% - Accent1 4 6 3 3 3 2" xfId="44834" xr:uid="{00000000-0005-0000-0000-00006DAE0000}"/>
    <cellStyle name="20% - Accent1 4 6 3 3 3 2 2" xfId="44835" xr:uid="{00000000-0005-0000-0000-00006EAE0000}"/>
    <cellStyle name="20% - Accent1 4 6 3 3 3 2 2 2" xfId="44836" xr:uid="{00000000-0005-0000-0000-00006FAE0000}"/>
    <cellStyle name="20% - Accent1 4 6 3 3 3 2 3" xfId="44837" xr:uid="{00000000-0005-0000-0000-000070AE0000}"/>
    <cellStyle name="20% - Accent1 4 6 3 3 3 3" xfId="44838" xr:uid="{00000000-0005-0000-0000-000071AE0000}"/>
    <cellStyle name="20% - Accent1 4 6 3 3 3 3 2" xfId="44839" xr:uid="{00000000-0005-0000-0000-000072AE0000}"/>
    <cellStyle name="20% - Accent1 4 6 3 3 3 4" xfId="44840" xr:uid="{00000000-0005-0000-0000-000073AE0000}"/>
    <cellStyle name="20% - Accent1 4 6 3 3 4" xfId="44841" xr:uid="{00000000-0005-0000-0000-000074AE0000}"/>
    <cellStyle name="20% - Accent1 4 6 3 3 4 2" xfId="44842" xr:uid="{00000000-0005-0000-0000-000075AE0000}"/>
    <cellStyle name="20% - Accent1 4 6 3 3 4 2 2" xfId="44843" xr:uid="{00000000-0005-0000-0000-000076AE0000}"/>
    <cellStyle name="20% - Accent1 4 6 3 3 4 2 2 2" xfId="44844" xr:uid="{00000000-0005-0000-0000-000077AE0000}"/>
    <cellStyle name="20% - Accent1 4 6 3 3 4 2 3" xfId="44845" xr:uid="{00000000-0005-0000-0000-000078AE0000}"/>
    <cellStyle name="20% - Accent1 4 6 3 3 4 3" xfId="44846" xr:uid="{00000000-0005-0000-0000-000079AE0000}"/>
    <cellStyle name="20% - Accent1 4 6 3 3 4 3 2" xfId="44847" xr:uid="{00000000-0005-0000-0000-00007AAE0000}"/>
    <cellStyle name="20% - Accent1 4 6 3 3 4 4" xfId="44848" xr:uid="{00000000-0005-0000-0000-00007BAE0000}"/>
    <cellStyle name="20% - Accent1 4 6 3 3 5" xfId="44849" xr:uid="{00000000-0005-0000-0000-00007CAE0000}"/>
    <cellStyle name="20% - Accent1 4 6 3 3 5 2" xfId="44850" xr:uid="{00000000-0005-0000-0000-00007DAE0000}"/>
    <cellStyle name="20% - Accent1 4 6 3 3 5 2 2" xfId="44851" xr:uid="{00000000-0005-0000-0000-00007EAE0000}"/>
    <cellStyle name="20% - Accent1 4 6 3 3 5 3" xfId="44852" xr:uid="{00000000-0005-0000-0000-00007FAE0000}"/>
    <cellStyle name="20% - Accent1 4 6 3 3 6" xfId="44853" xr:uid="{00000000-0005-0000-0000-000080AE0000}"/>
    <cellStyle name="20% - Accent1 4 6 3 3 6 2" xfId="44854" xr:uid="{00000000-0005-0000-0000-000081AE0000}"/>
    <cellStyle name="20% - Accent1 4 6 3 3 6 2 2" xfId="44855" xr:uid="{00000000-0005-0000-0000-000082AE0000}"/>
    <cellStyle name="20% - Accent1 4 6 3 3 6 3" xfId="44856" xr:uid="{00000000-0005-0000-0000-000083AE0000}"/>
    <cellStyle name="20% - Accent1 4 6 3 3 7" xfId="44857" xr:uid="{00000000-0005-0000-0000-000084AE0000}"/>
    <cellStyle name="20% - Accent1 4 6 3 3 7 2" xfId="44858" xr:uid="{00000000-0005-0000-0000-000085AE0000}"/>
    <cellStyle name="20% - Accent1 4 6 3 3 8" xfId="44859" xr:uid="{00000000-0005-0000-0000-000086AE0000}"/>
    <cellStyle name="20% - Accent1 4 6 3 3 8 2" xfId="44860" xr:uid="{00000000-0005-0000-0000-000087AE0000}"/>
    <cellStyle name="20% - Accent1 4 6 3 3 9" xfId="44861" xr:uid="{00000000-0005-0000-0000-000088AE0000}"/>
    <cellStyle name="20% - Accent1 4 6 3 4" xfId="44862" xr:uid="{00000000-0005-0000-0000-000089AE0000}"/>
    <cellStyle name="20% - Accent1 4 6 3 4 2" xfId="44863" xr:uid="{00000000-0005-0000-0000-00008AAE0000}"/>
    <cellStyle name="20% - Accent1 4 6 3 4 2 2" xfId="44864" xr:uid="{00000000-0005-0000-0000-00008BAE0000}"/>
    <cellStyle name="20% - Accent1 4 6 3 4 2 2 2" xfId="44865" xr:uid="{00000000-0005-0000-0000-00008CAE0000}"/>
    <cellStyle name="20% - Accent1 4 6 3 4 2 3" xfId="44866" xr:uid="{00000000-0005-0000-0000-00008DAE0000}"/>
    <cellStyle name="20% - Accent1 4 6 3 4 3" xfId="44867" xr:uid="{00000000-0005-0000-0000-00008EAE0000}"/>
    <cellStyle name="20% - Accent1 4 6 3 4 3 2" xfId="44868" xr:uid="{00000000-0005-0000-0000-00008FAE0000}"/>
    <cellStyle name="20% - Accent1 4 6 3 4 4" xfId="44869" xr:uid="{00000000-0005-0000-0000-000090AE0000}"/>
    <cellStyle name="20% - Accent1 4 6 3 5" xfId="44870" xr:uid="{00000000-0005-0000-0000-000091AE0000}"/>
    <cellStyle name="20% - Accent1 4 6 3 5 2" xfId="44871" xr:uid="{00000000-0005-0000-0000-000092AE0000}"/>
    <cellStyle name="20% - Accent1 4 6 3 5 2 2" xfId="44872" xr:uid="{00000000-0005-0000-0000-000093AE0000}"/>
    <cellStyle name="20% - Accent1 4 6 3 5 2 2 2" xfId="44873" xr:uid="{00000000-0005-0000-0000-000094AE0000}"/>
    <cellStyle name="20% - Accent1 4 6 3 5 2 3" xfId="44874" xr:uid="{00000000-0005-0000-0000-000095AE0000}"/>
    <cellStyle name="20% - Accent1 4 6 3 5 3" xfId="44875" xr:uid="{00000000-0005-0000-0000-000096AE0000}"/>
    <cellStyle name="20% - Accent1 4 6 3 5 3 2" xfId="44876" xr:uid="{00000000-0005-0000-0000-000097AE0000}"/>
    <cellStyle name="20% - Accent1 4 6 3 5 4" xfId="44877" xr:uid="{00000000-0005-0000-0000-000098AE0000}"/>
    <cellStyle name="20% - Accent1 4 6 3 6" xfId="44878" xr:uid="{00000000-0005-0000-0000-000099AE0000}"/>
    <cellStyle name="20% - Accent1 4 6 3 6 2" xfId="44879" xr:uid="{00000000-0005-0000-0000-00009AAE0000}"/>
    <cellStyle name="20% - Accent1 4 6 3 6 2 2" xfId="44880" xr:uid="{00000000-0005-0000-0000-00009BAE0000}"/>
    <cellStyle name="20% - Accent1 4 6 3 6 2 2 2" xfId="44881" xr:uid="{00000000-0005-0000-0000-00009CAE0000}"/>
    <cellStyle name="20% - Accent1 4 6 3 6 2 3" xfId="44882" xr:uid="{00000000-0005-0000-0000-00009DAE0000}"/>
    <cellStyle name="20% - Accent1 4 6 3 6 3" xfId="44883" xr:uid="{00000000-0005-0000-0000-00009EAE0000}"/>
    <cellStyle name="20% - Accent1 4 6 3 6 3 2" xfId="44884" xr:uid="{00000000-0005-0000-0000-00009FAE0000}"/>
    <cellStyle name="20% - Accent1 4 6 3 6 4" xfId="44885" xr:uid="{00000000-0005-0000-0000-0000A0AE0000}"/>
    <cellStyle name="20% - Accent1 4 6 3 7" xfId="44886" xr:uid="{00000000-0005-0000-0000-0000A1AE0000}"/>
    <cellStyle name="20% - Accent1 4 6 3 7 2" xfId="44887" xr:uid="{00000000-0005-0000-0000-0000A2AE0000}"/>
    <cellStyle name="20% - Accent1 4 6 3 7 2 2" xfId="44888" xr:uid="{00000000-0005-0000-0000-0000A3AE0000}"/>
    <cellStyle name="20% - Accent1 4 6 3 7 3" xfId="44889" xr:uid="{00000000-0005-0000-0000-0000A4AE0000}"/>
    <cellStyle name="20% - Accent1 4 6 3 8" xfId="44890" xr:uid="{00000000-0005-0000-0000-0000A5AE0000}"/>
    <cellStyle name="20% - Accent1 4 6 3 8 2" xfId="44891" xr:uid="{00000000-0005-0000-0000-0000A6AE0000}"/>
    <cellStyle name="20% - Accent1 4 6 3 8 2 2" xfId="44892" xr:uid="{00000000-0005-0000-0000-0000A7AE0000}"/>
    <cellStyle name="20% - Accent1 4 6 3 8 3" xfId="44893" xr:uid="{00000000-0005-0000-0000-0000A8AE0000}"/>
    <cellStyle name="20% - Accent1 4 6 3 9" xfId="44894" xr:uid="{00000000-0005-0000-0000-0000A9AE0000}"/>
    <cellStyle name="20% - Accent1 4 6 3 9 2" xfId="44895" xr:uid="{00000000-0005-0000-0000-0000AAAE0000}"/>
    <cellStyle name="20% - Accent1 4 6 4" xfId="44896" xr:uid="{00000000-0005-0000-0000-0000ABAE0000}"/>
    <cellStyle name="20% - Accent1 4 6 4 10" xfId="44897" xr:uid="{00000000-0005-0000-0000-0000ACAE0000}"/>
    <cellStyle name="20% - Accent1 4 6 4 10 2" xfId="44898" xr:uid="{00000000-0005-0000-0000-0000ADAE0000}"/>
    <cellStyle name="20% - Accent1 4 6 4 11" xfId="44899" xr:uid="{00000000-0005-0000-0000-0000AEAE0000}"/>
    <cellStyle name="20% - Accent1 4 6 4 2" xfId="44900" xr:uid="{00000000-0005-0000-0000-0000AFAE0000}"/>
    <cellStyle name="20% - Accent1 4 6 4 2 2" xfId="44901" xr:uid="{00000000-0005-0000-0000-0000B0AE0000}"/>
    <cellStyle name="20% - Accent1 4 6 4 2 2 2" xfId="44902" xr:uid="{00000000-0005-0000-0000-0000B1AE0000}"/>
    <cellStyle name="20% - Accent1 4 6 4 2 2 2 2" xfId="44903" xr:uid="{00000000-0005-0000-0000-0000B2AE0000}"/>
    <cellStyle name="20% - Accent1 4 6 4 2 2 2 2 2" xfId="44904" xr:uid="{00000000-0005-0000-0000-0000B3AE0000}"/>
    <cellStyle name="20% - Accent1 4 6 4 2 2 2 3" xfId="44905" xr:uid="{00000000-0005-0000-0000-0000B4AE0000}"/>
    <cellStyle name="20% - Accent1 4 6 4 2 2 3" xfId="44906" xr:uid="{00000000-0005-0000-0000-0000B5AE0000}"/>
    <cellStyle name="20% - Accent1 4 6 4 2 2 3 2" xfId="44907" xr:uid="{00000000-0005-0000-0000-0000B6AE0000}"/>
    <cellStyle name="20% - Accent1 4 6 4 2 2 4" xfId="44908" xr:uid="{00000000-0005-0000-0000-0000B7AE0000}"/>
    <cellStyle name="20% - Accent1 4 6 4 2 3" xfId="44909" xr:uid="{00000000-0005-0000-0000-0000B8AE0000}"/>
    <cellStyle name="20% - Accent1 4 6 4 2 3 2" xfId="44910" xr:uid="{00000000-0005-0000-0000-0000B9AE0000}"/>
    <cellStyle name="20% - Accent1 4 6 4 2 3 2 2" xfId="44911" xr:uid="{00000000-0005-0000-0000-0000BAAE0000}"/>
    <cellStyle name="20% - Accent1 4 6 4 2 3 2 2 2" xfId="44912" xr:uid="{00000000-0005-0000-0000-0000BBAE0000}"/>
    <cellStyle name="20% - Accent1 4 6 4 2 3 2 3" xfId="44913" xr:uid="{00000000-0005-0000-0000-0000BCAE0000}"/>
    <cellStyle name="20% - Accent1 4 6 4 2 3 3" xfId="44914" xr:uid="{00000000-0005-0000-0000-0000BDAE0000}"/>
    <cellStyle name="20% - Accent1 4 6 4 2 3 3 2" xfId="44915" xr:uid="{00000000-0005-0000-0000-0000BEAE0000}"/>
    <cellStyle name="20% - Accent1 4 6 4 2 3 4" xfId="44916" xr:uid="{00000000-0005-0000-0000-0000BFAE0000}"/>
    <cellStyle name="20% - Accent1 4 6 4 2 4" xfId="44917" xr:uid="{00000000-0005-0000-0000-0000C0AE0000}"/>
    <cellStyle name="20% - Accent1 4 6 4 2 4 2" xfId="44918" xr:uid="{00000000-0005-0000-0000-0000C1AE0000}"/>
    <cellStyle name="20% - Accent1 4 6 4 2 4 2 2" xfId="44919" xr:uid="{00000000-0005-0000-0000-0000C2AE0000}"/>
    <cellStyle name="20% - Accent1 4 6 4 2 4 2 2 2" xfId="44920" xr:uid="{00000000-0005-0000-0000-0000C3AE0000}"/>
    <cellStyle name="20% - Accent1 4 6 4 2 4 2 3" xfId="44921" xr:uid="{00000000-0005-0000-0000-0000C4AE0000}"/>
    <cellStyle name="20% - Accent1 4 6 4 2 4 3" xfId="44922" xr:uid="{00000000-0005-0000-0000-0000C5AE0000}"/>
    <cellStyle name="20% - Accent1 4 6 4 2 4 3 2" xfId="44923" xr:uid="{00000000-0005-0000-0000-0000C6AE0000}"/>
    <cellStyle name="20% - Accent1 4 6 4 2 4 4" xfId="44924" xr:uid="{00000000-0005-0000-0000-0000C7AE0000}"/>
    <cellStyle name="20% - Accent1 4 6 4 2 5" xfId="44925" xr:uid="{00000000-0005-0000-0000-0000C8AE0000}"/>
    <cellStyle name="20% - Accent1 4 6 4 2 5 2" xfId="44926" xr:uid="{00000000-0005-0000-0000-0000C9AE0000}"/>
    <cellStyle name="20% - Accent1 4 6 4 2 5 2 2" xfId="44927" xr:uid="{00000000-0005-0000-0000-0000CAAE0000}"/>
    <cellStyle name="20% - Accent1 4 6 4 2 5 3" xfId="44928" xr:uid="{00000000-0005-0000-0000-0000CBAE0000}"/>
    <cellStyle name="20% - Accent1 4 6 4 2 6" xfId="44929" xr:uid="{00000000-0005-0000-0000-0000CCAE0000}"/>
    <cellStyle name="20% - Accent1 4 6 4 2 6 2" xfId="44930" xr:uid="{00000000-0005-0000-0000-0000CDAE0000}"/>
    <cellStyle name="20% - Accent1 4 6 4 2 6 2 2" xfId="44931" xr:uid="{00000000-0005-0000-0000-0000CEAE0000}"/>
    <cellStyle name="20% - Accent1 4 6 4 2 6 3" xfId="44932" xr:uid="{00000000-0005-0000-0000-0000CFAE0000}"/>
    <cellStyle name="20% - Accent1 4 6 4 2 7" xfId="44933" xr:uid="{00000000-0005-0000-0000-0000D0AE0000}"/>
    <cellStyle name="20% - Accent1 4 6 4 2 7 2" xfId="44934" xr:uid="{00000000-0005-0000-0000-0000D1AE0000}"/>
    <cellStyle name="20% - Accent1 4 6 4 2 8" xfId="44935" xr:uid="{00000000-0005-0000-0000-0000D2AE0000}"/>
    <cellStyle name="20% - Accent1 4 6 4 2 8 2" xfId="44936" xr:uid="{00000000-0005-0000-0000-0000D3AE0000}"/>
    <cellStyle name="20% - Accent1 4 6 4 2 9" xfId="44937" xr:uid="{00000000-0005-0000-0000-0000D4AE0000}"/>
    <cellStyle name="20% - Accent1 4 6 4 3" xfId="44938" xr:uid="{00000000-0005-0000-0000-0000D5AE0000}"/>
    <cellStyle name="20% - Accent1 4 6 4 3 2" xfId="44939" xr:uid="{00000000-0005-0000-0000-0000D6AE0000}"/>
    <cellStyle name="20% - Accent1 4 6 4 3 2 2" xfId="44940" xr:uid="{00000000-0005-0000-0000-0000D7AE0000}"/>
    <cellStyle name="20% - Accent1 4 6 4 3 2 2 2" xfId="44941" xr:uid="{00000000-0005-0000-0000-0000D8AE0000}"/>
    <cellStyle name="20% - Accent1 4 6 4 3 2 2 2 2" xfId="44942" xr:uid="{00000000-0005-0000-0000-0000D9AE0000}"/>
    <cellStyle name="20% - Accent1 4 6 4 3 2 2 3" xfId="44943" xr:uid="{00000000-0005-0000-0000-0000DAAE0000}"/>
    <cellStyle name="20% - Accent1 4 6 4 3 2 3" xfId="44944" xr:uid="{00000000-0005-0000-0000-0000DBAE0000}"/>
    <cellStyle name="20% - Accent1 4 6 4 3 2 3 2" xfId="44945" xr:uid="{00000000-0005-0000-0000-0000DCAE0000}"/>
    <cellStyle name="20% - Accent1 4 6 4 3 2 4" xfId="44946" xr:uid="{00000000-0005-0000-0000-0000DDAE0000}"/>
    <cellStyle name="20% - Accent1 4 6 4 3 3" xfId="44947" xr:uid="{00000000-0005-0000-0000-0000DEAE0000}"/>
    <cellStyle name="20% - Accent1 4 6 4 3 3 2" xfId="44948" xr:uid="{00000000-0005-0000-0000-0000DFAE0000}"/>
    <cellStyle name="20% - Accent1 4 6 4 3 3 2 2" xfId="44949" xr:uid="{00000000-0005-0000-0000-0000E0AE0000}"/>
    <cellStyle name="20% - Accent1 4 6 4 3 3 2 2 2" xfId="44950" xr:uid="{00000000-0005-0000-0000-0000E1AE0000}"/>
    <cellStyle name="20% - Accent1 4 6 4 3 3 2 3" xfId="44951" xr:uid="{00000000-0005-0000-0000-0000E2AE0000}"/>
    <cellStyle name="20% - Accent1 4 6 4 3 3 3" xfId="44952" xr:uid="{00000000-0005-0000-0000-0000E3AE0000}"/>
    <cellStyle name="20% - Accent1 4 6 4 3 3 3 2" xfId="44953" xr:uid="{00000000-0005-0000-0000-0000E4AE0000}"/>
    <cellStyle name="20% - Accent1 4 6 4 3 3 4" xfId="44954" xr:uid="{00000000-0005-0000-0000-0000E5AE0000}"/>
    <cellStyle name="20% - Accent1 4 6 4 3 4" xfId="44955" xr:uid="{00000000-0005-0000-0000-0000E6AE0000}"/>
    <cellStyle name="20% - Accent1 4 6 4 3 4 2" xfId="44956" xr:uid="{00000000-0005-0000-0000-0000E7AE0000}"/>
    <cellStyle name="20% - Accent1 4 6 4 3 4 2 2" xfId="44957" xr:uid="{00000000-0005-0000-0000-0000E8AE0000}"/>
    <cellStyle name="20% - Accent1 4 6 4 3 4 2 2 2" xfId="44958" xr:uid="{00000000-0005-0000-0000-0000E9AE0000}"/>
    <cellStyle name="20% - Accent1 4 6 4 3 4 2 3" xfId="44959" xr:uid="{00000000-0005-0000-0000-0000EAAE0000}"/>
    <cellStyle name="20% - Accent1 4 6 4 3 4 3" xfId="44960" xr:uid="{00000000-0005-0000-0000-0000EBAE0000}"/>
    <cellStyle name="20% - Accent1 4 6 4 3 4 3 2" xfId="44961" xr:uid="{00000000-0005-0000-0000-0000ECAE0000}"/>
    <cellStyle name="20% - Accent1 4 6 4 3 4 4" xfId="44962" xr:uid="{00000000-0005-0000-0000-0000EDAE0000}"/>
    <cellStyle name="20% - Accent1 4 6 4 3 5" xfId="44963" xr:uid="{00000000-0005-0000-0000-0000EEAE0000}"/>
    <cellStyle name="20% - Accent1 4 6 4 3 5 2" xfId="44964" xr:uid="{00000000-0005-0000-0000-0000EFAE0000}"/>
    <cellStyle name="20% - Accent1 4 6 4 3 5 2 2" xfId="44965" xr:uid="{00000000-0005-0000-0000-0000F0AE0000}"/>
    <cellStyle name="20% - Accent1 4 6 4 3 5 3" xfId="44966" xr:uid="{00000000-0005-0000-0000-0000F1AE0000}"/>
    <cellStyle name="20% - Accent1 4 6 4 3 6" xfId="44967" xr:uid="{00000000-0005-0000-0000-0000F2AE0000}"/>
    <cellStyle name="20% - Accent1 4 6 4 3 6 2" xfId="44968" xr:uid="{00000000-0005-0000-0000-0000F3AE0000}"/>
    <cellStyle name="20% - Accent1 4 6 4 3 6 2 2" xfId="44969" xr:uid="{00000000-0005-0000-0000-0000F4AE0000}"/>
    <cellStyle name="20% - Accent1 4 6 4 3 6 3" xfId="44970" xr:uid="{00000000-0005-0000-0000-0000F5AE0000}"/>
    <cellStyle name="20% - Accent1 4 6 4 3 7" xfId="44971" xr:uid="{00000000-0005-0000-0000-0000F6AE0000}"/>
    <cellStyle name="20% - Accent1 4 6 4 3 7 2" xfId="44972" xr:uid="{00000000-0005-0000-0000-0000F7AE0000}"/>
    <cellStyle name="20% - Accent1 4 6 4 3 8" xfId="44973" xr:uid="{00000000-0005-0000-0000-0000F8AE0000}"/>
    <cellStyle name="20% - Accent1 4 6 4 3 8 2" xfId="44974" xr:uid="{00000000-0005-0000-0000-0000F9AE0000}"/>
    <cellStyle name="20% - Accent1 4 6 4 3 9" xfId="44975" xr:uid="{00000000-0005-0000-0000-0000FAAE0000}"/>
    <cellStyle name="20% - Accent1 4 6 4 4" xfId="44976" xr:uid="{00000000-0005-0000-0000-0000FBAE0000}"/>
    <cellStyle name="20% - Accent1 4 6 4 4 2" xfId="44977" xr:uid="{00000000-0005-0000-0000-0000FCAE0000}"/>
    <cellStyle name="20% - Accent1 4 6 4 4 2 2" xfId="44978" xr:uid="{00000000-0005-0000-0000-0000FDAE0000}"/>
    <cellStyle name="20% - Accent1 4 6 4 4 2 2 2" xfId="44979" xr:uid="{00000000-0005-0000-0000-0000FEAE0000}"/>
    <cellStyle name="20% - Accent1 4 6 4 4 2 3" xfId="44980" xr:uid="{00000000-0005-0000-0000-0000FFAE0000}"/>
    <cellStyle name="20% - Accent1 4 6 4 4 3" xfId="44981" xr:uid="{00000000-0005-0000-0000-000000AF0000}"/>
    <cellStyle name="20% - Accent1 4 6 4 4 3 2" xfId="44982" xr:uid="{00000000-0005-0000-0000-000001AF0000}"/>
    <cellStyle name="20% - Accent1 4 6 4 4 4" xfId="44983" xr:uid="{00000000-0005-0000-0000-000002AF0000}"/>
    <cellStyle name="20% - Accent1 4 6 4 5" xfId="44984" xr:uid="{00000000-0005-0000-0000-000003AF0000}"/>
    <cellStyle name="20% - Accent1 4 6 4 5 2" xfId="44985" xr:uid="{00000000-0005-0000-0000-000004AF0000}"/>
    <cellStyle name="20% - Accent1 4 6 4 5 2 2" xfId="44986" xr:uid="{00000000-0005-0000-0000-000005AF0000}"/>
    <cellStyle name="20% - Accent1 4 6 4 5 2 2 2" xfId="44987" xr:uid="{00000000-0005-0000-0000-000006AF0000}"/>
    <cellStyle name="20% - Accent1 4 6 4 5 2 3" xfId="44988" xr:uid="{00000000-0005-0000-0000-000007AF0000}"/>
    <cellStyle name="20% - Accent1 4 6 4 5 3" xfId="44989" xr:uid="{00000000-0005-0000-0000-000008AF0000}"/>
    <cellStyle name="20% - Accent1 4 6 4 5 3 2" xfId="44990" xr:uid="{00000000-0005-0000-0000-000009AF0000}"/>
    <cellStyle name="20% - Accent1 4 6 4 5 4" xfId="44991" xr:uid="{00000000-0005-0000-0000-00000AAF0000}"/>
    <cellStyle name="20% - Accent1 4 6 4 6" xfId="44992" xr:uid="{00000000-0005-0000-0000-00000BAF0000}"/>
    <cellStyle name="20% - Accent1 4 6 4 6 2" xfId="44993" xr:uid="{00000000-0005-0000-0000-00000CAF0000}"/>
    <cellStyle name="20% - Accent1 4 6 4 6 2 2" xfId="44994" xr:uid="{00000000-0005-0000-0000-00000DAF0000}"/>
    <cellStyle name="20% - Accent1 4 6 4 6 2 2 2" xfId="44995" xr:uid="{00000000-0005-0000-0000-00000EAF0000}"/>
    <cellStyle name="20% - Accent1 4 6 4 6 2 3" xfId="44996" xr:uid="{00000000-0005-0000-0000-00000FAF0000}"/>
    <cellStyle name="20% - Accent1 4 6 4 6 3" xfId="44997" xr:uid="{00000000-0005-0000-0000-000010AF0000}"/>
    <cellStyle name="20% - Accent1 4 6 4 6 3 2" xfId="44998" xr:uid="{00000000-0005-0000-0000-000011AF0000}"/>
    <cellStyle name="20% - Accent1 4 6 4 6 4" xfId="44999" xr:uid="{00000000-0005-0000-0000-000012AF0000}"/>
    <cellStyle name="20% - Accent1 4 6 4 7" xfId="45000" xr:uid="{00000000-0005-0000-0000-000013AF0000}"/>
    <cellStyle name="20% - Accent1 4 6 4 7 2" xfId="45001" xr:uid="{00000000-0005-0000-0000-000014AF0000}"/>
    <cellStyle name="20% - Accent1 4 6 4 7 2 2" xfId="45002" xr:uid="{00000000-0005-0000-0000-000015AF0000}"/>
    <cellStyle name="20% - Accent1 4 6 4 7 3" xfId="45003" xr:uid="{00000000-0005-0000-0000-000016AF0000}"/>
    <cellStyle name="20% - Accent1 4 6 4 8" xfId="45004" xr:uid="{00000000-0005-0000-0000-000017AF0000}"/>
    <cellStyle name="20% - Accent1 4 6 4 8 2" xfId="45005" xr:uid="{00000000-0005-0000-0000-000018AF0000}"/>
    <cellStyle name="20% - Accent1 4 6 4 8 2 2" xfId="45006" xr:uid="{00000000-0005-0000-0000-000019AF0000}"/>
    <cellStyle name="20% - Accent1 4 6 4 8 3" xfId="45007" xr:uid="{00000000-0005-0000-0000-00001AAF0000}"/>
    <cellStyle name="20% - Accent1 4 6 4 9" xfId="45008" xr:uid="{00000000-0005-0000-0000-00001BAF0000}"/>
    <cellStyle name="20% - Accent1 4 6 4 9 2" xfId="45009" xr:uid="{00000000-0005-0000-0000-00001CAF0000}"/>
    <cellStyle name="20% - Accent1 4 6 5" xfId="45010" xr:uid="{00000000-0005-0000-0000-00001DAF0000}"/>
    <cellStyle name="20% - Accent1 4 6 5 10" xfId="45011" xr:uid="{00000000-0005-0000-0000-00001EAF0000}"/>
    <cellStyle name="20% - Accent1 4 6 5 10 2" xfId="45012" xr:uid="{00000000-0005-0000-0000-00001FAF0000}"/>
    <cellStyle name="20% - Accent1 4 6 5 11" xfId="45013" xr:uid="{00000000-0005-0000-0000-000020AF0000}"/>
    <cellStyle name="20% - Accent1 4 6 5 2" xfId="45014" xr:uid="{00000000-0005-0000-0000-000021AF0000}"/>
    <cellStyle name="20% - Accent1 4 6 5 2 2" xfId="45015" xr:uid="{00000000-0005-0000-0000-000022AF0000}"/>
    <cellStyle name="20% - Accent1 4 6 5 2 2 2" xfId="45016" xr:uid="{00000000-0005-0000-0000-000023AF0000}"/>
    <cellStyle name="20% - Accent1 4 6 5 2 2 2 2" xfId="45017" xr:uid="{00000000-0005-0000-0000-000024AF0000}"/>
    <cellStyle name="20% - Accent1 4 6 5 2 2 2 2 2" xfId="45018" xr:uid="{00000000-0005-0000-0000-000025AF0000}"/>
    <cellStyle name="20% - Accent1 4 6 5 2 2 2 3" xfId="45019" xr:uid="{00000000-0005-0000-0000-000026AF0000}"/>
    <cellStyle name="20% - Accent1 4 6 5 2 2 3" xfId="45020" xr:uid="{00000000-0005-0000-0000-000027AF0000}"/>
    <cellStyle name="20% - Accent1 4 6 5 2 2 3 2" xfId="45021" xr:uid="{00000000-0005-0000-0000-000028AF0000}"/>
    <cellStyle name="20% - Accent1 4 6 5 2 2 4" xfId="45022" xr:uid="{00000000-0005-0000-0000-000029AF0000}"/>
    <cellStyle name="20% - Accent1 4 6 5 2 3" xfId="45023" xr:uid="{00000000-0005-0000-0000-00002AAF0000}"/>
    <cellStyle name="20% - Accent1 4 6 5 2 3 2" xfId="45024" xr:uid="{00000000-0005-0000-0000-00002BAF0000}"/>
    <cellStyle name="20% - Accent1 4 6 5 2 3 2 2" xfId="45025" xr:uid="{00000000-0005-0000-0000-00002CAF0000}"/>
    <cellStyle name="20% - Accent1 4 6 5 2 3 2 2 2" xfId="45026" xr:uid="{00000000-0005-0000-0000-00002DAF0000}"/>
    <cellStyle name="20% - Accent1 4 6 5 2 3 2 3" xfId="45027" xr:uid="{00000000-0005-0000-0000-00002EAF0000}"/>
    <cellStyle name="20% - Accent1 4 6 5 2 3 3" xfId="45028" xr:uid="{00000000-0005-0000-0000-00002FAF0000}"/>
    <cellStyle name="20% - Accent1 4 6 5 2 3 3 2" xfId="45029" xr:uid="{00000000-0005-0000-0000-000030AF0000}"/>
    <cellStyle name="20% - Accent1 4 6 5 2 3 4" xfId="45030" xr:uid="{00000000-0005-0000-0000-000031AF0000}"/>
    <cellStyle name="20% - Accent1 4 6 5 2 4" xfId="45031" xr:uid="{00000000-0005-0000-0000-000032AF0000}"/>
    <cellStyle name="20% - Accent1 4 6 5 2 4 2" xfId="45032" xr:uid="{00000000-0005-0000-0000-000033AF0000}"/>
    <cellStyle name="20% - Accent1 4 6 5 2 4 2 2" xfId="45033" xr:uid="{00000000-0005-0000-0000-000034AF0000}"/>
    <cellStyle name="20% - Accent1 4 6 5 2 4 2 2 2" xfId="45034" xr:uid="{00000000-0005-0000-0000-000035AF0000}"/>
    <cellStyle name="20% - Accent1 4 6 5 2 4 2 3" xfId="45035" xr:uid="{00000000-0005-0000-0000-000036AF0000}"/>
    <cellStyle name="20% - Accent1 4 6 5 2 4 3" xfId="45036" xr:uid="{00000000-0005-0000-0000-000037AF0000}"/>
    <cellStyle name="20% - Accent1 4 6 5 2 4 3 2" xfId="45037" xr:uid="{00000000-0005-0000-0000-000038AF0000}"/>
    <cellStyle name="20% - Accent1 4 6 5 2 4 4" xfId="45038" xr:uid="{00000000-0005-0000-0000-000039AF0000}"/>
    <cellStyle name="20% - Accent1 4 6 5 2 5" xfId="45039" xr:uid="{00000000-0005-0000-0000-00003AAF0000}"/>
    <cellStyle name="20% - Accent1 4 6 5 2 5 2" xfId="45040" xr:uid="{00000000-0005-0000-0000-00003BAF0000}"/>
    <cellStyle name="20% - Accent1 4 6 5 2 5 2 2" xfId="45041" xr:uid="{00000000-0005-0000-0000-00003CAF0000}"/>
    <cellStyle name="20% - Accent1 4 6 5 2 5 3" xfId="45042" xr:uid="{00000000-0005-0000-0000-00003DAF0000}"/>
    <cellStyle name="20% - Accent1 4 6 5 2 6" xfId="45043" xr:uid="{00000000-0005-0000-0000-00003EAF0000}"/>
    <cellStyle name="20% - Accent1 4 6 5 2 6 2" xfId="45044" xr:uid="{00000000-0005-0000-0000-00003FAF0000}"/>
    <cellStyle name="20% - Accent1 4 6 5 2 6 2 2" xfId="45045" xr:uid="{00000000-0005-0000-0000-000040AF0000}"/>
    <cellStyle name="20% - Accent1 4 6 5 2 6 3" xfId="45046" xr:uid="{00000000-0005-0000-0000-000041AF0000}"/>
    <cellStyle name="20% - Accent1 4 6 5 2 7" xfId="45047" xr:uid="{00000000-0005-0000-0000-000042AF0000}"/>
    <cellStyle name="20% - Accent1 4 6 5 2 7 2" xfId="45048" xr:uid="{00000000-0005-0000-0000-000043AF0000}"/>
    <cellStyle name="20% - Accent1 4 6 5 2 8" xfId="45049" xr:uid="{00000000-0005-0000-0000-000044AF0000}"/>
    <cellStyle name="20% - Accent1 4 6 5 2 8 2" xfId="45050" xr:uid="{00000000-0005-0000-0000-000045AF0000}"/>
    <cellStyle name="20% - Accent1 4 6 5 2 9" xfId="45051" xr:uid="{00000000-0005-0000-0000-000046AF0000}"/>
    <cellStyle name="20% - Accent1 4 6 5 3" xfId="45052" xr:uid="{00000000-0005-0000-0000-000047AF0000}"/>
    <cellStyle name="20% - Accent1 4 6 5 3 2" xfId="45053" xr:uid="{00000000-0005-0000-0000-000048AF0000}"/>
    <cellStyle name="20% - Accent1 4 6 5 3 2 2" xfId="45054" xr:uid="{00000000-0005-0000-0000-000049AF0000}"/>
    <cellStyle name="20% - Accent1 4 6 5 3 2 2 2" xfId="45055" xr:uid="{00000000-0005-0000-0000-00004AAF0000}"/>
    <cellStyle name="20% - Accent1 4 6 5 3 2 2 2 2" xfId="45056" xr:uid="{00000000-0005-0000-0000-00004BAF0000}"/>
    <cellStyle name="20% - Accent1 4 6 5 3 2 2 3" xfId="45057" xr:uid="{00000000-0005-0000-0000-00004CAF0000}"/>
    <cellStyle name="20% - Accent1 4 6 5 3 2 3" xfId="45058" xr:uid="{00000000-0005-0000-0000-00004DAF0000}"/>
    <cellStyle name="20% - Accent1 4 6 5 3 2 3 2" xfId="45059" xr:uid="{00000000-0005-0000-0000-00004EAF0000}"/>
    <cellStyle name="20% - Accent1 4 6 5 3 2 4" xfId="45060" xr:uid="{00000000-0005-0000-0000-00004FAF0000}"/>
    <cellStyle name="20% - Accent1 4 6 5 3 3" xfId="45061" xr:uid="{00000000-0005-0000-0000-000050AF0000}"/>
    <cellStyle name="20% - Accent1 4 6 5 3 3 2" xfId="45062" xr:uid="{00000000-0005-0000-0000-000051AF0000}"/>
    <cellStyle name="20% - Accent1 4 6 5 3 3 2 2" xfId="45063" xr:uid="{00000000-0005-0000-0000-000052AF0000}"/>
    <cellStyle name="20% - Accent1 4 6 5 3 3 2 2 2" xfId="45064" xr:uid="{00000000-0005-0000-0000-000053AF0000}"/>
    <cellStyle name="20% - Accent1 4 6 5 3 3 2 3" xfId="45065" xr:uid="{00000000-0005-0000-0000-000054AF0000}"/>
    <cellStyle name="20% - Accent1 4 6 5 3 3 3" xfId="45066" xr:uid="{00000000-0005-0000-0000-000055AF0000}"/>
    <cellStyle name="20% - Accent1 4 6 5 3 3 3 2" xfId="45067" xr:uid="{00000000-0005-0000-0000-000056AF0000}"/>
    <cellStyle name="20% - Accent1 4 6 5 3 3 4" xfId="45068" xr:uid="{00000000-0005-0000-0000-000057AF0000}"/>
    <cellStyle name="20% - Accent1 4 6 5 3 4" xfId="45069" xr:uid="{00000000-0005-0000-0000-000058AF0000}"/>
    <cellStyle name="20% - Accent1 4 6 5 3 4 2" xfId="45070" xr:uid="{00000000-0005-0000-0000-000059AF0000}"/>
    <cellStyle name="20% - Accent1 4 6 5 3 4 2 2" xfId="45071" xr:uid="{00000000-0005-0000-0000-00005AAF0000}"/>
    <cellStyle name="20% - Accent1 4 6 5 3 4 2 2 2" xfId="45072" xr:uid="{00000000-0005-0000-0000-00005BAF0000}"/>
    <cellStyle name="20% - Accent1 4 6 5 3 4 2 3" xfId="45073" xr:uid="{00000000-0005-0000-0000-00005CAF0000}"/>
    <cellStyle name="20% - Accent1 4 6 5 3 4 3" xfId="45074" xr:uid="{00000000-0005-0000-0000-00005DAF0000}"/>
    <cellStyle name="20% - Accent1 4 6 5 3 4 3 2" xfId="45075" xr:uid="{00000000-0005-0000-0000-00005EAF0000}"/>
    <cellStyle name="20% - Accent1 4 6 5 3 4 4" xfId="45076" xr:uid="{00000000-0005-0000-0000-00005FAF0000}"/>
    <cellStyle name="20% - Accent1 4 6 5 3 5" xfId="45077" xr:uid="{00000000-0005-0000-0000-000060AF0000}"/>
    <cellStyle name="20% - Accent1 4 6 5 3 5 2" xfId="45078" xr:uid="{00000000-0005-0000-0000-000061AF0000}"/>
    <cellStyle name="20% - Accent1 4 6 5 3 5 2 2" xfId="45079" xr:uid="{00000000-0005-0000-0000-000062AF0000}"/>
    <cellStyle name="20% - Accent1 4 6 5 3 5 3" xfId="45080" xr:uid="{00000000-0005-0000-0000-000063AF0000}"/>
    <cellStyle name="20% - Accent1 4 6 5 3 6" xfId="45081" xr:uid="{00000000-0005-0000-0000-000064AF0000}"/>
    <cellStyle name="20% - Accent1 4 6 5 3 6 2" xfId="45082" xr:uid="{00000000-0005-0000-0000-000065AF0000}"/>
    <cellStyle name="20% - Accent1 4 6 5 3 6 2 2" xfId="45083" xr:uid="{00000000-0005-0000-0000-000066AF0000}"/>
    <cellStyle name="20% - Accent1 4 6 5 3 6 3" xfId="45084" xr:uid="{00000000-0005-0000-0000-000067AF0000}"/>
    <cellStyle name="20% - Accent1 4 6 5 3 7" xfId="45085" xr:uid="{00000000-0005-0000-0000-000068AF0000}"/>
    <cellStyle name="20% - Accent1 4 6 5 3 7 2" xfId="45086" xr:uid="{00000000-0005-0000-0000-000069AF0000}"/>
    <cellStyle name="20% - Accent1 4 6 5 3 8" xfId="45087" xr:uid="{00000000-0005-0000-0000-00006AAF0000}"/>
    <cellStyle name="20% - Accent1 4 6 5 3 8 2" xfId="45088" xr:uid="{00000000-0005-0000-0000-00006BAF0000}"/>
    <cellStyle name="20% - Accent1 4 6 5 3 9" xfId="45089" xr:uid="{00000000-0005-0000-0000-00006CAF0000}"/>
    <cellStyle name="20% - Accent1 4 6 5 4" xfId="45090" xr:uid="{00000000-0005-0000-0000-00006DAF0000}"/>
    <cellStyle name="20% - Accent1 4 6 5 4 2" xfId="45091" xr:uid="{00000000-0005-0000-0000-00006EAF0000}"/>
    <cellStyle name="20% - Accent1 4 6 5 4 2 2" xfId="45092" xr:uid="{00000000-0005-0000-0000-00006FAF0000}"/>
    <cellStyle name="20% - Accent1 4 6 5 4 2 2 2" xfId="45093" xr:uid="{00000000-0005-0000-0000-000070AF0000}"/>
    <cellStyle name="20% - Accent1 4 6 5 4 2 3" xfId="45094" xr:uid="{00000000-0005-0000-0000-000071AF0000}"/>
    <cellStyle name="20% - Accent1 4 6 5 4 3" xfId="45095" xr:uid="{00000000-0005-0000-0000-000072AF0000}"/>
    <cellStyle name="20% - Accent1 4 6 5 4 3 2" xfId="45096" xr:uid="{00000000-0005-0000-0000-000073AF0000}"/>
    <cellStyle name="20% - Accent1 4 6 5 4 4" xfId="45097" xr:uid="{00000000-0005-0000-0000-000074AF0000}"/>
    <cellStyle name="20% - Accent1 4 6 5 5" xfId="45098" xr:uid="{00000000-0005-0000-0000-000075AF0000}"/>
    <cellStyle name="20% - Accent1 4 6 5 5 2" xfId="45099" xr:uid="{00000000-0005-0000-0000-000076AF0000}"/>
    <cellStyle name="20% - Accent1 4 6 5 5 2 2" xfId="45100" xr:uid="{00000000-0005-0000-0000-000077AF0000}"/>
    <cellStyle name="20% - Accent1 4 6 5 5 2 2 2" xfId="45101" xr:uid="{00000000-0005-0000-0000-000078AF0000}"/>
    <cellStyle name="20% - Accent1 4 6 5 5 2 3" xfId="45102" xr:uid="{00000000-0005-0000-0000-000079AF0000}"/>
    <cellStyle name="20% - Accent1 4 6 5 5 3" xfId="45103" xr:uid="{00000000-0005-0000-0000-00007AAF0000}"/>
    <cellStyle name="20% - Accent1 4 6 5 5 3 2" xfId="45104" xr:uid="{00000000-0005-0000-0000-00007BAF0000}"/>
    <cellStyle name="20% - Accent1 4 6 5 5 4" xfId="45105" xr:uid="{00000000-0005-0000-0000-00007CAF0000}"/>
    <cellStyle name="20% - Accent1 4 6 5 6" xfId="45106" xr:uid="{00000000-0005-0000-0000-00007DAF0000}"/>
    <cellStyle name="20% - Accent1 4 6 5 6 2" xfId="45107" xr:uid="{00000000-0005-0000-0000-00007EAF0000}"/>
    <cellStyle name="20% - Accent1 4 6 5 6 2 2" xfId="45108" xr:uid="{00000000-0005-0000-0000-00007FAF0000}"/>
    <cellStyle name="20% - Accent1 4 6 5 6 2 2 2" xfId="45109" xr:uid="{00000000-0005-0000-0000-000080AF0000}"/>
    <cellStyle name="20% - Accent1 4 6 5 6 2 3" xfId="45110" xr:uid="{00000000-0005-0000-0000-000081AF0000}"/>
    <cellStyle name="20% - Accent1 4 6 5 6 3" xfId="45111" xr:uid="{00000000-0005-0000-0000-000082AF0000}"/>
    <cellStyle name="20% - Accent1 4 6 5 6 3 2" xfId="45112" xr:uid="{00000000-0005-0000-0000-000083AF0000}"/>
    <cellStyle name="20% - Accent1 4 6 5 6 4" xfId="45113" xr:uid="{00000000-0005-0000-0000-000084AF0000}"/>
    <cellStyle name="20% - Accent1 4 6 5 7" xfId="45114" xr:uid="{00000000-0005-0000-0000-000085AF0000}"/>
    <cellStyle name="20% - Accent1 4 6 5 7 2" xfId="45115" xr:uid="{00000000-0005-0000-0000-000086AF0000}"/>
    <cellStyle name="20% - Accent1 4 6 5 7 2 2" xfId="45116" xr:uid="{00000000-0005-0000-0000-000087AF0000}"/>
    <cellStyle name="20% - Accent1 4 6 5 7 3" xfId="45117" xr:uid="{00000000-0005-0000-0000-000088AF0000}"/>
    <cellStyle name="20% - Accent1 4 6 5 8" xfId="45118" xr:uid="{00000000-0005-0000-0000-000089AF0000}"/>
    <cellStyle name="20% - Accent1 4 6 5 8 2" xfId="45119" xr:uid="{00000000-0005-0000-0000-00008AAF0000}"/>
    <cellStyle name="20% - Accent1 4 6 5 8 2 2" xfId="45120" xr:uid="{00000000-0005-0000-0000-00008BAF0000}"/>
    <cellStyle name="20% - Accent1 4 6 5 8 3" xfId="45121" xr:uid="{00000000-0005-0000-0000-00008CAF0000}"/>
    <cellStyle name="20% - Accent1 4 6 5 9" xfId="45122" xr:uid="{00000000-0005-0000-0000-00008DAF0000}"/>
    <cellStyle name="20% - Accent1 4 6 5 9 2" xfId="45123" xr:uid="{00000000-0005-0000-0000-00008EAF0000}"/>
    <cellStyle name="20% - Accent1 4 6 6" xfId="45124" xr:uid="{00000000-0005-0000-0000-00008FAF0000}"/>
    <cellStyle name="20% - Accent1 4 6 6 2" xfId="45125" xr:uid="{00000000-0005-0000-0000-000090AF0000}"/>
    <cellStyle name="20% - Accent1 4 6 6 2 2" xfId="45126" xr:uid="{00000000-0005-0000-0000-000091AF0000}"/>
    <cellStyle name="20% - Accent1 4 6 6 2 2 2" xfId="45127" xr:uid="{00000000-0005-0000-0000-000092AF0000}"/>
    <cellStyle name="20% - Accent1 4 6 6 2 2 2 2" xfId="45128" xr:uid="{00000000-0005-0000-0000-000093AF0000}"/>
    <cellStyle name="20% - Accent1 4 6 6 2 2 3" xfId="45129" xr:uid="{00000000-0005-0000-0000-000094AF0000}"/>
    <cellStyle name="20% - Accent1 4 6 6 2 3" xfId="45130" xr:uid="{00000000-0005-0000-0000-000095AF0000}"/>
    <cellStyle name="20% - Accent1 4 6 6 2 3 2" xfId="45131" xr:uid="{00000000-0005-0000-0000-000096AF0000}"/>
    <cellStyle name="20% - Accent1 4 6 6 2 4" xfId="45132" xr:uid="{00000000-0005-0000-0000-000097AF0000}"/>
    <cellStyle name="20% - Accent1 4 6 6 3" xfId="45133" xr:uid="{00000000-0005-0000-0000-000098AF0000}"/>
    <cellStyle name="20% - Accent1 4 6 6 3 2" xfId="45134" xr:uid="{00000000-0005-0000-0000-000099AF0000}"/>
    <cellStyle name="20% - Accent1 4 6 6 3 2 2" xfId="45135" xr:uid="{00000000-0005-0000-0000-00009AAF0000}"/>
    <cellStyle name="20% - Accent1 4 6 6 3 2 2 2" xfId="45136" xr:uid="{00000000-0005-0000-0000-00009BAF0000}"/>
    <cellStyle name="20% - Accent1 4 6 6 3 2 3" xfId="45137" xr:uid="{00000000-0005-0000-0000-00009CAF0000}"/>
    <cellStyle name="20% - Accent1 4 6 6 3 3" xfId="45138" xr:uid="{00000000-0005-0000-0000-00009DAF0000}"/>
    <cellStyle name="20% - Accent1 4 6 6 3 3 2" xfId="45139" xr:uid="{00000000-0005-0000-0000-00009EAF0000}"/>
    <cellStyle name="20% - Accent1 4 6 6 3 4" xfId="45140" xr:uid="{00000000-0005-0000-0000-00009FAF0000}"/>
    <cellStyle name="20% - Accent1 4 6 6 4" xfId="45141" xr:uid="{00000000-0005-0000-0000-0000A0AF0000}"/>
    <cellStyle name="20% - Accent1 4 6 6 4 2" xfId="45142" xr:uid="{00000000-0005-0000-0000-0000A1AF0000}"/>
    <cellStyle name="20% - Accent1 4 6 6 4 2 2" xfId="45143" xr:uid="{00000000-0005-0000-0000-0000A2AF0000}"/>
    <cellStyle name="20% - Accent1 4 6 6 4 2 2 2" xfId="45144" xr:uid="{00000000-0005-0000-0000-0000A3AF0000}"/>
    <cellStyle name="20% - Accent1 4 6 6 4 2 3" xfId="45145" xr:uid="{00000000-0005-0000-0000-0000A4AF0000}"/>
    <cellStyle name="20% - Accent1 4 6 6 4 3" xfId="45146" xr:uid="{00000000-0005-0000-0000-0000A5AF0000}"/>
    <cellStyle name="20% - Accent1 4 6 6 4 3 2" xfId="45147" xr:uid="{00000000-0005-0000-0000-0000A6AF0000}"/>
    <cellStyle name="20% - Accent1 4 6 6 4 4" xfId="45148" xr:uid="{00000000-0005-0000-0000-0000A7AF0000}"/>
    <cellStyle name="20% - Accent1 4 6 6 5" xfId="45149" xr:uid="{00000000-0005-0000-0000-0000A8AF0000}"/>
    <cellStyle name="20% - Accent1 4 6 6 5 2" xfId="45150" xr:uid="{00000000-0005-0000-0000-0000A9AF0000}"/>
    <cellStyle name="20% - Accent1 4 6 6 5 2 2" xfId="45151" xr:uid="{00000000-0005-0000-0000-0000AAAF0000}"/>
    <cellStyle name="20% - Accent1 4 6 6 5 3" xfId="45152" xr:uid="{00000000-0005-0000-0000-0000ABAF0000}"/>
    <cellStyle name="20% - Accent1 4 6 6 6" xfId="45153" xr:uid="{00000000-0005-0000-0000-0000ACAF0000}"/>
    <cellStyle name="20% - Accent1 4 6 6 6 2" xfId="45154" xr:uid="{00000000-0005-0000-0000-0000ADAF0000}"/>
    <cellStyle name="20% - Accent1 4 6 6 6 2 2" xfId="45155" xr:uid="{00000000-0005-0000-0000-0000AEAF0000}"/>
    <cellStyle name="20% - Accent1 4 6 6 6 3" xfId="45156" xr:uid="{00000000-0005-0000-0000-0000AFAF0000}"/>
    <cellStyle name="20% - Accent1 4 6 6 7" xfId="45157" xr:uid="{00000000-0005-0000-0000-0000B0AF0000}"/>
    <cellStyle name="20% - Accent1 4 6 6 7 2" xfId="45158" xr:uid="{00000000-0005-0000-0000-0000B1AF0000}"/>
    <cellStyle name="20% - Accent1 4 6 6 8" xfId="45159" xr:uid="{00000000-0005-0000-0000-0000B2AF0000}"/>
    <cellStyle name="20% - Accent1 4 6 6 8 2" xfId="45160" xr:uid="{00000000-0005-0000-0000-0000B3AF0000}"/>
    <cellStyle name="20% - Accent1 4 6 6 9" xfId="45161" xr:uid="{00000000-0005-0000-0000-0000B4AF0000}"/>
    <cellStyle name="20% - Accent1 4 6 7" xfId="45162" xr:uid="{00000000-0005-0000-0000-0000B5AF0000}"/>
    <cellStyle name="20% - Accent1 4 6 7 2" xfId="45163" xr:uid="{00000000-0005-0000-0000-0000B6AF0000}"/>
    <cellStyle name="20% - Accent1 4 6 7 2 2" xfId="45164" xr:uid="{00000000-0005-0000-0000-0000B7AF0000}"/>
    <cellStyle name="20% - Accent1 4 6 7 2 2 2" xfId="45165" xr:uid="{00000000-0005-0000-0000-0000B8AF0000}"/>
    <cellStyle name="20% - Accent1 4 6 7 2 2 2 2" xfId="45166" xr:uid="{00000000-0005-0000-0000-0000B9AF0000}"/>
    <cellStyle name="20% - Accent1 4 6 7 2 2 3" xfId="45167" xr:uid="{00000000-0005-0000-0000-0000BAAF0000}"/>
    <cellStyle name="20% - Accent1 4 6 7 2 3" xfId="45168" xr:uid="{00000000-0005-0000-0000-0000BBAF0000}"/>
    <cellStyle name="20% - Accent1 4 6 7 2 3 2" xfId="45169" xr:uid="{00000000-0005-0000-0000-0000BCAF0000}"/>
    <cellStyle name="20% - Accent1 4 6 7 2 4" xfId="45170" xr:uid="{00000000-0005-0000-0000-0000BDAF0000}"/>
    <cellStyle name="20% - Accent1 4 6 7 3" xfId="45171" xr:uid="{00000000-0005-0000-0000-0000BEAF0000}"/>
    <cellStyle name="20% - Accent1 4 6 7 3 2" xfId="45172" xr:uid="{00000000-0005-0000-0000-0000BFAF0000}"/>
    <cellStyle name="20% - Accent1 4 6 7 3 2 2" xfId="45173" xr:uid="{00000000-0005-0000-0000-0000C0AF0000}"/>
    <cellStyle name="20% - Accent1 4 6 7 3 2 2 2" xfId="45174" xr:uid="{00000000-0005-0000-0000-0000C1AF0000}"/>
    <cellStyle name="20% - Accent1 4 6 7 3 2 3" xfId="45175" xr:uid="{00000000-0005-0000-0000-0000C2AF0000}"/>
    <cellStyle name="20% - Accent1 4 6 7 3 3" xfId="45176" xr:uid="{00000000-0005-0000-0000-0000C3AF0000}"/>
    <cellStyle name="20% - Accent1 4 6 7 3 3 2" xfId="45177" xr:uid="{00000000-0005-0000-0000-0000C4AF0000}"/>
    <cellStyle name="20% - Accent1 4 6 7 3 4" xfId="45178" xr:uid="{00000000-0005-0000-0000-0000C5AF0000}"/>
    <cellStyle name="20% - Accent1 4 6 7 4" xfId="45179" xr:uid="{00000000-0005-0000-0000-0000C6AF0000}"/>
    <cellStyle name="20% - Accent1 4 6 7 4 2" xfId="45180" xr:uid="{00000000-0005-0000-0000-0000C7AF0000}"/>
    <cellStyle name="20% - Accent1 4 6 7 4 2 2" xfId="45181" xr:uid="{00000000-0005-0000-0000-0000C8AF0000}"/>
    <cellStyle name="20% - Accent1 4 6 7 4 2 2 2" xfId="45182" xr:uid="{00000000-0005-0000-0000-0000C9AF0000}"/>
    <cellStyle name="20% - Accent1 4 6 7 4 2 3" xfId="45183" xr:uid="{00000000-0005-0000-0000-0000CAAF0000}"/>
    <cellStyle name="20% - Accent1 4 6 7 4 3" xfId="45184" xr:uid="{00000000-0005-0000-0000-0000CBAF0000}"/>
    <cellStyle name="20% - Accent1 4 6 7 4 3 2" xfId="45185" xr:uid="{00000000-0005-0000-0000-0000CCAF0000}"/>
    <cellStyle name="20% - Accent1 4 6 7 4 4" xfId="45186" xr:uid="{00000000-0005-0000-0000-0000CDAF0000}"/>
    <cellStyle name="20% - Accent1 4 6 7 5" xfId="45187" xr:uid="{00000000-0005-0000-0000-0000CEAF0000}"/>
    <cellStyle name="20% - Accent1 4 6 7 5 2" xfId="45188" xr:uid="{00000000-0005-0000-0000-0000CFAF0000}"/>
    <cellStyle name="20% - Accent1 4 6 7 5 2 2" xfId="45189" xr:uid="{00000000-0005-0000-0000-0000D0AF0000}"/>
    <cellStyle name="20% - Accent1 4 6 7 5 3" xfId="45190" xr:uid="{00000000-0005-0000-0000-0000D1AF0000}"/>
    <cellStyle name="20% - Accent1 4 6 7 6" xfId="45191" xr:uid="{00000000-0005-0000-0000-0000D2AF0000}"/>
    <cellStyle name="20% - Accent1 4 6 7 6 2" xfId="45192" xr:uid="{00000000-0005-0000-0000-0000D3AF0000}"/>
    <cellStyle name="20% - Accent1 4 6 7 6 2 2" xfId="45193" xr:uid="{00000000-0005-0000-0000-0000D4AF0000}"/>
    <cellStyle name="20% - Accent1 4 6 7 6 3" xfId="45194" xr:uid="{00000000-0005-0000-0000-0000D5AF0000}"/>
    <cellStyle name="20% - Accent1 4 6 7 7" xfId="45195" xr:uid="{00000000-0005-0000-0000-0000D6AF0000}"/>
    <cellStyle name="20% - Accent1 4 6 7 7 2" xfId="45196" xr:uid="{00000000-0005-0000-0000-0000D7AF0000}"/>
    <cellStyle name="20% - Accent1 4 6 7 8" xfId="45197" xr:uid="{00000000-0005-0000-0000-0000D8AF0000}"/>
    <cellStyle name="20% - Accent1 4 6 7 8 2" xfId="45198" xr:uid="{00000000-0005-0000-0000-0000D9AF0000}"/>
    <cellStyle name="20% - Accent1 4 6 7 9" xfId="45199" xr:uid="{00000000-0005-0000-0000-0000DAAF0000}"/>
    <cellStyle name="20% - Accent1 4 6 8" xfId="45200" xr:uid="{00000000-0005-0000-0000-0000DBAF0000}"/>
    <cellStyle name="20% - Accent1 4 6 8 2" xfId="45201" xr:uid="{00000000-0005-0000-0000-0000DCAF0000}"/>
    <cellStyle name="20% - Accent1 4 6 8 2 2" xfId="45202" xr:uid="{00000000-0005-0000-0000-0000DDAF0000}"/>
    <cellStyle name="20% - Accent1 4 6 8 2 2 2" xfId="45203" xr:uid="{00000000-0005-0000-0000-0000DEAF0000}"/>
    <cellStyle name="20% - Accent1 4 6 8 2 3" xfId="45204" xr:uid="{00000000-0005-0000-0000-0000DFAF0000}"/>
    <cellStyle name="20% - Accent1 4 6 8 3" xfId="45205" xr:uid="{00000000-0005-0000-0000-0000E0AF0000}"/>
    <cellStyle name="20% - Accent1 4 6 8 3 2" xfId="45206" xr:uid="{00000000-0005-0000-0000-0000E1AF0000}"/>
    <cellStyle name="20% - Accent1 4 6 8 4" xfId="45207" xr:uid="{00000000-0005-0000-0000-0000E2AF0000}"/>
    <cellStyle name="20% - Accent1 4 6 9" xfId="45208" xr:uid="{00000000-0005-0000-0000-0000E3AF0000}"/>
    <cellStyle name="20% - Accent1 4 6 9 2" xfId="45209" xr:uid="{00000000-0005-0000-0000-0000E4AF0000}"/>
    <cellStyle name="20% - Accent1 4 6 9 2 2" xfId="45210" xr:uid="{00000000-0005-0000-0000-0000E5AF0000}"/>
    <cellStyle name="20% - Accent1 4 6 9 2 2 2" xfId="45211" xr:uid="{00000000-0005-0000-0000-0000E6AF0000}"/>
    <cellStyle name="20% - Accent1 4 6 9 2 3" xfId="45212" xr:uid="{00000000-0005-0000-0000-0000E7AF0000}"/>
    <cellStyle name="20% - Accent1 4 6 9 3" xfId="45213" xr:uid="{00000000-0005-0000-0000-0000E8AF0000}"/>
    <cellStyle name="20% - Accent1 4 6 9 3 2" xfId="45214" xr:uid="{00000000-0005-0000-0000-0000E9AF0000}"/>
    <cellStyle name="20% - Accent1 4 6 9 4" xfId="45215" xr:uid="{00000000-0005-0000-0000-0000EAAF0000}"/>
    <cellStyle name="20% - Accent1 4 7" xfId="45216" xr:uid="{00000000-0005-0000-0000-0000EBAF0000}"/>
    <cellStyle name="20% - Accent1 4 7 10" xfId="45217" xr:uid="{00000000-0005-0000-0000-0000ECAF0000}"/>
    <cellStyle name="20% - Accent1 4 7 10 2" xfId="45218" xr:uid="{00000000-0005-0000-0000-0000EDAF0000}"/>
    <cellStyle name="20% - Accent1 4 7 10 2 2" xfId="45219" xr:uid="{00000000-0005-0000-0000-0000EEAF0000}"/>
    <cellStyle name="20% - Accent1 4 7 10 3" xfId="45220" xr:uid="{00000000-0005-0000-0000-0000EFAF0000}"/>
    <cellStyle name="20% - Accent1 4 7 11" xfId="45221" xr:uid="{00000000-0005-0000-0000-0000F0AF0000}"/>
    <cellStyle name="20% - Accent1 4 7 11 2" xfId="45222" xr:uid="{00000000-0005-0000-0000-0000F1AF0000}"/>
    <cellStyle name="20% - Accent1 4 7 11 2 2" xfId="45223" xr:uid="{00000000-0005-0000-0000-0000F2AF0000}"/>
    <cellStyle name="20% - Accent1 4 7 11 3" xfId="45224" xr:uid="{00000000-0005-0000-0000-0000F3AF0000}"/>
    <cellStyle name="20% - Accent1 4 7 12" xfId="45225" xr:uid="{00000000-0005-0000-0000-0000F4AF0000}"/>
    <cellStyle name="20% - Accent1 4 7 12 2" xfId="45226" xr:uid="{00000000-0005-0000-0000-0000F5AF0000}"/>
    <cellStyle name="20% - Accent1 4 7 13" xfId="45227" xr:uid="{00000000-0005-0000-0000-0000F6AF0000}"/>
    <cellStyle name="20% - Accent1 4 7 13 2" xfId="45228" xr:uid="{00000000-0005-0000-0000-0000F7AF0000}"/>
    <cellStyle name="20% - Accent1 4 7 14" xfId="45229" xr:uid="{00000000-0005-0000-0000-0000F8AF0000}"/>
    <cellStyle name="20% - Accent1 4 7 2" xfId="45230" xr:uid="{00000000-0005-0000-0000-0000F9AF0000}"/>
    <cellStyle name="20% - Accent1 4 7 2 10" xfId="45231" xr:uid="{00000000-0005-0000-0000-0000FAAF0000}"/>
    <cellStyle name="20% - Accent1 4 7 2 10 2" xfId="45232" xr:uid="{00000000-0005-0000-0000-0000FBAF0000}"/>
    <cellStyle name="20% - Accent1 4 7 2 11" xfId="45233" xr:uid="{00000000-0005-0000-0000-0000FCAF0000}"/>
    <cellStyle name="20% - Accent1 4 7 2 2" xfId="45234" xr:uid="{00000000-0005-0000-0000-0000FDAF0000}"/>
    <cellStyle name="20% - Accent1 4 7 2 2 2" xfId="45235" xr:uid="{00000000-0005-0000-0000-0000FEAF0000}"/>
    <cellStyle name="20% - Accent1 4 7 2 2 2 2" xfId="45236" xr:uid="{00000000-0005-0000-0000-0000FFAF0000}"/>
    <cellStyle name="20% - Accent1 4 7 2 2 2 2 2" xfId="45237" xr:uid="{00000000-0005-0000-0000-000000B00000}"/>
    <cellStyle name="20% - Accent1 4 7 2 2 2 2 2 2" xfId="45238" xr:uid="{00000000-0005-0000-0000-000001B00000}"/>
    <cellStyle name="20% - Accent1 4 7 2 2 2 2 3" xfId="45239" xr:uid="{00000000-0005-0000-0000-000002B00000}"/>
    <cellStyle name="20% - Accent1 4 7 2 2 2 3" xfId="45240" xr:uid="{00000000-0005-0000-0000-000003B00000}"/>
    <cellStyle name="20% - Accent1 4 7 2 2 2 3 2" xfId="45241" xr:uid="{00000000-0005-0000-0000-000004B00000}"/>
    <cellStyle name="20% - Accent1 4 7 2 2 2 4" xfId="45242" xr:uid="{00000000-0005-0000-0000-000005B00000}"/>
    <cellStyle name="20% - Accent1 4 7 2 2 3" xfId="45243" xr:uid="{00000000-0005-0000-0000-000006B00000}"/>
    <cellStyle name="20% - Accent1 4 7 2 2 3 2" xfId="45244" xr:uid="{00000000-0005-0000-0000-000007B00000}"/>
    <cellStyle name="20% - Accent1 4 7 2 2 3 2 2" xfId="45245" xr:uid="{00000000-0005-0000-0000-000008B00000}"/>
    <cellStyle name="20% - Accent1 4 7 2 2 3 2 2 2" xfId="45246" xr:uid="{00000000-0005-0000-0000-000009B00000}"/>
    <cellStyle name="20% - Accent1 4 7 2 2 3 2 3" xfId="45247" xr:uid="{00000000-0005-0000-0000-00000AB00000}"/>
    <cellStyle name="20% - Accent1 4 7 2 2 3 3" xfId="45248" xr:uid="{00000000-0005-0000-0000-00000BB00000}"/>
    <cellStyle name="20% - Accent1 4 7 2 2 3 3 2" xfId="45249" xr:uid="{00000000-0005-0000-0000-00000CB00000}"/>
    <cellStyle name="20% - Accent1 4 7 2 2 3 4" xfId="45250" xr:uid="{00000000-0005-0000-0000-00000DB00000}"/>
    <cellStyle name="20% - Accent1 4 7 2 2 4" xfId="45251" xr:uid="{00000000-0005-0000-0000-00000EB00000}"/>
    <cellStyle name="20% - Accent1 4 7 2 2 4 2" xfId="45252" xr:uid="{00000000-0005-0000-0000-00000FB00000}"/>
    <cellStyle name="20% - Accent1 4 7 2 2 4 2 2" xfId="45253" xr:uid="{00000000-0005-0000-0000-000010B00000}"/>
    <cellStyle name="20% - Accent1 4 7 2 2 4 2 2 2" xfId="45254" xr:uid="{00000000-0005-0000-0000-000011B00000}"/>
    <cellStyle name="20% - Accent1 4 7 2 2 4 2 3" xfId="45255" xr:uid="{00000000-0005-0000-0000-000012B00000}"/>
    <cellStyle name="20% - Accent1 4 7 2 2 4 3" xfId="45256" xr:uid="{00000000-0005-0000-0000-000013B00000}"/>
    <cellStyle name="20% - Accent1 4 7 2 2 4 3 2" xfId="45257" xr:uid="{00000000-0005-0000-0000-000014B00000}"/>
    <cellStyle name="20% - Accent1 4 7 2 2 4 4" xfId="45258" xr:uid="{00000000-0005-0000-0000-000015B00000}"/>
    <cellStyle name="20% - Accent1 4 7 2 2 5" xfId="45259" xr:uid="{00000000-0005-0000-0000-000016B00000}"/>
    <cellStyle name="20% - Accent1 4 7 2 2 5 2" xfId="45260" xr:uid="{00000000-0005-0000-0000-000017B00000}"/>
    <cellStyle name="20% - Accent1 4 7 2 2 5 2 2" xfId="45261" xr:uid="{00000000-0005-0000-0000-000018B00000}"/>
    <cellStyle name="20% - Accent1 4 7 2 2 5 3" xfId="45262" xr:uid="{00000000-0005-0000-0000-000019B00000}"/>
    <cellStyle name="20% - Accent1 4 7 2 2 6" xfId="45263" xr:uid="{00000000-0005-0000-0000-00001AB00000}"/>
    <cellStyle name="20% - Accent1 4 7 2 2 6 2" xfId="45264" xr:uid="{00000000-0005-0000-0000-00001BB00000}"/>
    <cellStyle name="20% - Accent1 4 7 2 2 6 2 2" xfId="45265" xr:uid="{00000000-0005-0000-0000-00001CB00000}"/>
    <cellStyle name="20% - Accent1 4 7 2 2 6 3" xfId="45266" xr:uid="{00000000-0005-0000-0000-00001DB00000}"/>
    <cellStyle name="20% - Accent1 4 7 2 2 7" xfId="45267" xr:uid="{00000000-0005-0000-0000-00001EB00000}"/>
    <cellStyle name="20% - Accent1 4 7 2 2 7 2" xfId="45268" xr:uid="{00000000-0005-0000-0000-00001FB00000}"/>
    <cellStyle name="20% - Accent1 4 7 2 2 8" xfId="45269" xr:uid="{00000000-0005-0000-0000-000020B00000}"/>
    <cellStyle name="20% - Accent1 4 7 2 2 8 2" xfId="45270" xr:uid="{00000000-0005-0000-0000-000021B00000}"/>
    <cellStyle name="20% - Accent1 4 7 2 2 9" xfId="45271" xr:uid="{00000000-0005-0000-0000-000022B00000}"/>
    <cellStyle name="20% - Accent1 4 7 2 3" xfId="45272" xr:uid="{00000000-0005-0000-0000-000023B00000}"/>
    <cellStyle name="20% - Accent1 4 7 2 3 2" xfId="45273" xr:uid="{00000000-0005-0000-0000-000024B00000}"/>
    <cellStyle name="20% - Accent1 4 7 2 3 2 2" xfId="45274" xr:uid="{00000000-0005-0000-0000-000025B00000}"/>
    <cellStyle name="20% - Accent1 4 7 2 3 2 2 2" xfId="45275" xr:uid="{00000000-0005-0000-0000-000026B00000}"/>
    <cellStyle name="20% - Accent1 4 7 2 3 2 2 2 2" xfId="45276" xr:uid="{00000000-0005-0000-0000-000027B00000}"/>
    <cellStyle name="20% - Accent1 4 7 2 3 2 2 3" xfId="45277" xr:uid="{00000000-0005-0000-0000-000028B00000}"/>
    <cellStyle name="20% - Accent1 4 7 2 3 2 3" xfId="45278" xr:uid="{00000000-0005-0000-0000-000029B00000}"/>
    <cellStyle name="20% - Accent1 4 7 2 3 2 3 2" xfId="45279" xr:uid="{00000000-0005-0000-0000-00002AB00000}"/>
    <cellStyle name="20% - Accent1 4 7 2 3 2 4" xfId="45280" xr:uid="{00000000-0005-0000-0000-00002BB00000}"/>
    <cellStyle name="20% - Accent1 4 7 2 3 3" xfId="45281" xr:uid="{00000000-0005-0000-0000-00002CB00000}"/>
    <cellStyle name="20% - Accent1 4 7 2 3 3 2" xfId="45282" xr:uid="{00000000-0005-0000-0000-00002DB00000}"/>
    <cellStyle name="20% - Accent1 4 7 2 3 3 2 2" xfId="45283" xr:uid="{00000000-0005-0000-0000-00002EB00000}"/>
    <cellStyle name="20% - Accent1 4 7 2 3 3 2 2 2" xfId="45284" xr:uid="{00000000-0005-0000-0000-00002FB00000}"/>
    <cellStyle name="20% - Accent1 4 7 2 3 3 2 3" xfId="45285" xr:uid="{00000000-0005-0000-0000-000030B00000}"/>
    <cellStyle name="20% - Accent1 4 7 2 3 3 3" xfId="45286" xr:uid="{00000000-0005-0000-0000-000031B00000}"/>
    <cellStyle name="20% - Accent1 4 7 2 3 3 3 2" xfId="45287" xr:uid="{00000000-0005-0000-0000-000032B00000}"/>
    <cellStyle name="20% - Accent1 4 7 2 3 3 4" xfId="45288" xr:uid="{00000000-0005-0000-0000-000033B00000}"/>
    <cellStyle name="20% - Accent1 4 7 2 3 4" xfId="45289" xr:uid="{00000000-0005-0000-0000-000034B00000}"/>
    <cellStyle name="20% - Accent1 4 7 2 3 4 2" xfId="45290" xr:uid="{00000000-0005-0000-0000-000035B00000}"/>
    <cellStyle name="20% - Accent1 4 7 2 3 4 2 2" xfId="45291" xr:uid="{00000000-0005-0000-0000-000036B00000}"/>
    <cellStyle name="20% - Accent1 4 7 2 3 4 2 2 2" xfId="45292" xr:uid="{00000000-0005-0000-0000-000037B00000}"/>
    <cellStyle name="20% - Accent1 4 7 2 3 4 2 3" xfId="45293" xr:uid="{00000000-0005-0000-0000-000038B00000}"/>
    <cellStyle name="20% - Accent1 4 7 2 3 4 3" xfId="45294" xr:uid="{00000000-0005-0000-0000-000039B00000}"/>
    <cellStyle name="20% - Accent1 4 7 2 3 4 3 2" xfId="45295" xr:uid="{00000000-0005-0000-0000-00003AB00000}"/>
    <cellStyle name="20% - Accent1 4 7 2 3 4 4" xfId="45296" xr:uid="{00000000-0005-0000-0000-00003BB00000}"/>
    <cellStyle name="20% - Accent1 4 7 2 3 5" xfId="45297" xr:uid="{00000000-0005-0000-0000-00003CB00000}"/>
    <cellStyle name="20% - Accent1 4 7 2 3 5 2" xfId="45298" xr:uid="{00000000-0005-0000-0000-00003DB00000}"/>
    <cellStyle name="20% - Accent1 4 7 2 3 5 2 2" xfId="45299" xr:uid="{00000000-0005-0000-0000-00003EB00000}"/>
    <cellStyle name="20% - Accent1 4 7 2 3 5 3" xfId="45300" xr:uid="{00000000-0005-0000-0000-00003FB00000}"/>
    <cellStyle name="20% - Accent1 4 7 2 3 6" xfId="45301" xr:uid="{00000000-0005-0000-0000-000040B00000}"/>
    <cellStyle name="20% - Accent1 4 7 2 3 6 2" xfId="45302" xr:uid="{00000000-0005-0000-0000-000041B00000}"/>
    <cellStyle name="20% - Accent1 4 7 2 3 6 2 2" xfId="45303" xr:uid="{00000000-0005-0000-0000-000042B00000}"/>
    <cellStyle name="20% - Accent1 4 7 2 3 6 3" xfId="45304" xr:uid="{00000000-0005-0000-0000-000043B00000}"/>
    <cellStyle name="20% - Accent1 4 7 2 3 7" xfId="45305" xr:uid="{00000000-0005-0000-0000-000044B00000}"/>
    <cellStyle name="20% - Accent1 4 7 2 3 7 2" xfId="45306" xr:uid="{00000000-0005-0000-0000-000045B00000}"/>
    <cellStyle name="20% - Accent1 4 7 2 3 8" xfId="45307" xr:uid="{00000000-0005-0000-0000-000046B00000}"/>
    <cellStyle name="20% - Accent1 4 7 2 3 8 2" xfId="45308" xr:uid="{00000000-0005-0000-0000-000047B00000}"/>
    <cellStyle name="20% - Accent1 4 7 2 3 9" xfId="45309" xr:uid="{00000000-0005-0000-0000-000048B00000}"/>
    <cellStyle name="20% - Accent1 4 7 2 4" xfId="45310" xr:uid="{00000000-0005-0000-0000-000049B00000}"/>
    <cellStyle name="20% - Accent1 4 7 2 4 2" xfId="45311" xr:uid="{00000000-0005-0000-0000-00004AB00000}"/>
    <cellStyle name="20% - Accent1 4 7 2 4 2 2" xfId="45312" xr:uid="{00000000-0005-0000-0000-00004BB00000}"/>
    <cellStyle name="20% - Accent1 4 7 2 4 2 2 2" xfId="45313" xr:uid="{00000000-0005-0000-0000-00004CB00000}"/>
    <cellStyle name="20% - Accent1 4 7 2 4 2 3" xfId="45314" xr:uid="{00000000-0005-0000-0000-00004DB00000}"/>
    <cellStyle name="20% - Accent1 4 7 2 4 3" xfId="45315" xr:uid="{00000000-0005-0000-0000-00004EB00000}"/>
    <cellStyle name="20% - Accent1 4 7 2 4 3 2" xfId="45316" xr:uid="{00000000-0005-0000-0000-00004FB00000}"/>
    <cellStyle name="20% - Accent1 4 7 2 4 4" xfId="45317" xr:uid="{00000000-0005-0000-0000-000050B00000}"/>
    <cellStyle name="20% - Accent1 4 7 2 5" xfId="45318" xr:uid="{00000000-0005-0000-0000-000051B00000}"/>
    <cellStyle name="20% - Accent1 4 7 2 5 2" xfId="45319" xr:uid="{00000000-0005-0000-0000-000052B00000}"/>
    <cellStyle name="20% - Accent1 4 7 2 5 2 2" xfId="45320" xr:uid="{00000000-0005-0000-0000-000053B00000}"/>
    <cellStyle name="20% - Accent1 4 7 2 5 2 2 2" xfId="45321" xr:uid="{00000000-0005-0000-0000-000054B00000}"/>
    <cellStyle name="20% - Accent1 4 7 2 5 2 3" xfId="45322" xr:uid="{00000000-0005-0000-0000-000055B00000}"/>
    <cellStyle name="20% - Accent1 4 7 2 5 3" xfId="45323" xr:uid="{00000000-0005-0000-0000-000056B00000}"/>
    <cellStyle name="20% - Accent1 4 7 2 5 3 2" xfId="45324" xr:uid="{00000000-0005-0000-0000-000057B00000}"/>
    <cellStyle name="20% - Accent1 4 7 2 5 4" xfId="45325" xr:uid="{00000000-0005-0000-0000-000058B00000}"/>
    <cellStyle name="20% - Accent1 4 7 2 6" xfId="45326" xr:uid="{00000000-0005-0000-0000-000059B00000}"/>
    <cellStyle name="20% - Accent1 4 7 2 6 2" xfId="45327" xr:uid="{00000000-0005-0000-0000-00005AB00000}"/>
    <cellStyle name="20% - Accent1 4 7 2 6 2 2" xfId="45328" xr:uid="{00000000-0005-0000-0000-00005BB00000}"/>
    <cellStyle name="20% - Accent1 4 7 2 6 2 2 2" xfId="45329" xr:uid="{00000000-0005-0000-0000-00005CB00000}"/>
    <cellStyle name="20% - Accent1 4 7 2 6 2 3" xfId="45330" xr:uid="{00000000-0005-0000-0000-00005DB00000}"/>
    <cellStyle name="20% - Accent1 4 7 2 6 3" xfId="45331" xr:uid="{00000000-0005-0000-0000-00005EB00000}"/>
    <cellStyle name="20% - Accent1 4 7 2 6 3 2" xfId="45332" xr:uid="{00000000-0005-0000-0000-00005FB00000}"/>
    <cellStyle name="20% - Accent1 4 7 2 6 4" xfId="45333" xr:uid="{00000000-0005-0000-0000-000060B00000}"/>
    <cellStyle name="20% - Accent1 4 7 2 7" xfId="45334" xr:uid="{00000000-0005-0000-0000-000061B00000}"/>
    <cellStyle name="20% - Accent1 4 7 2 7 2" xfId="45335" xr:uid="{00000000-0005-0000-0000-000062B00000}"/>
    <cellStyle name="20% - Accent1 4 7 2 7 2 2" xfId="45336" xr:uid="{00000000-0005-0000-0000-000063B00000}"/>
    <cellStyle name="20% - Accent1 4 7 2 7 3" xfId="45337" xr:uid="{00000000-0005-0000-0000-000064B00000}"/>
    <cellStyle name="20% - Accent1 4 7 2 8" xfId="45338" xr:uid="{00000000-0005-0000-0000-000065B00000}"/>
    <cellStyle name="20% - Accent1 4 7 2 8 2" xfId="45339" xr:uid="{00000000-0005-0000-0000-000066B00000}"/>
    <cellStyle name="20% - Accent1 4 7 2 8 2 2" xfId="45340" xr:uid="{00000000-0005-0000-0000-000067B00000}"/>
    <cellStyle name="20% - Accent1 4 7 2 8 3" xfId="45341" xr:uid="{00000000-0005-0000-0000-000068B00000}"/>
    <cellStyle name="20% - Accent1 4 7 2 9" xfId="45342" xr:uid="{00000000-0005-0000-0000-000069B00000}"/>
    <cellStyle name="20% - Accent1 4 7 2 9 2" xfId="45343" xr:uid="{00000000-0005-0000-0000-00006AB00000}"/>
    <cellStyle name="20% - Accent1 4 7 3" xfId="45344" xr:uid="{00000000-0005-0000-0000-00006BB00000}"/>
    <cellStyle name="20% - Accent1 4 7 3 10" xfId="45345" xr:uid="{00000000-0005-0000-0000-00006CB00000}"/>
    <cellStyle name="20% - Accent1 4 7 3 10 2" xfId="45346" xr:uid="{00000000-0005-0000-0000-00006DB00000}"/>
    <cellStyle name="20% - Accent1 4 7 3 11" xfId="45347" xr:uid="{00000000-0005-0000-0000-00006EB00000}"/>
    <cellStyle name="20% - Accent1 4 7 3 2" xfId="45348" xr:uid="{00000000-0005-0000-0000-00006FB00000}"/>
    <cellStyle name="20% - Accent1 4 7 3 2 2" xfId="45349" xr:uid="{00000000-0005-0000-0000-000070B00000}"/>
    <cellStyle name="20% - Accent1 4 7 3 2 2 2" xfId="45350" xr:uid="{00000000-0005-0000-0000-000071B00000}"/>
    <cellStyle name="20% - Accent1 4 7 3 2 2 2 2" xfId="45351" xr:uid="{00000000-0005-0000-0000-000072B00000}"/>
    <cellStyle name="20% - Accent1 4 7 3 2 2 2 2 2" xfId="45352" xr:uid="{00000000-0005-0000-0000-000073B00000}"/>
    <cellStyle name="20% - Accent1 4 7 3 2 2 2 3" xfId="45353" xr:uid="{00000000-0005-0000-0000-000074B00000}"/>
    <cellStyle name="20% - Accent1 4 7 3 2 2 3" xfId="45354" xr:uid="{00000000-0005-0000-0000-000075B00000}"/>
    <cellStyle name="20% - Accent1 4 7 3 2 2 3 2" xfId="45355" xr:uid="{00000000-0005-0000-0000-000076B00000}"/>
    <cellStyle name="20% - Accent1 4 7 3 2 2 4" xfId="45356" xr:uid="{00000000-0005-0000-0000-000077B00000}"/>
    <cellStyle name="20% - Accent1 4 7 3 2 3" xfId="45357" xr:uid="{00000000-0005-0000-0000-000078B00000}"/>
    <cellStyle name="20% - Accent1 4 7 3 2 3 2" xfId="45358" xr:uid="{00000000-0005-0000-0000-000079B00000}"/>
    <cellStyle name="20% - Accent1 4 7 3 2 3 2 2" xfId="45359" xr:uid="{00000000-0005-0000-0000-00007AB00000}"/>
    <cellStyle name="20% - Accent1 4 7 3 2 3 2 2 2" xfId="45360" xr:uid="{00000000-0005-0000-0000-00007BB00000}"/>
    <cellStyle name="20% - Accent1 4 7 3 2 3 2 3" xfId="45361" xr:uid="{00000000-0005-0000-0000-00007CB00000}"/>
    <cellStyle name="20% - Accent1 4 7 3 2 3 3" xfId="45362" xr:uid="{00000000-0005-0000-0000-00007DB00000}"/>
    <cellStyle name="20% - Accent1 4 7 3 2 3 3 2" xfId="45363" xr:uid="{00000000-0005-0000-0000-00007EB00000}"/>
    <cellStyle name="20% - Accent1 4 7 3 2 3 4" xfId="45364" xr:uid="{00000000-0005-0000-0000-00007FB00000}"/>
    <cellStyle name="20% - Accent1 4 7 3 2 4" xfId="45365" xr:uid="{00000000-0005-0000-0000-000080B00000}"/>
    <cellStyle name="20% - Accent1 4 7 3 2 4 2" xfId="45366" xr:uid="{00000000-0005-0000-0000-000081B00000}"/>
    <cellStyle name="20% - Accent1 4 7 3 2 4 2 2" xfId="45367" xr:uid="{00000000-0005-0000-0000-000082B00000}"/>
    <cellStyle name="20% - Accent1 4 7 3 2 4 2 2 2" xfId="45368" xr:uid="{00000000-0005-0000-0000-000083B00000}"/>
    <cellStyle name="20% - Accent1 4 7 3 2 4 2 3" xfId="45369" xr:uid="{00000000-0005-0000-0000-000084B00000}"/>
    <cellStyle name="20% - Accent1 4 7 3 2 4 3" xfId="45370" xr:uid="{00000000-0005-0000-0000-000085B00000}"/>
    <cellStyle name="20% - Accent1 4 7 3 2 4 3 2" xfId="45371" xr:uid="{00000000-0005-0000-0000-000086B00000}"/>
    <cellStyle name="20% - Accent1 4 7 3 2 4 4" xfId="45372" xr:uid="{00000000-0005-0000-0000-000087B00000}"/>
    <cellStyle name="20% - Accent1 4 7 3 2 5" xfId="45373" xr:uid="{00000000-0005-0000-0000-000088B00000}"/>
    <cellStyle name="20% - Accent1 4 7 3 2 5 2" xfId="45374" xr:uid="{00000000-0005-0000-0000-000089B00000}"/>
    <cellStyle name="20% - Accent1 4 7 3 2 5 2 2" xfId="45375" xr:uid="{00000000-0005-0000-0000-00008AB00000}"/>
    <cellStyle name="20% - Accent1 4 7 3 2 5 3" xfId="45376" xr:uid="{00000000-0005-0000-0000-00008BB00000}"/>
    <cellStyle name="20% - Accent1 4 7 3 2 6" xfId="45377" xr:uid="{00000000-0005-0000-0000-00008CB00000}"/>
    <cellStyle name="20% - Accent1 4 7 3 2 6 2" xfId="45378" xr:uid="{00000000-0005-0000-0000-00008DB00000}"/>
    <cellStyle name="20% - Accent1 4 7 3 2 6 2 2" xfId="45379" xr:uid="{00000000-0005-0000-0000-00008EB00000}"/>
    <cellStyle name="20% - Accent1 4 7 3 2 6 3" xfId="45380" xr:uid="{00000000-0005-0000-0000-00008FB00000}"/>
    <cellStyle name="20% - Accent1 4 7 3 2 7" xfId="45381" xr:uid="{00000000-0005-0000-0000-000090B00000}"/>
    <cellStyle name="20% - Accent1 4 7 3 2 7 2" xfId="45382" xr:uid="{00000000-0005-0000-0000-000091B00000}"/>
    <cellStyle name="20% - Accent1 4 7 3 2 8" xfId="45383" xr:uid="{00000000-0005-0000-0000-000092B00000}"/>
    <cellStyle name="20% - Accent1 4 7 3 2 8 2" xfId="45384" xr:uid="{00000000-0005-0000-0000-000093B00000}"/>
    <cellStyle name="20% - Accent1 4 7 3 2 9" xfId="45385" xr:uid="{00000000-0005-0000-0000-000094B00000}"/>
    <cellStyle name="20% - Accent1 4 7 3 3" xfId="45386" xr:uid="{00000000-0005-0000-0000-000095B00000}"/>
    <cellStyle name="20% - Accent1 4 7 3 3 2" xfId="45387" xr:uid="{00000000-0005-0000-0000-000096B00000}"/>
    <cellStyle name="20% - Accent1 4 7 3 3 2 2" xfId="45388" xr:uid="{00000000-0005-0000-0000-000097B00000}"/>
    <cellStyle name="20% - Accent1 4 7 3 3 2 2 2" xfId="45389" xr:uid="{00000000-0005-0000-0000-000098B00000}"/>
    <cellStyle name="20% - Accent1 4 7 3 3 2 2 2 2" xfId="45390" xr:uid="{00000000-0005-0000-0000-000099B00000}"/>
    <cellStyle name="20% - Accent1 4 7 3 3 2 2 3" xfId="45391" xr:uid="{00000000-0005-0000-0000-00009AB00000}"/>
    <cellStyle name="20% - Accent1 4 7 3 3 2 3" xfId="45392" xr:uid="{00000000-0005-0000-0000-00009BB00000}"/>
    <cellStyle name="20% - Accent1 4 7 3 3 2 3 2" xfId="45393" xr:uid="{00000000-0005-0000-0000-00009CB00000}"/>
    <cellStyle name="20% - Accent1 4 7 3 3 2 4" xfId="45394" xr:uid="{00000000-0005-0000-0000-00009DB00000}"/>
    <cellStyle name="20% - Accent1 4 7 3 3 3" xfId="45395" xr:uid="{00000000-0005-0000-0000-00009EB00000}"/>
    <cellStyle name="20% - Accent1 4 7 3 3 3 2" xfId="45396" xr:uid="{00000000-0005-0000-0000-00009FB00000}"/>
    <cellStyle name="20% - Accent1 4 7 3 3 3 2 2" xfId="45397" xr:uid="{00000000-0005-0000-0000-0000A0B00000}"/>
    <cellStyle name="20% - Accent1 4 7 3 3 3 2 2 2" xfId="45398" xr:uid="{00000000-0005-0000-0000-0000A1B00000}"/>
    <cellStyle name="20% - Accent1 4 7 3 3 3 2 3" xfId="45399" xr:uid="{00000000-0005-0000-0000-0000A2B00000}"/>
    <cellStyle name="20% - Accent1 4 7 3 3 3 3" xfId="45400" xr:uid="{00000000-0005-0000-0000-0000A3B00000}"/>
    <cellStyle name="20% - Accent1 4 7 3 3 3 3 2" xfId="45401" xr:uid="{00000000-0005-0000-0000-0000A4B00000}"/>
    <cellStyle name="20% - Accent1 4 7 3 3 3 4" xfId="45402" xr:uid="{00000000-0005-0000-0000-0000A5B00000}"/>
    <cellStyle name="20% - Accent1 4 7 3 3 4" xfId="45403" xr:uid="{00000000-0005-0000-0000-0000A6B00000}"/>
    <cellStyle name="20% - Accent1 4 7 3 3 4 2" xfId="45404" xr:uid="{00000000-0005-0000-0000-0000A7B00000}"/>
    <cellStyle name="20% - Accent1 4 7 3 3 4 2 2" xfId="45405" xr:uid="{00000000-0005-0000-0000-0000A8B00000}"/>
    <cellStyle name="20% - Accent1 4 7 3 3 4 2 2 2" xfId="45406" xr:uid="{00000000-0005-0000-0000-0000A9B00000}"/>
    <cellStyle name="20% - Accent1 4 7 3 3 4 2 3" xfId="45407" xr:uid="{00000000-0005-0000-0000-0000AAB00000}"/>
    <cellStyle name="20% - Accent1 4 7 3 3 4 3" xfId="45408" xr:uid="{00000000-0005-0000-0000-0000ABB00000}"/>
    <cellStyle name="20% - Accent1 4 7 3 3 4 3 2" xfId="45409" xr:uid="{00000000-0005-0000-0000-0000ACB00000}"/>
    <cellStyle name="20% - Accent1 4 7 3 3 4 4" xfId="45410" xr:uid="{00000000-0005-0000-0000-0000ADB00000}"/>
    <cellStyle name="20% - Accent1 4 7 3 3 5" xfId="45411" xr:uid="{00000000-0005-0000-0000-0000AEB00000}"/>
    <cellStyle name="20% - Accent1 4 7 3 3 5 2" xfId="45412" xr:uid="{00000000-0005-0000-0000-0000AFB00000}"/>
    <cellStyle name="20% - Accent1 4 7 3 3 5 2 2" xfId="45413" xr:uid="{00000000-0005-0000-0000-0000B0B00000}"/>
    <cellStyle name="20% - Accent1 4 7 3 3 5 3" xfId="45414" xr:uid="{00000000-0005-0000-0000-0000B1B00000}"/>
    <cellStyle name="20% - Accent1 4 7 3 3 6" xfId="45415" xr:uid="{00000000-0005-0000-0000-0000B2B00000}"/>
    <cellStyle name="20% - Accent1 4 7 3 3 6 2" xfId="45416" xr:uid="{00000000-0005-0000-0000-0000B3B00000}"/>
    <cellStyle name="20% - Accent1 4 7 3 3 6 2 2" xfId="45417" xr:uid="{00000000-0005-0000-0000-0000B4B00000}"/>
    <cellStyle name="20% - Accent1 4 7 3 3 6 3" xfId="45418" xr:uid="{00000000-0005-0000-0000-0000B5B00000}"/>
    <cellStyle name="20% - Accent1 4 7 3 3 7" xfId="45419" xr:uid="{00000000-0005-0000-0000-0000B6B00000}"/>
    <cellStyle name="20% - Accent1 4 7 3 3 7 2" xfId="45420" xr:uid="{00000000-0005-0000-0000-0000B7B00000}"/>
    <cellStyle name="20% - Accent1 4 7 3 3 8" xfId="45421" xr:uid="{00000000-0005-0000-0000-0000B8B00000}"/>
    <cellStyle name="20% - Accent1 4 7 3 3 8 2" xfId="45422" xr:uid="{00000000-0005-0000-0000-0000B9B00000}"/>
    <cellStyle name="20% - Accent1 4 7 3 3 9" xfId="45423" xr:uid="{00000000-0005-0000-0000-0000BAB00000}"/>
    <cellStyle name="20% - Accent1 4 7 3 4" xfId="45424" xr:uid="{00000000-0005-0000-0000-0000BBB00000}"/>
    <cellStyle name="20% - Accent1 4 7 3 4 2" xfId="45425" xr:uid="{00000000-0005-0000-0000-0000BCB00000}"/>
    <cellStyle name="20% - Accent1 4 7 3 4 2 2" xfId="45426" xr:uid="{00000000-0005-0000-0000-0000BDB00000}"/>
    <cellStyle name="20% - Accent1 4 7 3 4 2 2 2" xfId="45427" xr:uid="{00000000-0005-0000-0000-0000BEB00000}"/>
    <cellStyle name="20% - Accent1 4 7 3 4 2 3" xfId="45428" xr:uid="{00000000-0005-0000-0000-0000BFB00000}"/>
    <cellStyle name="20% - Accent1 4 7 3 4 3" xfId="45429" xr:uid="{00000000-0005-0000-0000-0000C0B00000}"/>
    <cellStyle name="20% - Accent1 4 7 3 4 3 2" xfId="45430" xr:uid="{00000000-0005-0000-0000-0000C1B00000}"/>
    <cellStyle name="20% - Accent1 4 7 3 4 4" xfId="45431" xr:uid="{00000000-0005-0000-0000-0000C2B00000}"/>
    <cellStyle name="20% - Accent1 4 7 3 5" xfId="45432" xr:uid="{00000000-0005-0000-0000-0000C3B00000}"/>
    <cellStyle name="20% - Accent1 4 7 3 5 2" xfId="45433" xr:uid="{00000000-0005-0000-0000-0000C4B00000}"/>
    <cellStyle name="20% - Accent1 4 7 3 5 2 2" xfId="45434" xr:uid="{00000000-0005-0000-0000-0000C5B00000}"/>
    <cellStyle name="20% - Accent1 4 7 3 5 2 2 2" xfId="45435" xr:uid="{00000000-0005-0000-0000-0000C6B00000}"/>
    <cellStyle name="20% - Accent1 4 7 3 5 2 3" xfId="45436" xr:uid="{00000000-0005-0000-0000-0000C7B00000}"/>
    <cellStyle name="20% - Accent1 4 7 3 5 3" xfId="45437" xr:uid="{00000000-0005-0000-0000-0000C8B00000}"/>
    <cellStyle name="20% - Accent1 4 7 3 5 3 2" xfId="45438" xr:uid="{00000000-0005-0000-0000-0000C9B00000}"/>
    <cellStyle name="20% - Accent1 4 7 3 5 4" xfId="45439" xr:uid="{00000000-0005-0000-0000-0000CAB00000}"/>
    <cellStyle name="20% - Accent1 4 7 3 6" xfId="45440" xr:uid="{00000000-0005-0000-0000-0000CBB00000}"/>
    <cellStyle name="20% - Accent1 4 7 3 6 2" xfId="45441" xr:uid="{00000000-0005-0000-0000-0000CCB00000}"/>
    <cellStyle name="20% - Accent1 4 7 3 6 2 2" xfId="45442" xr:uid="{00000000-0005-0000-0000-0000CDB00000}"/>
    <cellStyle name="20% - Accent1 4 7 3 6 2 2 2" xfId="45443" xr:uid="{00000000-0005-0000-0000-0000CEB00000}"/>
    <cellStyle name="20% - Accent1 4 7 3 6 2 3" xfId="45444" xr:uid="{00000000-0005-0000-0000-0000CFB00000}"/>
    <cellStyle name="20% - Accent1 4 7 3 6 3" xfId="45445" xr:uid="{00000000-0005-0000-0000-0000D0B00000}"/>
    <cellStyle name="20% - Accent1 4 7 3 6 3 2" xfId="45446" xr:uid="{00000000-0005-0000-0000-0000D1B00000}"/>
    <cellStyle name="20% - Accent1 4 7 3 6 4" xfId="45447" xr:uid="{00000000-0005-0000-0000-0000D2B00000}"/>
    <cellStyle name="20% - Accent1 4 7 3 7" xfId="45448" xr:uid="{00000000-0005-0000-0000-0000D3B00000}"/>
    <cellStyle name="20% - Accent1 4 7 3 7 2" xfId="45449" xr:uid="{00000000-0005-0000-0000-0000D4B00000}"/>
    <cellStyle name="20% - Accent1 4 7 3 7 2 2" xfId="45450" xr:uid="{00000000-0005-0000-0000-0000D5B00000}"/>
    <cellStyle name="20% - Accent1 4 7 3 7 3" xfId="45451" xr:uid="{00000000-0005-0000-0000-0000D6B00000}"/>
    <cellStyle name="20% - Accent1 4 7 3 8" xfId="45452" xr:uid="{00000000-0005-0000-0000-0000D7B00000}"/>
    <cellStyle name="20% - Accent1 4 7 3 8 2" xfId="45453" xr:uid="{00000000-0005-0000-0000-0000D8B00000}"/>
    <cellStyle name="20% - Accent1 4 7 3 8 2 2" xfId="45454" xr:uid="{00000000-0005-0000-0000-0000D9B00000}"/>
    <cellStyle name="20% - Accent1 4 7 3 8 3" xfId="45455" xr:uid="{00000000-0005-0000-0000-0000DAB00000}"/>
    <cellStyle name="20% - Accent1 4 7 3 9" xfId="45456" xr:uid="{00000000-0005-0000-0000-0000DBB00000}"/>
    <cellStyle name="20% - Accent1 4 7 3 9 2" xfId="45457" xr:uid="{00000000-0005-0000-0000-0000DCB00000}"/>
    <cellStyle name="20% - Accent1 4 7 4" xfId="45458" xr:uid="{00000000-0005-0000-0000-0000DDB00000}"/>
    <cellStyle name="20% - Accent1 4 7 4 10" xfId="45459" xr:uid="{00000000-0005-0000-0000-0000DEB00000}"/>
    <cellStyle name="20% - Accent1 4 7 4 10 2" xfId="45460" xr:uid="{00000000-0005-0000-0000-0000DFB00000}"/>
    <cellStyle name="20% - Accent1 4 7 4 11" xfId="45461" xr:uid="{00000000-0005-0000-0000-0000E0B00000}"/>
    <cellStyle name="20% - Accent1 4 7 4 2" xfId="45462" xr:uid="{00000000-0005-0000-0000-0000E1B00000}"/>
    <cellStyle name="20% - Accent1 4 7 4 2 2" xfId="45463" xr:uid="{00000000-0005-0000-0000-0000E2B00000}"/>
    <cellStyle name="20% - Accent1 4 7 4 2 2 2" xfId="45464" xr:uid="{00000000-0005-0000-0000-0000E3B00000}"/>
    <cellStyle name="20% - Accent1 4 7 4 2 2 2 2" xfId="45465" xr:uid="{00000000-0005-0000-0000-0000E4B00000}"/>
    <cellStyle name="20% - Accent1 4 7 4 2 2 2 2 2" xfId="45466" xr:uid="{00000000-0005-0000-0000-0000E5B00000}"/>
    <cellStyle name="20% - Accent1 4 7 4 2 2 2 3" xfId="45467" xr:uid="{00000000-0005-0000-0000-0000E6B00000}"/>
    <cellStyle name="20% - Accent1 4 7 4 2 2 3" xfId="45468" xr:uid="{00000000-0005-0000-0000-0000E7B00000}"/>
    <cellStyle name="20% - Accent1 4 7 4 2 2 3 2" xfId="45469" xr:uid="{00000000-0005-0000-0000-0000E8B00000}"/>
    <cellStyle name="20% - Accent1 4 7 4 2 2 4" xfId="45470" xr:uid="{00000000-0005-0000-0000-0000E9B00000}"/>
    <cellStyle name="20% - Accent1 4 7 4 2 3" xfId="45471" xr:uid="{00000000-0005-0000-0000-0000EAB00000}"/>
    <cellStyle name="20% - Accent1 4 7 4 2 3 2" xfId="45472" xr:uid="{00000000-0005-0000-0000-0000EBB00000}"/>
    <cellStyle name="20% - Accent1 4 7 4 2 3 2 2" xfId="45473" xr:uid="{00000000-0005-0000-0000-0000ECB00000}"/>
    <cellStyle name="20% - Accent1 4 7 4 2 3 2 2 2" xfId="45474" xr:uid="{00000000-0005-0000-0000-0000EDB00000}"/>
    <cellStyle name="20% - Accent1 4 7 4 2 3 2 3" xfId="45475" xr:uid="{00000000-0005-0000-0000-0000EEB00000}"/>
    <cellStyle name="20% - Accent1 4 7 4 2 3 3" xfId="45476" xr:uid="{00000000-0005-0000-0000-0000EFB00000}"/>
    <cellStyle name="20% - Accent1 4 7 4 2 3 3 2" xfId="45477" xr:uid="{00000000-0005-0000-0000-0000F0B00000}"/>
    <cellStyle name="20% - Accent1 4 7 4 2 3 4" xfId="45478" xr:uid="{00000000-0005-0000-0000-0000F1B00000}"/>
    <cellStyle name="20% - Accent1 4 7 4 2 4" xfId="45479" xr:uid="{00000000-0005-0000-0000-0000F2B00000}"/>
    <cellStyle name="20% - Accent1 4 7 4 2 4 2" xfId="45480" xr:uid="{00000000-0005-0000-0000-0000F3B00000}"/>
    <cellStyle name="20% - Accent1 4 7 4 2 4 2 2" xfId="45481" xr:uid="{00000000-0005-0000-0000-0000F4B00000}"/>
    <cellStyle name="20% - Accent1 4 7 4 2 4 2 2 2" xfId="45482" xr:uid="{00000000-0005-0000-0000-0000F5B00000}"/>
    <cellStyle name="20% - Accent1 4 7 4 2 4 2 3" xfId="45483" xr:uid="{00000000-0005-0000-0000-0000F6B00000}"/>
    <cellStyle name="20% - Accent1 4 7 4 2 4 3" xfId="45484" xr:uid="{00000000-0005-0000-0000-0000F7B00000}"/>
    <cellStyle name="20% - Accent1 4 7 4 2 4 3 2" xfId="45485" xr:uid="{00000000-0005-0000-0000-0000F8B00000}"/>
    <cellStyle name="20% - Accent1 4 7 4 2 4 4" xfId="45486" xr:uid="{00000000-0005-0000-0000-0000F9B00000}"/>
    <cellStyle name="20% - Accent1 4 7 4 2 5" xfId="45487" xr:uid="{00000000-0005-0000-0000-0000FAB00000}"/>
    <cellStyle name="20% - Accent1 4 7 4 2 5 2" xfId="45488" xr:uid="{00000000-0005-0000-0000-0000FBB00000}"/>
    <cellStyle name="20% - Accent1 4 7 4 2 5 2 2" xfId="45489" xr:uid="{00000000-0005-0000-0000-0000FCB00000}"/>
    <cellStyle name="20% - Accent1 4 7 4 2 5 3" xfId="45490" xr:uid="{00000000-0005-0000-0000-0000FDB00000}"/>
    <cellStyle name="20% - Accent1 4 7 4 2 6" xfId="45491" xr:uid="{00000000-0005-0000-0000-0000FEB00000}"/>
    <cellStyle name="20% - Accent1 4 7 4 2 6 2" xfId="45492" xr:uid="{00000000-0005-0000-0000-0000FFB00000}"/>
    <cellStyle name="20% - Accent1 4 7 4 2 6 2 2" xfId="45493" xr:uid="{00000000-0005-0000-0000-000000B10000}"/>
    <cellStyle name="20% - Accent1 4 7 4 2 6 3" xfId="45494" xr:uid="{00000000-0005-0000-0000-000001B10000}"/>
    <cellStyle name="20% - Accent1 4 7 4 2 7" xfId="45495" xr:uid="{00000000-0005-0000-0000-000002B10000}"/>
    <cellStyle name="20% - Accent1 4 7 4 2 7 2" xfId="45496" xr:uid="{00000000-0005-0000-0000-000003B10000}"/>
    <cellStyle name="20% - Accent1 4 7 4 2 8" xfId="45497" xr:uid="{00000000-0005-0000-0000-000004B10000}"/>
    <cellStyle name="20% - Accent1 4 7 4 2 8 2" xfId="45498" xr:uid="{00000000-0005-0000-0000-000005B10000}"/>
    <cellStyle name="20% - Accent1 4 7 4 2 9" xfId="45499" xr:uid="{00000000-0005-0000-0000-000006B10000}"/>
    <cellStyle name="20% - Accent1 4 7 4 3" xfId="45500" xr:uid="{00000000-0005-0000-0000-000007B10000}"/>
    <cellStyle name="20% - Accent1 4 7 4 3 2" xfId="45501" xr:uid="{00000000-0005-0000-0000-000008B10000}"/>
    <cellStyle name="20% - Accent1 4 7 4 3 2 2" xfId="45502" xr:uid="{00000000-0005-0000-0000-000009B10000}"/>
    <cellStyle name="20% - Accent1 4 7 4 3 2 2 2" xfId="45503" xr:uid="{00000000-0005-0000-0000-00000AB10000}"/>
    <cellStyle name="20% - Accent1 4 7 4 3 2 2 2 2" xfId="45504" xr:uid="{00000000-0005-0000-0000-00000BB10000}"/>
    <cellStyle name="20% - Accent1 4 7 4 3 2 2 3" xfId="45505" xr:uid="{00000000-0005-0000-0000-00000CB10000}"/>
    <cellStyle name="20% - Accent1 4 7 4 3 2 3" xfId="45506" xr:uid="{00000000-0005-0000-0000-00000DB10000}"/>
    <cellStyle name="20% - Accent1 4 7 4 3 2 3 2" xfId="45507" xr:uid="{00000000-0005-0000-0000-00000EB10000}"/>
    <cellStyle name="20% - Accent1 4 7 4 3 2 4" xfId="45508" xr:uid="{00000000-0005-0000-0000-00000FB10000}"/>
    <cellStyle name="20% - Accent1 4 7 4 3 3" xfId="45509" xr:uid="{00000000-0005-0000-0000-000010B10000}"/>
    <cellStyle name="20% - Accent1 4 7 4 3 3 2" xfId="45510" xr:uid="{00000000-0005-0000-0000-000011B10000}"/>
    <cellStyle name="20% - Accent1 4 7 4 3 3 2 2" xfId="45511" xr:uid="{00000000-0005-0000-0000-000012B10000}"/>
    <cellStyle name="20% - Accent1 4 7 4 3 3 2 2 2" xfId="45512" xr:uid="{00000000-0005-0000-0000-000013B10000}"/>
    <cellStyle name="20% - Accent1 4 7 4 3 3 2 3" xfId="45513" xr:uid="{00000000-0005-0000-0000-000014B10000}"/>
    <cellStyle name="20% - Accent1 4 7 4 3 3 3" xfId="45514" xr:uid="{00000000-0005-0000-0000-000015B10000}"/>
    <cellStyle name="20% - Accent1 4 7 4 3 3 3 2" xfId="45515" xr:uid="{00000000-0005-0000-0000-000016B10000}"/>
    <cellStyle name="20% - Accent1 4 7 4 3 3 4" xfId="45516" xr:uid="{00000000-0005-0000-0000-000017B10000}"/>
    <cellStyle name="20% - Accent1 4 7 4 3 4" xfId="45517" xr:uid="{00000000-0005-0000-0000-000018B10000}"/>
    <cellStyle name="20% - Accent1 4 7 4 3 4 2" xfId="45518" xr:uid="{00000000-0005-0000-0000-000019B10000}"/>
    <cellStyle name="20% - Accent1 4 7 4 3 4 2 2" xfId="45519" xr:uid="{00000000-0005-0000-0000-00001AB10000}"/>
    <cellStyle name="20% - Accent1 4 7 4 3 4 2 2 2" xfId="45520" xr:uid="{00000000-0005-0000-0000-00001BB10000}"/>
    <cellStyle name="20% - Accent1 4 7 4 3 4 2 3" xfId="45521" xr:uid="{00000000-0005-0000-0000-00001CB10000}"/>
    <cellStyle name="20% - Accent1 4 7 4 3 4 3" xfId="45522" xr:uid="{00000000-0005-0000-0000-00001DB10000}"/>
    <cellStyle name="20% - Accent1 4 7 4 3 4 3 2" xfId="45523" xr:uid="{00000000-0005-0000-0000-00001EB10000}"/>
    <cellStyle name="20% - Accent1 4 7 4 3 4 4" xfId="45524" xr:uid="{00000000-0005-0000-0000-00001FB10000}"/>
    <cellStyle name="20% - Accent1 4 7 4 3 5" xfId="45525" xr:uid="{00000000-0005-0000-0000-000020B10000}"/>
    <cellStyle name="20% - Accent1 4 7 4 3 5 2" xfId="45526" xr:uid="{00000000-0005-0000-0000-000021B10000}"/>
    <cellStyle name="20% - Accent1 4 7 4 3 5 2 2" xfId="45527" xr:uid="{00000000-0005-0000-0000-000022B10000}"/>
    <cellStyle name="20% - Accent1 4 7 4 3 5 3" xfId="45528" xr:uid="{00000000-0005-0000-0000-000023B10000}"/>
    <cellStyle name="20% - Accent1 4 7 4 3 6" xfId="45529" xr:uid="{00000000-0005-0000-0000-000024B10000}"/>
    <cellStyle name="20% - Accent1 4 7 4 3 6 2" xfId="45530" xr:uid="{00000000-0005-0000-0000-000025B10000}"/>
    <cellStyle name="20% - Accent1 4 7 4 3 6 2 2" xfId="45531" xr:uid="{00000000-0005-0000-0000-000026B10000}"/>
    <cellStyle name="20% - Accent1 4 7 4 3 6 3" xfId="45532" xr:uid="{00000000-0005-0000-0000-000027B10000}"/>
    <cellStyle name="20% - Accent1 4 7 4 3 7" xfId="45533" xr:uid="{00000000-0005-0000-0000-000028B10000}"/>
    <cellStyle name="20% - Accent1 4 7 4 3 7 2" xfId="45534" xr:uid="{00000000-0005-0000-0000-000029B10000}"/>
    <cellStyle name="20% - Accent1 4 7 4 3 8" xfId="45535" xr:uid="{00000000-0005-0000-0000-00002AB10000}"/>
    <cellStyle name="20% - Accent1 4 7 4 3 8 2" xfId="45536" xr:uid="{00000000-0005-0000-0000-00002BB10000}"/>
    <cellStyle name="20% - Accent1 4 7 4 3 9" xfId="45537" xr:uid="{00000000-0005-0000-0000-00002CB10000}"/>
    <cellStyle name="20% - Accent1 4 7 4 4" xfId="45538" xr:uid="{00000000-0005-0000-0000-00002DB10000}"/>
    <cellStyle name="20% - Accent1 4 7 4 4 2" xfId="45539" xr:uid="{00000000-0005-0000-0000-00002EB10000}"/>
    <cellStyle name="20% - Accent1 4 7 4 4 2 2" xfId="45540" xr:uid="{00000000-0005-0000-0000-00002FB10000}"/>
    <cellStyle name="20% - Accent1 4 7 4 4 2 2 2" xfId="45541" xr:uid="{00000000-0005-0000-0000-000030B10000}"/>
    <cellStyle name="20% - Accent1 4 7 4 4 2 3" xfId="45542" xr:uid="{00000000-0005-0000-0000-000031B10000}"/>
    <cellStyle name="20% - Accent1 4 7 4 4 3" xfId="45543" xr:uid="{00000000-0005-0000-0000-000032B10000}"/>
    <cellStyle name="20% - Accent1 4 7 4 4 3 2" xfId="45544" xr:uid="{00000000-0005-0000-0000-000033B10000}"/>
    <cellStyle name="20% - Accent1 4 7 4 4 4" xfId="45545" xr:uid="{00000000-0005-0000-0000-000034B10000}"/>
    <cellStyle name="20% - Accent1 4 7 4 5" xfId="45546" xr:uid="{00000000-0005-0000-0000-000035B10000}"/>
    <cellStyle name="20% - Accent1 4 7 4 5 2" xfId="45547" xr:uid="{00000000-0005-0000-0000-000036B10000}"/>
    <cellStyle name="20% - Accent1 4 7 4 5 2 2" xfId="45548" xr:uid="{00000000-0005-0000-0000-000037B10000}"/>
    <cellStyle name="20% - Accent1 4 7 4 5 2 2 2" xfId="45549" xr:uid="{00000000-0005-0000-0000-000038B10000}"/>
    <cellStyle name="20% - Accent1 4 7 4 5 2 3" xfId="45550" xr:uid="{00000000-0005-0000-0000-000039B10000}"/>
    <cellStyle name="20% - Accent1 4 7 4 5 3" xfId="45551" xr:uid="{00000000-0005-0000-0000-00003AB10000}"/>
    <cellStyle name="20% - Accent1 4 7 4 5 3 2" xfId="45552" xr:uid="{00000000-0005-0000-0000-00003BB10000}"/>
    <cellStyle name="20% - Accent1 4 7 4 5 4" xfId="45553" xr:uid="{00000000-0005-0000-0000-00003CB10000}"/>
    <cellStyle name="20% - Accent1 4 7 4 6" xfId="45554" xr:uid="{00000000-0005-0000-0000-00003DB10000}"/>
    <cellStyle name="20% - Accent1 4 7 4 6 2" xfId="45555" xr:uid="{00000000-0005-0000-0000-00003EB10000}"/>
    <cellStyle name="20% - Accent1 4 7 4 6 2 2" xfId="45556" xr:uid="{00000000-0005-0000-0000-00003FB10000}"/>
    <cellStyle name="20% - Accent1 4 7 4 6 2 2 2" xfId="45557" xr:uid="{00000000-0005-0000-0000-000040B10000}"/>
    <cellStyle name="20% - Accent1 4 7 4 6 2 3" xfId="45558" xr:uid="{00000000-0005-0000-0000-000041B10000}"/>
    <cellStyle name="20% - Accent1 4 7 4 6 3" xfId="45559" xr:uid="{00000000-0005-0000-0000-000042B10000}"/>
    <cellStyle name="20% - Accent1 4 7 4 6 3 2" xfId="45560" xr:uid="{00000000-0005-0000-0000-000043B10000}"/>
    <cellStyle name="20% - Accent1 4 7 4 6 4" xfId="45561" xr:uid="{00000000-0005-0000-0000-000044B10000}"/>
    <cellStyle name="20% - Accent1 4 7 4 7" xfId="45562" xr:uid="{00000000-0005-0000-0000-000045B10000}"/>
    <cellStyle name="20% - Accent1 4 7 4 7 2" xfId="45563" xr:uid="{00000000-0005-0000-0000-000046B10000}"/>
    <cellStyle name="20% - Accent1 4 7 4 7 2 2" xfId="45564" xr:uid="{00000000-0005-0000-0000-000047B10000}"/>
    <cellStyle name="20% - Accent1 4 7 4 7 3" xfId="45565" xr:uid="{00000000-0005-0000-0000-000048B10000}"/>
    <cellStyle name="20% - Accent1 4 7 4 8" xfId="45566" xr:uid="{00000000-0005-0000-0000-000049B10000}"/>
    <cellStyle name="20% - Accent1 4 7 4 8 2" xfId="45567" xr:uid="{00000000-0005-0000-0000-00004AB10000}"/>
    <cellStyle name="20% - Accent1 4 7 4 8 2 2" xfId="45568" xr:uid="{00000000-0005-0000-0000-00004BB10000}"/>
    <cellStyle name="20% - Accent1 4 7 4 8 3" xfId="45569" xr:uid="{00000000-0005-0000-0000-00004CB10000}"/>
    <cellStyle name="20% - Accent1 4 7 4 9" xfId="45570" xr:uid="{00000000-0005-0000-0000-00004DB10000}"/>
    <cellStyle name="20% - Accent1 4 7 4 9 2" xfId="45571" xr:uid="{00000000-0005-0000-0000-00004EB10000}"/>
    <cellStyle name="20% - Accent1 4 7 5" xfId="45572" xr:uid="{00000000-0005-0000-0000-00004FB10000}"/>
    <cellStyle name="20% - Accent1 4 7 5 2" xfId="45573" xr:uid="{00000000-0005-0000-0000-000050B10000}"/>
    <cellStyle name="20% - Accent1 4 7 5 2 2" xfId="45574" xr:uid="{00000000-0005-0000-0000-000051B10000}"/>
    <cellStyle name="20% - Accent1 4 7 5 2 2 2" xfId="45575" xr:uid="{00000000-0005-0000-0000-000052B10000}"/>
    <cellStyle name="20% - Accent1 4 7 5 2 2 2 2" xfId="45576" xr:uid="{00000000-0005-0000-0000-000053B10000}"/>
    <cellStyle name="20% - Accent1 4 7 5 2 2 3" xfId="45577" xr:uid="{00000000-0005-0000-0000-000054B10000}"/>
    <cellStyle name="20% - Accent1 4 7 5 2 3" xfId="45578" xr:uid="{00000000-0005-0000-0000-000055B10000}"/>
    <cellStyle name="20% - Accent1 4 7 5 2 3 2" xfId="45579" xr:uid="{00000000-0005-0000-0000-000056B10000}"/>
    <cellStyle name="20% - Accent1 4 7 5 2 4" xfId="45580" xr:uid="{00000000-0005-0000-0000-000057B10000}"/>
    <cellStyle name="20% - Accent1 4 7 5 3" xfId="45581" xr:uid="{00000000-0005-0000-0000-000058B10000}"/>
    <cellStyle name="20% - Accent1 4 7 5 3 2" xfId="45582" xr:uid="{00000000-0005-0000-0000-000059B10000}"/>
    <cellStyle name="20% - Accent1 4 7 5 3 2 2" xfId="45583" xr:uid="{00000000-0005-0000-0000-00005AB10000}"/>
    <cellStyle name="20% - Accent1 4 7 5 3 2 2 2" xfId="45584" xr:uid="{00000000-0005-0000-0000-00005BB10000}"/>
    <cellStyle name="20% - Accent1 4 7 5 3 2 3" xfId="45585" xr:uid="{00000000-0005-0000-0000-00005CB10000}"/>
    <cellStyle name="20% - Accent1 4 7 5 3 3" xfId="45586" xr:uid="{00000000-0005-0000-0000-00005DB10000}"/>
    <cellStyle name="20% - Accent1 4 7 5 3 3 2" xfId="45587" xr:uid="{00000000-0005-0000-0000-00005EB10000}"/>
    <cellStyle name="20% - Accent1 4 7 5 3 4" xfId="45588" xr:uid="{00000000-0005-0000-0000-00005FB10000}"/>
    <cellStyle name="20% - Accent1 4 7 5 4" xfId="45589" xr:uid="{00000000-0005-0000-0000-000060B10000}"/>
    <cellStyle name="20% - Accent1 4 7 5 4 2" xfId="45590" xr:uid="{00000000-0005-0000-0000-000061B10000}"/>
    <cellStyle name="20% - Accent1 4 7 5 4 2 2" xfId="45591" xr:uid="{00000000-0005-0000-0000-000062B10000}"/>
    <cellStyle name="20% - Accent1 4 7 5 4 2 2 2" xfId="45592" xr:uid="{00000000-0005-0000-0000-000063B10000}"/>
    <cellStyle name="20% - Accent1 4 7 5 4 2 3" xfId="45593" xr:uid="{00000000-0005-0000-0000-000064B10000}"/>
    <cellStyle name="20% - Accent1 4 7 5 4 3" xfId="45594" xr:uid="{00000000-0005-0000-0000-000065B10000}"/>
    <cellStyle name="20% - Accent1 4 7 5 4 3 2" xfId="45595" xr:uid="{00000000-0005-0000-0000-000066B10000}"/>
    <cellStyle name="20% - Accent1 4 7 5 4 4" xfId="45596" xr:uid="{00000000-0005-0000-0000-000067B10000}"/>
    <cellStyle name="20% - Accent1 4 7 5 5" xfId="45597" xr:uid="{00000000-0005-0000-0000-000068B10000}"/>
    <cellStyle name="20% - Accent1 4 7 5 5 2" xfId="45598" xr:uid="{00000000-0005-0000-0000-000069B10000}"/>
    <cellStyle name="20% - Accent1 4 7 5 5 2 2" xfId="45599" xr:uid="{00000000-0005-0000-0000-00006AB10000}"/>
    <cellStyle name="20% - Accent1 4 7 5 5 3" xfId="45600" xr:uid="{00000000-0005-0000-0000-00006BB10000}"/>
    <cellStyle name="20% - Accent1 4 7 5 6" xfId="45601" xr:uid="{00000000-0005-0000-0000-00006CB10000}"/>
    <cellStyle name="20% - Accent1 4 7 5 6 2" xfId="45602" xr:uid="{00000000-0005-0000-0000-00006DB10000}"/>
    <cellStyle name="20% - Accent1 4 7 5 6 2 2" xfId="45603" xr:uid="{00000000-0005-0000-0000-00006EB10000}"/>
    <cellStyle name="20% - Accent1 4 7 5 6 3" xfId="45604" xr:uid="{00000000-0005-0000-0000-00006FB10000}"/>
    <cellStyle name="20% - Accent1 4 7 5 7" xfId="45605" xr:uid="{00000000-0005-0000-0000-000070B10000}"/>
    <cellStyle name="20% - Accent1 4 7 5 7 2" xfId="45606" xr:uid="{00000000-0005-0000-0000-000071B10000}"/>
    <cellStyle name="20% - Accent1 4 7 5 8" xfId="45607" xr:uid="{00000000-0005-0000-0000-000072B10000}"/>
    <cellStyle name="20% - Accent1 4 7 5 8 2" xfId="45608" xr:uid="{00000000-0005-0000-0000-000073B10000}"/>
    <cellStyle name="20% - Accent1 4 7 5 9" xfId="45609" xr:uid="{00000000-0005-0000-0000-000074B10000}"/>
    <cellStyle name="20% - Accent1 4 7 6" xfId="45610" xr:uid="{00000000-0005-0000-0000-000075B10000}"/>
    <cellStyle name="20% - Accent1 4 7 6 2" xfId="45611" xr:uid="{00000000-0005-0000-0000-000076B10000}"/>
    <cellStyle name="20% - Accent1 4 7 6 2 2" xfId="45612" xr:uid="{00000000-0005-0000-0000-000077B10000}"/>
    <cellStyle name="20% - Accent1 4 7 6 2 2 2" xfId="45613" xr:uid="{00000000-0005-0000-0000-000078B10000}"/>
    <cellStyle name="20% - Accent1 4 7 6 2 2 2 2" xfId="45614" xr:uid="{00000000-0005-0000-0000-000079B10000}"/>
    <cellStyle name="20% - Accent1 4 7 6 2 2 3" xfId="45615" xr:uid="{00000000-0005-0000-0000-00007AB10000}"/>
    <cellStyle name="20% - Accent1 4 7 6 2 3" xfId="45616" xr:uid="{00000000-0005-0000-0000-00007BB10000}"/>
    <cellStyle name="20% - Accent1 4 7 6 2 3 2" xfId="45617" xr:uid="{00000000-0005-0000-0000-00007CB10000}"/>
    <cellStyle name="20% - Accent1 4 7 6 2 4" xfId="45618" xr:uid="{00000000-0005-0000-0000-00007DB10000}"/>
    <cellStyle name="20% - Accent1 4 7 6 3" xfId="45619" xr:uid="{00000000-0005-0000-0000-00007EB10000}"/>
    <cellStyle name="20% - Accent1 4 7 6 3 2" xfId="45620" xr:uid="{00000000-0005-0000-0000-00007FB10000}"/>
    <cellStyle name="20% - Accent1 4 7 6 3 2 2" xfId="45621" xr:uid="{00000000-0005-0000-0000-000080B10000}"/>
    <cellStyle name="20% - Accent1 4 7 6 3 2 2 2" xfId="45622" xr:uid="{00000000-0005-0000-0000-000081B10000}"/>
    <cellStyle name="20% - Accent1 4 7 6 3 2 3" xfId="45623" xr:uid="{00000000-0005-0000-0000-000082B10000}"/>
    <cellStyle name="20% - Accent1 4 7 6 3 3" xfId="45624" xr:uid="{00000000-0005-0000-0000-000083B10000}"/>
    <cellStyle name="20% - Accent1 4 7 6 3 3 2" xfId="45625" xr:uid="{00000000-0005-0000-0000-000084B10000}"/>
    <cellStyle name="20% - Accent1 4 7 6 3 4" xfId="45626" xr:uid="{00000000-0005-0000-0000-000085B10000}"/>
    <cellStyle name="20% - Accent1 4 7 6 4" xfId="45627" xr:uid="{00000000-0005-0000-0000-000086B10000}"/>
    <cellStyle name="20% - Accent1 4 7 6 4 2" xfId="45628" xr:uid="{00000000-0005-0000-0000-000087B10000}"/>
    <cellStyle name="20% - Accent1 4 7 6 4 2 2" xfId="45629" xr:uid="{00000000-0005-0000-0000-000088B10000}"/>
    <cellStyle name="20% - Accent1 4 7 6 4 2 2 2" xfId="45630" xr:uid="{00000000-0005-0000-0000-000089B10000}"/>
    <cellStyle name="20% - Accent1 4 7 6 4 2 3" xfId="45631" xr:uid="{00000000-0005-0000-0000-00008AB10000}"/>
    <cellStyle name="20% - Accent1 4 7 6 4 3" xfId="45632" xr:uid="{00000000-0005-0000-0000-00008BB10000}"/>
    <cellStyle name="20% - Accent1 4 7 6 4 3 2" xfId="45633" xr:uid="{00000000-0005-0000-0000-00008CB10000}"/>
    <cellStyle name="20% - Accent1 4 7 6 4 4" xfId="45634" xr:uid="{00000000-0005-0000-0000-00008DB10000}"/>
    <cellStyle name="20% - Accent1 4 7 6 5" xfId="45635" xr:uid="{00000000-0005-0000-0000-00008EB10000}"/>
    <cellStyle name="20% - Accent1 4 7 6 5 2" xfId="45636" xr:uid="{00000000-0005-0000-0000-00008FB10000}"/>
    <cellStyle name="20% - Accent1 4 7 6 5 2 2" xfId="45637" xr:uid="{00000000-0005-0000-0000-000090B10000}"/>
    <cellStyle name="20% - Accent1 4 7 6 5 3" xfId="45638" xr:uid="{00000000-0005-0000-0000-000091B10000}"/>
    <cellStyle name="20% - Accent1 4 7 6 6" xfId="45639" xr:uid="{00000000-0005-0000-0000-000092B10000}"/>
    <cellStyle name="20% - Accent1 4 7 6 6 2" xfId="45640" xr:uid="{00000000-0005-0000-0000-000093B10000}"/>
    <cellStyle name="20% - Accent1 4 7 6 6 2 2" xfId="45641" xr:uid="{00000000-0005-0000-0000-000094B10000}"/>
    <cellStyle name="20% - Accent1 4 7 6 6 3" xfId="45642" xr:uid="{00000000-0005-0000-0000-000095B10000}"/>
    <cellStyle name="20% - Accent1 4 7 6 7" xfId="45643" xr:uid="{00000000-0005-0000-0000-000096B10000}"/>
    <cellStyle name="20% - Accent1 4 7 6 7 2" xfId="45644" xr:uid="{00000000-0005-0000-0000-000097B10000}"/>
    <cellStyle name="20% - Accent1 4 7 6 8" xfId="45645" xr:uid="{00000000-0005-0000-0000-000098B10000}"/>
    <cellStyle name="20% - Accent1 4 7 6 8 2" xfId="45646" xr:uid="{00000000-0005-0000-0000-000099B10000}"/>
    <cellStyle name="20% - Accent1 4 7 6 9" xfId="45647" xr:uid="{00000000-0005-0000-0000-00009AB10000}"/>
    <cellStyle name="20% - Accent1 4 7 7" xfId="45648" xr:uid="{00000000-0005-0000-0000-00009BB10000}"/>
    <cellStyle name="20% - Accent1 4 7 7 2" xfId="45649" xr:uid="{00000000-0005-0000-0000-00009CB10000}"/>
    <cellStyle name="20% - Accent1 4 7 7 2 2" xfId="45650" xr:uid="{00000000-0005-0000-0000-00009DB10000}"/>
    <cellStyle name="20% - Accent1 4 7 7 2 2 2" xfId="45651" xr:uid="{00000000-0005-0000-0000-00009EB10000}"/>
    <cellStyle name="20% - Accent1 4 7 7 2 3" xfId="45652" xr:uid="{00000000-0005-0000-0000-00009FB10000}"/>
    <cellStyle name="20% - Accent1 4 7 7 3" xfId="45653" xr:uid="{00000000-0005-0000-0000-0000A0B10000}"/>
    <cellStyle name="20% - Accent1 4 7 7 3 2" xfId="45654" xr:uid="{00000000-0005-0000-0000-0000A1B10000}"/>
    <cellStyle name="20% - Accent1 4 7 7 4" xfId="45655" xr:uid="{00000000-0005-0000-0000-0000A2B10000}"/>
    <cellStyle name="20% - Accent1 4 7 8" xfId="45656" xr:uid="{00000000-0005-0000-0000-0000A3B10000}"/>
    <cellStyle name="20% - Accent1 4 7 8 2" xfId="45657" xr:uid="{00000000-0005-0000-0000-0000A4B10000}"/>
    <cellStyle name="20% - Accent1 4 7 8 2 2" xfId="45658" xr:uid="{00000000-0005-0000-0000-0000A5B10000}"/>
    <cellStyle name="20% - Accent1 4 7 8 2 2 2" xfId="45659" xr:uid="{00000000-0005-0000-0000-0000A6B10000}"/>
    <cellStyle name="20% - Accent1 4 7 8 2 3" xfId="45660" xr:uid="{00000000-0005-0000-0000-0000A7B10000}"/>
    <cellStyle name="20% - Accent1 4 7 8 3" xfId="45661" xr:uid="{00000000-0005-0000-0000-0000A8B10000}"/>
    <cellStyle name="20% - Accent1 4 7 8 3 2" xfId="45662" xr:uid="{00000000-0005-0000-0000-0000A9B10000}"/>
    <cellStyle name="20% - Accent1 4 7 8 4" xfId="45663" xr:uid="{00000000-0005-0000-0000-0000AAB10000}"/>
    <cellStyle name="20% - Accent1 4 7 9" xfId="45664" xr:uid="{00000000-0005-0000-0000-0000ABB10000}"/>
    <cellStyle name="20% - Accent1 4 7 9 2" xfId="45665" xr:uid="{00000000-0005-0000-0000-0000ACB10000}"/>
    <cellStyle name="20% - Accent1 4 7 9 2 2" xfId="45666" xr:uid="{00000000-0005-0000-0000-0000ADB10000}"/>
    <cellStyle name="20% - Accent1 4 7 9 2 2 2" xfId="45667" xr:uid="{00000000-0005-0000-0000-0000AEB10000}"/>
    <cellStyle name="20% - Accent1 4 7 9 2 3" xfId="45668" xr:uid="{00000000-0005-0000-0000-0000AFB10000}"/>
    <cellStyle name="20% - Accent1 4 7 9 3" xfId="45669" xr:uid="{00000000-0005-0000-0000-0000B0B10000}"/>
    <cellStyle name="20% - Accent1 4 7 9 3 2" xfId="45670" xr:uid="{00000000-0005-0000-0000-0000B1B10000}"/>
    <cellStyle name="20% - Accent1 4 7 9 4" xfId="45671" xr:uid="{00000000-0005-0000-0000-0000B2B10000}"/>
    <cellStyle name="20% - Accent1 4 8" xfId="45672" xr:uid="{00000000-0005-0000-0000-0000B3B10000}"/>
    <cellStyle name="20% - Accent1 4 8 10" xfId="45673" xr:uid="{00000000-0005-0000-0000-0000B4B10000}"/>
    <cellStyle name="20% - Accent1 4 8 10 2" xfId="45674" xr:uid="{00000000-0005-0000-0000-0000B5B10000}"/>
    <cellStyle name="20% - Accent1 4 8 11" xfId="45675" xr:uid="{00000000-0005-0000-0000-0000B6B10000}"/>
    <cellStyle name="20% - Accent1 4 8 11 2" xfId="45676" xr:uid="{00000000-0005-0000-0000-0000B7B10000}"/>
    <cellStyle name="20% - Accent1 4 8 12" xfId="45677" xr:uid="{00000000-0005-0000-0000-0000B8B10000}"/>
    <cellStyle name="20% - Accent1 4 8 2" xfId="45678" xr:uid="{00000000-0005-0000-0000-0000B9B10000}"/>
    <cellStyle name="20% - Accent1 4 8 2 10" xfId="45679" xr:uid="{00000000-0005-0000-0000-0000BAB10000}"/>
    <cellStyle name="20% - Accent1 4 8 2 10 2" xfId="45680" xr:uid="{00000000-0005-0000-0000-0000BBB10000}"/>
    <cellStyle name="20% - Accent1 4 8 2 11" xfId="45681" xr:uid="{00000000-0005-0000-0000-0000BCB10000}"/>
    <cellStyle name="20% - Accent1 4 8 2 2" xfId="45682" xr:uid="{00000000-0005-0000-0000-0000BDB10000}"/>
    <cellStyle name="20% - Accent1 4 8 2 2 2" xfId="45683" xr:uid="{00000000-0005-0000-0000-0000BEB10000}"/>
    <cellStyle name="20% - Accent1 4 8 2 2 2 2" xfId="45684" xr:uid="{00000000-0005-0000-0000-0000BFB10000}"/>
    <cellStyle name="20% - Accent1 4 8 2 2 2 2 2" xfId="45685" xr:uid="{00000000-0005-0000-0000-0000C0B10000}"/>
    <cellStyle name="20% - Accent1 4 8 2 2 2 2 2 2" xfId="45686" xr:uid="{00000000-0005-0000-0000-0000C1B10000}"/>
    <cellStyle name="20% - Accent1 4 8 2 2 2 2 3" xfId="45687" xr:uid="{00000000-0005-0000-0000-0000C2B10000}"/>
    <cellStyle name="20% - Accent1 4 8 2 2 2 3" xfId="45688" xr:uid="{00000000-0005-0000-0000-0000C3B10000}"/>
    <cellStyle name="20% - Accent1 4 8 2 2 2 3 2" xfId="45689" xr:uid="{00000000-0005-0000-0000-0000C4B10000}"/>
    <cellStyle name="20% - Accent1 4 8 2 2 2 4" xfId="45690" xr:uid="{00000000-0005-0000-0000-0000C5B10000}"/>
    <cellStyle name="20% - Accent1 4 8 2 2 3" xfId="45691" xr:uid="{00000000-0005-0000-0000-0000C6B10000}"/>
    <cellStyle name="20% - Accent1 4 8 2 2 3 2" xfId="45692" xr:uid="{00000000-0005-0000-0000-0000C7B10000}"/>
    <cellStyle name="20% - Accent1 4 8 2 2 3 2 2" xfId="45693" xr:uid="{00000000-0005-0000-0000-0000C8B10000}"/>
    <cellStyle name="20% - Accent1 4 8 2 2 3 2 2 2" xfId="45694" xr:uid="{00000000-0005-0000-0000-0000C9B10000}"/>
    <cellStyle name="20% - Accent1 4 8 2 2 3 2 3" xfId="45695" xr:uid="{00000000-0005-0000-0000-0000CAB10000}"/>
    <cellStyle name="20% - Accent1 4 8 2 2 3 3" xfId="45696" xr:uid="{00000000-0005-0000-0000-0000CBB10000}"/>
    <cellStyle name="20% - Accent1 4 8 2 2 3 3 2" xfId="45697" xr:uid="{00000000-0005-0000-0000-0000CCB10000}"/>
    <cellStyle name="20% - Accent1 4 8 2 2 3 4" xfId="45698" xr:uid="{00000000-0005-0000-0000-0000CDB10000}"/>
    <cellStyle name="20% - Accent1 4 8 2 2 4" xfId="45699" xr:uid="{00000000-0005-0000-0000-0000CEB10000}"/>
    <cellStyle name="20% - Accent1 4 8 2 2 4 2" xfId="45700" xr:uid="{00000000-0005-0000-0000-0000CFB10000}"/>
    <cellStyle name="20% - Accent1 4 8 2 2 4 2 2" xfId="45701" xr:uid="{00000000-0005-0000-0000-0000D0B10000}"/>
    <cellStyle name="20% - Accent1 4 8 2 2 4 2 2 2" xfId="45702" xr:uid="{00000000-0005-0000-0000-0000D1B10000}"/>
    <cellStyle name="20% - Accent1 4 8 2 2 4 2 3" xfId="45703" xr:uid="{00000000-0005-0000-0000-0000D2B10000}"/>
    <cellStyle name="20% - Accent1 4 8 2 2 4 3" xfId="45704" xr:uid="{00000000-0005-0000-0000-0000D3B10000}"/>
    <cellStyle name="20% - Accent1 4 8 2 2 4 3 2" xfId="45705" xr:uid="{00000000-0005-0000-0000-0000D4B10000}"/>
    <cellStyle name="20% - Accent1 4 8 2 2 4 4" xfId="45706" xr:uid="{00000000-0005-0000-0000-0000D5B10000}"/>
    <cellStyle name="20% - Accent1 4 8 2 2 5" xfId="45707" xr:uid="{00000000-0005-0000-0000-0000D6B10000}"/>
    <cellStyle name="20% - Accent1 4 8 2 2 5 2" xfId="45708" xr:uid="{00000000-0005-0000-0000-0000D7B10000}"/>
    <cellStyle name="20% - Accent1 4 8 2 2 5 2 2" xfId="45709" xr:uid="{00000000-0005-0000-0000-0000D8B10000}"/>
    <cellStyle name="20% - Accent1 4 8 2 2 5 3" xfId="45710" xr:uid="{00000000-0005-0000-0000-0000D9B10000}"/>
    <cellStyle name="20% - Accent1 4 8 2 2 6" xfId="45711" xr:uid="{00000000-0005-0000-0000-0000DAB10000}"/>
    <cellStyle name="20% - Accent1 4 8 2 2 6 2" xfId="45712" xr:uid="{00000000-0005-0000-0000-0000DBB10000}"/>
    <cellStyle name="20% - Accent1 4 8 2 2 6 2 2" xfId="45713" xr:uid="{00000000-0005-0000-0000-0000DCB10000}"/>
    <cellStyle name="20% - Accent1 4 8 2 2 6 3" xfId="45714" xr:uid="{00000000-0005-0000-0000-0000DDB10000}"/>
    <cellStyle name="20% - Accent1 4 8 2 2 7" xfId="45715" xr:uid="{00000000-0005-0000-0000-0000DEB10000}"/>
    <cellStyle name="20% - Accent1 4 8 2 2 7 2" xfId="45716" xr:uid="{00000000-0005-0000-0000-0000DFB10000}"/>
    <cellStyle name="20% - Accent1 4 8 2 2 8" xfId="45717" xr:uid="{00000000-0005-0000-0000-0000E0B10000}"/>
    <cellStyle name="20% - Accent1 4 8 2 2 8 2" xfId="45718" xr:uid="{00000000-0005-0000-0000-0000E1B10000}"/>
    <cellStyle name="20% - Accent1 4 8 2 2 9" xfId="45719" xr:uid="{00000000-0005-0000-0000-0000E2B10000}"/>
    <cellStyle name="20% - Accent1 4 8 2 3" xfId="45720" xr:uid="{00000000-0005-0000-0000-0000E3B10000}"/>
    <cellStyle name="20% - Accent1 4 8 2 3 2" xfId="45721" xr:uid="{00000000-0005-0000-0000-0000E4B10000}"/>
    <cellStyle name="20% - Accent1 4 8 2 3 2 2" xfId="45722" xr:uid="{00000000-0005-0000-0000-0000E5B10000}"/>
    <cellStyle name="20% - Accent1 4 8 2 3 2 2 2" xfId="45723" xr:uid="{00000000-0005-0000-0000-0000E6B10000}"/>
    <cellStyle name="20% - Accent1 4 8 2 3 2 2 2 2" xfId="45724" xr:uid="{00000000-0005-0000-0000-0000E7B10000}"/>
    <cellStyle name="20% - Accent1 4 8 2 3 2 2 3" xfId="45725" xr:uid="{00000000-0005-0000-0000-0000E8B10000}"/>
    <cellStyle name="20% - Accent1 4 8 2 3 2 3" xfId="45726" xr:uid="{00000000-0005-0000-0000-0000E9B10000}"/>
    <cellStyle name="20% - Accent1 4 8 2 3 2 3 2" xfId="45727" xr:uid="{00000000-0005-0000-0000-0000EAB10000}"/>
    <cellStyle name="20% - Accent1 4 8 2 3 2 4" xfId="45728" xr:uid="{00000000-0005-0000-0000-0000EBB10000}"/>
    <cellStyle name="20% - Accent1 4 8 2 3 3" xfId="45729" xr:uid="{00000000-0005-0000-0000-0000ECB10000}"/>
    <cellStyle name="20% - Accent1 4 8 2 3 3 2" xfId="45730" xr:uid="{00000000-0005-0000-0000-0000EDB10000}"/>
    <cellStyle name="20% - Accent1 4 8 2 3 3 2 2" xfId="45731" xr:uid="{00000000-0005-0000-0000-0000EEB10000}"/>
    <cellStyle name="20% - Accent1 4 8 2 3 3 2 2 2" xfId="45732" xr:uid="{00000000-0005-0000-0000-0000EFB10000}"/>
    <cellStyle name="20% - Accent1 4 8 2 3 3 2 3" xfId="45733" xr:uid="{00000000-0005-0000-0000-0000F0B10000}"/>
    <cellStyle name="20% - Accent1 4 8 2 3 3 3" xfId="45734" xr:uid="{00000000-0005-0000-0000-0000F1B10000}"/>
    <cellStyle name="20% - Accent1 4 8 2 3 3 3 2" xfId="45735" xr:uid="{00000000-0005-0000-0000-0000F2B10000}"/>
    <cellStyle name="20% - Accent1 4 8 2 3 3 4" xfId="45736" xr:uid="{00000000-0005-0000-0000-0000F3B10000}"/>
    <cellStyle name="20% - Accent1 4 8 2 3 4" xfId="45737" xr:uid="{00000000-0005-0000-0000-0000F4B10000}"/>
    <cellStyle name="20% - Accent1 4 8 2 3 4 2" xfId="45738" xr:uid="{00000000-0005-0000-0000-0000F5B10000}"/>
    <cellStyle name="20% - Accent1 4 8 2 3 4 2 2" xfId="45739" xr:uid="{00000000-0005-0000-0000-0000F6B10000}"/>
    <cellStyle name="20% - Accent1 4 8 2 3 4 2 2 2" xfId="45740" xr:uid="{00000000-0005-0000-0000-0000F7B10000}"/>
    <cellStyle name="20% - Accent1 4 8 2 3 4 2 3" xfId="45741" xr:uid="{00000000-0005-0000-0000-0000F8B10000}"/>
    <cellStyle name="20% - Accent1 4 8 2 3 4 3" xfId="45742" xr:uid="{00000000-0005-0000-0000-0000F9B10000}"/>
    <cellStyle name="20% - Accent1 4 8 2 3 4 3 2" xfId="45743" xr:uid="{00000000-0005-0000-0000-0000FAB10000}"/>
    <cellStyle name="20% - Accent1 4 8 2 3 4 4" xfId="45744" xr:uid="{00000000-0005-0000-0000-0000FBB10000}"/>
    <cellStyle name="20% - Accent1 4 8 2 3 5" xfId="45745" xr:uid="{00000000-0005-0000-0000-0000FCB10000}"/>
    <cellStyle name="20% - Accent1 4 8 2 3 5 2" xfId="45746" xr:uid="{00000000-0005-0000-0000-0000FDB10000}"/>
    <cellStyle name="20% - Accent1 4 8 2 3 5 2 2" xfId="45747" xr:uid="{00000000-0005-0000-0000-0000FEB10000}"/>
    <cellStyle name="20% - Accent1 4 8 2 3 5 3" xfId="45748" xr:uid="{00000000-0005-0000-0000-0000FFB10000}"/>
    <cellStyle name="20% - Accent1 4 8 2 3 6" xfId="45749" xr:uid="{00000000-0005-0000-0000-000000B20000}"/>
    <cellStyle name="20% - Accent1 4 8 2 3 6 2" xfId="45750" xr:uid="{00000000-0005-0000-0000-000001B20000}"/>
    <cellStyle name="20% - Accent1 4 8 2 3 6 2 2" xfId="45751" xr:uid="{00000000-0005-0000-0000-000002B20000}"/>
    <cellStyle name="20% - Accent1 4 8 2 3 6 3" xfId="45752" xr:uid="{00000000-0005-0000-0000-000003B20000}"/>
    <cellStyle name="20% - Accent1 4 8 2 3 7" xfId="45753" xr:uid="{00000000-0005-0000-0000-000004B20000}"/>
    <cellStyle name="20% - Accent1 4 8 2 3 7 2" xfId="45754" xr:uid="{00000000-0005-0000-0000-000005B20000}"/>
    <cellStyle name="20% - Accent1 4 8 2 3 8" xfId="45755" xr:uid="{00000000-0005-0000-0000-000006B20000}"/>
    <cellStyle name="20% - Accent1 4 8 2 3 8 2" xfId="45756" xr:uid="{00000000-0005-0000-0000-000007B20000}"/>
    <cellStyle name="20% - Accent1 4 8 2 3 9" xfId="45757" xr:uid="{00000000-0005-0000-0000-000008B20000}"/>
    <cellStyle name="20% - Accent1 4 8 2 4" xfId="45758" xr:uid="{00000000-0005-0000-0000-000009B20000}"/>
    <cellStyle name="20% - Accent1 4 8 2 4 2" xfId="45759" xr:uid="{00000000-0005-0000-0000-00000AB20000}"/>
    <cellStyle name="20% - Accent1 4 8 2 4 2 2" xfId="45760" xr:uid="{00000000-0005-0000-0000-00000BB20000}"/>
    <cellStyle name="20% - Accent1 4 8 2 4 2 2 2" xfId="45761" xr:uid="{00000000-0005-0000-0000-00000CB20000}"/>
    <cellStyle name="20% - Accent1 4 8 2 4 2 3" xfId="45762" xr:uid="{00000000-0005-0000-0000-00000DB20000}"/>
    <cellStyle name="20% - Accent1 4 8 2 4 3" xfId="45763" xr:uid="{00000000-0005-0000-0000-00000EB20000}"/>
    <cellStyle name="20% - Accent1 4 8 2 4 3 2" xfId="45764" xr:uid="{00000000-0005-0000-0000-00000FB20000}"/>
    <cellStyle name="20% - Accent1 4 8 2 4 4" xfId="45765" xr:uid="{00000000-0005-0000-0000-000010B20000}"/>
    <cellStyle name="20% - Accent1 4 8 2 5" xfId="45766" xr:uid="{00000000-0005-0000-0000-000011B20000}"/>
    <cellStyle name="20% - Accent1 4 8 2 5 2" xfId="45767" xr:uid="{00000000-0005-0000-0000-000012B20000}"/>
    <cellStyle name="20% - Accent1 4 8 2 5 2 2" xfId="45768" xr:uid="{00000000-0005-0000-0000-000013B20000}"/>
    <cellStyle name="20% - Accent1 4 8 2 5 2 2 2" xfId="45769" xr:uid="{00000000-0005-0000-0000-000014B20000}"/>
    <cellStyle name="20% - Accent1 4 8 2 5 2 3" xfId="45770" xr:uid="{00000000-0005-0000-0000-000015B20000}"/>
    <cellStyle name="20% - Accent1 4 8 2 5 3" xfId="45771" xr:uid="{00000000-0005-0000-0000-000016B20000}"/>
    <cellStyle name="20% - Accent1 4 8 2 5 3 2" xfId="45772" xr:uid="{00000000-0005-0000-0000-000017B20000}"/>
    <cellStyle name="20% - Accent1 4 8 2 5 4" xfId="45773" xr:uid="{00000000-0005-0000-0000-000018B20000}"/>
    <cellStyle name="20% - Accent1 4 8 2 6" xfId="45774" xr:uid="{00000000-0005-0000-0000-000019B20000}"/>
    <cellStyle name="20% - Accent1 4 8 2 6 2" xfId="45775" xr:uid="{00000000-0005-0000-0000-00001AB20000}"/>
    <cellStyle name="20% - Accent1 4 8 2 6 2 2" xfId="45776" xr:uid="{00000000-0005-0000-0000-00001BB20000}"/>
    <cellStyle name="20% - Accent1 4 8 2 6 2 2 2" xfId="45777" xr:uid="{00000000-0005-0000-0000-00001CB20000}"/>
    <cellStyle name="20% - Accent1 4 8 2 6 2 3" xfId="45778" xr:uid="{00000000-0005-0000-0000-00001DB20000}"/>
    <cellStyle name="20% - Accent1 4 8 2 6 3" xfId="45779" xr:uid="{00000000-0005-0000-0000-00001EB20000}"/>
    <cellStyle name="20% - Accent1 4 8 2 6 3 2" xfId="45780" xr:uid="{00000000-0005-0000-0000-00001FB20000}"/>
    <cellStyle name="20% - Accent1 4 8 2 6 4" xfId="45781" xr:uid="{00000000-0005-0000-0000-000020B20000}"/>
    <cellStyle name="20% - Accent1 4 8 2 7" xfId="45782" xr:uid="{00000000-0005-0000-0000-000021B20000}"/>
    <cellStyle name="20% - Accent1 4 8 2 7 2" xfId="45783" xr:uid="{00000000-0005-0000-0000-000022B20000}"/>
    <cellStyle name="20% - Accent1 4 8 2 7 2 2" xfId="45784" xr:uid="{00000000-0005-0000-0000-000023B20000}"/>
    <cellStyle name="20% - Accent1 4 8 2 7 3" xfId="45785" xr:uid="{00000000-0005-0000-0000-000024B20000}"/>
    <cellStyle name="20% - Accent1 4 8 2 8" xfId="45786" xr:uid="{00000000-0005-0000-0000-000025B20000}"/>
    <cellStyle name="20% - Accent1 4 8 2 8 2" xfId="45787" xr:uid="{00000000-0005-0000-0000-000026B20000}"/>
    <cellStyle name="20% - Accent1 4 8 2 8 2 2" xfId="45788" xr:uid="{00000000-0005-0000-0000-000027B20000}"/>
    <cellStyle name="20% - Accent1 4 8 2 8 3" xfId="45789" xr:uid="{00000000-0005-0000-0000-000028B20000}"/>
    <cellStyle name="20% - Accent1 4 8 2 9" xfId="45790" xr:uid="{00000000-0005-0000-0000-000029B20000}"/>
    <cellStyle name="20% - Accent1 4 8 2 9 2" xfId="45791" xr:uid="{00000000-0005-0000-0000-00002AB20000}"/>
    <cellStyle name="20% - Accent1 4 8 3" xfId="45792" xr:uid="{00000000-0005-0000-0000-00002BB20000}"/>
    <cellStyle name="20% - Accent1 4 8 3 2" xfId="45793" xr:uid="{00000000-0005-0000-0000-00002CB20000}"/>
    <cellStyle name="20% - Accent1 4 8 3 2 2" xfId="45794" xr:uid="{00000000-0005-0000-0000-00002DB20000}"/>
    <cellStyle name="20% - Accent1 4 8 3 2 2 2" xfId="45795" xr:uid="{00000000-0005-0000-0000-00002EB20000}"/>
    <cellStyle name="20% - Accent1 4 8 3 2 2 2 2" xfId="45796" xr:uid="{00000000-0005-0000-0000-00002FB20000}"/>
    <cellStyle name="20% - Accent1 4 8 3 2 2 3" xfId="45797" xr:uid="{00000000-0005-0000-0000-000030B20000}"/>
    <cellStyle name="20% - Accent1 4 8 3 2 3" xfId="45798" xr:uid="{00000000-0005-0000-0000-000031B20000}"/>
    <cellStyle name="20% - Accent1 4 8 3 2 3 2" xfId="45799" xr:uid="{00000000-0005-0000-0000-000032B20000}"/>
    <cellStyle name="20% - Accent1 4 8 3 2 4" xfId="45800" xr:uid="{00000000-0005-0000-0000-000033B20000}"/>
    <cellStyle name="20% - Accent1 4 8 3 3" xfId="45801" xr:uid="{00000000-0005-0000-0000-000034B20000}"/>
    <cellStyle name="20% - Accent1 4 8 3 3 2" xfId="45802" xr:uid="{00000000-0005-0000-0000-000035B20000}"/>
    <cellStyle name="20% - Accent1 4 8 3 3 2 2" xfId="45803" xr:uid="{00000000-0005-0000-0000-000036B20000}"/>
    <cellStyle name="20% - Accent1 4 8 3 3 2 2 2" xfId="45804" xr:uid="{00000000-0005-0000-0000-000037B20000}"/>
    <cellStyle name="20% - Accent1 4 8 3 3 2 3" xfId="45805" xr:uid="{00000000-0005-0000-0000-000038B20000}"/>
    <cellStyle name="20% - Accent1 4 8 3 3 3" xfId="45806" xr:uid="{00000000-0005-0000-0000-000039B20000}"/>
    <cellStyle name="20% - Accent1 4 8 3 3 3 2" xfId="45807" xr:uid="{00000000-0005-0000-0000-00003AB20000}"/>
    <cellStyle name="20% - Accent1 4 8 3 3 4" xfId="45808" xr:uid="{00000000-0005-0000-0000-00003BB20000}"/>
    <cellStyle name="20% - Accent1 4 8 3 4" xfId="45809" xr:uid="{00000000-0005-0000-0000-00003CB20000}"/>
    <cellStyle name="20% - Accent1 4 8 3 4 2" xfId="45810" xr:uid="{00000000-0005-0000-0000-00003DB20000}"/>
    <cellStyle name="20% - Accent1 4 8 3 4 2 2" xfId="45811" xr:uid="{00000000-0005-0000-0000-00003EB20000}"/>
    <cellStyle name="20% - Accent1 4 8 3 4 2 2 2" xfId="45812" xr:uid="{00000000-0005-0000-0000-00003FB20000}"/>
    <cellStyle name="20% - Accent1 4 8 3 4 2 3" xfId="45813" xr:uid="{00000000-0005-0000-0000-000040B20000}"/>
    <cellStyle name="20% - Accent1 4 8 3 4 3" xfId="45814" xr:uid="{00000000-0005-0000-0000-000041B20000}"/>
    <cellStyle name="20% - Accent1 4 8 3 4 3 2" xfId="45815" xr:uid="{00000000-0005-0000-0000-000042B20000}"/>
    <cellStyle name="20% - Accent1 4 8 3 4 4" xfId="45816" xr:uid="{00000000-0005-0000-0000-000043B20000}"/>
    <cellStyle name="20% - Accent1 4 8 3 5" xfId="45817" xr:uid="{00000000-0005-0000-0000-000044B20000}"/>
    <cellStyle name="20% - Accent1 4 8 3 5 2" xfId="45818" xr:uid="{00000000-0005-0000-0000-000045B20000}"/>
    <cellStyle name="20% - Accent1 4 8 3 5 2 2" xfId="45819" xr:uid="{00000000-0005-0000-0000-000046B20000}"/>
    <cellStyle name="20% - Accent1 4 8 3 5 3" xfId="45820" xr:uid="{00000000-0005-0000-0000-000047B20000}"/>
    <cellStyle name="20% - Accent1 4 8 3 6" xfId="45821" xr:uid="{00000000-0005-0000-0000-000048B20000}"/>
    <cellStyle name="20% - Accent1 4 8 3 6 2" xfId="45822" xr:uid="{00000000-0005-0000-0000-000049B20000}"/>
    <cellStyle name="20% - Accent1 4 8 3 6 2 2" xfId="45823" xr:uid="{00000000-0005-0000-0000-00004AB20000}"/>
    <cellStyle name="20% - Accent1 4 8 3 6 3" xfId="45824" xr:uid="{00000000-0005-0000-0000-00004BB20000}"/>
    <cellStyle name="20% - Accent1 4 8 3 7" xfId="45825" xr:uid="{00000000-0005-0000-0000-00004CB20000}"/>
    <cellStyle name="20% - Accent1 4 8 3 7 2" xfId="45826" xr:uid="{00000000-0005-0000-0000-00004DB20000}"/>
    <cellStyle name="20% - Accent1 4 8 3 8" xfId="45827" xr:uid="{00000000-0005-0000-0000-00004EB20000}"/>
    <cellStyle name="20% - Accent1 4 8 3 8 2" xfId="45828" xr:uid="{00000000-0005-0000-0000-00004FB20000}"/>
    <cellStyle name="20% - Accent1 4 8 3 9" xfId="45829" xr:uid="{00000000-0005-0000-0000-000050B20000}"/>
    <cellStyle name="20% - Accent1 4 8 4" xfId="45830" xr:uid="{00000000-0005-0000-0000-000051B20000}"/>
    <cellStyle name="20% - Accent1 4 8 4 2" xfId="45831" xr:uid="{00000000-0005-0000-0000-000052B20000}"/>
    <cellStyle name="20% - Accent1 4 8 4 2 2" xfId="45832" xr:uid="{00000000-0005-0000-0000-000053B20000}"/>
    <cellStyle name="20% - Accent1 4 8 4 2 2 2" xfId="45833" xr:uid="{00000000-0005-0000-0000-000054B20000}"/>
    <cellStyle name="20% - Accent1 4 8 4 2 2 2 2" xfId="45834" xr:uid="{00000000-0005-0000-0000-000055B20000}"/>
    <cellStyle name="20% - Accent1 4 8 4 2 2 3" xfId="45835" xr:uid="{00000000-0005-0000-0000-000056B20000}"/>
    <cellStyle name="20% - Accent1 4 8 4 2 3" xfId="45836" xr:uid="{00000000-0005-0000-0000-000057B20000}"/>
    <cellStyle name="20% - Accent1 4 8 4 2 3 2" xfId="45837" xr:uid="{00000000-0005-0000-0000-000058B20000}"/>
    <cellStyle name="20% - Accent1 4 8 4 2 4" xfId="45838" xr:uid="{00000000-0005-0000-0000-000059B20000}"/>
    <cellStyle name="20% - Accent1 4 8 4 3" xfId="45839" xr:uid="{00000000-0005-0000-0000-00005AB20000}"/>
    <cellStyle name="20% - Accent1 4 8 4 3 2" xfId="45840" xr:uid="{00000000-0005-0000-0000-00005BB20000}"/>
    <cellStyle name="20% - Accent1 4 8 4 3 2 2" xfId="45841" xr:uid="{00000000-0005-0000-0000-00005CB20000}"/>
    <cellStyle name="20% - Accent1 4 8 4 3 2 2 2" xfId="45842" xr:uid="{00000000-0005-0000-0000-00005DB20000}"/>
    <cellStyle name="20% - Accent1 4 8 4 3 2 3" xfId="45843" xr:uid="{00000000-0005-0000-0000-00005EB20000}"/>
    <cellStyle name="20% - Accent1 4 8 4 3 3" xfId="45844" xr:uid="{00000000-0005-0000-0000-00005FB20000}"/>
    <cellStyle name="20% - Accent1 4 8 4 3 3 2" xfId="45845" xr:uid="{00000000-0005-0000-0000-000060B20000}"/>
    <cellStyle name="20% - Accent1 4 8 4 3 4" xfId="45846" xr:uid="{00000000-0005-0000-0000-000061B20000}"/>
    <cellStyle name="20% - Accent1 4 8 4 4" xfId="45847" xr:uid="{00000000-0005-0000-0000-000062B20000}"/>
    <cellStyle name="20% - Accent1 4 8 4 4 2" xfId="45848" xr:uid="{00000000-0005-0000-0000-000063B20000}"/>
    <cellStyle name="20% - Accent1 4 8 4 4 2 2" xfId="45849" xr:uid="{00000000-0005-0000-0000-000064B20000}"/>
    <cellStyle name="20% - Accent1 4 8 4 4 2 2 2" xfId="45850" xr:uid="{00000000-0005-0000-0000-000065B20000}"/>
    <cellStyle name="20% - Accent1 4 8 4 4 2 3" xfId="45851" xr:uid="{00000000-0005-0000-0000-000066B20000}"/>
    <cellStyle name="20% - Accent1 4 8 4 4 3" xfId="45852" xr:uid="{00000000-0005-0000-0000-000067B20000}"/>
    <cellStyle name="20% - Accent1 4 8 4 4 3 2" xfId="45853" xr:uid="{00000000-0005-0000-0000-000068B20000}"/>
    <cellStyle name="20% - Accent1 4 8 4 4 4" xfId="45854" xr:uid="{00000000-0005-0000-0000-000069B20000}"/>
    <cellStyle name="20% - Accent1 4 8 4 5" xfId="45855" xr:uid="{00000000-0005-0000-0000-00006AB20000}"/>
    <cellStyle name="20% - Accent1 4 8 4 5 2" xfId="45856" xr:uid="{00000000-0005-0000-0000-00006BB20000}"/>
    <cellStyle name="20% - Accent1 4 8 4 5 2 2" xfId="45857" xr:uid="{00000000-0005-0000-0000-00006CB20000}"/>
    <cellStyle name="20% - Accent1 4 8 4 5 3" xfId="45858" xr:uid="{00000000-0005-0000-0000-00006DB20000}"/>
    <cellStyle name="20% - Accent1 4 8 4 6" xfId="45859" xr:uid="{00000000-0005-0000-0000-00006EB20000}"/>
    <cellStyle name="20% - Accent1 4 8 4 6 2" xfId="45860" xr:uid="{00000000-0005-0000-0000-00006FB20000}"/>
    <cellStyle name="20% - Accent1 4 8 4 6 2 2" xfId="45861" xr:uid="{00000000-0005-0000-0000-000070B20000}"/>
    <cellStyle name="20% - Accent1 4 8 4 6 3" xfId="45862" xr:uid="{00000000-0005-0000-0000-000071B20000}"/>
    <cellStyle name="20% - Accent1 4 8 4 7" xfId="45863" xr:uid="{00000000-0005-0000-0000-000072B20000}"/>
    <cellStyle name="20% - Accent1 4 8 4 7 2" xfId="45864" xr:uid="{00000000-0005-0000-0000-000073B20000}"/>
    <cellStyle name="20% - Accent1 4 8 4 8" xfId="45865" xr:uid="{00000000-0005-0000-0000-000074B20000}"/>
    <cellStyle name="20% - Accent1 4 8 4 8 2" xfId="45866" xr:uid="{00000000-0005-0000-0000-000075B20000}"/>
    <cellStyle name="20% - Accent1 4 8 4 9" xfId="45867" xr:uid="{00000000-0005-0000-0000-000076B20000}"/>
    <cellStyle name="20% - Accent1 4 8 5" xfId="45868" xr:uid="{00000000-0005-0000-0000-000077B20000}"/>
    <cellStyle name="20% - Accent1 4 8 5 2" xfId="45869" xr:uid="{00000000-0005-0000-0000-000078B20000}"/>
    <cellStyle name="20% - Accent1 4 8 5 2 2" xfId="45870" xr:uid="{00000000-0005-0000-0000-000079B20000}"/>
    <cellStyle name="20% - Accent1 4 8 5 2 2 2" xfId="45871" xr:uid="{00000000-0005-0000-0000-00007AB20000}"/>
    <cellStyle name="20% - Accent1 4 8 5 2 3" xfId="45872" xr:uid="{00000000-0005-0000-0000-00007BB20000}"/>
    <cellStyle name="20% - Accent1 4 8 5 3" xfId="45873" xr:uid="{00000000-0005-0000-0000-00007CB20000}"/>
    <cellStyle name="20% - Accent1 4 8 5 3 2" xfId="45874" xr:uid="{00000000-0005-0000-0000-00007DB20000}"/>
    <cellStyle name="20% - Accent1 4 8 5 4" xfId="45875" xr:uid="{00000000-0005-0000-0000-00007EB20000}"/>
    <cellStyle name="20% - Accent1 4 8 6" xfId="45876" xr:uid="{00000000-0005-0000-0000-00007FB20000}"/>
    <cellStyle name="20% - Accent1 4 8 6 2" xfId="45877" xr:uid="{00000000-0005-0000-0000-000080B20000}"/>
    <cellStyle name="20% - Accent1 4 8 6 2 2" xfId="45878" xr:uid="{00000000-0005-0000-0000-000081B20000}"/>
    <cellStyle name="20% - Accent1 4 8 6 2 2 2" xfId="45879" xr:uid="{00000000-0005-0000-0000-000082B20000}"/>
    <cellStyle name="20% - Accent1 4 8 6 2 3" xfId="45880" xr:uid="{00000000-0005-0000-0000-000083B20000}"/>
    <cellStyle name="20% - Accent1 4 8 6 3" xfId="45881" xr:uid="{00000000-0005-0000-0000-000084B20000}"/>
    <cellStyle name="20% - Accent1 4 8 6 3 2" xfId="45882" xr:uid="{00000000-0005-0000-0000-000085B20000}"/>
    <cellStyle name="20% - Accent1 4 8 6 4" xfId="45883" xr:uid="{00000000-0005-0000-0000-000086B20000}"/>
    <cellStyle name="20% - Accent1 4 8 7" xfId="45884" xr:uid="{00000000-0005-0000-0000-000087B20000}"/>
    <cellStyle name="20% - Accent1 4 8 7 2" xfId="45885" xr:uid="{00000000-0005-0000-0000-000088B20000}"/>
    <cellStyle name="20% - Accent1 4 8 7 2 2" xfId="45886" xr:uid="{00000000-0005-0000-0000-000089B20000}"/>
    <cellStyle name="20% - Accent1 4 8 7 2 2 2" xfId="45887" xr:uid="{00000000-0005-0000-0000-00008AB20000}"/>
    <cellStyle name="20% - Accent1 4 8 7 2 3" xfId="45888" xr:uid="{00000000-0005-0000-0000-00008BB20000}"/>
    <cellStyle name="20% - Accent1 4 8 7 3" xfId="45889" xr:uid="{00000000-0005-0000-0000-00008CB20000}"/>
    <cellStyle name="20% - Accent1 4 8 7 3 2" xfId="45890" xr:uid="{00000000-0005-0000-0000-00008DB20000}"/>
    <cellStyle name="20% - Accent1 4 8 7 4" xfId="45891" xr:uid="{00000000-0005-0000-0000-00008EB20000}"/>
    <cellStyle name="20% - Accent1 4 8 8" xfId="45892" xr:uid="{00000000-0005-0000-0000-00008FB20000}"/>
    <cellStyle name="20% - Accent1 4 8 8 2" xfId="45893" xr:uid="{00000000-0005-0000-0000-000090B20000}"/>
    <cellStyle name="20% - Accent1 4 8 8 2 2" xfId="45894" xr:uid="{00000000-0005-0000-0000-000091B20000}"/>
    <cellStyle name="20% - Accent1 4 8 8 3" xfId="45895" xr:uid="{00000000-0005-0000-0000-000092B20000}"/>
    <cellStyle name="20% - Accent1 4 8 9" xfId="45896" xr:uid="{00000000-0005-0000-0000-000093B20000}"/>
    <cellStyle name="20% - Accent1 4 8 9 2" xfId="45897" xr:uid="{00000000-0005-0000-0000-000094B20000}"/>
    <cellStyle name="20% - Accent1 4 8 9 2 2" xfId="45898" xr:uid="{00000000-0005-0000-0000-000095B20000}"/>
    <cellStyle name="20% - Accent1 4 8 9 3" xfId="45899" xr:uid="{00000000-0005-0000-0000-000096B20000}"/>
    <cellStyle name="20% - Accent1 4 9" xfId="45900" xr:uid="{00000000-0005-0000-0000-000097B20000}"/>
    <cellStyle name="20% - Accent1 4 9 10" xfId="45901" xr:uid="{00000000-0005-0000-0000-000098B20000}"/>
    <cellStyle name="20% - Accent1 4 9 10 2" xfId="45902" xr:uid="{00000000-0005-0000-0000-000099B20000}"/>
    <cellStyle name="20% - Accent1 4 9 11" xfId="45903" xr:uid="{00000000-0005-0000-0000-00009AB20000}"/>
    <cellStyle name="20% - Accent1 4 9 2" xfId="45904" xr:uid="{00000000-0005-0000-0000-00009BB20000}"/>
    <cellStyle name="20% - Accent1 4 9 2 2" xfId="45905" xr:uid="{00000000-0005-0000-0000-00009CB20000}"/>
    <cellStyle name="20% - Accent1 4 9 2 2 2" xfId="45906" xr:uid="{00000000-0005-0000-0000-00009DB20000}"/>
    <cellStyle name="20% - Accent1 4 9 2 2 2 2" xfId="45907" xr:uid="{00000000-0005-0000-0000-00009EB20000}"/>
    <cellStyle name="20% - Accent1 4 9 2 2 2 2 2" xfId="45908" xr:uid="{00000000-0005-0000-0000-00009FB20000}"/>
    <cellStyle name="20% - Accent1 4 9 2 2 2 3" xfId="45909" xr:uid="{00000000-0005-0000-0000-0000A0B20000}"/>
    <cellStyle name="20% - Accent1 4 9 2 2 3" xfId="45910" xr:uid="{00000000-0005-0000-0000-0000A1B20000}"/>
    <cellStyle name="20% - Accent1 4 9 2 2 3 2" xfId="45911" xr:uid="{00000000-0005-0000-0000-0000A2B20000}"/>
    <cellStyle name="20% - Accent1 4 9 2 2 4" xfId="45912" xr:uid="{00000000-0005-0000-0000-0000A3B20000}"/>
    <cellStyle name="20% - Accent1 4 9 2 3" xfId="45913" xr:uid="{00000000-0005-0000-0000-0000A4B20000}"/>
    <cellStyle name="20% - Accent1 4 9 2 3 2" xfId="45914" xr:uid="{00000000-0005-0000-0000-0000A5B20000}"/>
    <cellStyle name="20% - Accent1 4 9 2 3 2 2" xfId="45915" xr:uid="{00000000-0005-0000-0000-0000A6B20000}"/>
    <cellStyle name="20% - Accent1 4 9 2 3 2 2 2" xfId="45916" xr:uid="{00000000-0005-0000-0000-0000A7B20000}"/>
    <cellStyle name="20% - Accent1 4 9 2 3 2 3" xfId="45917" xr:uid="{00000000-0005-0000-0000-0000A8B20000}"/>
    <cellStyle name="20% - Accent1 4 9 2 3 3" xfId="45918" xr:uid="{00000000-0005-0000-0000-0000A9B20000}"/>
    <cellStyle name="20% - Accent1 4 9 2 3 3 2" xfId="45919" xr:uid="{00000000-0005-0000-0000-0000AAB20000}"/>
    <cellStyle name="20% - Accent1 4 9 2 3 4" xfId="45920" xr:uid="{00000000-0005-0000-0000-0000ABB20000}"/>
    <cellStyle name="20% - Accent1 4 9 2 4" xfId="45921" xr:uid="{00000000-0005-0000-0000-0000ACB20000}"/>
    <cellStyle name="20% - Accent1 4 9 2 4 2" xfId="45922" xr:uid="{00000000-0005-0000-0000-0000ADB20000}"/>
    <cellStyle name="20% - Accent1 4 9 2 4 2 2" xfId="45923" xr:uid="{00000000-0005-0000-0000-0000AEB20000}"/>
    <cellStyle name="20% - Accent1 4 9 2 4 2 2 2" xfId="45924" xr:uid="{00000000-0005-0000-0000-0000AFB20000}"/>
    <cellStyle name="20% - Accent1 4 9 2 4 2 3" xfId="45925" xr:uid="{00000000-0005-0000-0000-0000B0B20000}"/>
    <cellStyle name="20% - Accent1 4 9 2 4 3" xfId="45926" xr:uid="{00000000-0005-0000-0000-0000B1B20000}"/>
    <cellStyle name="20% - Accent1 4 9 2 4 3 2" xfId="45927" xr:uid="{00000000-0005-0000-0000-0000B2B20000}"/>
    <cellStyle name="20% - Accent1 4 9 2 4 4" xfId="45928" xr:uid="{00000000-0005-0000-0000-0000B3B20000}"/>
    <cellStyle name="20% - Accent1 4 9 2 5" xfId="45929" xr:uid="{00000000-0005-0000-0000-0000B4B20000}"/>
    <cellStyle name="20% - Accent1 4 9 2 5 2" xfId="45930" xr:uid="{00000000-0005-0000-0000-0000B5B20000}"/>
    <cellStyle name="20% - Accent1 4 9 2 5 2 2" xfId="45931" xr:uid="{00000000-0005-0000-0000-0000B6B20000}"/>
    <cellStyle name="20% - Accent1 4 9 2 5 3" xfId="45932" xr:uid="{00000000-0005-0000-0000-0000B7B20000}"/>
    <cellStyle name="20% - Accent1 4 9 2 6" xfId="45933" xr:uid="{00000000-0005-0000-0000-0000B8B20000}"/>
    <cellStyle name="20% - Accent1 4 9 2 6 2" xfId="45934" xr:uid="{00000000-0005-0000-0000-0000B9B20000}"/>
    <cellStyle name="20% - Accent1 4 9 2 6 2 2" xfId="45935" xr:uid="{00000000-0005-0000-0000-0000BAB20000}"/>
    <cellStyle name="20% - Accent1 4 9 2 6 3" xfId="45936" xr:uid="{00000000-0005-0000-0000-0000BBB20000}"/>
    <cellStyle name="20% - Accent1 4 9 2 7" xfId="45937" xr:uid="{00000000-0005-0000-0000-0000BCB20000}"/>
    <cellStyle name="20% - Accent1 4 9 2 7 2" xfId="45938" xr:uid="{00000000-0005-0000-0000-0000BDB20000}"/>
    <cellStyle name="20% - Accent1 4 9 2 8" xfId="45939" xr:uid="{00000000-0005-0000-0000-0000BEB20000}"/>
    <cellStyle name="20% - Accent1 4 9 2 8 2" xfId="45940" xr:uid="{00000000-0005-0000-0000-0000BFB20000}"/>
    <cellStyle name="20% - Accent1 4 9 2 9" xfId="45941" xr:uid="{00000000-0005-0000-0000-0000C0B20000}"/>
    <cellStyle name="20% - Accent1 4 9 3" xfId="45942" xr:uid="{00000000-0005-0000-0000-0000C1B20000}"/>
    <cellStyle name="20% - Accent1 4 9 3 2" xfId="45943" xr:uid="{00000000-0005-0000-0000-0000C2B20000}"/>
    <cellStyle name="20% - Accent1 4 9 3 2 2" xfId="45944" xr:uid="{00000000-0005-0000-0000-0000C3B20000}"/>
    <cellStyle name="20% - Accent1 4 9 3 2 2 2" xfId="45945" xr:uid="{00000000-0005-0000-0000-0000C4B20000}"/>
    <cellStyle name="20% - Accent1 4 9 3 2 2 2 2" xfId="45946" xr:uid="{00000000-0005-0000-0000-0000C5B20000}"/>
    <cellStyle name="20% - Accent1 4 9 3 2 2 3" xfId="45947" xr:uid="{00000000-0005-0000-0000-0000C6B20000}"/>
    <cellStyle name="20% - Accent1 4 9 3 2 3" xfId="45948" xr:uid="{00000000-0005-0000-0000-0000C7B20000}"/>
    <cellStyle name="20% - Accent1 4 9 3 2 3 2" xfId="45949" xr:uid="{00000000-0005-0000-0000-0000C8B20000}"/>
    <cellStyle name="20% - Accent1 4 9 3 2 4" xfId="45950" xr:uid="{00000000-0005-0000-0000-0000C9B20000}"/>
    <cellStyle name="20% - Accent1 4 9 3 3" xfId="45951" xr:uid="{00000000-0005-0000-0000-0000CAB20000}"/>
    <cellStyle name="20% - Accent1 4 9 3 3 2" xfId="45952" xr:uid="{00000000-0005-0000-0000-0000CBB20000}"/>
    <cellStyle name="20% - Accent1 4 9 3 3 2 2" xfId="45953" xr:uid="{00000000-0005-0000-0000-0000CCB20000}"/>
    <cellStyle name="20% - Accent1 4 9 3 3 2 2 2" xfId="45954" xr:uid="{00000000-0005-0000-0000-0000CDB20000}"/>
    <cellStyle name="20% - Accent1 4 9 3 3 2 3" xfId="45955" xr:uid="{00000000-0005-0000-0000-0000CEB20000}"/>
    <cellStyle name="20% - Accent1 4 9 3 3 3" xfId="45956" xr:uid="{00000000-0005-0000-0000-0000CFB20000}"/>
    <cellStyle name="20% - Accent1 4 9 3 3 3 2" xfId="45957" xr:uid="{00000000-0005-0000-0000-0000D0B20000}"/>
    <cellStyle name="20% - Accent1 4 9 3 3 4" xfId="45958" xr:uid="{00000000-0005-0000-0000-0000D1B20000}"/>
    <cellStyle name="20% - Accent1 4 9 3 4" xfId="45959" xr:uid="{00000000-0005-0000-0000-0000D2B20000}"/>
    <cellStyle name="20% - Accent1 4 9 3 4 2" xfId="45960" xr:uid="{00000000-0005-0000-0000-0000D3B20000}"/>
    <cellStyle name="20% - Accent1 4 9 3 4 2 2" xfId="45961" xr:uid="{00000000-0005-0000-0000-0000D4B20000}"/>
    <cellStyle name="20% - Accent1 4 9 3 4 2 2 2" xfId="45962" xr:uid="{00000000-0005-0000-0000-0000D5B20000}"/>
    <cellStyle name="20% - Accent1 4 9 3 4 2 3" xfId="45963" xr:uid="{00000000-0005-0000-0000-0000D6B20000}"/>
    <cellStyle name="20% - Accent1 4 9 3 4 3" xfId="45964" xr:uid="{00000000-0005-0000-0000-0000D7B20000}"/>
    <cellStyle name="20% - Accent1 4 9 3 4 3 2" xfId="45965" xr:uid="{00000000-0005-0000-0000-0000D8B20000}"/>
    <cellStyle name="20% - Accent1 4 9 3 4 4" xfId="45966" xr:uid="{00000000-0005-0000-0000-0000D9B20000}"/>
    <cellStyle name="20% - Accent1 4 9 3 5" xfId="45967" xr:uid="{00000000-0005-0000-0000-0000DAB20000}"/>
    <cellStyle name="20% - Accent1 4 9 3 5 2" xfId="45968" xr:uid="{00000000-0005-0000-0000-0000DBB20000}"/>
    <cellStyle name="20% - Accent1 4 9 3 5 2 2" xfId="45969" xr:uid="{00000000-0005-0000-0000-0000DCB20000}"/>
    <cellStyle name="20% - Accent1 4 9 3 5 3" xfId="45970" xr:uid="{00000000-0005-0000-0000-0000DDB20000}"/>
    <cellStyle name="20% - Accent1 4 9 3 6" xfId="45971" xr:uid="{00000000-0005-0000-0000-0000DEB20000}"/>
    <cellStyle name="20% - Accent1 4 9 3 6 2" xfId="45972" xr:uid="{00000000-0005-0000-0000-0000DFB20000}"/>
    <cellStyle name="20% - Accent1 4 9 3 6 2 2" xfId="45973" xr:uid="{00000000-0005-0000-0000-0000E0B20000}"/>
    <cellStyle name="20% - Accent1 4 9 3 6 3" xfId="45974" xr:uid="{00000000-0005-0000-0000-0000E1B20000}"/>
    <cellStyle name="20% - Accent1 4 9 3 7" xfId="45975" xr:uid="{00000000-0005-0000-0000-0000E2B20000}"/>
    <cellStyle name="20% - Accent1 4 9 3 7 2" xfId="45976" xr:uid="{00000000-0005-0000-0000-0000E3B20000}"/>
    <cellStyle name="20% - Accent1 4 9 3 8" xfId="45977" xr:uid="{00000000-0005-0000-0000-0000E4B20000}"/>
    <cellStyle name="20% - Accent1 4 9 3 8 2" xfId="45978" xr:uid="{00000000-0005-0000-0000-0000E5B20000}"/>
    <cellStyle name="20% - Accent1 4 9 3 9" xfId="45979" xr:uid="{00000000-0005-0000-0000-0000E6B20000}"/>
    <cellStyle name="20% - Accent1 4 9 4" xfId="45980" xr:uid="{00000000-0005-0000-0000-0000E7B20000}"/>
    <cellStyle name="20% - Accent1 4 9 4 2" xfId="45981" xr:uid="{00000000-0005-0000-0000-0000E8B20000}"/>
    <cellStyle name="20% - Accent1 4 9 4 2 2" xfId="45982" xr:uid="{00000000-0005-0000-0000-0000E9B20000}"/>
    <cellStyle name="20% - Accent1 4 9 4 2 2 2" xfId="45983" xr:uid="{00000000-0005-0000-0000-0000EAB20000}"/>
    <cellStyle name="20% - Accent1 4 9 4 2 3" xfId="45984" xr:uid="{00000000-0005-0000-0000-0000EBB20000}"/>
    <cellStyle name="20% - Accent1 4 9 4 3" xfId="45985" xr:uid="{00000000-0005-0000-0000-0000ECB20000}"/>
    <cellStyle name="20% - Accent1 4 9 4 3 2" xfId="45986" xr:uid="{00000000-0005-0000-0000-0000EDB20000}"/>
    <cellStyle name="20% - Accent1 4 9 4 4" xfId="45987" xr:uid="{00000000-0005-0000-0000-0000EEB20000}"/>
    <cellStyle name="20% - Accent1 4 9 5" xfId="45988" xr:uid="{00000000-0005-0000-0000-0000EFB20000}"/>
    <cellStyle name="20% - Accent1 4 9 5 2" xfId="45989" xr:uid="{00000000-0005-0000-0000-0000F0B20000}"/>
    <cellStyle name="20% - Accent1 4 9 5 2 2" xfId="45990" xr:uid="{00000000-0005-0000-0000-0000F1B20000}"/>
    <cellStyle name="20% - Accent1 4 9 5 2 2 2" xfId="45991" xr:uid="{00000000-0005-0000-0000-0000F2B20000}"/>
    <cellStyle name="20% - Accent1 4 9 5 2 3" xfId="45992" xr:uid="{00000000-0005-0000-0000-0000F3B20000}"/>
    <cellStyle name="20% - Accent1 4 9 5 3" xfId="45993" xr:uid="{00000000-0005-0000-0000-0000F4B20000}"/>
    <cellStyle name="20% - Accent1 4 9 5 3 2" xfId="45994" xr:uid="{00000000-0005-0000-0000-0000F5B20000}"/>
    <cellStyle name="20% - Accent1 4 9 5 4" xfId="45995" xr:uid="{00000000-0005-0000-0000-0000F6B20000}"/>
    <cellStyle name="20% - Accent1 4 9 6" xfId="45996" xr:uid="{00000000-0005-0000-0000-0000F7B20000}"/>
    <cellStyle name="20% - Accent1 4 9 6 2" xfId="45997" xr:uid="{00000000-0005-0000-0000-0000F8B20000}"/>
    <cellStyle name="20% - Accent1 4 9 6 2 2" xfId="45998" xr:uid="{00000000-0005-0000-0000-0000F9B20000}"/>
    <cellStyle name="20% - Accent1 4 9 6 2 2 2" xfId="45999" xr:uid="{00000000-0005-0000-0000-0000FAB20000}"/>
    <cellStyle name="20% - Accent1 4 9 6 2 3" xfId="46000" xr:uid="{00000000-0005-0000-0000-0000FBB20000}"/>
    <cellStyle name="20% - Accent1 4 9 6 3" xfId="46001" xr:uid="{00000000-0005-0000-0000-0000FCB20000}"/>
    <cellStyle name="20% - Accent1 4 9 6 3 2" xfId="46002" xr:uid="{00000000-0005-0000-0000-0000FDB20000}"/>
    <cellStyle name="20% - Accent1 4 9 6 4" xfId="46003" xr:uid="{00000000-0005-0000-0000-0000FEB20000}"/>
    <cellStyle name="20% - Accent1 4 9 7" xfId="46004" xr:uid="{00000000-0005-0000-0000-0000FFB20000}"/>
    <cellStyle name="20% - Accent1 4 9 7 2" xfId="46005" xr:uid="{00000000-0005-0000-0000-000000B30000}"/>
    <cellStyle name="20% - Accent1 4 9 7 2 2" xfId="46006" xr:uid="{00000000-0005-0000-0000-000001B30000}"/>
    <cellStyle name="20% - Accent1 4 9 7 3" xfId="46007" xr:uid="{00000000-0005-0000-0000-000002B30000}"/>
    <cellStyle name="20% - Accent1 4 9 8" xfId="46008" xr:uid="{00000000-0005-0000-0000-000003B30000}"/>
    <cellStyle name="20% - Accent1 4 9 8 2" xfId="46009" xr:uid="{00000000-0005-0000-0000-000004B30000}"/>
    <cellStyle name="20% - Accent1 4 9 8 2 2" xfId="46010" xr:uid="{00000000-0005-0000-0000-000005B30000}"/>
    <cellStyle name="20% - Accent1 4 9 8 3" xfId="46011" xr:uid="{00000000-0005-0000-0000-000006B30000}"/>
    <cellStyle name="20% - Accent1 4 9 9" xfId="46012" xr:uid="{00000000-0005-0000-0000-000007B30000}"/>
    <cellStyle name="20% - Accent1 4 9 9 2" xfId="46013" xr:uid="{00000000-0005-0000-0000-000008B30000}"/>
    <cellStyle name="20% - Accent1 5" xfId="46014" xr:uid="{00000000-0005-0000-0000-000009B30000}"/>
    <cellStyle name="20% - Accent1 5 10" xfId="46015" xr:uid="{00000000-0005-0000-0000-00000AB30000}"/>
    <cellStyle name="20% - Accent1 5 10 2" xfId="46016" xr:uid="{00000000-0005-0000-0000-00000BB30000}"/>
    <cellStyle name="20% - Accent1 5 10 2 2" xfId="46017" xr:uid="{00000000-0005-0000-0000-00000CB30000}"/>
    <cellStyle name="20% - Accent1 5 10 2 2 2" xfId="46018" xr:uid="{00000000-0005-0000-0000-00000DB30000}"/>
    <cellStyle name="20% - Accent1 5 10 2 3" xfId="46019" xr:uid="{00000000-0005-0000-0000-00000EB30000}"/>
    <cellStyle name="20% - Accent1 5 10 3" xfId="46020" xr:uid="{00000000-0005-0000-0000-00000FB30000}"/>
    <cellStyle name="20% - Accent1 5 10 3 2" xfId="46021" xr:uid="{00000000-0005-0000-0000-000010B30000}"/>
    <cellStyle name="20% - Accent1 5 10 4" xfId="46022" xr:uid="{00000000-0005-0000-0000-000011B30000}"/>
    <cellStyle name="20% - Accent1 5 11" xfId="46023" xr:uid="{00000000-0005-0000-0000-000012B30000}"/>
    <cellStyle name="20% - Accent1 5 11 2" xfId="46024" xr:uid="{00000000-0005-0000-0000-000013B30000}"/>
    <cellStyle name="20% - Accent1 5 11 2 2" xfId="46025" xr:uid="{00000000-0005-0000-0000-000014B30000}"/>
    <cellStyle name="20% - Accent1 5 11 2 2 2" xfId="46026" xr:uid="{00000000-0005-0000-0000-000015B30000}"/>
    <cellStyle name="20% - Accent1 5 11 2 3" xfId="46027" xr:uid="{00000000-0005-0000-0000-000016B30000}"/>
    <cellStyle name="20% - Accent1 5 11 3" xfId="46028" xr:uid="{00000000-0005-0000-0000-000017B30000}"/>
    <cellStyle name="20% - Accent1 5 11 3 2" xfId="46029" xr:uid="{00000000-0005-0000-0000-000018B30000}"/>
    <cellStyle name="20% - Accent1 5 11 4" xfId="46030" xr:uid="{00000000-0005-0000-0000-000019B30000}"/>
    <cellStyle name="20% - Accent1 5 12" xfId="46031" xr:uid="{00000000-0005-0000-0000-00001AB30000}"/>
    <cellStyle name="20% - Accent1 5 12 2" xfId="46032" xr:uid="{00000000-0005-0000-0000-00001BB30000}"/>
    <cellStyle name="20% - Accent1 5 12 2 2" xfId="46033" xr:uid="{00000000-0005-0000-0000-00001CB30000}"/>
    <cellStyle name="20% - Accent1 5 12 3" xfId="46034" xr:uid="{00000000-0005-0000-0000-00001DB30000}"/>
    <cellStyle name="20% - Accent1 5 13" xfId="46035" xr:uid="{00000000-0005-0000-0000-00001EB30000}"/>
    <cellStyle name="20% - Accent1 5 13 2" xfId="46036" xr:uid="{00000000-0005-0000-0000-00001FB30000}"/>
    <cellStyle name="20% - Accent1 5 13 2 2" xfId="46037" xr:uid="{00000000-0005-0000-0000-000020B30000}"/>
    <cellStyle name="20% - Accent1 5 13 3" xfId="46038" xr:uid="{00000000-0005-0000-0000-000021B30000}"/>
    <cellStyle name="20% - Accent1 5 14" xfId="46039" xr:uid="{00000000-0005-0000-0000-000022B30000}"/>
    <cellStyle name="20% - Accent1 5 14 2" xfId="46040" xr:uid="{00000000-0005-0000-0000-000023B30000}"/>
    <cellStyle name="20% - Accent1 5 15" xfId="46041" xr:uid="{00000000-0005-0000-0000-000024B30000}"/>
    <cellStyle name="20% - Accent1 5 15 2" xfId="46042" xr:uid="{00000000-0005-0000-0000-000025B30000}"/>
    <cellStyle name="20% - Accent1 5 16" xfId="46043" xr:uid="{00000000-0005-0000-0000-000026B30000}"/>
    <cellStyle name="20% - Accent1 5 2" xfId="46044" xr:uid="{00000000-0005-0000-0000-000027B30000}"/>
    <cellStyle name="20% - Accent1 5 2 10" xfId="46045" xr:uid="{00000000-0005-0000-0000-000028B30000}"/>
    <cellStyle name="20% - Accent1 5 2 10 2" xfId="46046" xr:uid="{00000000-0005-0000-0000-000029B30000}"/>
    <cellStyle name="20% - Accent1 5 2 10 2 2" xfId="46047" xr:uid="{00000000-0005-0000-0000-00002AB30000}"/>
    <cellStyle name="20% - Accent1 5 2 10 2 2 2" xfId="46048" xr:uid="{00000000-0005-0000-0000-00002BB30000}"/>
    <cellStyle name="20% - Accent1 5 2 10 2 3" xfId="46049" xr:uid="{00000000-0005-0000-0000-00002CB30000}"/>
    <cellStyle name="20% - Accent1 5 2 10 3" xfId="46050" xr:uid="{00000000-0005-0000-0000-00002DB30000}"/>
    <cellStyle name="20% - Accent1 5 2 10 3 2" xfId="46051" xr:uid="{00000000-0005-0000-0000-00002EB30000}"/>
    <cellStyle name="20% - Accent1 5 2 10 4" xfId="46052" xr:uid="{00000000-0005-0000-0000-00002FB30000}"/>
    <cellStyle name="20% - Accent1 5 2 11" xfId="46053" xr:uid="{00000000-0005-0000-0000-000030B30000}"/>
    <cellStyle name="20% - Accent1 5 2 11 2" xfId="46054" xr:uid="{00000000-0005-0000-0000-000031B30000}"/>
    <cellStyle name="20% - Accent1 5 2 11 2 2" xfId="46055" xr:uid="{00000000-0005-0000-0000-000032B30000}"/>
    <cellStyle name="20% - Accent1 5 2 11 3" xfId="46056" xr:uid="{00000000-0005-0000-0000-000033B30000}"/>
    <cellStyle name="20% - Accent1 5 2 12" xfId="46057" xr:uid="{00000000-0005-0000-0000-000034B30000}"/>
    <cellStyle name="20% - Accent1 5 2 12 2" xfId="46058" xr:uid="{00000000-0005-0000-0000-000035B30000}"/>
    <cellStyle name="20% - Accent1 5 2 12 2 2" xfId="46059" xr:uid="{00000000-0005-0000-0000-000036B30000}"/>
    <cellStyle name="20% - Accent1 5 2 12 3" xfId="46060" xr:uid="{00000000-0005-0000-0000-000037B30000}"/>
    <cellStyle name="20% - Accent1 5 2 13" xfId="46061" xr:uid="{00000000-0005-0000-0000-000038B30000}"/>
    <cellStyle name="20% - Accent1 5 2 13 2" xfId="46062" xr:uid="{00000000-0005-0000-0000-000039B30000}"/>
    <cellStyle name="20% - Accent1 5 2 14" xfId="46063" xr:uid="{00000000-0005-0000-0000-00003AB30000}"/>
    <cellStyle name="20% - Accent1 5 2 14 2" xfId="46064" xr:uid="{00000000-0005-0000-0000-00003BB30000}"/>
    <cellStyle name="20% - Accent1 5 2 15" xfId="46065" xr:uid="{00000000-0005-0000-0000-00003CB30000}"/>
    <cellStyle name="20% - Accent1 5 2 2" xfId="46066" xr:uid="{00000000-0005-0000-0000-00003DB30000}"/>
    <cellStyle name="20% - Accent1 5 2 2 10" xfId="46067" xr:uid="{00000000-0005-0000-0000-00003EB30000}"/>
    <cellStyle name="20% - Accent1 5 2 2 10 2" xfId="46068" xr:uid="{00000000-0005-0000-0000-00003FB30000}"/>
    <cellStyle name="20% - Accent1 5 2 2 10 2 2" xfId="46069" xr:uid="{00000000-0005-0000-0000-000040B30000}"/>
    <cellStyle name="20% - Accent1 5 2 2 10 3" xfId="46070" xr:uid="{00000000-0005-0000-0000-000041B30000}"/>
    <cellStyle name="20% - Accent1 5 2 2 11" xfId="46071" xr:uid="{00000000-0005-0000-0000-000042B30000}"/>
    <cellStyle name="20% - Accent1 5 2 2 11 2" xfId="46072" xr:uid="{00000000-0005-0000-0000-000043B30000}"/>
    <cellStyle name="20% - Accent1 5 2 2 11 2 2" xfId="46073" xr:uid="{00000000-0005-0000-0000-000044B30000}"/>
    <cellStyle name="20% - Accent1 5 2 2 11 3" xfId="46074" xr:uid="{00000000-0005-0000-0000-000045B30000}"/>
    <cellStyle name="20% - Accent1 5 2 2 12" xfId="46075" xr:uid="{00000000-0005-0000-0000-000046B30000}"/>
    <cellStyle name="20% - Accent1 5 2 2 12 2" xfId="46076" xr:uid="{00000000-0005-0000-0000-000047B30000}"/>
    <cellStyle name="20% - Accent1 5 2 2 13" xfId="46077" xr:uid="{00000000-0005-0000-0000-000048B30000}"/>
    <cellStyle name="20% - Accent1 5 2 2 13 2" xfId="46078" xr:uid="{00000000-0005-0000-0000-000049B30000}"/>
    <cellStyle name="20% - Accent1 5 2 2 14" xfId="46079" xr:uid="{00000000-0005-0000-0000-00004AB30000}"/>
    <cellStyle name="20% - Accent1 5 2 2 2" xfId="46080" xr:uid="{00000000-0005-0000-0000-00004BB30000}"/>
    <cellStyle name="20% - Accent1 5 2 2 2 10" xfId="46081" xr:uid="{00000000-0005-0000-0000-00004CB30000}"/>
    <cellStyle name="20% - Accent1 5 2 2 2 10 2" xfId="46082" xr:uid="{00000000-0005-0000-0000-00004DB30000}"/>
    <cellStyle name="20% - Accent1 5 2 2 2 11" xfId="46083" xr:uid="{00000000-0005-0000-0000-00004EB30000}"/>
    <cellStyle name="20% - Accent1 5 2 2 2 2" xfId="46084" xr:uid="{00000000-0005-0000-0000-00004FB30000}"/>
    <cellStyle name="20% - Accent1 5 2 2 2 2 2" xfId="46085" xr:uid="{00000000-0005-0000-0000-000050B30000}"/>
    <cellStyle name="20% - Accent1 5 2 2 2 2 2 2" xfId="46086" xr:uid="{00000000-0005-0000-0000-000051B30000}"/>
    <cellStyle name="20% - Accent1 5 2 2 2 2 2 2 2" xfId="46087" xr:uid="{00000000-0005-0000-0000-000052B30000}"/>
    <cellStyle name="20% - Accent1 5 2 2 2 2 2 2 2 2" xfId="46088" xr:uid="{00000000-0005-0000-0000-000053B30000}"/>
    <cellStyle name="20% - Accent1 5 2 2 2 2 2 2 3" xfId="46089" xr:uid="{00000000-0005-0000-0000-000054B30000}"/>
    <cellStyle name="20% - Accent1 5 2 2 2 2 2 3" xfId="46090" xr:uid="{00000000-0005-0000-0000-000055B30000}"/>
    <cellStyle name="20% - Accent1 5 2 2 2 2 2 3 2" xfId="46091" xr:uid="{00000000-0005-0000-0000-000056B30000}"/>
    <cellStyle name="20% - Accent1 5 2 2 2 2 2 4" xfId="46092" xr:uid="{00000000-0005-0000-0000-000057B30000}"/>
    <cellStyle name="20% - Accent1 5 2 2 2 2 3" xfId="46093" xr:uid="{00000000-0005-0000-0000-000058B30000}"/>
    <cellStyle name="20% - Accent1 5 2 2 2 2 3 2" xfId="46094" xr:uid="{00000000-0005-0000-0000-000059B30000}"/>
    <cellStyle name="20% - Accent1 5 2 2 2 2 3 2 2" xfId="46095" xr:uid="{00000000-0005-0000-0000-00005AB30000}"/>
    <cellStyle name="20% - Accent1 5 2 2 2 2 3 2 2 2" xfId="46096" xr:uid="{00000000-0005-0000-0000-00005BB30000}"/>
    <cellStyle name="20% - Accent1 5 2 2 2 2 3 2 3" xfId="46097" xr:uid="{00000000-0005-0000-0000-00005CB30000}"/>
    <cellStyle name="20% - Accent1 5 2 2 2 2 3 3" xfId="46098" xr:uid="{00000000-0005-0000-0000-00005DB30000}"/>
    <cellStyle name="20% - Accent1 5 2 2 2 2 3 3 2" xfId="46099" xr:uid="{00000000-0005-0000-0000-00005EB30000}"/>
    <cellStyle name="20% - Accent1 5 2 2 2 2 3 4" xfId="46100" xr:uid="{00000000-0005-0000-0000-00005FB30000}"/>
    <cellStyle name="20% - Accent1 5 2 2 2 2 4" xfId="46101" xr:uid="{00000000-0005-0000-0000-000060B30000}"/>
    <cellStyle name="20% - Accent1 5 2 2 2 2 4 2" xfId="46102" xr:uid="{00000000-0005-0000-0000-000061B30000}"/>
    <cellStyle name="20% - Accent1 5 2 2 2 2 4 2 2" xfId="46103" xr:uid="{00000000-0005-0000-0000-000062B30000}"/>
    <cellStyle name="20% - Accent1 5 2 2 2 2 4 2 2 2" xfId="46104" xr:uid="{00000000-0005-0000-0000-000063B30000}"/>
    <cellStyle name="20% - Accent1 5 2 2 2 2 4 2 3" xfId="46105" xr:uid="{00000000-0005-0000-0000-000064B30000}"/>
    <cellStyle name="20% - Accent1 5 2 2 2 2 4 3" xfId="46106" xr:uid="{00000000-0005-0000-0000-000065B30000}"/>
    <cellStyle name="20% - Accent1 5 2 2 2 2 4 3 2" xfId="46107" xr:uid="{00000000-0005-0000-0000-000066B30000}"/>
    <cellStyle name="20% - Accent1 5 2 2 2 2 4 4" xfId="46108" xr:uid="{00000000-0005-0000-0000-000067B30000}"/>
    <cellStyle name="20% - Accent1 5 2 2 2 2 5" xfId="46109" xr:uid="{00000000-0005-0000-0000-000068B30000}"/>
    <cellStyle name="20% - Accent1 5 2 2 2 2 5 2" xfId="46110" xr:uid="{00000000-0005-0000-0000-000069B30000}"/>
    <cellStyle name="20% - Accent1 5 2 2 2 2 5 2 2" xfId="46111" xr:uid="{00000000-0005-0000-0000-00006AB30000}"/>
    <cellStyle name="20% - Accent1 5 2 2 2 2 5 3" xfId="46112" xr:uid="{00000000-0005-0000-0000-00006BB30000}"/>
    <cellStyle name="20% - Accent1 5 2 2 2 2 6" xfId="46113" xr:uid="{00000000-0005-0000-0000-00006CB30000}"/>
    <cellStyle name="20% - Accent1 5 2 2 2 2 6 2" xfId="46114" xr:uid="{00000000-0005-0000-0000-00006DB30000}"/>
    <cellStyle name="20% - Accent1 5 2 2 2 2 6 2 2" xfId="46115" xr:uid="{00000000-0005-0000-0000-00006EB30000}"/>
    <cellStyle name="20% - Accent1 5 2 2 2 2 6 3" xfId="46116" xr:uid="{00000000-0005-0000-0000-00006FB30000}"/>
    <cellStyle name="20% - Accent1 5 2 2 2 2 7" xfId="46117" xr:uid="{00000000-0005-0000-0000-000070B30000}"/>
    <cellStyle name="20% - Accent1 5 2 2 2 2 7 2" xfId="46118" xr:uid="{00000000-0005-0000-0000-000071B30000}"/>
    <cellStyle name="20% - Accent1 5 2 2 2 2 8" xfId="46119" xr:uid="{00000000-0005-0000-0000-000072B30000}"/>
    <cellStyle name="20% - Accent1 5 2 2 2 2 8 2" xfId="46120" xr:uid="{00000000-0005-0000-0000-000073B30000}"/>
    <cellStyle name="20% - Accent1 5 2 2 2 2 9" xfId="46121" xr:uid="{00000000-0005-0000-0000-000074B30000}"/>
    <cellStyle name="20% - Accent1 5 2 2 2 3" xfId="46122" xr:uid="{00000000-0005-0000-0000-000075B30000}"/>
    <cellStyle name="20% - Accent1 5 2 2 2 3 2" xfId="46123" xr:uid="{00000000-0005-0000-0000-000076B30000}"/>
    <cellStyle name="20% - Accent1 5 2 2 2 3 2 2" xfId="46124" xr:uid="{00000000-0005-0000-0000-000077B30000}"/>
    <cellStyle name="20% - Accent1 5 2 2 2 3 2 2 2" xfId="46125" xr:uid="{00000000-0005-0000-0000-000078B30000}"/>
    <cellStyle name="20% - Accent1 5 2 2 2 3 2 2 2 2" xfId="46126" xr:uid="{00000000-0005-0000-0000-000079B30000}"/>
    <cellStyle name="20% - Accent1 5 2 2 2 3 2 2 3" xfId="46127" xr:uid="{00000000-0005-0000-0000-00007AB30000}"/>
    <cellStyle name="20% - Accent1 5 2 2 2 3 2 3" xfId="46128" xr:uid="{00000000-0005-0000-0000-00007BB30000}"/>
    <cellStyle name="20% - Accent1 5 2 2 2 3 2 3 2" xfId="46129" xr:uid="{00000000-0005-0000-0000-00007CB30000}"/>
    <cellStyle name="20% - Accent1 5 2 2 2 3 2 4" xfId="46130" xr:uid="{00000000-0005-0000-0000-00007DB30000}"/>
    <cellStyle name="20% - Accent1 5 2 2 2 3 3" xfId="46131" xr:uid="{00000000-0005-0000-0000-00007EB30000}"/>
    <cellStyle name="20% - Accent1 5 2 2 2 3 3 2" xfId="46132" xr:uid="{00000000-0005-0000-0000-00007FB30000}"/>
    <cellStyle name="20% - Accent1 5 2 2 2 3 3 2 2" xfId="46133" xr:uid="{00000000-0005-0000-0000-000080B30000}"/>
    <cellStyle name="20% - Accent1 5 2 2 2 3 3 2 2 2" xfId="46134" xr:uid="{00000000-0005-0000-0000-000081B30000}"/>
    <cellStyle name="20% - Accent1 5 2 2 2 3 3 2 3" xfId="46135" xr:uid="{00000000-0005-0000-0000-000082B30000}"/>
    <cellStyle name="20% - Accent1 5 2 2 2 3 3 3" xfId="46136" xr:uid="{00000000-0005-0000-0000-000083B30000}"/>
    <cellStyle name="20% - Accent1 5 2 2 2 3 3 3 2" xfId="46137" xr:uid="{00000000-0005-0000-0000-000084B30000}"/>
    <cellStyle name="20% - Accent1 5 2 2 2 3 3 4" xfId="46138" xr:uid="{00000000-0005-0000-0000-000085B30000}"/>
    <cellStyle name="20% - Accent1 5 2 2 2 3 4" xfId="46139" xr:uid="{00000000-0005-0000-0000-000086B30000}"/>
    <cellStyle name="20% - Accent1 5 2 2 2 3 4 2" xfId="46140" xr:uid="{00000000-0005-0000-0000-000087B30000}"/>
    <cellStyle name="20% - Accent1 5 2 2 2 3 4 2 2" xfId="46141" xr:uid="{00000000-0005-0000-0000-000088B30000}"/>
    <cellStyle name="20% - Accent1 5 2 2 2 3 4 2 2 2" xfId="46142" xr:uid="{00000000-0005-0000-0000-000089B30000}"/>
    <cellStyle name="20% - Accent1 5 2 2 2 3 4 2 3" xfId="46143" xr:uid="{00000000-0005-0000-0000-00008AB30000}"/>
    <cellStyle name="20% - Accent1 5 2 2 2 3 4 3" xfId="46144" xr:uid="{00000000-0005-0000-0000-00008BB30000}"/>
    <cellStyle name="20% - Accent1 5 2 2 2 3 4 3 2" xfId="46145" xr:uid="{00000000-0005-0000-0000-00008CB30000}"/>
    <cellStyle name="20% - Accent1 5 2 2 2 3 4 4" xfId="46146" xr:uid="{00000000-0005-0000-0000-00008DB30000}"/>
    <cellStyle name="20% - Accent1 5 2 2 2 3 5" xfId="46147" xr:uid="{00000000-0005-0000-0000-00008EB30000}"/>
    <cellStyle name="20% - Accent1 5 2 2 2 3 5 2" xfId="46148" xr:uid="{00000000-0005-0000-0000-00008FB30000}"/>
    <cellStyle name="20% - Accent1 5 2 2 2 3 5 2 2" xfId="46149" xr:uid="{00000000-0005-0000-0000-000090B30000}"/>
    <cellStyle name="20% - Accent1 5 2 2 2 3 5 3" xfId="46150" xr:uid="{00000000-0005-0000-0000-000091B30000}"/>
    <cellStyle name="20% - Accent1 5 2 2 2 3 6" xfId="46151" xr:uid="{00000000-0005-0000-0000-000092B30000}"/>
    <cellStyle name="20% - Accent1 5 2 2 2 3 6 2" xfId="46152" xr:uid="{00000000-0005-0000-0000-000093B30000}"/>
    <cellStyle name="20% - Accent1 5 2 2 2 3 6 2 2" xfId="46153" xr:uid="{00000000-0005-0000-0000-000094B30000}"/>
    <cellStyle name="20% - Accent1 5 2 2 2 3 6 3" xfId="46154" xr:uid="{00000000-0005-0000-0000-000095B30000}"/>
    <cellStyle name="20% - Accent1 5 2 2 2 3 7" xfId="46155" xr:uid="{00000000-0005-0000-0000-000096B30000}"/>
    <cellStyle name="20% - Accent1 5 2 2 2 3 7 2" xfId="46156" xr:uid="{00000000-0005-0000-0000-000097B30000}"/>
    <cellStyle name="20% - Accent1 5 2 2 2 3 8" xfId="46157" xr:uid="{00000000-0005-0000-0000-000098B30000}"/>
    <cellStyle name="20% - Accent1 5 2 2 2 3 8 2" xfId="46158" xr:uid="{00000000-0005-0000-0000-000099B30000}"/>
    <cellStyle name="20% - Accent1 5 2 2 2 3 9" xfId="46159" xr:uid="{00000000-0005-0000-0000-00009AB30000}"/>
    <cellStyle name="20% - Accent1 5 2 2 2 4" xfId="46160" xr:uid="{00000000-0005-0000-0000-00009BB30000}"/>
    <cellStyle name="20% - Accent1 5 2 2 2 4 2" xfId="46161" xr:uid="{00000000-0005-0000-0000-00009CB30000}"/>
    <cellStyle name="20% - Accent1 5 2 2 2 4 2 2" xfId="46162" xr:uid="{00000000-0005-0000-0000-00009DB30000}"/>
    <cellStyle name="20% - Accent1 5 2 2 2 4 2 2 2" xfId="46163" xr:uid="{00000000-0005-0000-0000-00009EB30000}"/>
    <cellStyle name="20% - Accent1 5 2 2 2 4 2 3" xfId="46164" xr:uid="{00000000-0005-0000-0000-00009FB30000}"/>
    <cellStyle name="20% - Accent1 5 2 2 2 4 3" xfId="46165" xr:uid="{00000000-0005-0000-0000-0000A0B30000}"/>
    <cellStyle name="20% - Accent1 5 2 2 2 4 3 2" xfId="46166" xr:uid="{00000000-0005-0000-0000-0000A1B30000}"/>
    <cellStyle name="20% - Accent1 5 2 2 2 4 4" xfId="46167" xr:uid="{00000000-0005-0000-0000-0000A2B30000}"/>
    <cellStyle name="20% - Accent1 5 2 2 2 5" xfId="46168" xr:uid="{00000000-0005-0000-0000-0000A3B30000}"/>
    <cellStyle name="20% - Accent1 5 2 2 2 5 2" xfId="46169" xr:uid="{00000000-0005-0000-0000-0000A4B30000}"/>
    <cellStyle name="20% - Accent1 5 2 2 2 5 2 2" xfId="46170" xr:uid="{00000000-0005-0000-0000-0000A5B30000}"/>
    <cellStyle name="20% - Accent1 5 2 2 2 5 2 2 2" xfId="46171" xr:uid="{00000000-0005-0000-0000-0000A6B30000}"/>
    <cellStyle name="20% - Accent1 5 2 2 2 5 2 3" xfId="46172" xr:uid="{00000000-0005-0000-0000-0000A7B30000}"/>
    <cellStyle name="20% - Accent1 5 2 2 2 5 3" xfId="46173" xr:uid="{00000000-0005-0000-0000-0000A8B30000}"/>
    <cellStyle name="20% - Accent1 5 2 2 2 5 3 2" xfId="46174" xr:uid="{00000000-0005-0000-0000-0000A9B30000}"/>
    <cellStyle name="20% - Accent1 5 2 2 2 5 4" xfId="46175" xr:uid="{00000000-0005-0000-0000-0000AAB30000}"/>
    <cellStyle name="20% - Accent1 5 2 2 2 6" xfId="46176" xr:uid="{00000000-0005-0000-0000-0000ABB30000}"/>
    <cellStyle name="20% - Accent1 5 2 2 2 6 2" xfId="46177" xr:uid="{00000000-0005-0000-0000-0000ACB30000}"/>
    <cellStyle name="20% - Accent1 5 2 2 2 6 2 2" xfId="46178" xr:uid="{00000000-0005-0000-0000-0000ADB30000}"/>
    <cellStyle name="20% - Accent1 5 2 2 2 6 2 2 2" xfId="46179" xr:uid="{00000000-0005-0000-0000-0000AEB30000}"/>
    <cellStyle name="20% - Accent1 5 2 2 2 6 2 3" xfId="46180" xr:uid="{00000000-0005-0000-0000-0000AFB30000}"/>
    <cellStyle name="20% - Accent1 5 2 2 2 6 3" xfId="46181" xr:uid="{00000000-0005-0000-0000-0000B0B30000}"/>
    <cellStyle name="20% - Accent1 5 2 2 2 6 3 2" xfId="46182" xr:uid="{00000000-0005-0000-0000-0000B1B30000}"/>
    <cellStyle name="20% - Accent1 5 2 2 2 6 4" xfId="46183" xr:uid="{00000000-0005-0000-0000-0000B2B30000}"/>
    <cellStyle name="20% - Accent1 5 2 2 2 7" xfId="46184" xr:uid="{00000000-0005-0000-0000-0000B3B30000}"/>
    <cellStyle name="20% - Accent1 5 2 2 2 7 2" xfId="46185" xr:uid="{00000000-0005-0000-0000-0000B4B30000}"/>
    <cellStyle name="20% - Accent1 5 2 2 2 7 2 2" xfId="46186" xr:uid="{00000000-0005-0000-0000-0000B5B30000}"/>
    <cellStyle name="20% - Accent1 5 2 2 2 7 3" xfId="46187" xr:uid="{00000000-0005-0000-0000-0000B6B30000}"/>
    <cellStyle name="20% - Accent1 5 2 2 2 8" xfId="46188" xr:uid="{00000000-0005-0000-0000-0000B7B30000}"/>
    <cellStyle name="20% - Accent1 5 2 2 2 8 2" xfId="46189" xr:uid="{00000000-0005-0000-0000-0000B8B30000}"/>
    <cellStyle name="20% - Accent1 5 2 2 2 8 2 2" xfId="46190" xr:uid="{00000000-0005-0000-0000-0000B9B30000}"/>
    <cellStyle name="20% - Accent1 5 2 2 2 8 3" xfId="46191" xr:uid="{00000000-0005-0000-0000-0000BAB30000}"/>
    <cellStyle name="20% - Accent1 5 2 2 2 9" xfId="46192" xr:uid="{00000000-0005-0000-0000-0000BBB30000}"/>
    <cellStyle name="20% - Accent1 5 2 2 2 9 2" xfId="46193" xr:uid="{00000000-0005-0000-0000-0000BCB30000}"/>
    <cellStyle name="20% - Accent1 5 2 2 3" xfId="46194" xr:uid="{00000000-0005-0000-0000-0000BDB30000}"/>
    <cellStyle name="20% - Accent1 5 2 2 3 10" xfId="46195" xr:uid="{00000000-0005-0000-0000-0000BEB30000}"/>
    <cellStyle name="20% - Accent1 5 2 2 3 10 2" xfId="46196" xr:uid="{00000000-0005-0000-0000-0000BFB30000}"/>
    <cellStyle name="20% - Accent1 5 2 2 3 11" xfId="46197" xr:uid="{00000000-0005-0000-0000-0000C0B30000}"/>
    <cellStyle name="20% - Accent1 5 2 2 3 2" xfId="46198" xr:uid="{00000000-0005-0000-0000-0000C1B30000}"/>
    <cellStyle name="20% - Accent1 5 2 2 3 2 2" xfId="46199" xr:uid="{00000000-0005-0000-0000-0000C2B30000}"/>
    <cellStyle name="20% - Accent1 5 2 2 3 2 2 2" xfId="46200" xr:uid="{00000000-0005-0000-0000-0000C3B30000}"/>
    <cellStyle name="20% - Accent1 5 2 2 3 2 2 2 2" xfId="46201" xr:uid="{00000000-0005-0000-0000-0000C4B30000}"/>
    <cellStyle name="20% - Accent1 5 2 2 3 2 2 2 2 2" xfId="46202" xr:uid="{00000000-0005-0000-0000-0000C5B30000}"/>
    <cellStyle name="20% - Accent1 5 2 2 3 2 2 2 3" xfId="46203" xr:uid="{00000000-0005-0000-0000-0000C6B30000}"/>
    <cellStyle name="20% - Accent1 5 2 2 3 2 2 3" xfId="46204" xr:uid="{00000000-0005-0000-0000-0000C7B30000}"/>
    <cellStyle name="20% - Accent1 5 2 2 3 2 2 3 2" xfId="46205" xr:uid="{00000000-0005-0000-0000-0000C8B30000}"/>
    <cellStyle name="20% - Accent1 5 2 2 3 2 2 4" xfId="46206" xr:uid="{00000000-0005-0000-0000-0000C9B30000}"/>
    <cellStyle name="20% - Accent1 5 2 2 3 2 3" xfId="46207" xr:uid="{00000000-0005-0000-0000-0000CAB30000}"/>
    <cellStyle name="20% - Accent1 5 2 2 3 2 3 2" xfId="46208" xr:uid="{00000000-0005-0000-0000-0000CBB30000}"/>
    <cellStyle name="20% - Accent1 5 2 2 3 2 3 2 2" xfId="46209" xr:uid="{00000000-0005-0000-0000-0000CCB30000}"/>
    <cellStyle name="20% - Accent1 5 2 2 3 2 3 2 2 2" xfId="46210" xr:uid="{00000000-0005-0000-0000-0000CDB30000}"/>
    <cellStyle name="20% - Accent1 5 2 2 3 2 3 2 3" xfId="46211" xr:uid="{00000000-0005-0000-0000-0000CEB30000}"/>
    <cellStyle name="20% - Accent1 5 2 2 3 2 3 3" xfId="46212" xr:uid="{00000000-0005-0000-0000-0000CFB30000}"/>
    <cellStyle name="20% - Accent1 5 2 2 3 2 3 3 2" xfId="46213" xr:uid="{00000000-0005-0000-0000-0000D0B30000}"/>
    <cellStyle name="20% - Accent1 5 2 2 3 2 3 4" xfId="46214" xr:uid="{00000000-0005-0000-0000-0000D1B30000}"/>
    <cellStyle name="20% - Accent1 5 2 2 3 2 4" xfId="46215" xr:uid="{00000000-0005-0000-0000-0000D2B30000}"/>
    <cellStyle name="20% - Accent1 5 2 2 3 2 4 2" xfId="46216" xr:uid="{00000000-0005-0000-0000-0000D3B30000}"/>
    <cellStyle name="20% - Accent1 5 2 2 3 2 4 2 2" xfId="46217" xr:uid="{00000000-0005-0000-0000-0000D4B30000}"/>
    <cellStyle name="20% - Accent1 5 2 2 3 2 4 2 2 2" xfId="46218" xr:uid="{00000000-0005-0000-0000-0000D5B30000}"/>
    <cellStyle name="20% - Accent1 5 2 2 3 2 4 2 3" xfId="46219" xr:uid="{00000000-0005-0000-0000-0000D6B30000}"/>
    <cellStyle name="20% - Accent1 5 2 2 3 2 4 3" xfId="46220" xr:uid="{00000000-0005-0000-0000-0000D7B30000}"/>
    <cellStyle name="20% - Accent1 5 2 2 3 2 4 3 2" xfId="46221" xr:uid="{00000000-0005-0000-0000-0000D8B30000}"/>
    <cellStyle name="20% - Accent1 5 2 2 3 2 4 4" xfId="46222" xr:uid="{00000000-0005-0000-0000-0000D9B30000}"/>
    <cellStyle name="20% - Accent1 5 2 2 3 2 5" xfId="46223" xr:uid="{00000000-0005-0000-0000-0000DAB30000}"/>
    <cellStyle name="20% - Accent1 5 2 2 3 2 5 2" xfId="46224" xr:uid="{00000000-0005-0000-0000-0000DBB30000}"/>
    <cellStyle name="20% - Accent1 5 2 2 3 2 5 2 2" xfId="46225" xr:uid="{00000000-0005-0000-0000-0000DCB30000}"/>
    <cellStyle name="20% - Accent1 5 2 2 3 2 5 3" xfId="46226" xr:uid="{00000000-0005-0000-0000-0000DDB30000}"/>
    <cellStyle name="20% - Accent1 5 2 2 3 2 6" xfId="46227" xr:uid="{00000000-0005-0000-0000-0000DEB30000}"/>
    <cellStyle name="20% - Accent1 5 2 2 3 2 6 2" xfId="46228" xr:uid="{00000000-0005-0000-0000-0000DFB30000}"/>
    <cellStyle name="20% - Accent1 5 2 2 3 2 6 2 2" xfId="46229" xr:uid="{00000000-0005-0000-0000-0000E0B30000}"/>
    <cellStyle name="20% - Accent1 5 2 2 3 2 6 3" xfId="46230" xr:uid="{00000000-0005-0000-0000-0000E1B30000}"/>
    <cellStyle name="20% - Accent1 5 2 2 3 2 7" xfId="46231" xr:uid="{00000000-0005-0000-0000-0000E2B30000}"/>
    <cellStyle name="20% - Accent1 5 2 2 3 2 7 2" xfId="46232" xr:uid="{00000000-0005-0000-0000-0000E3B30000}"/>
    <cellStyle name="20% - Accent1 5 2 2 3 2 8" xfId="46233" xr:uid="{00000000-0005-0000-0000-0000E4B30000}"/>
    <cellStyle name="20% - Accent1 5 2 2 3 2 8 2" xfId="46234" xr:uid="{00000000-0005-0000-0000-0000E5B30000}"/>
    <cellStyle name="20% - Accent1 5 2 2 3 2 9" xfId="46235" xr:uid="{00000000-0005-0000-0000-0000E6B30000}"/>
    <cellStyle name="20% - Accent1 5 2 2 3 3" xfId="46236" xr:uid="{00000000-0005-0000-0000-0000E7B30000}"/>
    <cellStyle name="20% - Accent1 5 2 2 3 3 2" xfId="46237" xr:uid="{00000000-0005-0000-0000-0000E8B30000}"/>
    <cellStyle name="20% - Accent1 5 2 2 3 3 2 2" xfId="46238" xr:uid="{00000000-0005-0000-0000-0000E9B30000}"/>
    <cellStyle name="20% - Accent1 5 2 2 3 3 2 2 2" xfId="46239" xr:uid="{00000000-0005-0000-0000-0000EAB30000}"/>
    <cellStyle name="20% - Accent1 5 2 2 3 3 2 2 2 2" xfId="46240" xr:uid="{00000000-0005-0000-0000-0000EBB30000}"/>
    <cellStyle name="20% - Accent1 5 2 2 3 3 2 2 3" xfId="46241" xr:uid="{00000000-0005-0000-0000-0000ECB30000}"/>
    <cellStyle name="20% - Accent1 5 2 2 3 3 2 3" xfId="46242" xr:uid="{00000000-0005-0000-0000-0000EDB30000}"/>
    <cellStyle name="20% - Accent1 5 2 2 3 3 2 3 2" xfId="46243" xr:uid="{00000000-0005-0000-0000-0000EEB30000}"/>
    <cellStyle name="20% - Accent1 5 2 2 3 3 2 4" xfId="46244" xr:uid="{00000000-0005-0000-0000-0000EFB30000}"/>
    <cellStyle name="20% - Accent1 5 2 2 3 3 3" xfId="46245" xr:uid="{00000000-0005-0000-0000-0000F0B30000}"/>
    <cellStyle name="20% - Accent1 5 2 2 3 3 3 2" xfId="46246" xr:uid="{00000000-0005-0000-0000-0000F1B30000}"/>
    <cellStyle name="20% - Accent1 5 2 2 3 3 3 2 2" xfId="46247" xr:uid="{00000000-0005-0000-0000-0000F2B30000}"/>
    <cellStyle name="20% - Accent1 5 2 2 3 3 3 2 2 2" xfId="46248" xr:uid="{00000000-0005-0000-0000-0000F3B30000}"/>
    <cellStyle name="20% - Accent1 5 2 2 3 3 3 2 3" xfId="46249" xr:uid="{00000000-0005-0000-0000-0000F4B30000}"/>
    <cellStyle name="20% - Accent1 5 2 2 3 3 3 3" xfId="46250" xr:uid="{00000000-0005-0000-0000-0000F5B30000}"/>
    <cellStyle name="20% - Accent1 5 2 2 3 3 3 3 2" xfId="46251" xr:uid="{00000000-0005-0000-0000-0000F6B30000}"/>
    <cellStyle name="20% - Accent1 5 2 2 3 3 3 4" xfId="46252" xr:uid="{00000000-0005-0000-0000-0000F7B30000}"/>
    <cellStyle name="20% - Accent1 5 2 2 3 3 4" xfId="46253" xr:uid="{00000000-0005-0000-0000-0000F8B30000}"/>
    <cellStyle name="20% - Accent1 5 2 2 3 3 4 2" xfId="46254" xr:uid="{00000000-0005-0000-0000-0000F9B30000}"/>
    <cellStyle name="20% - Accent1 5 2 2 3 3 4 2 2" xfId="46255" xr:uid="{00000000-0005-0000-0000-0000FAB30000}"/>
    <cellStyle name="20% - Accent1 5 2 2 3 3 4 2 2 2" xfId="46256" xr:uid="{00000000-0005-0000-0000-0000FBB30000}"/>
    <cellStyle name="20% - Accent1 5 2 2 3 3 4 2 3" xfId="46257" xr:uid="{00000000-0005-0000-0000-0000FCB30000}"/>
    <cellStyle name="20% - Accent1 5 2 2 3 3 4 3" xfId="46258" xr:uid="{00000000-0005-0000-0000-0000FDB30000}"/>
    <cellStyle name="20% - Accent1 5 2 2 3 3 4 3 2" xfId="46259" xr:uid="{00000000-0005-0000-0000-0000FEB30000}"/>
    <cellStyle name="20% - Accent1 5 2 2 3 3 4 4" xfId="46260" xr:uid="{00000000-0005-0000-0000-0000FFB30000}"/>
    <cellStyle name="20% - Accent1 5 2 2 3 3 5" xfId="46261" xr:uid="{00000000-0005-0000-0000-000000B40000}"/>
    <cellStyle name="20% - Accent1 5 2 2 3 3 5 2" xfId="46262" xr:uid="{00000000-0005-0000-0000-000001B40000}"/>
    <cellStyle name="20% - Accent1 5 2 2 3 3 5 2 2" xfId="46263" xr:uid="{00000000-0005-0000-0000-000002B40000}"/>
    <cellStyle name="20% - Accent1 5 2 2 3 3 5 3" xfId="46264" xr:uid="{00000000-0005-0000-0000-000003B40000}"/>
    <cellStyle name="20% - Accent1 5 2 2 3 3 6" xfId="46265" xr:uid="{00000000-0005-0000-0000-000004B40000}"/>
    <cellStyle name="20% - Accent1 5 2 2 3 3 6 2" xfId="46266" xr:uid="{00000000-0005-0000-0000-000005B40000}"/>
    <cellStyle name="20% - Accent1 5 2 2 3 3 6 2 2" xfId="46267" xr:uid="{00000000-0005-0000-0000-000006B40000}"/>
    <cellStyle name="20% - Accent1 5 2 2 3 3 6 3" xfId="46268" xr:uid="{00000000-0005-0000-0000-000007B40000}"/>
    <cellStyle name="20% - Accent1 5 2 2 3 3 7" xfId="46269" xr:uid="{00000000-0005-0000-0000-000008B40000}"/>
    <cellStyle name="20% - Accent1 5 2 2 3 3 7 2" xfId="46270" xr:uid="{00000000-0005-0000-0000-000009B40000}"/>
    <cellStyle name="20% - Accent1 5 2 2 3 3 8" xfId="46271" xr:uid="{00000000-0005-0000-0000-00000AB40000}"/>
    <cellStyle name="20% - Accent1 5 2 2 3 3 8 2" xfId="46272" xr:uid="{00000000-0005-0000-0000-00000BB40000}"/>
    <cellStyle name="20% - Accent1 5 2 2 3 3 9" xfId="46273" xr:uid="{00000000-0005-0000-0000-00000CB40000}"/>
    <cellStyle name="20% - Accent1 5 2 2 3 4" xfId="46274" xr:uid="{00000000-0005-0000-0000-00000DB40000}"/>
    <cellStyle name="20% - Accent1 5 2 2 3 4 2" xfId="46275" xr:uid="{00000000-0005-0000-0000-00000EB40000}"/>
    <cellStyle name="20% - Accent1 5 2 2 3 4 2 2" xfId="46276" xr:uid="{00000000-0005-0000-0000-00000FB40000}"/>
    <cellStyle name="20% - Accent1 5 2 2 3 4 2 2 2" xfId="46277" xr:uid="{00000000-0005-0000-0000-000010B40000}"/>
    <cellStyle name="20% - Accent1 5 2 2 3 4 2 3" xfId="46278" xr:uid="{00000000-0005-0000-0000-000011B40000}"/>
    <cellStyle name="20% - Accent1 5 2 2 3 4 3" xfId="46279" xr:uid="{00000000-0005-0000-0000-000012B40000}"/>
    <cellStyle name="20% - Accent1 5 2 2 3 4 3 2" xfId="46280" xr:uid="{00000000-0005-0000-0000-000013B40000}"/>
    <cellStyle name="20% - Accent1 5 2 2 3 4 4" xfId="46281" xr:uid="{00000000-0005-0000-0000-000014B40000}"/>
    <cellStyle name="20% - Accent1 5 2 2 3 5" xfId="46282" xr:uid="{00000000-0005-0000-0000-000015B40000}"/>
    <cellStyle name="20% - Accent1 5 2 2 3 5 2" xfId="46283" xr:uid="{00000000-0005-0000-0000-000016B40000}"/>
    <cellStyle name="20% - Accent1 5 2 2 3 5 2 2" xfId="46284" xr:uid="{00000000-0005-0000-0000-000017B40000}"/>
    <cellStyle name="20% - Accent1 5 2 2 3 5 2 2 2" xfId="46285" xr:uid="{00000000-0005-0000-0000-000018B40000}"/>
    <cellStyle name="20% - Accent1 5 2 2 3 5 2 3" xfId="46286" xr:uid="{00000000-0005-0000-0000-000019B40000}"/>
    <cellStyle name="20% - Accent1 5 2 2 3 5 3" xfId="46287" xr:uid="{00000000-0005-0000-0000-00001AB40000}"/>
    <cellStyle name="20% - Accent1 5 2 2 3 5 3 2" xfId="46288" xr:uid="{00000000-0005-0000-0000-00001BB40000}"/>
    <cellStyle name="20% - Accent1 5 2 2 3 5 4" xfId="46289" xr:uid="{00000000-0005-0000-0000-00001CB40000}"/>
    <cellStyle name="20% - Accent1 5 2 2 3 6" xfId="46290" xr:uid="{00000000-0005-0000-0000-00001DB40000}"/>
    <cellStyle name="20% - Accent1 5 2 2 3 6 2" xfId="46291" xr:uid="{00000000-0005-0000-0000-00001EB40000}"/>
    <cellStyle name="20% - Accent1 5 2 2 3 6 2 2" xfId="46292" xr:uid="{00000000-0005-0000-0000-00001FB40000}"/>
    <cellStyle name="20% - Accent1 5 2 2 3 6 2 2 2" xfId="46293" xr:uid="{00000000-0005-0000-0000-000020B40000}"/>
    <cellStyle name="20% - Accent1 5 2 2 3 6 2 3" xfId="46294" xr:uid="{00000000-0005-0000-0000-000021B40000}"/>
    <cellStyle name="20% - Accent1 5 2 2 3 6 3" xfId="46295" xr:uid="{00000000-0005-0000-0000-000022B40000}"/>
    <cellStyle name="20% - Accent1 5 2 2 3 6 3 2" xfId="46296" xr:uid="{00000000-0005-0000-0000-000023B40000}"/>
    <cellStyle name="20% - Accent1 5 2 2 3 6 4" xfId="46297" xr:uid="{00000000-0005-0000-0000-000024B40000}"/>
    <cellStyle name="20% - Accent1 5 2 2 3 7" xfId="46298" xr:uid="{00000000-0005-0000-0000-000025B40000}"/>
    <cellStyle name="20% - Accent1 5 2 2 3 7 2" xfId="46299" xr:uid="{00000000-0005-0000-0000-000026B40000}"/>
    <cellStyle name="20% - Accent1 5 2 2 3 7 2 2" xfId="46300" xr:uid="{00000000-0005-0000-0000-000027B40000}"/>
    <cellStyle name="20% - Accent1 5 2 2 3 7 3" xfId="46301" xr:uid="{00000000-0005-0000-0000-000028B40000}"/>
    <cellStyle name="20% - Accent1 5 2 2 3 8" xfId="46302" xr:uid="{00000000-0005-0000-0000-000029B40000}"/>
    <cellStyle name="20% - Accent1 5 2 2 3 8 2" xfId="46303" xr:uid="{00000000-0005-0000-0000-00002AB40000}"/>
    <cellStyle name="20% - Accent1 5 2 2 3 8 2 2" xfId="46304" xr:uid="{00000000-0005-0000-0000-00002BB40000}"/>
    <cellStyle name="20% - Accent1 5 2 2 3 8 3" xfId="46305" xr:uid="{00000000-0005-0000-0000-00002CB40000}"/>
    <cellStyle name="20% - Accent1 5 2 2 3 9" xfId="46306" xr:uid="{00000000-0005-0000-0000-00002DB40000}"/>
    <cellStyle name="20% - Accent1 5 2 2 3 9 2" xfId="46307" xr:uid="{00000000-0005-0000-0000-00002EB40000}"/>
    <cellStyle name="20% - Accent1 5 2 2 4" xfId="46308" xr:uid="{00000000-0005-0000-0000-00002FB40000}"/>
    <cellStyle name="20% - Accent1 5 2 2 4 10" xfId="46309" xr:uid="{00000000-0005-0000-0000-000030B40000}"/>
    <cellStyle name="20% - Accent1 5 2 2 4 10 2" xfId="46310" xr:uid="{00000000-0005-0000-0000-000031B40000}"/>
    <cellStyle name="20% - Accent1 5 2 2 4 11" xfId="46311" xr:uid="{00000000-0005-0000-0000-000032B40000}"/>
    <cellStyle name="20% - Accent1 5 2 2 4 2" xfId="46312" xr:uid="{00000000-0005-0000-0000-000033B40000}"/>
    <cellStyle name="20% - Accent1 5 2 2 4 2 2" xfId="46313" xr:uid="{00000000-0005-0000-0000-000034B40000}"/>
    <cellStyle name="20% - Accent1 5 2 2 4 2 2 2" xfId="46314" xr:uid="{00000000-0005-0000-0000-000035B40000}"/>
    <cellStyle name="20% - Accent1 5 2 2 4 2 2 2 2" xfId="46315" xr:uid="{00000000-0005-0000-0000-000036B40000}"/>
    <cellStyle name="20% - Accent1 5 2 2 4 2 2 2 2 2" xfId="46316" xr:uid="{00000000-0005-0000-0000-000037B40000}"/>
    <cellStyle name="20% - Accent1 5 2 2 4 2 2 2 3" xfId="46317" xr:uid="{00000000-0005-0000-0000-000038B40000}"/>
    <cellStyle name="20% - Accent1 5 2 2 4 2 2 3" xfId="46318" xr:uid="{00000000-0005-0000-0000-000039B40000}"/>
    <cellStyle name="20% - Accent1 5 2 2 4 2 2 3 2" xfId="46319" xr:uid="{00000000-0005-0000-0000-00003AB40000}"/>
    <cellStyle name="20% - Accent1 5 2 2 4 2 2 4" xfId="46320" xr:uid="{00000000-0005-0000-0000-00003BB40000}"/>
    <cellStyle name="20% - Accent1 5 2 2 4 2 3" xfId="46321" xr:uid="{00000000-0005-0000-0000-00003CB40000}"/>
    <cellStyle name="20% - Accent1 5 2 2 4 2 3 2" xfId="46322" xr:uid="{00000000-0005-0000-0000-00003DB40000}"/>
    <cellStyle name="20% - Accent1 5 2 2 4 2 3 2 2" xfId="46323" xr:uid="{00000000-0005-0000-0000-00003EB40000}"/>
    <cellStyle name="20% - Accent1 5 2 2 4 2 3 2 2 2" xfId="46324" xr:uid="{00000000-0005-0000-0000-00003FB40000}"/>
    <cellStyle name="20% - Accent1 5 2 2 4 2 3 2 3" xfId="46325" xr:uid="{00000000-0005-0000-0000-000040B40000}"/>
    <cellStyle name="20% - Accent1 5 2 2 4 2 3 3" xfId="46326" xr:uid="{00000000-0005-0000-0000-000041B40000}"/>
    <cellStyle name="20% - Accent1 5 2 2 4 2 3 3 2" xfId="46327" xr:uid="{00000000-0005-0000-0000-000042B40000}"/>
    <cellStyle name="20% - Accent1 5 2 2 4 2 3 4" xfId="46328" xr:uid="{00000000-0005-0000-0000-000043B40000}"/>
    <cellStyle name="20% - Accent1 5 2 2 4 2 4" xfId="46329" xr:uid="{00000000-0005-0000-0000-000044B40000}"/>
    <cellStyle name="20% - Accent1 5 2 2 4 2 4 2" xfId="46330" xr:uid="{00000000-0005-0000-0000-000045B40000}"/>
    <cellStyle name="20% - Accent1 5 2 2 4 2 4 2 2" xfId="46331" xr:uid="{00000000-0005-0000-0000-000046B40000}"/>
    <cellStyle name="20% - Accent1 5 2 2 4 2 4 2 2 2" xfId="46332" xr:uid="{00000000-0005-0000-0000-000047B40000}"/>
    <cellStyle name="20% - Accent1 5 2 2 4 2 4 2 3" xfId="46333" xr:uid="{00000000-0005-0000-0000-000048B40000}"/>
    <cellStyle name="20% - Accent1 5 2 2 4 2 4 3" xfId="46334" xr:uid="{00000000-0005-0000-0000-000049B40000}"/>
    <cellStyle name="20% - Accent1 5 2 2 4 2 4 3 2" xfId="46335" xr:uid="{00000000-0005-0000-0000-00004AB40000}"/>
    <cellStyle name="20% - Accent1 5 2 2 4 2 4 4" xfId="46336" xr:uid="{00000000-0005-0000-0000-00004BB40000}"/>
    <cellStyle name="20% - Accent1 5 2 2 4 2 5" xfId="46337" xr:uid="{00000000-0005-0000-0000-00004CB40000}"/>
    <cellStyle name="20% - Accent1 5 2 2 4 2 5 2" xfId="46338" xr:uid="{00000000-0005-0000-0000-00004DB40000}"/>
    <cellStyle name="20% - Accent1 5 2 2 4 2 5 2 2" xfId="46339" xr:uid="{00000000-0005-0000-0000-00004EB40000}"/>
    <cellStyle name="20% - Accent1 5 2 2 4 2 5 3" xfId="46340" xr:uid="{00000000-0005-0000-0000-00004FB40000}"/>
    <cellStyle name="20% - Accent1 5 2 2 4 2 6" xfId="46341" xr:uid="{00000000-0005-0000-0000-000050B40000}"/>
    <cellStyle name="20% - Accent1 5 2 2 4 2 6 2" xfId="46342" xr:uid="{00000000-0005-0000-0000-000051B40000}"/>
    <cellStyle name="20% - Accent1 5 2 2 4 2 6 2 2" xfId="46343" xr:uid="{00000000-0005-0000-0000-000052B40000}"/>
    <cellStyle name="20% - Accent1 5 2 2 4 2 6 3" xfId="46344" xr:uid="{00000000-0005-0000-0000-000053B40000}"/>
    <cellStyle name="20% - Accent1 5 2 2 4 2 7" xfId="46345" xr:uid="{00000000-0005-0000-0000-000054B40000}"/>
    <cellStyle name="20% - Accent1 5 2 2 4 2 7 2" xfId="46346" xr:uid="{00000000-0005-0000-0000-000055B40000}"/>
    <cellStyle name="20% - Accent1 5 2 2 4 2 8" xfId="46347" xr:uid="{00000000-0005-0000-0000-000056B40000}"/>
    <cellStyle name="20% - Accent1 5 2 2 4 2 8 2" xfId="46348" xr:uid="{00000000-0005-0000-0000-000057B40000}"/>
    <cellStyle name="20% - Accent1 5 2 2 4 2 9" xfId="46349" xr:uid="{00000000-0005-0000-0000-000058B40000}"/>
    <cellStyle name="20% - Accent1 5 2 2 4 3" xfId="46350" xr:uid="{00000000-0005-0000-0000-000059B40000}"/>
    <cellStyle name="20% - Accent1 5 2 2 4 3 2" xfId="46351" xr:uid="{00000000-0005-0000-0000-00005AB40000}"/>
    <cellStyle name="20% - Accent1 5 2 2 4 3 2 2" xfId="46352" xr:uid="{00000000-0005-0000-0000-00005BB40000}"/>
    <cellStyle name="20% - Accent1 5 2 2 4 3 2 2 2" xfId="46353" xr:uid="{00000000-0005-0000-0000-00005CB40000}"/>
    <cellStyle name="20% - Accent1 5 2 2 4 3 2 2 2 2" xfId="46354" xr:uid="{00000000-0005-0000-0000-00005DB40000}"/>
    <cellStyle name="20% - Accent1 5 2 2 4 3 2 2 3" xfId="46355" xr:uid="{00000000-0005-0000-0000-00005EB40000}"/>
    <cellStyle name="20% - Accent1 5 2 2 4 3 2 3" xfId="46356" xr:uid="{00000000-0005-0000-0000-00005FB40000}"/>
    <cellStyle name="20% - Accent1 5 2 2 4 3 2 3 2" xfId="46357" xr:uid="{00000000-0005-0000-0000-000060B40000}"/>
    <cellStyle name="20% - Accent1 5 2 2 4 3 2 4" xfId="46358" xr:uid="{00000000-0005-0000-0000-000061B40000}"/>
    <cellStyle name="20% - Accent1 5 2 2 4 3 3" xfId="46359" xr:uid="{00000000-0005-0000-0000-000062B40000}"/>
    <cellStyle name="20% - Accent1 5 2 2 4 3 3 2" xfId="46360" xr:uid="{00000000-0005-0000-0000-000063B40000}"/>
    <cellStyle name="20% - Accent1 5 2 2 4 3 3 2 2" xfId="46361" xr:uid="{00000000-0005-0000-0000-000064B40000}"/>
    <cellStyle name="20% - Accent1 5 2 2 4 3 3 2 2 2" xfId="46362" xr:uid="{00000000-0005-0000-0000-000065B40000}"/>
    <cellStyle name="20% - Accent1 5 2 2 4 3 3 2 3" xfId="46363" xr:uid="{00000000-0005-0000-0000-000066B40000}"/>
    <cellStyle name="20% - Accent1 5 2 2 4 3 3 3" xfId="46364" xr:uid="{00000000-0005-0000-0000-000067B40000}"/>
    <cellStyle name="20% - Accent1 5 2 2 4 3 3 3 2" xfId="46365" xr:uid="{00000000-0005-0000-0000-000068B40000}"/>
    <cellStyle name="20% - Accent1 5 2 2 4 3 3 4" xfId="46366" xr:uid="{00000000-0005-0000-0000-000069B40000}"/>
    <cellStyle name="20% - Accent1 5 2 2 4 3 4" xfId="46367" xr:uid="{00000000-0005-0000-0000-00006AB40000}"/>
    <cellStyle name="20% - Accent1 5 2 2 4 3 4 2" xfId="46368" xr:uid="{00000000-0005-0000-0000-00006BB40000}"/>
    <cellStyle name="20% - Accent1 5 2 2 4 3 4 2 2" xfId="46369" xr:uid="{00000000-0005-0000-0000-00006CB40000}"/>
    <cellStyle name="20% - Accent1 5 2 2 4 3 4 2 2 2" xfId="46370" xr:uid="{00000000-0005-0000-0000-00006DB40000}"/>
    <cellStyle name="20% - Accent1 5 2 2 4 3 4 2 3" xfId="46371" xr:uid="{00000000-0005-0000-0000-00006EB40000}"/>
    <cellStyle name="20% - Accent1 5 2 2 4 3 4 3" xfId="46372" xr:uid="{00000000-0005-0000-0000-00006FB40000}"/>
    <cellStyle name="20% - Accent1 5 2 2 4 3 4 3 2" xfId="46373" xr:uid="{00000000-0005-0000-0000-000070B40000}"/>
    <cellStyle name="20% - Accent1 5 2 2 4 3 4 4" xfId="46374" xr:uid="{00000000-0005-0000-0000-000071B40000}"/>
    <cellStyle name="20% - Accent1 5 2 2 4 3 5" xfId="46375" xr:uid="{00000000-0005-0000-0000-000072B40000}"/>
    <cellStyle name="20% - Accent1 5 2 2 4 3 5 2" xfId="46376" xr:uid="{00000000-0005-0000-0000-000073B40000}"/>
    <cellStyle name="20% - Accent1 5 2 2 4 3 5 2 2" xfId="46377" xr:uid="{00000000-0005-0000-0000-000074B40000}"/>
    <cellStyle name="20% - Accent1 5 2 2 4 3 5 3" xfId="46378" xr:uid="{00000000-0005-0000-0000-000075B40000}"/>
    <cellStyle name="20% - Accent1 5 2 2 4 3 6" xfId="46379" xr:uid="{00000000-0005-0000-0000-000076B40000}"/>
    <cellStyle name="20% - Accent1 5 2 2 4 3 6 2" xfId="46380" xr:uid="{00000000-0005-0000-0000-000077B40000}"/>
    <cellStyle name="20% - Accent1 5 2 2 4 3 6 2 2" xfId="46381" xr:uid="{00000000-0005-0000-0000-000078B40000}"/>
    <cellStyle name="20% - Accent1 5 2 2 4 3 6 3" xfId="46382" xr:uid="{00000000-0005-0000-0000-000079B40000}"/>
    <cellStyle name="20% - Accent1 5 2 2 4 3 7" xfId="46383" xr:uid="{00000000-0005-0000-0000-00007AB40000}"/>
    <cellStyle name="20% - Accent1 5 2 2 4 3 7 2" xfId="46384" xr:uid="{00000000-0005-0000-0000-00007BB40000}"/>
    <cellStyle name="20% - Accent1 5 2 2 4 3 8" xfId="46385" xr:uid="{00000000-0005-0000-0000-00007CB40000}"/>
    <cellStyle name="20% - Accent1 5 2 2 4 3 8 2" xfId="46386" xr:uid="{00000000-0005-0000-0000-00007DB40000}"/>
    <cellStyle name="20% - Accent1 5 2 2 4 3 9" xfId="46387" xr:uid="{00000000-0005-0000-0000-00007EB40000}"/>
    <cellStyle name="20% - Accent1 5 2 2 4 4" xfId="46388" xr:uid="{00000000-0005-0000-0000-00007FB40000}"/>
    <cellStyle name="20% - Accent1 5 2 2 4 4 2" xfId="46389" xr:uid="{00000000-0005-0000-0000-000080B40000}"/>
    <cellStyle name="20% - Accent1 5 2 2 4 4 2 2" xfId="46390" xr:uid="{00000000-0005-0000-0000-000081B40000}"/>
    <cellStyle name="20% - Accent1 5 2 2 4 4 2 2 2" xfId="46391" xr:uid="{00000000-0005-0000-0000-000082B40000}"/>
    <cellStyle name="20% - Accent1 5 2 2 4 4 2 3" xfId="46392" xr:uid="{00000000-0005-0000-0000-000083B40000}"/>
    <cellStyle name="20% - Accent1 5 2 2 4 4 3" xfId="46393" xr:uid="{00000000-0005-0000-0000-000084B40000}"/>
    <cellStyle name="20% - Accent1 5 2 2 4 4 3 2" xfId="46394" xr:uid="{00000000-0005-0000-0000-000085B40000}"/>
    <cellStyle name="20% - Accent1 5 2 2 4 4 4" xfId="46395" xr:uid="{00000000-0005-0000-0000-000086B40000}"/>
    <cellStyle name="20% - Accent1 5 2 2 4 5" xfId="46396" xr:uid="{00000000-0005-0000-0000-000087B40000}"/>
    <cellStyle name="20% - Accent1 5 2 2 4 5 2" xfId="46397" xr:uid="{00000000-0005-0000-0000-000088B40000}"/>
    <cellStyle name="20% - Accent1 5 2 2 4 5 2 2" xfId="46398" xr:uid="{00000000-0005-0000-0000-000089B40000}"/>
    <cellStyle name="20% - Accent1 5 2 2 4 5 2 2 2" xfId="46399" xr:uid="{00000000-0005-0000-0000-00008AB40000}"/>
    <cellStyle name="20% - Accent1 5 2 2 4 5 2 3" xfId="46400" xr:uid="{00000000-0005-0000-0000-00008BB40000}"/>
    <cellStyle name="20% - Accent1 5 2 2 4 5 3" xfId="46401" xr:uid="{00000000-0005-0000-0000-00008CB40000}"/>
    <cellStyle name="20% - Accent1 5 2 2 4 5 3 2" xfId="46402" xr:uid="{00000000-0005-0000-0000-00008DB40000}"/>
    <cellStyle name="20% - Accent1 5 2 2 4 5 4" xfId="46403" xr:uid="{00000000-0005-0000-0000-00008EB40000}"/>
    <cellStyle name="20% - Accent1 5 2 2 4 6" xfId="46404" xr:uid="{00000000-0005-0000-0000-00008FB40000}"/>
    <cellStyle name="20% - Accent1 5 2 2 4 6 2" xfId="46405" xr:uid="{00000000-0005-0000-0000-000090B40000}"/>
    <cellStyle name="20% - Accent1 5 2 2 4 6 2 2" xfId="46406" xr:uid="{00000000-0005-0000-0000-000091B40000}"/>
    <cellStyle name="20% - Accent1 5 2 2 4 6 2 2 2" xfId="46407" xr:uid="{00000000-0005-0000-0000-000092B40000}"/>
    <cellStyle name="20% - Accent1 5 2 2 4 6 2 3" xfId="46408" xr:uid="{00000000-0005-0000-0000-000093B40000}"/>
    <cellStyle name="20% - Accent1 5 2 2 4 6 3" xfId="46409" xr:uid="{00000000-0005-0000-0000-000094B40000}"/>
    <cellStyle name="20% - Accent1 5 2 2 4 6 3 2" xfId="46410" xr:uid="{00000000-0005-0000-0000-000095B40000}"/>
    <cellStyle name="20% - Accent1 5 2 2 4 6 4" xfId="46411" xr:uid="{00000000-0005-0000-0000-000096B40000}"/>
    <cellStyle name="20% - Accent1 5 2 2 4 7" xfId="46412" xr:uid="{00000000-0005-0000-0000-000097B40000}"/>
    <cellStyle name="20% - Accent1 5 2 2 4 7 2" xfId="46413" xr:uid="{00000000-0005-0000-0000-000098B40000}"/>
    <cellStyle name="20% - Accent1 5 2 2 4 7 2 2" xfId="46414" xr:uid="{00000000-0005-0000-0000-000099B40000}"/>
    <cellStyle name="20% - Accent1 5 2 2 4 7 3" xfId="46415" xr:uid="{00000000-0005-0000-0000-00009AB40000}"/>
    <cellStyle name="20% - Accent1 5 2 2 4 8" xfId="46416" xr:uid="{00000000-0005-0000-0000-00009BB40000}"/>
    <cellStyle name="20% - Accent1 5 2 2 4 8 2" xfId="46417" xr:uid="{00000000-0005-0000-0000-00009CB40000}"/>
    <cellStyle name="20% - Accent1 5 2 2 4 8 2 2" xfId="46418" xr:uid="{00000000-0005-0000-0000-00009DB40000}"/>
    <cellStyle name="20% - Accent1 5 2 2 4 8 3" xfId="46419" xr:uid="{00000000-0005-0000-0000-00009EB40000}"/>
    <cellStyle name="20% - Accent1 5 2 2 4 9" xfId="46420" xr:uid="{00000000-0005-0000-0000-00009FB40000}"/>
    <cellStyle name="20% - Accent1 5 2 2 4 9 2" xfId="46421" xr:uid="{00000000-0005-0000-0000-0000A0B40000}"/>
    <cellStyle name="20% - Accent1 5 2 2 5" xfId="46422" xr:uid="{00000000-0005-0000-0000-0000A1B40000}"/>
    <cellStyle name="20% - Accent1 5 2 2 5 2" xfId="46423" xr:uid="{00000000-0005-0000-0000-0000A2B40000}"/>
    <cellStyle name="20% - Accent1 5 2 2 5 2 2" xfId="46424" xr:uid="{00000000-0005-0000-0000-0000A3B40000}"/>
    <cellStyle name="20% - Accent1 5 2 2 5 2 2 2" xfId="46425" xr:uid="{00000000-0005-0000-0000-0000A4B40000}"/>
    <cellStyle name="20% - Accent1 5 2 2 5 2 2 2 2" xfId="46426" xr:uid="{00000000-0005-0000-0000-0000A5B40000}"/>
    <cellStyle name="20% - Accent1 5 2 2 5 2 2 3" xfId="46427" xr:uid="{00000000-0005-0000-0000-0000A6B40000}"/>
    <cellStyle name="20% - Accent1 5 2 2 5 2 3" xfId="46428" xr:uid="{00000000-0005-0000-0000-0000A7B40000}"/>
    <cellStyle name="20% - Accent1 5 2 2 5 2 3 2" xfId="46429" xr:uid="{00000000-0005-0000-0000-0000A8B40000}"/>
    <cellStyle name="20% - Accent1 5 2 2 5 2 4" xfId="46430" xr:uid="{00000000-0005-0000-0000-0000A9B40000}"/>
    <cellStyle name="20% - Accent1 5 2 2 5 3" xfId="46431" xr:uid="{00000000-0005-0000-0000-0000AAB40000}"/>
    <cellStyle name="20% - Accent1 5 2 2 5 3 2" xfId="46432" xr:uid="{00000000-0005-0000-0000-0000ABB40000}"/>
    <cellStyle name="20% - Accent1 5 2 2 5 3 2 2" xfId="46433" xr:uid="{00000000-0005-0000-0000-0000ACB40000}"/>
    <cellStyle name="20% - Accent1 5 2 2 5 3 2 2 2" xfId="46434" xr:uid="{00000000-0005-0000-0000-0000ADB40000}"/>
    <cellStyle name="20% - Accent1 5 2 2 5 3 2 3" xfId="46435" xr:uid="{00000000-0005-0000-0000-0000AEB40000}"/>
    <cellStyle name="20% - Accent1 5 2 2 5 3 3" xfId="46436" xr:uid="{00000000-0005-0000-0000-0000AFB40000}"/>
    <cellStyle name="20% - Accent1 5 2 2 5 3 3 2" xfId="46437" xr:uid="{00000000-0005-0000-0000-0000B0B40000}"/>
    <cellStyle name="20% - Accent1 5 2 2 5 3 4" xfId="46438" xr:uid="{00000000-0005-0000-0000-0000B1B40000}"/>
    <cellStyle name="20% - Accent1 5 2 2 5 4" xfId="46439" xr:uid="{00000000-0005-0000-0000-0000B2B40000}"/>
    <cellStyle name="20% - Accent1 5 2 2 5 4 2" xfId="46440" xr:uid="{00000000-0005-0000-0000-0000B3B40000}"/>
    <cellStyle name="20% - Accent1 5 2 2 5 4 2 2" xfId="46441" xr:uid="{00000000-0005-0000-0000-0000B4B40000}"/>
    <cellStyle name="20% - Accent1 5 2 2 5 4 2 2 2" xfId="46442" xr:uid="{00000000-0005-0000-0000-0000B5B40000}"/>
    <cellStyle name="20% - Accent1 5 2 2 5 4 2 3" xfId="46443" xr:uid="{00000000-0005-0000-0000-0000B6B40000}"/>
    <cellStyle name="20% - Accent1 5 2 2 5 4 3" xfId="46444" xr:uid="{00000000-0005-0000-0000-0000B7B40000}"/>
    <cellStyle name="20% - Accent1 5 2 2 5 4 3 2" xfId="46445" xr:uid="{00000000-0005-0000-0000-0000B8B40000}"/>
    <cellStyle name="20% - Accent1 5 2 2 5 4 4" xfId="46446" xr:uid="{00000000-0005-0000-0000-0000B9B40000}"/>
    <cellStyle name="20% - Accent1 5 2 2 5 5" xfId="46447" xr:uid="{00000000-0005-0000-0000-0000BAB40000}"/>
    <cellStyle name="20% - Accent1 5 2 2 5 5 2" xfId="46448" xr:uid="{00000000-0005-0000-0000-0000BBB40000}"/>
    <cellStyle name="20% - Accent1 5 2 2 5 5 2 2" xfId="46449" xr:uid="{00000000-0005-0000-0000-0000BCB40000}"/>
    <cellStyle name="20% - Accent1 5 2 2 5 5 3" xfId="46450" xr:uid="{00000000-0005-0000-0000-0000BDB40000}"/>
    <cellStyle name="20% - Accent1 5 2 2 5 6" xfId="46451" xr:uid="{00000000-0005-0000-0000-0000BEB40000}"/>
    <cellStyle name="20% - Accent1 5 2 2 5 6 2" xfId="46452" xr:uid="{00000000-0005-0000-0000-0000BFB40000}"/>
    <cellStyle name="20% - Accent1 5 2 2 5 6 2 2" xfId="46453" xr:uid="{00000000-0005-0000-0000-0000C0B40000}"/>
    <cellStyle name="20% - Accent1 5 2 2 5 6 3" xfId="46454" xr:uid="{00000000-0005-0000-0000-0000C1B40000}"/>
    <cellStyle name="20% - Accent1 5 2 2 5 7" xfId="46455" xr:uid="{00000000-0005-0000-0000-0000C2B40000}"/>
    <cellStyle name="20% - Accent1 5 2 2 5 7 2" xfId="46456" xr:uid="{00000000-0005-0000-0000-0000C3B40000}"/>
    <cellStyle name="20% - Accent1 5 2 2 5 8" xfId="46457" xr:uid="{00000000-0005-0000-0000-0000C4B40000}"/>
    <cellStyle name="20% - Accent1 5 2 2 5 8 2" xfId="46458" xr:uid="{00000000-0005-0000-0000-0000C5B40000}"/>
    <cellStyle name="20% - Accent1 5 2 2 5 9" xfId="46459" xr:uid="{00000000-0005-0000-0000-0000C6B40000}"/>
    <cellStyle name="20% - Accent1 5 2 2 6" xfId="46460" xr:uid="{00000000-0005-0000-0000-0000C7B40000}"/>
    <cellStyle name="20% - Accent1 5 2 2 6 2" xfId="46461" xr:uid="{00000000-0005-0000-0000-0000C8B40000}"/>
    <cellStyle name="20% - Accent1 5 2 2 6 2 2" xfId="46462" xr:uid="{00000000-0005-0000-0000-0000C9B40000}"/>
    <cellStyle name="20% - Accent1 5 2 2 6 2 2 2" xfId="46463" xr:uid="{00000000-0005-0000-0000-0000CAB40000}"/>
    <cellStyle name="20% - Accent1 5 2 2 6 2 2 2 2" xfId="46464" xr:uid="{00000000-0005-0000-0000-0000CBB40000}"/>
    <cellStyle name="20% - Accent1 5 2 2 6 2 2 3" xfId="46465" xr:uid="{00000000-0005-0000-0000-0000CCB40000}"/>
    <cellStyle name="20% - Accent1 5 2 2 6 2 3" xfId="46466" xr:uid="{00000000-0005-0000-0000-0000CDB40000}"/>
    <cellStyle name="20% - Accent1 5 2 2 6 2 3 2" xfId="46467" xr:uid="{00000000-0005-0000-0000-0000CEB40000}"/>
    <cellStyle name="20% - Accent1 5 2 2 6 2 4" xfId="46468" xr:uid="{00000000-0005-0000-0000-0000CFB40000}"/>
    <cellStyle name="20% - Accent1 5 2 2 6 3" xfId="46469" xr:uid="{00000000-0005-0000-0000-0000D0B40000}"/>
    <cellStyle name="20% - Accent1 5 2 2 6 3 2" xfId="46470" xr:uid="{00000000-0005-0000-0000-0000D1B40000}"/>
    <cellStyle name="20% - Accent1 5 2 2 6 3 2 2" xfId="46471" xr:uid="{00000000-0005-0000-0000-0000D2B40000}"/>
    <cellStyle name="20% - Accent1 5 2 2 6 3 2 2 2" xfId="46472" xr:uid="{00000000-0005-0000-0000-0000D3B40000}"/>
    <cellStyle name="20% - Accent1 5 2 2 6 3 2 3" xfId="46473" xr:uid="{00000000-0005-0000-0000-0000D4B40000}"/>
    <cellStyle name="20% - Accent1 5 2 2 6 3 3" xfId="46474" xr:uid="{00000000-0005-0000-0000-0000D5B40000}"/>
    <cellStyle name="20% - Accent1 5 2 2 6 3 3 2" xfId="46475" xr:uid="{00000000-0005-0000-0000-0000D6B40000}"/>
    <cellStyle name="20% - Accent1 5 2 2 6 3 4" xfId="46476" xr:uid="{00000000-0005-0000-0000-0000D7B40000}"/>
    <cellStyle name="20% - Accent1 5 2 2 6 4" xfId="46477" xr:uid="{00000000-0005-0000-0000-0000D8B40000}"/>
    <cellStyle name="20% - Accent1 5 2 2 6 4 2" xfId="46478" xr:uid="{00000000-0005-0000-0000-0000D9B40000}"/>
    <cellStyle name="20% - Accent1 5 2 2 6 4 2 2" xfId="46479" xr:uid="{00000000-0005-0000-0000-0000DAB40000}"/>
    <cellStyle name="20% - Accent1 5 2 2 6 4 2 2 2" xfId="46480" xr:uid="{00000000-0005-0000-0000-0000DBB40000}"/>
    <cellStyle name="20% - Accent1 5 2 2 6 4 2 3" xfId="46481" xr:uid="{00000000-0005-0000-0000-0000DCB40000}"/>
    <cellStyle name="20% - Accent1 5 2 2 6 4 3" xfId="46482" xr:uid="{00000000-0005-0000-0000-0000DDB40000}"/>
    <cellStyle name="20% - Accent1 5 2 2 6 4 3 2" xfId="46483" xr:uid="{00000000-0005-0000-0000-0000DEB40000}"/>
    <cellStyle name="20% - Accent1 5 2 2 6 4 4" xfId="46484" xr:uid="{00000000-0005-0000-0000-0000DFB40000}"/>
    <cellStyle name="20% - Accent1 5 2 2 6 5" xfId="46485" xr:uid="{00000000-0005-0000-0000-0000E0B40000}"/>
    <cellStyle name="20% - Accent1 5 2 2 6 5 2" xfId="46486" xr:uid="{00000000-0005-0000-0000-0000E1B40000}"/>
    <cellStyle name="20% - Accent1 5 2 2 6 5 2 2" xfId="46487" xr:uid="{00000000-0005-0000-0000-0000E2B40000}"/>
    <cellStyle name="20% - Accent1 5 2 2 6 5 3" xfId="46488" xr:uid="{00000000-0005-0000-0000-0000E3B40000}"/>
    <cellStyle name="20% - Accent1 5 2 2 6 6" xfId="46489" xr:uid="{00000000-0005-0000-0000-0000E4B40000}"/>
    <cellStyle name="20% - Accent1 5 2 2 6 6 2" xfId="46490" xr:uid="{00000000-0005-0000-0000-0000E5B40000}"/>
    <cellStyle name="20% - Accent1 5 2 2 6 6 2 2" xfId="46491" xr:uid="{00000000-0005-0000-0000-0000E6B40000}"/>
    <cellStyle name="20% - Accent1 5 2 2 6 6 3" xfId="46492" xr:uid="{00000000-0005-0000-0000-0000E7B40000}"/>
    <cellStyle name="20% - Accent1 5 2 2 6 7" xfId="46493" xr:uid="{00000000-0005-0000-0000-0000E8B40000}"/>
    <cellStyle name="20% - Accent1 5 2 2 6 7 2" xfId="46494" xr:uid="{00000000-0005-0000-0000-0000E9B40000}"/>
    <cellStyle name="20% - Accent1 5 2 2 6 8" xfId="46495" xr:uid="{00000000-0005-0000-0000-0000EAB40000}"/>
    <cellStyle name="20% - Accent1 5 2 2 6 8 2" xfId="46496" xr:uid="{00000000-0005-0000-0000-0000EBB40000}"/>
    <cellStyle name="20% - Accent1 5 2 2 6 9" xfId="46497" xr:uid="{00000000-0005-0000-0000-0000ECB40000}"/>
    <cellStyle name="20% - Accent1 5 2 2 7" xfId="46498" xr:uid="{00000000-0005-0000-0000-0000EDB40000}"/>
    <cellStyle name="20% - Accent1 5 2 2 7 2" xfId="46499" xr:uid="{00000000-0005-0000-0000-0000EEB40000}"/>
    <cellStyle name="20% - Accent1 5 2 2 7 2 2" xfId="46500" xr:uid="{00000000-0005-0000-0000-0000EFB40000}"/>
    <cellStyle name="20% - Accent1 5 2 2 7 2 2 2" xfId="46501" xr:uid="{00000000-0005-0000-0000-0000F0B40000}"/>
    <cellStyle name="20% - Accent1 5 2 2 7 2 3" xfId="46502" xr:uid="{00000000-0005-0000-0000-0000F1B40000}"/>
    <cellStyle name="20% - Accent1 5 2 2 7 3" xfId="46503" xr:uid="{00000000-0005-0000-0000-0000F2B40000}"/>
    <cellStyle name="20% - Accent1 5 2 2 7 3 2" xfId="46504" xr:uid="{00000000-0005-0000-0000-0000F3B40000}"/>
    <cellStyle name="20% - Accent1 5 2 2 7 4" xfId="46505" xr:uid="{00000000-0005-0000-0000-0000F4B40000}"/>
    <cellStyle name="20% - Accent1 5 2 2 8" xfId="46506" xr:uid="{00000000-0005-0000-0000-0000F5B40000}"/>
    <cellStyle name="20% - Accent1 5 2 2 8 2" xfId="46507" xr:uid="{00000000-0005-0000-0000-0000F6B40000}"/>
    <cellStyle name="20% - Accent1 5 2 2 8 2 2" xfId="46508" xr:uid="{00000000-0005-0000-0000-0000F7B40000}"/>
    <cellStyle name="20% - Accent1 5 2 2 8 2 2 2" xfId="46509" xr:uid="{00000000-0005-0000-0000-0000F8B40000}"/>
    <cellStyle name="20% - Accent1 5 2 2 8 2 3" xfId="46510" xr:uid="{00000000-0005-0000-0000-0000F9B40000}"/>
    <cellStyle name="20% - Accent1 5 2 2 8 3" xfId="46511" xr:uid="{00000000-0005-0000-0000-0000FAB40000}"/>
    <cellStyle name="20% - Accent1 5 2 2 8 3 2" xfId="46512" xr:uid="{00000000-0005-0000-0000-0000FBB40000}"/>
    <cellStyle name="20% - Accent1 5 2 2 8 4" xfId="46513" xr:uid="{00000000-0005-0000-0000-0000FCB40000}"/>
    <cellStyle name="20% - Accent1 5 2 2 9" xfId="46514" xr:uid="{00000000-0005-0000-0000-0000FDB40000}"/>
    <cellStyle name="20% - Accent1 5 2 2 9 2" xfId="46515" xr:uid="{00000000-0005-0000-0000-0000FEB40000}"/>
    <cellStyle name="20% - Accent1 5 2 2 9 2 2" xfId="46516" xr:uid="{00000000-0005-0000-0000-0000FFB40000}"/>
    <cellStyle name="20% - Accent1 5 2 2 9 2 2 2" xfId="46517" xr:uid="{00000000-0005-0000-0000-000000B50000}"/>
    <cellStyle name="20% - Accent1 5 2 2 9 2 3" xfId="46518" xr:uid="{00000000-0005-0000-0000-000001B50000}"/>
    <cellStyle name="20% - Accent1 5 2 2 9 3" xfId="46519" xr:uid="{00000000-0005-0000-0000-000002B50000}"/>
    <cellStyle name="20% - Accent1 5 2 2 9 3 2" xfId="46520" xr:uid="{00000000-0005-0000-0000-000003B50000}"/>
    <cellStyle name="20% - Accent1 5 2 2 9 4" xfId="46521" xr:uid="{00000000-0005-0000-0000-000004B50000}"/>
    <cellStyle name="20% - Accent1 5 2 3" xfId="46522" xr:uid="{00000000-0005-0000-0000-000005B50000}"/>
    <cellStyle name="20% - Accent1 5 2 3 10" xfId="46523" xr:uid="{00000000-0005-0000-0000-000006B50000}"/>
    <cellStyle name="20% - Accent1 5 2 3 10 2" xfId="46524" xr:uid="{00000000-0005-0000-0000-000007B50000}"/>
    <cellStyle name="20% - Accent1 5 2 3 11" xfId="46525" xr:uid="{00000000-0005-0000-0000-000008B50000}"/>
    <cellStyle name="20% - Accent1 5 2 3 2" xfId="46526" xr:uid="{00000000-0005-0000-0000-000009B50000}"/>
    <cellStyle name="20% - Accent1 5 2 3 2 2" xfId="46527" xr:uid="{00000000-0005-0000-0000-00000AB50000}"/>
    <cellStyle name="20% - Accent1 5 2 3 2 2 2" xfId="46528" xr:uid="{00000000-0005-0000-0000-00000BB50000}"/>
    <cellStyle name="20% - Accent1 5 2 3 2 2 2 2" xfId="46529" xr:uid="{00000000-0005-0000-0000-00000CB50000}"/>
    <cellStyle name="20% - Accent1 5 2 3 2 2 2 2 2" xfId="46530" xr:uid="{00000000-0005-0000-0000-00000DB50000}"/>
    <cellStyle name="20% - Accent1 5 2 3 2 2 2 3" xfId="46531" xr:uid="{00000000-0005-0000-0000-00000EB50000}"/>
    <cellStyle name="20% - Accent1 5 2 3 2 2 3" xfId="46532" xr:uid="{00000000-0005-0000-0000-00000FB50000}"/>
    <cellStyle name="20% - Accent1 5 2 3 2 2 3 2" xfId="46533" xr:uid="{00000000-0005-0000-0000-000010B50000}"/>
    <cellStyle name="20% - Accent1 5 2 3 2 2 4" xfId="46534" xr:uid="{00000000-0005-0000-0000-000011B50000}"/>
    <cellStyle name="20% - Accent1 5 2 3 2 3" xfId="46535" xr:uid="{00000000-0005-0000-0000-000012B50000}"/>
    <cellStyle name="20% - Accent1 5 2 3 2 3 2" xfId="46536" xr:uid="{00000000-0005-0000-0000-000013B50000}"/>
    <cellStyle name="20% - Accent1 5 2 3 2 3 2 2" xfId="46537" xr:uid="{00000000-0005-0000-0000-000014B50000}"/>
    <cellStyle name="20% - Accent1 5 2 3 2 3 2 2 2" xfId="46538" xr:uid="{00000000-0005-0000-0000-000015B50000}"/>
    <cellStyle name="20% - Accent1 5 2 3 2 3 2 3" xfId="46539" xr:uid="{00000000-0005-0000-0000-000016B50000}"/>
    <cellStyle name="20% - Accent1 5 2 3 2 3 3" xfId="46540" xr:uid="{00000000-0005-0000-0000-000017B50000}"/>
    <cellStyle name="20% - Accent1 5 2 3 2 3 3 2" xfId="46541" xr:uid="{00000000-0005-0000-0000-000018B50000}"/>
    <cellStyle name="20% - Accent1 5 2 3 2 3 4" xfId="46542" xr:uid="{00000000-0005-0000-0000-000019B50000}"/>
    <cellStyle name="20% - Accent1 5 2 3 2 4" xfId="46543" xr:uid="{00000000-0005-0000-0000-00001AB50000}"/>
    <cellStyle name="20% - Accent1 5 2 3 2 4 2" xfId="46544" xr:uid="{00000000-0005-0000-0000-00001BB50000}"/>
    <cellStyle name="20% - Accent1 5 2 3 2 4 2 2" xfId="46545" xr:uid="{00000000-0005-0000-0000-00001CB50000}"/>
    <cellStyle name="20% - Accent1 5 2 3 2 4 2 2 2" xfId="46546" xr:uid="{00000000-0005-0000-0000-00001DB50000}"/>
    <cellStyle name="20% - Accent1 5 2 3 2 4 2 3" xfId="46547" xr:uid="{00000000-0005-0000-0000-00001EB50000}"/>
    <cellStyle name="20% - Accent1 5 2 3 2 4 3" xfId="46548" xr:uid="{00000000-0005-0000-0000-00001FB50000}"/>
    <cellStyle name="20% - Accent1 5 2 3 2 4 3 2" xfId="46549" xr:uid="{00000000-0005-0000-0000-000020B50000}"/>
    <cellStyle name="20% - Accent1 5 2 3 2 4 4" xfId="46550" xr:uid="{00000000-0005-0000-0000-000021B50000}"/>
    <cellStyle name="20% - Accent1 5 2 3 2 5" xfId="46551" xr:uid="{00000000-0005-0000-0000-000022B50000}"/>
    <cellStyle name="20% - Accent1 5 2 3 2 5 2" xfId="46552" xr:uid="{00000000-0005-0000-0000-000023B50000}"/>
    <cellStyle name="20% - Accent1 5 2 3 2 5 2 2" xfId="46553" xr:uid="{00000000-0005-0000-0000-000024B50000}"/>
    <cellStyle name="20% - Accent1 5 2 3 2 5 3" xfId="46554" xr:uid="{00000000-0005-0000-0000-000025B50000}"/>
    <cellStyle name="20% - Accent1 5 2 3 2 6" xfId="46555" xr:uid="{00000000-0005-0000-0000-000026B50000}"/>
    <cellStyle name="20% - Accent1 5 2 3 2 6 2" xfId="46556" xr:uid="{00000000-0005-0000-0000-000027B50000}"/>
    <cellStyle name="20% - Accent1 5 2 3 2 6 2 2" xfId="46557" xr:uid="{00000000-0005-0000-0000-000028B50000}"/>
    <cellStyle name="20% - Accent1 5 2 3 2 6 3" xfId="46558" xr:uid="{00000000-0005-0000-0000-000029B50000}"/>
    <cellStyle name="20% - Accent1 5 2 3 2 7" xfId="46559" xr:uid="{00000000-0005-0000-0000-00002AB50000}"/>
    <cellStyle name="20% - Accent1 5 2 3 2 7 2" xfId="46560" xr:uid="{00000000-0005-0000-0000-00002BB50000}"/>
    <cellStyle name="20% - Accent1 5 2 3 2 8" xfId="46561" xr:uid="{00000000-0005-0000-0000-00002CB50000}"/>
    <cellStyle name="20% - Accent1 5 2 3 2 8 2" xfId="46562" xr:uid="{00000000-0005-0000-0000-00002DB50000}"/>
    <cellStyle name="20% - Accent1 5 2 3 2 9" xfId="46563" xr:uid="{00000000-0005-0000-0000-00002EB50000}"/>
    <cellStyle name="20% - Accent1 5 2 3 3" xfId="46564" xr:uid="{00000000-0005-0000-0000-00002FB50000}"/>
    <cellStyle name="20% - Accent1 5 2 3 3 2" xfId="46565" xr:uid="{00000000-0005-0000-0000-000030B50000}"/>
    <cellStyle name="20% - Accent1 5 2 3 3 2 2" xfId="46566" xr:uid="{00000000-0005-0000-0000-000031B50000}"/>
    <cellStyle name="20% - Accent1 5 2 3 3 2 2 2" xfId="46567" xr:uid="{00000000-0005-0000-0000-000032B50000}"/>
    <cellStyle name="20% - Accent1 5 2 3 3 2 2 2 2" xfId="46568" xr:uid="{00000000-0005-0000-0000-000033B50000}"/>
    <cellStyle name="20% - Accent1 5 2 3 3 2 2 3" xfId="46569" xr:uid="{00000000-0005-0000-0000-000034B50000}"/>
    <cellStyle name="20% - Accent1 5 2 3 3 2 3" xfId="46570" xr:uid="{00000000-0005-0000-0000-000035B50000}"/>
    <cellStyle name="20% - Accent1 5 2 3 3 2 3 2" xfId="46571" xr:uid="{00000000-0005-0000-0000-000036B50000}"/>
    <cellStyle name="20% - Accent1 5 2 3 3 2 4" xfId="46572" xr:uid="{00000000-0005-0000-0000-000037B50000}"/>
    <cellStyle name="20% - Accent1 5 2 3 3 3" xfId="46573" xr:uid="{00000000-0005-0000-0000-000038B50000}"/>
    <cellStyle name="20% - Accent1 5 2 3 3 3 2" xfId="46574" xr:uid="{00000000-0005-0000-0000-000039B50000}"/>
    <cellStyle name="20% - Accent1 5 2 3 3 3 2 2" xfId="46575" xr:uid="{00000000-0005-0000-0000-00003AB50000}"/>
    <cellStyle name="20% - Accent1 5 2 3 3 3 2 2 2" xfId="46576" xr:uid="{00000000-0005-0000-0000-00003BB50000}"/>
    <cellStyle name="20% - Accent1 5 2 3 3 3 2 3" xfId="46577" xr:uid="{00000000-0005-0000-0000-00003CB50000}"/>
    <cellStyle name="20% - Accent1 5 2 3 3 3 3" xfId="46578" xr:uid="{00000000-0005-0000-0000-00003DB50000}"/>
    <cellStyle name="20% - Accent1 5 2 3 3 3 3 2" xfId="46579" xr:uid="{00000000-0005-0000-0000-00003EB50000}"/>
    <cellStyle name="20% - Accent1 5 2 3 3 3 4" xfId="46580" xr:uid="{00000000-0005-0000-0000-00003FB50000}"/>
    <cellStyle name="20% - Accent1 5 2 3 3 4" xfId="46581" xr:uid="{00000000-0005-0000-0000-000040B50000}"/>
    <cellStyle name="20% - Accent1 5 2 3 3 4 2" xfId="46582" xr:uid="{00000000-0005-0000-0000-000041B50000}"/>
    <cellStyle name="20% - Accent1 5 2 3 3 4 2 2" xfId="46583" xr:uid="{00000000-0005-0000-0000-000042B50000}"/>
    <cellStyle name="20% - Accent1 5 2 3 3 4 2 2 2" xfId="46584" xr:uid="{00000000-0005-0000-0000-000043B50000}"/>
    <cellStyle name="20% - Accent1 5 2 3 3 4 2 3" xfId="46585" xr:uid="{00000000-0005-0000-0000-000044B50000}"/>
    <cellStyle name="20% - Accent1 5 2 3 3 4 3" xfId="46586" xr:uid="{00000000-0005-0000-0000-000045B50000}"/>
    <cellStyle name="20% - Accent1 5 2 3 3 4 3 2" xfId="46587" xr:uid="{00000000-0005-0000-0000-000046B50000}"/>
    <cellStyle name="20% - Accent1 5 2 3 3 4 4" xfId="46588" xr:uid="{00000000-0005-0000-0000-000047B50000}"/>
    <cellStyle name="20% - Accent1 5 2 3 3 5" xfId="46589" xr:uid="{00000000-0005-0000-0000-000048B50000}"/>
    <cellStyle name="20% - Accent1 5 2 3 3 5 2" xfId="46590" xr:uid="{00000000-0005-0000-0000-000049B50000}"/>
    <cellStyle name="20% - Accent1 5 2 3 3 5 2 2" xfId="46591" xr:uid="{00000000-0005-0000-0000-00004AB50000}"/>
    <cellStyle name="20% - Accent1 5 2 3 3 5 3" xfId="46592" xr:uid="{00000000-0005-0000-0000-00004BB50000}"/>
    <cellStyle name="20% - Accent1 5 2 3 3 6" xfId="46593" xr:uid="{00000000-0005-0000-0000-00004CB50000}"/>
    <cellStyle name="20% - Accent1 5 2 3 3 6 2" xfId="46594" xr:uid="{00000000-0005-0000-0000-00004DB50000}"/>
    <cellStyle name="20% - Accent1 5 2 3 3 6 2 2" xfId="46595" xr:uid="{00000000-0005-0000-0000-00004EB50000}"/>
    <cellStyle name="20% - Accent1 5 2 3 3 6 3" xfId="46596" xr:uid="{00000000-0005-0000-0000-00004FB50000}"/>
    <cellStyle name="20% - Accent1 5 2 3 3 7" xfId="46597" xr:uid="{00000000-0005-0000-0000-000050B50000}"/>
    <cellStyle name="20% - Accent1 5 2 3 3 7 2" xfId="46598" xr:uid="{00000000-0005-0000-0000-000051B50000}"/>
    <cellStyle name="20% - Accent1 5 2 3 3 8" xfId="46599" xr:uid="{00000000-0005-0000-0000-000052B50000}"/>
    <cellStyle name="20% - Accent1 5 2 3 3 8 2" xfId="46600" xr:uid="{00000000-0005-0000-0000-000053B50000}"/>
    <cellStyle name="20% - Accent1 5 2 3 3 9" xfId="46601" xr:uid="{00000000-0005-0000-0000-000054B50000}"/>
    <cellStyle name="20% - Accent1 5 2 3 4" xfId="46602" xr:uid="{00000000-0005-0000-0000-000055B50000}"/>
    <cellStyle name="20% - Accent1 5 2 3 4 2" xfId="46603" xr:uid="{00000000-0005-0000-0000-000056B50000}"/>
    <cellStyle name="20% - Accent1 5 2 3 4 2 2" xfId="46604" xr:uid="{00000000-0005-0000-0000-000057B50000}"/>
    <cellStyle name="20% - Accent1 5 2 3 4 2 2 2" xfId="46605" xr:uid="{00000000-0005-0000-0000-000058B50000}"/>
    <cellStyle name="20% - Accent1 5 2 3 4 2 3" xfId="46606" xr:uid="{00000000-0005-0000-0000-000059B50000}"/>
    <cellStyle name="20% - Accent1 5 2 3 4 3" xfId="46607" xr:uid="{00000000-0005-0000-0000-00005AB50000}"/>
    <cellStyle name="20% - Accent1 5 2 3 4 3 2" xfId="46608" xr:uid="{00000000-0005-0000-0000-00005BB50000}"/>
    <cellStyle name="20% - Accent1 5 2 3 4 4" xfId="46609" xr:uid="{00000000-0005-0000-0000-00005CB50000}"/>
    <cellStyle name="20% - Accent1 5 2 3 5" xfId="46610" xr:uid="{00000000-0005-0000-0000-00005DB50000}"/>
    <cellStyle name="20% - Accent1 5 2 3 5 2" xfId="46611" xr:uid="{00000000-0005-0000-0000-00005EB50000}"/>
    <cellStyle name="20% - Accent1 5 2 3 5 2 2" xfId="46612" xr:uid="{00000000-0005-0000-0000-00005FB50000}"/>
    <cellStyle name="20% - Accent1 5 2 3 5 2 2 2" xfId="46613" xr:uid="{00000000-0005-0000-0000-000060B50000}"/>
    <cellStyle name="20% - Accent1 5 2 3 5 2 3" xfId="46614" xr:uid="{00000000-0005-0000-0000-000061B50000}"/>
    <cellStyle name="20% - Accent1 5 2 3 5 3" xfId="46615" xr:uid="{00000000-0005-0000-0000-000062B50000}"/>
    <cellStyle name="20% - Accent1 5 2 3 5 3 2" xfId="46616" xr:uid="{00000000-0005-0000-0000-000063B50000}"/>
    <cellStyle name="20% - Accent1 5 2 3 5 4" xfId="46617" xr:uid="{00000000-0005-0000-0000-000064B50000}"/>
    <cellStyle name="20% - Accent1 5 2 3 6" xfId="46618" xr:uid="{00000000-0005-0000-0000-000065B50000}"/>
    <cellStyle name="20% - Accent1 5 2 3 6 2" xfId="46619" xr:uid="{00000000-0005-0000-0000-000066B50000}"/>
    <cellStyle name="20% - Accent1 5 2 3 6 2 2" xfId="46620" xr:uid="{00000000-0005-0000-0000-000067B50000}"/>
    <cellStyle name="20% - Accent1 5 2 3 6 2 2 2" xfId="46621" xr:uid="{00000000-0005-0000-0000-000068B50000}"/>
    <cellStyle name="20% - Accent1 5 2 3 6 2 3" xfId="46622" xr:uid="{00000000-0005-0000-0000-000069B50000}"/>
    <cellStyle name="20% - Accent1 5 2 3 6 3" xfId="46623" xr:uid="{00000000-0005-0000-0000-00006AB50000}"/>
    <cellStyle name="20% - Accent1 5 2 3 6 3 2" xfId="46624" xr:uid="{00000000-0005-0000-0000-00006BB50000}"/>
    <cellStyle name="20% - Accent1 5 2 3 6 4" xfId="46625" xr:uid="{00000000-0005-0000-0000-00006CB50000}"/>
    <cellStyle name="20% - Accent1 5 2 3 7" xfId="46626" xr:uid="{00000000-0005-0000-0000-00006DB50000}"/>
    <cellStyle name="20% - Accent1 5 2 3 7 2" xfId="46627" xr:uid="{00000000-0005-0000-0000-00006EB50000}"/>
    <cellStyle name="20% - Accent1 5 2 3 7 2 2" xfId="46628" xr:uid="{00000000-0005-0000-0000-00006FB50000}"/>
    <cellStyle name="20% - Accent1 5 2 3 7 3" xfId="46629" xr:uid="{00000000-0005-0000-0000-000070B50000}"/>
    <cellStyle name="20% - Accent1 5 2 3 8" xfId="46630" xr:uid="{00000000-0005-0000-0000-000071B50000}"/>
    <cellStyle name="20% - Accent1 5 2 3 8 2" xfId="46631" xr:uid="{00000000-0005-0000-0000-000072B50000}"/>
    <cellStyle name="20% - Accent1 5 2 3 8 2 2" xfId="46632" xr:uid="{00000000-0005-0000-0000-000073B50000}"/>
    <cellStyle name="20% - Accent1 5 2 3 8 3" xfId="46633" xr:uid="{00000000-0005-0000-0000-000074B50000}"/>
    <cellStyle name="20% - Accent1 5 2 3 9" xfId="46634" xr:uid="{00000000-0005-0000-0000-000075B50000}"/>
    <cellStyle name="20% - Accent1 5 2 3 9 2" xfId="46635" xr:uid="{00000000-0005-0000-0000-000076B50000}"/>
    <cellStyle name="20% - Accent1 5 2 4" xfId="46636" xr:uid="{00000000-0005-0000-0000-000077B50000}"/>
    <cellStyle name="20% - Accent1 5 2 4 10" xfId="46637" xr:uid="{00000000-0005-0000-0000-000078B50000}"/>
    <cellStyle name="20% - Accent1 5 2 4 10 2" xfId="46638" xr:uid="{00000000-0005-0000-0000-000079B50000}"/>
    <cellStyle name="20% - Accent1 5 2 4 11" xfId="46639" xr:uid="{00000000-0005-0000-0000-00007AB50000}"/>
    <cellStyle name="20% - Accent1 5 2 4 2" xfId="46640" xr:uid="{00000000-0005-0000-0000-00007BB50000}"/>
    <cellStyle name="20% - Accent1 5 2 4 2 2" xfId="46641" xr:uid="{00000000-0005-0000-0000-00007CB50000}"/>
    <cellStyle name="20% - Accent1 5 2 4 2 2 2" xfId="46642" xr:uid="{00000000-0005-0000-0000-00007DB50000}"/>
    <cellStyle name="20% - Accent1 5 2 4 2 2 2 2" xfId="46643" xr:uid="{00000000-0005-0000-0000-00007EB50000}"/>
    <cellStyle name="20% - Accent1 5 2 4 2 2 2 2 2" xfId="46644" xr:uid="{00000000-0005-0000-0000-00007FB50000}"/>
    <cellStyle name="20% - Accent1 5 2 4 2 2 2 3" xfId="46645" xr:uid="{00000000-0005-0000-0000-000080B50000}"/>
    <cellStyle name="20% - Accent1 5 2 4 2 2 3" xfId="46646" xr:uid="{00000000-0005-0000-0000-000081B50000}"/>
    <cellStyle name="20% - Accent1 5 2 4 2 2 3 2" xfId="46647" xr:uid="{00000000-0005-0000-0000-000082B50000}"/>
    <cellStyle name="20% - Accent1 5 2 4 2 2 4" xfId="46648" xr:uid="{00000000-0005-0000-0000-000083B50000}"/>
    <cellStyle name="20% - Accent1 5 2 4 2 3" xfId="46649" xr:uid="{00000000-0005-0000-0000-000084B50000}"/>
    <cellStyle name="20% - Accent1 5 2 4 2 3 2" xfId="46650" xr:uid="{00000000-0005-0000-0000-000085B50000}"/>
    <cellStyle name="20% - Accent1 5 2 4 2 3 2 2" xfId="46651" xr:uid="{00000000-0005-0000-0000-000086B50000}"/>
    <cellStyle name="20% - Accent1 5 2 4 2 3 2 2 2" xfId="46652" xr:uid="{00000000-0005-0000-0000-000087B50000}"/>
    <cellStyle name="20% - Accent1 5 2 4 2 3 2 3" xfId="46653" xr:uid="{00000000-0005-0000-0000-000088B50000}"/>
    <cellStyle name="20% - Accent1 5 2 4 2 3 3" xfId="46654" xr:uid="{00000000-0005-0000-0000-000089B50000}"/>
    <cellStyle name="20% - Accent1 5 2 4 2 3 3 2" xfId="46655" xr:uid="{00000000-0005-0000-0000-00008AB50000}"/>
    <cellStyle name="20% - Accent1 5 2 4 2 3 4" xfId="46656" xr:uid="{00000000-0005-0000-0000-00008BB50000}"/>
    <cellStyle name="20% - Accent1 5 2 4 2 4" xfId="46657" xr:uid="{00000000-0005-0000-0000-00008CB50000}"/>
    <cellStyle name="20% - Accent1 5 2 4 2 4 2" xfId="46658" xr:uid="{00000000-0005-0000-0000-00008DB50000}"/>
    <cellStyle name="20% - Accent1 5 2 4 2 4 2 2" xfId="46659" xr:uid="{00000000-0005-0000-0000-00008EB50000}"/>
    <cellStyle name="20% - Accent1 5 2 4 2 4 2 2 2" xfId="46660" xr:uid="{00000000-0005-0000-0000-00008FB50000}"/>
    <cellStyle name="20% - Accent1 5 2 4 2 4 2 3" xfId="46661" xr:uid="{00000000-0005-0000-0000-000090B50000}"/>
    <cellStyle name="20% - Accent1 5 2 4 2 4 3" xfId="46662" xr:uid="{00000000-0005-0000-0000-000091B50000}"/>
    <cellStyle name="20% - Accent1 5 2 4 2 4 3 2" xfId="46663" xr:uid="{00000000-0005-0000-0000-000092B50000}"/>
    <cellStyle name="20% - Accent1 5 2 4 2 4 4" xfId="46664" xr:uid="{00000000-0005-0000-0000-000093B50000}"/>
    <cellStyle name="20% - Accent1 5 2 4 2 5" xfId="46665" xr:uid="{00000000-0005-0000-0000-000094B50000}"/>
    <cellStyle name="20% - Accent1 5 2 4 2 5 2" xfId="46666" xr:uid="{00000000-0005-0000-0000-000095B50000}"/>
    <cellStyle name="20% - Accent1 5 2 4 2 5 2 2" xfId="46667" xr:uid="{00000000-0005-0000-0000-000096B50000}"/>
    <cellStyle name="20% - Accent1 5 2 4 2 5 3" xfId="46668" xr:uid="{00000000-0005-0000-0000-000097B50000}"/>
    <cellStyle name="20% - Accent1 5 2 4 2 6" xfId="46669" xr:uid="{00000000-0005-0000-0000-000098B50000}"/>
    <cellStyle name="20% - Accent1 5 2 4 2 6 2" xfId="46670" xr:uid="{00000000-0005-0000-0000-000099B50000}"/>
    <cellStyle name="20% - Accent1 5 2 4 2 6 2 2" xfId="46671" xr:uid="{00000000-0005-0000-0000-00009AB50000}"/>
    <cellStyle name="20% - Accent1 5 2 4 2 6 3" xfId="46672" xr:uid="{00000000-0005-0000-0000-00009BB50000}"/>
    <cellStyle name="20% - Accent1 5 2 4 2 7" xfId="46673" xr:uid="{00000000-0005-0000-0000-00009CB50000}"/>
    <cellStyle name="20% - Accent1 5 2 4 2 7 2" xfId="46674" xr:uid="{00000000-0005-0000-0000-00009DB50000}"/>
    <cellStyle name="20% - Accent1 5 2 4 2 8" xfId="46675" xr:uid="{00000000-0005-0000-0000-00009EB50000}"/>
    <cellStyle name="20% - Accent1 5 2 4 2 8 2" xfId="46676" xr:uid="{00000000-0005-0000-0000-00009FB50000}"/>
    <cellStyle name="20% - Accent1 5 2 4 2 9" xfId="46677" xr:uid="{00000000-0005-0000-0000-0000A0B50000}"/>
    <cellStyle name="20% - Accent1 5 2 4 3" xfId="46678" xr:uid="{00000000-0005-0000-0000-0000A1B50000}"/>
    <cellStyle name="20% - Accent1 5 2 4 3 2" xfId="46679" xr:uid="{00000000-0005-0000-0000-0000A2B50000}"/>
    <cellStyle name="20% - Accent1 5 2 4 3 2 2" xfId="46680" xr:uid="{00000000-0005-0000-0000-0000A3B50000}"/>
    <cellStyle name="20% - Accent1 5 2 4 3 2 2 2" xfId="46681" xr:uid="{00000000-0005-0000-0000-0000A4B50000}"/>
    <cellStyle name="20% - Accent1 5 2 4 3 2 2 2 2" xfId="46682" xr:uid="{00000000-0005-0000-0000-0000A5B50000}"/>
    <cellStyle name="20% - Accent1 5 2 4 3 2 2 3" xfId="46683" xr:uid="{00000000-0005-0000-0000-0000A6B50000}"/>
    <cellStyle name="20% - Accent1 5 2 4 3 2 3" xfId="46684" xr:uid="{00000000-0005-0000-0000-0000A7B50000}"/>
    <cellStyle name="20% - Accent1 5 2 4 3 2 3 2" xfId="46685" xr:uid="{00000000-0005-0000-0000-0000A8B50000}"/>
    <cellStyle name="20% - Accent1 5 2 4 3 2 4" xfId="46686" xr:uid="{00000000-0005-0000-0000-0000A9B50000}"/>
    <cellStyle name="20% - Accent1 5 2 4 3 3" xfId="46687" xr:uid="{00000000-0005-0000-0000-0000AAB50000}"/>
    <cellStyle name="20% - Accent1 5 2 4 3 3 2" xfId="46688" xr:uid="{00000000-0005-0000-0000-0000ABB50000}"/>
    <cellStyle name="20% - Accent1 5 2 4 3 3 2 2" xfId="46689" xr:uid="{00000000-0005-0000-0000-0000ACB50000}"/>
    <cellStyle name="20% - Accent1 5 2 4 3 3 2 2 2" xfId="46690" xr:uid="{00000000-0005-0000-0000-0000ADB50000}"/>
    <cellStyle name="20% - Accent1 5 2 4 3 3 2 3" xfId="46691" xr:uid="{00000000-0005-0000-0000-0000AEB50000}"/>
    <cellStyle name="20% - Accent1 5 2 4 3 3 3" xfId="46692" xr:uid="{00000000-0005-0000-0000-0000AFB50000}"/>
    <cellStyle name="20% - Accent1 5 2 4 3 3 3 2" xfId="46693" xr:uid="{00000000-0005-0000-0000-0000B0B50000}"/>
    <cellStyle name="20% - Accent1 5 2 4 3 3 4" xfId="46694" xr:uid="{00000000-0005-0000-0000-0000B1B50000}"/>
    <cellStyle name="20% - Accent1 5 2 4 3 4" xfId="46695" xr:uid="{00000000-0005-0000-0000-0000B2B50000}"/>
    <cellStyle name="20% - Accent1 5 2 4 3 4 2" xfId="46696" xr:uid="{00000000-0005-0000-0000-0000B3B50000}"/>
    <cellStyle name="20% - Accent1 5 2 4 3 4 2 2" xfId="46697" xr:uid="{00000000-0005-0000-0000-0000B4B50000}"/>
    <cellStyle name="20% - Accent1 5 2 4 3 4 2 2 2" xfId="46698" xr:uid="{00000000-0005-0000-0000-0000B5B50000}"/>
    <cellStyle name="20% - Accent1 5 2 4 3 4 2 3" xfId="46699" xr:uid="{00000000-0005-0000-0000-0000B6B50000}"/>
    <cellStyle name="20% - Accent1 5 2 4 3 4 3" xfId="46700" xr:uid="{00000000-0005-0000-0000-0000B7B50000}"/>
    <cellStyle name="20% - Accent1 5 2 4 3 4 3 2" xfId="46701" xr:uid="{00000000-0005-0000-0000-0000B8B50000}"/>
    <cellStyle name="20% - Accent1 5 2 4 3 4 4" xfId="46702" xr:uid="{00000000-0005-0000-0000-0000B9B50000}"/>
    <cellStyle name="20% - Accent1 5 2 4 3 5" xfId="46703" xr:uid="{00000000-0005-0000-0000-0000BAB50000}"/>
    <cellStyle name="20% - Accent1 5 2 4 3 5 2" xfId="46704" xr:uid="{00000000-0005-0000-0000-0000BBB50000}"/>
    <cellStyle name="20% - Accent1 5 2 4 3 5 2 2" xfId="46705" xr:uid="{00000000-0005-0000-0000-0000BCB50000}"/>
    <cellStyle name="20% - Accent1 5 2 4 3 5 3" xfId="46706" xr:uid="{00000000-0005-0000-0000-0000BDB50000}"/>
    <cellStyle name="20% - Accent1 5 2 4 3 6" xfId="46707" xr:uid="{00000000-0005-0000-0000-0000BEB50000}"/>
    <cellStyle name="20% - Accent1 5 2 4 3 6 2" xfId="46708" xr:uid="{00000000-0005-0000-0000-0000BFB50000}"/>
    <cellStyle name="20% - Accent1 5 2 4 3 6 2 2" xfId="46709" xr:uid="{00000000-0005-0000-0000-0000C0B50000}"/>
    <cellStyle name="20% - Accent1 5 2 4 3 6 3" xfId="46710" xr:uid="{00000000-0005-0000-0000-0000C1B50000}"/>
    <cellStyle name="20% - Accent1 5 2 4 3 7" xfId="46711" xr:uid="{00000000-0005-0000-0000-0000C2B50000}"/>
    <cellStyle name="20% - Accent1 5 2 4 3 7 2" xfId="46712" xr:uid="{00000000-0005-0000-0000-0000C3B50000}"/>
    <cellStyle name="20% - Accent1 5 2 4 3 8" xfId="46713" xr:uid="{00000000-0005-0000-0000-0000C4B50000}"/>
    <cellStyle name="20% - Accent1 5 2 4 3 8 2" xfId="46714" xr:uid="{00000000-0005-0000-0000-0000C5B50000}"/>
    <cellStyle name="20% - Accent1 5 2 4 3 9" xfId="46715" xr:uid="{00000000-0005-0000-0000-0000C6B50000}"/>
    <cellStyle name="20% - Accent1 5 2 4 4" xfId="46716" xr:uid="{00000000-0005-0000-0000-0000C7B50000}"/>
    <cellStyle name="20% - Accent1 5 2 4 4 2" xfId="46717" xr:uid="{00000000-0005-0000-0000-0000C8B50000}"/>
    <cellStyle name="20% - Accent1 5 2 4 4 2 2" xfId="46718" xr:uid="{00000000-0005-0000-0000-0000C9B50000}"/>
    <cellStyle name="20% - Accent1 5 2 4 4 2 2 2" xfId="46719" xr:uid="{00000000-0005-0000-0000-0000CAB50000}"/>
    <cellStyle name="20% - Accent1 5 2 4 4 2 3" xfId="46720" xr:uid="{00000000-0005-0000-0000-0000CBB50000}"/>
    <cellStyle name="20% - Accent1 5 2 4 4 3" xfId="46721" xr:uid="{00000000-0005-0000-0000-0000CCB50000}"/>
    <cellStyle name="20% - Accent1 5 2 4 4 3 2" xfId="46722" xr:uid="{00000000-0005-0000-0000-0000CDB50000}"/>
    <cellStyle name="20% - Accent1 5 2 4 4 4" xfId="46723" xr:uid="{00000000-0005-0000-0000-0000CEB50000}"/>
    <cellStyle name="20% - Accent1 5 2 4 5" xfId="46724" xr:uid="{00000000-0005-0000-0000-0000CFB50000}"/>
    <cellStyle name="20% - Accent1 5 2 4 5 2" xfId="46725" xr:uid="{00000000-0005-0000-0000-0000D0B50000}"/>
    <cellStyle name="20% - Accent1 5 2 4 5 2 2" xfId="46726" xr:uid="{00000000-0005-0000-0000-0000D1B50000}"/>
    <cellStyle name="20% - Accent1 5 2 4 5 2 2 2" xfId="46727" xr:uid="{00000000-0005-0000-0000-0000D2B50000}"/>
    <cellStyle name="20% - Accent1 5 2 4 5 2 3" xfId="46728" xr:uid="{00000000-0005-0000-0000-0000D3B50000}"/>
    <cellStyle name="20% - Accent1 5 2 4 5 3" xfId="46729" xr:uid="{00000000-0005-0000-0000-0000D4B50000}"/>
    <cellStyle name="20% - Accent1 5 2 4 5 3 2" xfId="46730" xr:uid="{00000000-0005-0000-0000-0000D5B50000}"/>
    <cellStyle name="20% - Accent1 5 2 4 5 4" xfId="46731" xr:uid="{00000000-0005-0000-0000-0000D6B50000}"/>
    <cellStyle name="20% - Accent1 5 2 4 6" xfId="46732" xr:uid="{00000000-0005-0000-0000-0000D7B50000}"/>
    <cellStyle name="20% - Accent1 5 2 4 6 2" xfId="46733" xr:uid="{00000000-0005-0000-0000-0000D8B50000}"/>
    <cellStyle name="20% - Accent1 5 2 4 6 2 2" xfId="46734" xr:uid="{00000000-0005-0000-0000-0000D9B50000}"/>
    <cellStyle name="20% - Accent1 5 2 4 6 2 2 2" xfId="46735" xr:uid="{00000000-0005-0000-0000-0000DAB50000}"/>
    <cellStyle name="20% - Accent1 5 2 4 6 2 3" xfId="46736" xr:uid="{00000000-0005-0000-0000-0000DBB50000}"/>
    <cellStyle name="20% - Accent1 5 2 4 6 3" xfId="46737" xr:uid="{00000000-0005-0000-0000-0000DCB50000}"/>
    <cellStyle name="20% - Accent1 5 2 4 6 3 2" xfId="46738" xr:uid="{00000000-0005-0000-0000-0000DDB50000}"/>
    <cellStyle name="20% - Accent1 5 2 4 6 4" xfId="46739" xr:uid="{00000000-0005-0000-0000-0000DEB50000}"/>
    <cellStyle name="20% - Accent1 5 2 4 7" xfId="46740" xr:uid="{00000000-0005-0000-0000-0000DFB50000}"/>
    <cellStyle name="20% - Accent1 5 2 4 7 2" xfId="46741" xr:uid="{00000000-0005-0000-0000-0000E0B50000}"/>
    <cellStyle name="20% - Accent1 5 2 4 7 2 2" xfId="46742" xr:uid="{00000000-0005-0000-0000-0000E1B50000}"/>
    <cellStyle name="20% - Accent1 5 2 4 7 3" xfId="46743" xr:uid="{00000000-0005-0000-0000-0000E2B50000}"/>
    <cellStyle name="20% - Accent1 5 2 4 8" xfId="46744" xr:uid="{00000000-0005-0000-0000-0000E3B50000}"/>
    <cellStyle name="20% - Accent1 5 2 4 8 2" xfId="46745" xr:uid="{00000000-0005-0000-0000-0000E4B50000}"/>
    <cellStyle name="20% - Accent1 5 2 4 8 2 2" xfId="46746" xr:uid="{00000000-0005-0000-0000-0000E5B50000}"/>
    <cellStyle name="20% - Accent1 5 2 4 8 3" xfId="46747" xr:uid="{00000000-0005-0000-0000-0000E6B50000}"/>
    <cellStyle name="20% - Accent1 5 2 4 9" xfId="46748" xr:uid="{00000000-0005-0000-0000-0000E7B50000}"/>
    <cellStyle name="20% - Accent1 5 2 4 9 2" xfId="46749" xr:uid="{00000000-0005-0000-0000-0000E8B50000}"/>
    <cellStyle name="20% - Accent1 5 2 5" xfId="46750" xr:uid="{00000000-0005-0000-0000-0000E9B50000}"/>
    <cellStyle name="20% - Accent1 5 2 5 10" xfId="46751" xr:uid="{00000000-0005-0000-0000-0000EAB50000}"/>
    <cellStyle name="20% - Accent1 5 2 5 10 2" xfId="46752" xr:uid="{00000000-0005-0000-0000-0000EBB50000}"/>
    <cellStyle name="20% - Accent1 5 2 5 11" xfId="46753" xr:uid="{00000000-0005-0000-0000-0000ECB50000}"/>
    <cellStyle name="20% - Accent1 5 2 5 2" xfId="46754" xr:uid="{00000000-0005-0000-0000-0000EDB50000}"/>
    <cellStyle name="20% - Accent1 5 2 5 2 2" xfId="46755" xr:uid="{00000000-0005-0000-0000-0000EEB50000}"/>
    <cellStyle name="20% - Accent1 5 2 5 2 2 2" xfId="46756" xr:uid="{00000000-0005-0000-0000-0000EFB50000}"/>
    <cellStyle name="20% - Accent1 5 2 5 2 2 2 2" xfId="46757" xr:uid="{00000000-0005-0000-0000-0000F0B50000}"/>
    <cellStyle name="20% - Accent1 5 2 5 2 2 2 2 2" xfId="46758" xr:uid="{00000000-0005-0000-0000-0000F1B50000}"/>
    <cellStyle name="20% - Accent1 5 2 5 2 2 2 3" xfId="46759" xr:uid="{00000000-0005-0000-0000-0000F2B50000}"/>
    <cellStyle name="20% - Accent1 5 2 5 2 2 3" xfId="46760" xr:uid="{00000000-0005-0000-0000-0000F3B50000}"/>
    <cellStyle name="20% - Accent1 5 2 5 2 2 3 2" xfId="46761" xr:uid="{00000000-0005-0000-0000-0000F4B50000}"/>
    <cellStyle name="20% - Accent1 5 2 5 2 2 4" xfId="46762" xr:uid="{00000000-0005-0000-0000-0000F5B50000}"/>
    <cellStyle name="20% - Accent1 5 2 5 2 3" xfId="46763" xr:uid="{00000000-0005-0000-0000-0000F6B50000}"/>
    <cellStyle name="20% - Accent1 5 2 5 2 3 2" xfId="46764" xr:uid="{00000000-0005-0000-0000-0000F7B50000}"/>
    <cellStyle name="20% - Accent1 5 2 5 2 3 2 2" xfId="46765" xr:uid="{00000000-0005-0000-0000-0000F8B50000}"/>
    <cellStyle name="20% - Accent1 5 2 5 2 3 2 2 2" xfId="46766" xr:uid="{00000000-0005-0000-0000-0000F9B50000}"/>
    <cellStyle name="20% - Accent1 5 2 5 2 3 2 3" xfId="46767" xr:uid="{00000000-0005-0000-0000-0000FAB50000}"/>
    <cellStyle name="20% - Accent1 5 2 5 2 3 3" xfId="46768" xr:uid="{00000000-0005-0000-0000-0000FBB50000}"/>
    <cellStyle name="20% - Accent1 5 2 5 2 3 3 2" xfId="46769" xr:uid="{00000000-0005-0000-0000-0000FCB50000}"/>
    <cellStyle name="20% - Accent1 5 2 5 2 3 4" xfId="46770" xr:uid="{00000000-0005-0000-0000-0000FDB50000}"/>
    <cellStyle name="20% - Accent1 5 2 5 2 4" xfId="46771" xr:uid="{00000000-0005-0000-0000-0000FEB50000}"/>
    <cellStyle name="20% - Accent1 5 2 5 2 4 2" xfId="46772" xr:uid="{00000000-0005-0000-0000-0000FFB50000}"/>
    <cellStyle name="20% - Accent1 5 2 5 2 4 2 2" xfId="46773" xr:uid="{00000000-0005-0000-0000-000000B60000}"/>
    <cellStyle name="20% - Accent1 5 2 5 2 4 2 2 2" xfId="46774" xr:uid="{00000000-0005-0000-0000-000001B60000}"/>
    <cellStyle name="20% - Accent1 5 2 5 2 4 2 3" xfId="46775" xr:uid="{00000000-0005-0000-0000-000002B60000}"/>
    <cellStyle name="20% - Accent1 5 2 5 2 4 3" xfId="46776" xr:uid="{00000000-0005-0000-0000-000003B60000}"/>
    <cellStyle name="20% - Accent1 5 2 5 2 4 3 2" xfId="46777" xr:uid="{00000000-0005-0000-0000-000004B60000}"/>
    <cellStyle name="20% - Accent1 5 2 5 2 4 4" xfId="46778" xr:uid="{00000000-0005-0000-0000-000005B60000}"/>
    <cellStyle name="20% - Accent1 5 2 5 2 5" xfId="46779" xr:uid="{00000000-0005-0000-0000-000006B60000}"/>
    <cellStyle name="20% - Accent1 5 2 5 2 5 2" xfId="46780" xr:uid="{00000000-0005-0000-0000-000007B60000}"/>
    <cellStyle name="20% - Accent1 5 2 5 2 5 2 2" xfId="46781" xr:uid="{00000000-0005-0000-0000-000008B60000}"/>
    <cellStyle name="20% - Accent1 5 2 5 2 5 3" xfId="46782" xr:uid="{00000000-0005-0000-0000-000009B60000}"/>
    <cellStyle name="20% - Accent1 5 2 5 2 6" xfId="46783" xr:uid="{00000000-0005-0000-0000-00000AB60000}"/>
    <cellStyle name="20% - Accent1 5 2 5 2 6 2" xfId="46784" xr:uid="{00000000-0005-0000-0000-00000BB60000}"/>
    <cellStyle name="20% - Accent1 5 2 5 2 6 2 2" xfId="46785" xr:uid="{00000000-0005-0000-0000-00000CB60000}"/>
    <cellStyle name="20% - Accent1 5 2 5 2 6 3" xfId="46786" xr:uid="{00000000-0005-0000-0000-00000DB60000}"/>
    <cellStyle name="20% - Accent1 5 2 5 2 7" xfId="46787" xr:uid="{00000000-0005-0000-0000-00000EB60000}"/>
    <cellStyle name="20% - Accent1 5 2 5 2 7 2" xfId="46788" xr:uid="{00000000-0005-0000-0000-00000FB60000}"/>
    <cellStyle name="20% - Accent1 5 2 5 2 8" xfId="46789" xr:uid="{00000000-0005-0000-0000-000010B60000}"/>
    <cellStyle name="20% - Accent1 5 2 5 2 8 2" xfId="46790" xr:uid="{00000000-0005-0000-0000-000011B60000}"/>
    <cellStyle name="20% - Accent1 5 2 5 2 9" xfId="46791" xr:uid="{00000000-0005-0000-0000-000012B60000}"/>
    <cellStyle name="20% - Accent1 5 2 5 3" xfId="46792" xr:uid="{00000000-0005-0000-0000-000013B60000}"/>
    <cellStyle name="20% - Accent1 5 2 5 3 2" xfId="46793" xr:uid="{00000000-0005-0000-0000-000014B60000}"/>
    <cellStyle name="20% - Accent1 5 2 5 3 2 2" xfId="46794" xr:uid="{00000000-0005-0000-0000-000015B60000}"/>
    <cellStyle name="20% - Accent1 5 2 5 3 2 2 2" xfId="46795" xr:uid="{00000000-0005-0000-0000-000016B60000}"/>
    <cellStyle name="20% - Accent1 5 2 5 3 2 2 2 2" xfId="46796" xr:uid="{00000000-0005-0000-0000-000017B60000}"/>
    <cellStyle name="20% - Accent1 5 2 5 3 2 2 3" xfId="46797" xr:uid="{00000000-0005-0000-0000-000018B60000}"/>
    <cellStyle name="20% - Accent1 5 2 5 3 2 3" xfId="46798" xr:uid="{00000000-0005-0000-0000-000019B60000}"/>
    <cellStyle name="20% - Accent1 5 2 5 3 2 3 2" xfId="46799" xr:uid="{00000000-0005-0000-0000-00001AB60000}"/>
    <cellStyle name="20% - Accent1 5 2 5 3 2 4" xfId="46800" xr:uid="{00000000-0005-0000-0000-00001BB60000}"/>
    <cellStyle name="20% - Accent1 5 2 5 3 3" xfId="46801" xr:uid="{00000000-0005-0000-0000-00001CB60000}"/>
    <cellStyle name="20% - Accent1 5 2 5 3 3 2" xfId="46802" xr:uid="{00000000-0005-0000-0000-00001DB60000}"/>
    <cellStyle name="20% - Accent1 5 2 5 3 3 2 2" xfId="46803" xr:uid="{00000000-0005-0000-0000-00001EB60000}"/>
    <cellStyle name="20% - Accent1 5 2 5 3 3 2 2 2" xfId="46804" xr:uid="{00000000-0005-0000-0000-00001FB60000}"/>
    <cellStyle name="20% - Accent1 5 2 5 3 3 2 3" xfId="46805" xr:uid="{00000000-0005-0000-0000-000020B60000}"/>
    <cellStyle name="20% - Accent1 5 2 5 3 3 3" xfId="46806" xr:uid="{00000000-0005-0000-0000-000021B60000}"/>
    <cellStyle name="20% - Accent1 5 2 5 3 3 3 2" xfId="46807" xr:uid="{00000000-0005-0000-0000-000022B60000}"/>
    <cellStyle name="20% - Accent1 5 2 5 3 3 4" xfId="46808" xr:uid="{00000000-0005-0000-0000-000023B60000}"/>
    <cellStyle name="20% - Accent1 5 2 5 3 4" xfId="46809" xr:uid="{00000000-0005-0000-0000-000024B60000}"/>
    <cellStyle name="20% - Accent1 5 2 5 3 4 2" xfId="46810" xr:uid="{00000000-0005-0000-0000-000025B60000}"/>
    <cellStyle name="20% - Accent1 5 2 5 3 4 2 2" xfId="46811" xr:uid="{00000000-0005-0000-0000-000026B60000}"/>
    <cellStyle name="20% - Accent1 5 2 5 3 4 2 2 2" xfId="46812" xr:uid="{00000000-0005-0000-0000-000027B60000}"/>
    <cellStyle name="20% - Accent1 5 2 5 3 4 2 3" xfId="46813" xr:uid="{00000000-0005-0000-0000-000028B60000}"/>
    <cellStyle name="20% - Accent1 5 2 5 3 4 3" xfId="46814" xr:uid="{00000000-0005-0000-0000-000029B60000}"/>
    <cellStyle name="20% - Accent1 5 2 5 3 4 3 2" xfId="46815" xr:uid="{00000000-0005-0000-0000-00002AB60000}"/>
    <cellStyle name="20% - Accent1 5 2 5 3 4 4" xfId="46816" xr:uid="{00000000-0005-0000-0000-00002BB60000}"/>
    <cellStyle name="20% - Accent1 5 2 5 3 5" xfId="46817" xr:uid="{00000000-0005-0000-0000-00002CB60000}"/>
    <cellStyle name="20% - Accent1 5 2 5 3 5 2" xfId="46818" xr:uid="{00000000-0005-0000-0000-00002DB60000}"/>
    <cellStyle name="20% - Accent1 5 2 5 3 5 2 2" xfId="46819" xr:uid="{00000000-0005-0000-0000-00002EB60000}"/>
    <cellStyle name="20% - Accent1 5 2 5 3 5 3" xfId="46820" xr:uid="{00000000-0005-0000-0000-00002FB60000}"/>
    <cellStyle name="20% - Accent1 5 2 5 3 6" xfId="46821" xr:uid="{00000000-0005-0000-0000-000030B60000}"/>
    <cellStyle name="20% - Accent1 5 2 5 3 6 2" xfId="46822" xr:uid="{00000000-0005-0000-0000-000031B60000}"/>
    <cellStyle name="20% - Accent1 5 2 5 3 6 2 2" xfId="46823" xr:uid="{00000000-0005-0000-0000-000032B60000}"/>
    <cellStyle name="20% - Accent1 5 2 5 3 6 3" xfId="46824" xr:uid="{00000000-0005-0000-0000-000033B60000}"/>
    <cellStyle name="20% - Accent1 5 2 5 3 7" xfId="46825" xr:uid="{00000000-0005-0000-0000-000034B60000}"/>
    <cellStyle name="20% - Accent1 5 2 5 3 7 2" xfId="46826" xr:uid="{00000000-0005-0000-0000-000035B60000}"/>
    <cellStyle name="20% - Accent1 5 2 5 3 8" xfId="46827" xr:uid="{00000000-0005-0000-0000-000036B60000}"/>
    <cellStyle name="20% - Accent1 5 2 5 3 8 2" xfId="46828" xr:uid="{00000000-0005-0000-0000-000037B60000}"/>
    <cellStyle name="20% - Accent1 5 2 5 3 9" xfId="46829" xr:uid="{00000000-0005-0000-0000-000038B60000}"/>
    <cellStyle name="20% - Accent1 5 2 5 4" xfId="46830" xr:uid="{00000000-0005-0000-0000-000039B60000}"/>
    <cellStyle name="20% - Accent1 5 2 5 4 2" xfId="46831" xr:uid="{00000000-0005-0000-0000-00003AB60000}"/>
    <cellStyle name="20% - Accent1 5 2 5 4 2 2" xfId="46832" xr:uid="{00000000-0005-0000-0000-00003BB60000}"/>
    <cellStyle name="20% - Accent1 5 2 5 4 2 2 2" xfId="46833" xr:uid="{00000000-0005-0000-0000-00003CB60000}"/>
    <cellStyle name="20% - Accent1 5 2 5 4 2 3" xfId="46834" xr:uid="{00000000-0005-0000-0000-00003DB60000}"/>
    <cellStyle name="20% - Accent1 5 2 5 4 3" xfId="46835" xr:uid="{00000000-0005-0000-0000-00003EB60000}"/>
    <cellStyle name="20% - Accent1 5 2 5 4 3 2" xfId="46836" xr:uid="{00000000-0005-0000-0000-00003FB60000}"/>
    <cellStyle name="20% - Accent1 5 2 5 4 4" xfId="46837" xr:uid="{00000000-0005-0000-0000-000040B60000}"/>
    <cellStyle name="20% - Accent1 5 2 5 5" xfId="46838" xr:uid="{00000000-0005-0000-0000-000041B60000}"/>
    <cellStyle name="20% - Accent1 5 2 5 5 2" xfId="46839" xr:uid="{00000000-0005-0000-0000-000042B60000}"/>
    <cellStyle name="20% - Accent1 5 2 5 5 2 2" xfId="46840" xr:uid="{00000000-0005-0000-0000-000043B60000}"/>
    <cellStyle name="20% - Accent1 5 2 5 5 2 2 2" xfId="46841" xr:uid="{00000000-0005-0000-0000-000044B60000}"/>
    <cellStyle name="20% - Accent1 5 2 5 5 2 3" xfId="46842" xr:uid="{00000000-0005-0000-0000-000045B60000}"/>
    <cellStyle name="20% - Accent1 5 2 5 5 3" xfId="46843" xr:uid="{00000000-0005-0000-0000-000046B60000}"/>
    <cellStyle name="20% - Accent1 5 2 5 5 3 2" xfId="46844" xr:uid="{00000000-0005-0000-0000-000047B60000}"/>
    <cellStyle name="20% - Accent1 5 2 5 5 4" xfId="46845" xr:uid="{00000000-0005-0000-0000-000048B60000}"/>
    <cellStyle name="20% - Accent1 5 2 5 6" xfId="46846" xr:uid="{00000000-0005-0000-0000-000049B60000}"/>
    <cellStyle name="20% - Accent1 5 2 5 6 2" xfId="46847" xr:uid="{00000000-0005-0000-0000-00004AB60000}"/>
    <cellStyle name="20% - Accent1 5 2 5 6 2 2" xfId="46848" xr:uid="{00000000-0005-0000-0000-00004BB60000}"/>
    <cellStyle name="20% - Accent1 5 2 5 6 2 2 2" xfId="46849" xr:uid="{00000000-0005-0000-0000-00004CB60000}"/>
    <cellStyle name="20% - Accent1 5 2 5 6 2 3" xfId="46850" xr:uid="{00000000-0005-0000-0000-00004DB60000}"/>
    <cellStyle name="20% - Accent1 5 2 5 6 3" xfId="46851" xr:uid="{00000000-0005-0000-0000-00004EB60000}"/>
    <cellStyle name="20% - Accent1 5 2 5 6 3 2" xfId="46852" xr:uid="{00000000-0005-0000-0000-00004FB60000}"/>
    <cellStyle name="20% - Accent1 5 2 5 6 4" xfId="46853" xr:uid="{00000000-0005-0000-0000-000050B60000}"/>
    <cellStyle name="20% - Accent1 5 2 5 7" xfId="46854" xr:uid="{00000000-0005-0000-0000-000051B60000}"/>
    <cellStyle name="20% - Accent1 5 2 5 7 2" xfId="46855" xr:uid="{00000000-0005-0000-0000-000052B60000}"/>
    <cellStyle name="20% - Accent1 5 2 5 7 2 2" xfId="46856" xr:uid="{00000000-0005-0000-0000-000053B60000}"/>
    <cellStyle name="20% - Accent1 5 2 5 7 3" xfId="46857" xr:uid="{00000000-0005-0000-0000-000054B60000}"/>
    <cellStyle name="20% - Accent1 5 2 5 8" xfId="46858" xr:uid="{00000000-0005-0000-0000-000055B60000}"/>
    <cellStyle name="20% - Accent1 5 2 5 8 2" xfId="46859" xr:uid="{00000000-0005-0000-0000-000056B60000}"/>
    <cellStyle name="20% - Accent1 5 2 5 8 2 2" xfId="46860" xr:uid="{00000000-0005-0000-0000-000057B60000}"/>
    <cellStyle name="20% - Accent1 5 2 5 8 3" xfId="46861" xr:uid="{00000000-0005-0000-0000-000058B60000}"/>
    <cellStyle name="20% - Accent1 5 2 5 9" xfId="46862" xr:uid="{00000000-0005-0000-0000-000059B60000}"/>
    <cellStyle name="20% - Accent1 5 2 5 9 2" xfId="46863" xr:uid="{00000000-0005-0000-0000-00005AB60000}"/>
    <cellStyle name="20% - Accent1 5 2 6" xfId="46864" xr:uid="{00000000-0005-0000-0000-00005BB60000}"/>
    <cellStyle name="20% - Accent1 5 2 6 2" xfId="46865" xr:uid="{00000000-0005-0000-0000-00005CB60000}"/>
    <cellStyle name="20% - Accent1 5 2 6 2 2" xfId="46866" xr:uid="{00000000-0005-0000-0000-00005DB60000}"/>
    <cellStyle name="20% - Accent1 5 2 6 2 2 2" xfId="46867" xr:uid="{00000000-0005-0000-0000-00005EB60000}"/>
    <cellStyle name="20% - Accent1 5 2 6 2 2 2 2" xfId="46868" xr:uid="{00000000-0005-0000-0000-00005FB60000}"/>
    <cellStyle name="20% - Accent1 5 2 6 2 2 3" xfId="46869" xr:uid="{00000000-0005-0000-0000-000060B60000}"/>
    <cellStyle name="20% - Accent1 5 2 6 2 3" xfId="46870" xr:uid="{00000000-0005-0000-0000-000061B60000}"/>
    <cellStyle name="20% - Accent1 5 2 6 2 3 2" xfId="46871" xr:uid="{00000000-0005-0000-0000-000062B60000}"/>
    <cellStyle name="20% - Accent1 5 2 6 2 4" xfId="46872" xr:uid="{00000000-0005-0000-0000-000063B60000}"/>
    <cellStyle name="20% - Accent1 5 2 6 3" xfId="46873" xr:uid="{00000000-0005-0000-0000-000064B60000}"/>
    <cellStyle name="20% - Accent1 5 2 6 3 2" xfId="46874" xr:uid="{00000000-0005-0000-0000-000065B60000}"/>
    <cellStyle name="20% - Accent1 5 2 6 3 2 2" xfId="46875" xr:uid="{00000000-0005-0000-0000-000066B60000}"/>
    <cellStyle name="20% - Accent1 5 2 6 3 2 2 2" xfId="46876" xr:uid="{00000000-0005-0000-0000-000067B60000}"/>
    <cellStyle name="20% - Accent1 5 2 6 3 2 3" xfId="46877" xr:uid="{00000000-0005-0000-0000-000068B60000}"/>
    <cellStyle name="20% - Accent1 5 2 6 3 3" xfId="46878" xr:uid="{00000000-0005-0000-0000-000069B60000}"/>
    <cellStyle name="20% - Accent1 5 2 6 3 3 2" xfId="46879" xr:uid="{00000000-0005-0000-0000-00006AB60000}"/>
    <cellStyle name="20% - Accent1 5 2 6 3 4" xfId="46880" xr:uid="{00000000-0005-0000-0000-00006BB60000}"/>
    <cellStyle name="20% - Accent1 5 2 6 4" xfId="46881" xr:uid="{00000000-0005-0000-0000-00006CB60000}"/>
    <cellStyle name="20% - Accent1 5 2 6 4 2" xfId="46882" xr:uid="{00000000-0005-0000-0000-00006DB60000}"/>
    <cellStyle name="20% - Accent1 5 2 6 4 2 2" xfId="46883" xr:uid="{00000000-0005-0000-0000-00006EB60000}"/>
    <cellStyle name="20% - Accent1 5 2 6 4 2 2 2" xfId="46884" xr:uid="{00000000-0005-0000-0000-00006FB60000}"/>
    <cellStyle name="20% - Accent1 5 2 6 4 2 3" xfId="46885" xr:uid="{00000000-0005-0000-0000-000070B60000}"/>
    <cellStyle name="20% - Accent1 5 2 6 4 3" xfId="46886" xr:uid="{00000000-0005-0000-0000-000071B60000}"/>
    <cellStyle name="20% - Accent1 5 2 6 4 3 2" xfId="46887" xr:uid="{00000000-0005-0000-0000-000072B60000}"/>
    <cellStyle name="20% - Accent1 5 2 6 4 4" xfId="46888" xr:uid="{00000000-0005-0000-0000-000073B60000}"/>
    <cellStyle name="20% - Accent1 5 2 6 5" xfId="46889" xr:uid="{00000000-0005-0000-0000-000074B60000}"/>
    <cellStyle name="20% - Accent1 5 2 6 5 2" xfId="46890" xr:uid="{00000000-0005-0000-0000-000075B60000}"/>
    <cellStyle name="20% - Accent1 5 2 6 5 2 2" xfId="46891" xr:uid="{00000000-0005-0000-0000-000076B60000}"/>
    <cellStyle name="20% - Accent1 5 2 6 5 3" xfId="46892" xr:uid="{00000000-0005-0000-0000-000077B60000}"/>
    <cellStyle name="20% - Accent1 5 2 6 6" xfId="46893" xr:uid="{00000000-0005-0000-0000-000078B60000}"/>
    <cellStyle name="20% - Accent1 5 2 6 6 2" xfId="46894" xr:uid="{00000000-0005-0000-0000-000079B60000}"/>
    <cellStyle name="20% - Accent1 5 2 6 6 2 2" xfId="46895" xr:uid="{00000000-0005-0000-0000-00007AB60000}"/>
    <cellStyle name="20% - Accent1 5 2 6 6 3" xfId="46896" xr:uid="{00000000-0005-0000-0000-00007BB60000}"/>
    <cellStyle name="20% - Accent1 5 2 6 7" xfId="46897" xr:uid="{00000000-0005-0000-0000-00007CB60000}"/>
    <cellStyle name="20% - Accent1 5 2 6 7 2" xfId="46898" xr:uid="{00000000-0005-0000-0000-00007DB60000}"/>
    <cellStyle name="20% - Accent1 5 2 6 8" xfId="46899" xr:uid="{00000000-0005-0000-0000-00007EB60000}"/>
    <cellStyle name="20% - Accent1 5 2 6 8 2" xfId="46900" xr:uid="{00000000-0005-0000-0000-00007FB60000}"/>
    <cellStyle name="20% - Accent1 5 2 6 9" xfId="46901" xr:uid="{00000000-0005-0000-0000-000080B60000}"/>
    <cellStyle name="20% - Accent1 5 2 7" xfId="46902" xr:uid="{00000000-0005-0000-0000-000081B60000}"/>
    <cellStyle name="20% - Accent1 5 2 7 2" xfId="46903" xr:uid="{00000000-0005-0000-0000-000082B60000}"/>
    <cellStyle name="20% - Accent1 5 2 7 2 2" xfId="46904" xr:uid="{00000000-0005-0000-0000-000083B60000}"/>
    <cellStyle name="20% - Accent1 5 2 7 2 2 2" xfId="46905" xr:uid="{00000000-0005-0000-0000-000084B60000}"/>
    <cellStyle name="20% - Accent1 5 2 7 2 2 2 2" xfId="46906" xr:uid="{00000000-0005-0000-0000-000085B60000}"/>
    <cellStyle name="20% - Accent1 5 2 7 2 2 3" xfId="46907" xr:uid="{00000000-0005-0000-0000-000086B60000}"/>
    <cellStyle name="20% - Accent1 5 2 7 2 3" xfId="46908" xr:uid="{00000000-0005-0000-0000-000087B60000}"/>
    <cellStyle name="20% - Accent1 5 2 7 2 3 2" xfId="46909" xr:uid="{00000000-0005-0000-0000-000088B60000}"/>
    <cellStyle name="20% - Accent1 5 2 7 2 4" xfId="46910" xr:uid="{00000000-0005-0000-0000-000089B60000}"/>
    <cellStyle name="20% - Accent1 5 2 7 3" xfId="46911" xr:uid="{00000000-0005-0000-0000-00008AB60000}"/>
    <cellStyle name="20% - Accent1 5 2 7 3 2" xfId="46912" xr:uid="{00000000-0005-0000-0000-00008BB60000}"/>
    <cellStyle name="20% - Accent1 5 2 7 3 2 2" xfId="46913" xr:uid="{00000000-0005-0000-0000-00008CB60000}"/>
    <cellStyle name="20% - Accent1 5 2 7 3 2 2 2" xfId="46914" xr:uid="{00000000-0005-0000-0000-00008DB60000}"/>
    <cellStyle name="20% - Accent1 5 2 7 3 2 3" xfId="46915" xr:uid="{00000000-0005-0000-0000-00008EB60000}"/>
    <cellStyle name="20% - Accent1 5 2 7 3 3" xfId="46916" xr:uid="{00000000-0005-0000-0000-00008FB60000}"/>
    <cellStyle name="20% - Accent1 5 2 7 3 3 2" xfId="46917" xr:uid="{00000000-0005-0000-0000-000090B60000}"/>
    <cellStyle name="20% - Accent1 5 2 7 3 4" xfId="46918" xr:uid="{00000000-0005-0000-0000-000091B60000}"/>
    <cellStyle name="20% - Accent1 5 2 7 4" xfId="46919" xr:uid="{00000000-0005-0000-0000-000092B60000}"/>
    <cellStyle name="20% - Accent1 5 2 7 4 2" xfId="46920" xr:uid="{00000000-0005-0000-0000-000093B60000}"/>
    <cellStyle name="20% - Accent1 5 2 7 4 2 2" xfId="46921" xr:uid="{00000000-0005-0000-0000-000094B60000}"/>
    <cellStyle name="20% - Accent1 5 2 7 4 2 2 2" xfId="46922" xr:uid="{00000000-0005-0000-0000-000095B60000}"/>
    <cellStyle name="20% - Accent1 5 2 7 4 2 3" xfId="46923" xr:uid="{00000000-0005-0000-0000-000096B60000}"/>
    <cellStyle name="20% - Accent1 5 2 7 4 3" xfId="46924" xr:uid="{00000000-0005-0000-0000-000097B60000}"/>
    <cellStyle name="20% - Accent1 5 2 7 4 3 2" xfId="46925" xr:uid="{00000000-0005-0000-0000-000098B60000}"/>
    <cellStyle name="20% - Accent1 5 2 7 4 4" xfId="46926" xr:uid="{00000000-0005-0000-0000-000099B60000}"/>
    <cellStyle name="20% - Accent1 5 2 7 5" xfId="46927" xr:uid="{00000000-0005-0000-0000-00009AB60000}"/>
    <cellStyle name="20% - Accent1 5 2 7 5 2" xfId="46928" xr:uid="{00000000-0005-0000-0000-00009BB60000}"/>
    <cellStyle name="20% - Accent1 5 2 7 5 2 2" xfId="46929" xr:uid="{00000000-0005-0000-0000-00009CB60000}"/>
    <cellStyle name="20% - Accent1 5 2 7 5 3" xfId="46930" xr:uid="{00000000-0005-0000-0000-00009DB60000}"/>
    <cellStyle name="20% - Accent1 5 2 7 6" xfId="46931" xr:uid="{00000000-0005-0000-0000-00009EB60000}"/>
    <cellStyle name="20% - Accent1 5 2 7 6 2" xfId="46932" xr:uid="{00000000-0005-0000-0000-00009FB60000}"/>
    <cellStyle name="20% - Accent1 5 2 7 6 2 2" xfId="46933" xr:uid="{00000000-0005-0000-0000-0000A0B60000}"/>
    <cellStyle name="20% - Accent1 5 2 7 6 3" xfId="46934" xr:uid="{00000000-0005-0000-0000-0000A1B60000}"/>
    <cellStyle name="20% - Accent1 5 2 7 7" xfId="46935" xr:uid="{00000000-0005-0000-0000-0000A2B60000}"/>
    <cellStyle name="20% - Accent1 5 2 7 7 2" xfId="46936" xr:uid="{00000000-0005-0000-0000-0000A3B60000}"/>
    <cellStyle name="20% - Accent1 5 2 7 8" xfId="46937" xr:uid="{00000000-0005-0000-0000-0000A4B60000}"/>
    <cellStyle name="20% - Accent1 5 2 7 8 2" xfId="46938" xr:uid="{00000000-0005-0000-0000-0000A5B60000}"/>
    <cellStyle name="20% - Accent1 5 2 7 9" xfId="46939" xr:uid="{00000000-0005-0000-0000-0000A6B60000}"/>
    <cellStyle name="20% - Accent1 5 2 8" xfId="46940" xr:uid="{00000000-0005-0000-0000-0000A7B60000}"/>
    <cellStyle name="20% - Accent1 5 2 8 2" xfId="46941" xr:uid="{00000000-0005-0000-0000-0000A8B60000}"/>
    <cellStyle name="20% - Accent1 5 2 8 2 2" xfId="46942" xr:uid="{00000000-0005-0000-0000-0000A9B60000}"/>
    <cellStyle name="20% - Accent1 5 2 8 2 2 2" xfId="46943" xr:uid="{00000000-0005-0000-0000-0000AAB60000}"/>
    <cellStyle name="20% - Accent1 5 2 8 2 3" xfId="46944" xr:uid="{00000000-0005-0000-0000-0000ABB60000}"/>
    <cellStyle name="20% - Accent1 5 2 8 3" xfId="46945" xr:uid="{00000000-0005-0000-0000-0000ACB60000}"/>
    <cellStyle name="20% - Accent1 5 2 8 3 2" xfId="46946" xr:uid="{00000000-0005-0000-0000-0000ADB60000}"/>
    <cellStyle name="20% - Accent1 5 2 8 4" xfId="46947" xr:uid="{00000000-0005-0000-0000-0000AEB60000}"/>
    <cellStyle name="20% - Accent1 5 2 9" xfId="46948" xr:uid="{00000000-0005-0000-0000-0000AFB60000}"/>
    <cellStyle name="20% - Accent1 5 2 9 2" xfId="46949" xr:uid="{00000000-0005-0000-0000-0000B0B60000}"/>
    <cellStyle name="20% - Accent1 5 2 9 2 2" xfId="46950" xr:uid="{00000000-0005-0000-0000-0000B1B60000}"/>
    <cellStyle name="20% - Accent1 5 2 9 2 2 2" xfId="46951" xr:uid="{00000000-0005-0000-0000-0000B2B60000}"/>
    <cellStyle name="20% - Accent1 5 2 9 2 3" xfId="46952" xr:uid="{00000000-0005-0000-0000-0000B3B60000}"/>
    <cellStyle name="20% - Accent1 5 2 9 3" xfId="46953" xr:uid="{00000000-0005-0000-0000-0000B4B60000}"/>
    <cellStyle name="20% - Accent1 5 2 9 3 2" xfId="46954" xr:uid="{00000000-0005-0000-0000-0000B5B60000}"/>
    <cellStyle name="20% - Accent1 5 2 9 4" xfId="46955" xr:uid="{00000000-0005-0000-0000-0000B6B60000}"/>
    <cellStyle name="20% - Accent1 5 3" xfId="46956" xr:uid="{00000000-0005-0000-0000-0000B7B60000}"/>
    <cellStyle name="20% - Accent1 5 3 10" xfId="46957" xr:uid="{00000000-0005-0000-0000-0000B8B60000}"/>
    <cellStyle name="20% - Accent1 5 3 10 2" xfId="46958" xr:uid="{00000000-0005-0000-0000-0000B9B60000}"/>
    <cellStyle name="20% - Accent1 5 3 10 2 2" xfId="46959" xr:uid="{00000000-0005-0000-0000-0000BAB60000}"/>
    <cellStyle name="20% - Accent1 5 3 10 3" xfId="46960" xr:uid="{00000000-0005-0000-0000-0000BBB60000}"/>
    <cellStyle name="20% - Accent1 5 3 11" xfId="46961" xr:uid="{00000000-0005-0000-0000-0000BCB60000}"/>
    <cellStyle name="20% - Accent1 5 3 11 2" xfId="46962" xr:uid="{00000000-0005-0000-0000-0000BDB60000}"/>
    <cellStyle name="20% - Accent1 5 3 11 2 2" xfId="46963" xr:uid="{00000000-0005-0000-0000-0000BEB60000}"/>
    <cellStyle name="20% - Accent1 5 3 11 3" xfId="46964" xr:uid="{00000000-0005-0000-0000-0000BFB60000}"/>
    <cellStyle name="20% - Accent1 5 3 12" xfId="46965" xr:uid="{00000000-0005-0000-0000-0000C0B60000}"/>
    <cellStyle name="20% - Accent1 5 3 12 2" xfId="46966" xr:uid="{00000000-0005-0000-0000-0000C1B60000}"/>
    <cellStyle name="20% - Accent1 5 3 13" xfId="46967" xr:uid="{00000000-0005-0000-0000-0000C2B60000}"/>
    <cellStyle name="20% - Accent1 5 3 13 2" xfId="46968" xr:uid="{00000000-0005-0000-0000-0000C3B60000}"/>
    <cellStyle name="20% - Accent1 5 3 14" xfId="46969" xr:uid="{00000000-0005-0000-0000-0000C4B60000}"/>
    <cellStyle name="20% - Accent1 5 3 2" xfId="46970" xr:uid="{00000000-0005-0000-0000-0000C5B60000}"/>
    <cellStyle name="20% - Accent1 5 3 2 10" xfId="46971" xr:uid="{00000000-0005-0000-0000-0000C6B60000}"/>
    <cellStyle name="20% - Accent1 5 3 2 10 2" xfId="46972" xr:uid="{00000000-0005-0000-0000-0000C7B60000}"/>
    <cellStyle name="20% - Accent1 5 3 2 11" xfId="46973" xr:uid="{00000000-0005-0000-0000-0000C8B60000}"/>
    <cellStyle name="20% - Accent1 5 3 2 2" xfId="46974" xr:uid="{00000000-0005-0000-0000-0000C9B60000}"/>
    <cellStyle name="20% - Accent1 5 3 2 2 2" xfId="46975" xr:uid="{00000000-0005-0000-0000-0000CAB60000}"/>
    <cellStyle name="20% - Accent1 5 3 2 2 2 2" xfId="46976" xr:uid="{00000000-0005-0000-0000-0000CBB60000}"/>
    <cellStyle name="20% - Accent1 5 3 2 2 2 2 2" xfId="46977" xr:uid="{00000000-0005-0000-0000-0000CCB60000}"/>
    <cellStyle name="20% - Accent1 5 3 2 2 2 2 2 2" xfId="46978" xr:uid="{00000000-0005-0000-0000-0000CDB60000}"/>
    <cellStyle name="20% - Accent1 5 3 2 2 2 2 3" xfId="46979" xr:uid="{00000000-0005-0000-0000-0000CEB60000}"/>
    <cellStyle name="20% - Accent1 5 3 2 2 2 3" xfId="46980" xr:uid="{00000000-0005-0000-0000-0000CFB60000}"/>
    <cellStyle name="20% - Accent1 5 3 2 2 2 3 2" xfId="46981" xr:uid="{00000000-0005-0000-0000-0000D0B60000}"/>
    <cellStyle name="20% - Accent1 5 3 2 2 2 4" xfId="46982" xr:uid="{00000000-0005-0000-0000-0000D1B60000}"/>
    <cellStyle name="20% - Accent1 5 3 2 2 3" xfId="46983" xr:uid="{00000000-0005-0000-0000-0000D2B60000}"/>
    <cellStyle name="20% - Accent1 5 3 2 2 3 2" xfId="46984" xr:uid="{00000000-0005-0000-0000-0000D3B60000}"/>
    <cellStyle name="20% - Accent1 5 3 2 2 3 2 2" xfId="46985" xr:uid="{00000000-0005-0000-0000-0000D4B60000}"/>
    <cellStyle name="20% - Accent1 5 3 2 2 3 2 2 2" xfId="46986" xr:uid="{00000000-0005-0000-0000-0000D5B60000}"/>
    <cellStyle name="20% - Accent1 5 3 2 2 3 2 3" xfId="46987" xr:uid="{00000000-0005-0000-0000-0000D6B60000}"/>
    <cellStyle name="20% - Accent1 5 3 2 2 3 3" xfId="46988" xr:uid="{00000000-0005-0000-0000-0000D7B60000}"/>
    <cellStyle name="20% - Accent1 5 3 2 2 3 3 2" xfId="46989" xr:uid="{00000000-0005-0000-0000-0000D8B60000}"/>
    <cellStyle name="20% - Accent1 5 3 2 2 3 4" xfId="46990" xr:uid="{00000000-0005-0000-0000-0000D9B60000}"/>
    <cellStyle name="20% - Accent1 5 3 2 2 4" xfId="46991" xr:uid="{00000000-0005-0000-0000-0000DAB60000}"/>
    <cellStyle name="20% - Accent1 5 3 2 2 4 2" xfId="46992" xr:uid="{00000000-0005-0000-0000-0000DBB60000}"/>
    <cellStyle name="20% - Accent1 5 3 2 2 4 2 2" xfId="46993" xr:uid="{00000000-0005-0000-0000-0000DCB60000}"/>
    <cellStyle name="20% - Accent1 5 3 2 2 4 2 2 2" xfId="46994" xr:uid="{00000000-0005-0000-0000-0000DDB60000}"/>
    <cellStyle name="20% - Accent1 5 3 2 2 4 2 3" xfId="46995" xr:uid="{00000000-0005-0000-0000-0000DEB60000}"/>
    <cellStyle name="20% - Accent1 5 3 2 2 4 3" xfId="46996" xr:uid="{00000000-0005-0000-0000-0000DFB60000}"/>
    <cellStyle name="20% - Accent1 5 3 2 2 4 3 2" xfId="46997" xr:uid="{00000000-0005-0000-0000-0000E0B60000}"/>
    <cellStyle name="20% - Accent1 5 3 2 2 4 4" xfId="46998" xr:uid="{00000000-0005-0000-0000-0000E1B60000}"/>
    <cellStyle name="20% - Accent1 5 3 2 2 5" xfId="46999" xr:uid="{00000000-0005-0000-0000-0000E2B60000}"/>
    <cellStyle name="20% - Accent1 5 3 2 2 5 2" xfId="47000" xr:uid="{00000000-0005-0000-0000-0000E3B60000}"/>
    <cellStyle name="20% - Accent1 5 3 2 2 5 2 2" xfId="47001" xr:uid="{00000000-0005-0000-0000-0000E4B60000}"/>
    <cellStyle name="20% - Accent1 5 3 2 2 5 3" xfId="47002" xr:uid="{00000000-0005-0000-0000-0000E5B60000}"/>
    <cellStyle name="20% - Accent1 5 3 2 2 6" xfId="47003" xr:uid="{00000000-0005-0000-0000-0000E6B60000}"/>
    <cellStyle name="20% - Accent1 5 3 2 2 6 2" xfId="47004" xr:uid="{00000000-0005-0000-0000-0000E7B60000}"/>
    <cellStyle name="20% - Accent1 5 3 2 2 6 2 2" xfId="47005" xr:uid="{00000000-0005-0000-0000-0000E8B60000}"/>
    <cellStyle name="20% - Accent1 5 3 2 2 6 3" xfId="47006" xr:uid="{00000000-0005-0000-0000-0000E9B60000}"/>
    <cellStyle name="20% - Accent1 5 3 2 2 7" xfId="47007" xr:uid="{00000000-0005-0000-0000-0000EAB60000}"/>
    <cellStyle name="20% - Accent1 5 3 2 2 7 2" xfId="47008" xr:uid="{00000000-0005-0000-0000-0000EBB60000}"/>
    <cellStyle name="20% - Accent1 5 3 2 2 8" xfId="47009" xr:uid="{00000000-0005-0000-0000-0000ECB60000}"/>
    <cellStyle name="20% - Accent1 5 3 2 2 8 2" xfId="47010" xr:uid="{00000000-0005-0000-0000-0000EDB60000}"/>
    <cellStyle name="20% - Accent1 5 3 2 2 9" xfId="47011" xr:uid="{00000000-0005-0000-0000-0000EEB60000}"/>
    <cellStyle name="20% - Accent1 5 3 2 3" xfId="47012" xr:uid="{00000000-0005-0000-0000-0000EFB60000}"/>
    <cellStyle name="20% - Accent1 5 3 2 3 2" xfId="47013" xr:uid="{00000000-0005-0000-0000-0000F0B60000}"/>
    <cellStyle name="20% - Accent1 5 3 2 3 2 2" xfId="47014" xr:uid="{00000000-0005-0000-0000-0000F1B60000}"/>
    <cellStyle name="20% - Accent1 5 3 2 3 2 2 2" xfId="47015" xr:uid="{00000000-0005-0000-0000-0000F2B60000}"/>
    <cellStyle name="20% - Accent1 5 3 2 3 2 2 2 2" xfId="47016" xr:uid="{00000000-0005-0000-0000-0000F3B60000}"/>
    <cellStyle name="20% - Accent1 5 3 2 3 2 2 3" xfId="47017" xr:uid="{00000000-0005-0000-0000-0000F4B60000}"/>
    <cellStyle name="20% - Accent1 5 3 2 3 2 3" xfId="47018" xr:uid="{00000000-0005-0000-0000-0000F5B60000}"/>
    <cellStyle name="20% - Accent1 5 3 2 3 2 3 2" xfId="47019" xr:uid="{00000000-0005-0000-0000-0000F6B60000}"/>
    <cellStyle name="20% - Accent1 5 3 2 3 2 4" xfId="47020" xr:uid="{00000000-0005-0000-0000-0000F7B60000}"/>
    <cellStyle name="20% - Accent1 5 3 2 3 3" xfId="47021" xr:uid="{00000000-0005-0000-0000-0000F8B60000}"/>
    <cellStyle name="20% - Accent1 5 3 2 3 3 2" xfId="47022" xr:uid="{00000000-0005-0000-0000-0000F9B60000}"/>
    <cellStyle name="20% - Accent1 5 3 2 3 3 2 2" xfId="47023" xr:uid="{00000000-0005-0000-0000-0000FAB60000}"/>
    <cellStyle name="20% - Accent1 5 3 2 3 3 2 2 2" xfId="47024" xr:uid="{00000000-0005-0000-0000-0000FBB60000}"/>
    <cellStyle name="20% - Accent1 5 3 2 3 3 2 3" xfId="47025" xr:uid="{00000000-0005-0000-0000-0000FCB60000}"/>
    <cellStyle name="20% - Accent1 5 3 2 3 3 3" xfId="47026" xr:uid="{00000000-0005-0000-0000-0000FDB60000}"/>
    <cellStyle name="20% - Accent1 5 3 2 3 3 3 2" xfId="47027" xr:uid="{00000000-0005-0000-0000-0000FEB60000}"/>
    <cellStyle name="20% - Accent1 5 3 2 3 3 4" xfId="47028" xr:uid="{00000000-0005-0000-0000-0000FFB60000}"/>
    <cellStyle name="20% - Accent1 5 3 2 3 4" xfId="47029" xr:uid="{00000000-0005-0000-0000-000000B70000}"/>
    <cellStyle name="20% - Accent1 5 3 2 3 4 2" xfId="47030" xr:uid="{00000000-0005-0000-0000-000001B70000}"/>
    <cellStyle name="20% - Accent1 5 3 2 3 4 2 2" xfId="47031" xr:uid="{00000000-0005-0000-0000-000002B70000}"/>
    <cellStyle name="20% - Accent1 5 3 2 3 4 2 2 2" xfId="47032" xr:uid="{00000000-0005-0000-0000-000003B70000}"/>
    <cellStyle name="20% - Accent1 5 3 2 3 4 2 3" xfId="47033" xr:uid="{00000000-0005-0000-0000-000004B70000}"/>
    <cellStyle name="20% - Accent1 5 3 2 3 4 3" xfId="47034" xr:uid="{00000000-0005-0000-0000-000005B70000}"/>
    <cellStyle name="20% - Accent1 5 3 2 3 4 3 2" xfId="47035" xr:uid="{00000000-0005-0000-0000-000006B70000}"/>
    <cellStyle name="20% - Accent1 5 3 2 3 4 4" xfId="47036" xr:uid="{00000000-0005-0000-0000-000007B70000}"/>
    <cellStyle name="20% - Accent1 5 3 2 3 5" xfId="47037" xr:uid="{00000000-0005-0000-0000-000008B70000}"/>
    <cellStyle name="20% - Accent1 5 3 2 3 5 2" xfId="47038" xr:uid="{00000000-0005-0000-0000-000009B70000}"/>
    <cellStyle name="20% - Accent1 5 3 2 3 5 2 2" xfId="47039" xr:uid="{00000000-0005-0000-0000-00000AB70000}"/>
    <cellStyle name="20% - Accent1 5 3 2 3 5 3" xfId="47040" xr:uid="{00000000-0005-0000-0000-00000BB70000}"/>
    <cellStyle name="20% - Accent1 5 3 2 3 6" xfId="47041" xr:uid="{00000000-0005-0000-0000-00000CB70000}"/>
    <cellStyle name="20% - Accent1 5 3 2 3 6 2" xfId="47042" xr:uid="{00000000-0005-0000-0000-00000DB70000}"/>
    <cellStyle name="20% - Accent1 5 3 2 3 6 2 2" xfId="47043" xr:uid="{00000000-0005-0000-0000-00000EB70000}"/>
    <cellStyle name="20% - Accent1 5 3 2 3 6 3" xfId="47044" xr:uid="{00000000-0005-0000-0000-00000FB70000}"/>
    <cellStyle name="20% - Accent1 5 3 2 3 7" xfId="47045" xr:uid="{00000000-0005-0000-0000-000010B70000}"/>
    <cellStyle name="20% - Accent1 5 3 2 3 7 2" xfId="47046" xr:uid="{00000000-0005-0000-0000-000011B70000}"/>
    <cellStyle name="20% - Accent1 5 3 2 3 8" xfId="47047" xr:uid="{00000000-0005-0000-0000-000012B70000}"/>
    <cellStyle name="20% - Accent1 5 3 2 3 8 2" xfId="47048" xr:uid="{00000000-0005-0000-0000-000013B70000}"/>
    <cellStyle name="20% - Accent1 5 3 2 3 9" xfId="47049" xr:uid="{00000000-0005-0000-0000-000014B70000}"/>
    <cellStyle name="20% - Accent1 5 3 2 4" xfId="47050" xr:uid="{00000000-0005-0000-0000-000015B70000}"/>
    <cellStyle name="20% - Accent1 5 3 2 4 2" xfId="47051" xr:uid="{00000000-0005-0000-0000-000016B70000}"/>
    <cellStyle name="20% - Accent1 5 3 2 4 2 2" xfId="47052" xr:uid="{00000000-0005-0000-0000-000017B70000}"/>
    <cellStyle name="20% - Accent1 5 3 2 4 2 2 2" xfId="47053" xr:uid="{00000000-0005-0000-0000-000018B70000}"/>
    <cellStyle name="20% - Accent1 5 3 2 4 2 3" xfId="47054" xr:uid="{00000000-0005-0000-0000-000019B70000}"/>
    <cellStyle name="20% - Accent1 5 3 2 4 3" xfId="47055" xr:uid="{00000000-0005-0000-0000-00001AB70000}"/>
    <cellStyle name="20% - Accent1 5 3 2 4 3 2" xfId="47056" xr:uid="{00000000-0005-0000-0000-00001BB70000}"/>
    <cellStyle name="20% - Accent1 5 3 2 4 4" xfId="47057" xr:uid="{00000000-0005-0000-0000-00001CB70000}"/>
    <cellStyle name="20% - Accent1 5 3 2 5" xfId="47058" xr:uid="{00000000-0005-0000-0000-00001DB70000}"/>
    <cellStyle name="20% - Accent1 5 3 2 5 2" xfId="47059" xr:uid="{00000000-0005-0000-0000-00001EB70000}"/>
    <cellStyle name="20% - Accent1 5 3 2 5 2 2" xfId="47060" xr:uid="{00000000-0005-0000-0000-00001FB70000}"/>
    <cellStyle name="20% - Accent1 5 3 2 5 2 2 2" xfId="47061" xr:uid="{00000000-0005-0000-0000-000020B70000}"/>
    <cellStyle name="20% - Accent1 5 3 2 5 2 3" xfId="47062" xr:uid="{00000000-0005-0000-0000-000021B70000}"/>
    <cellStyle name="20% - Accent1 5 3 2 5 3" xfId="47063" xr:uid="{00000000-0005-0000-0000-000022B70000}"/>
    <cellStyle name="20% - Accent1 5 3 2 5 3 2" xfId="47064" xr:uid="{00000000-0005-0000-0000-000023B70000}"/>
    <cellStyle name="20% - Accent1 5 3 2 5 4" xfId="47065" xr:uid="{00000000-0005-0000-0000-000024B70000}"/>
    <cellStyle name="20% - Accent1 5 3 2 6" xfId="47066" xr:uid="{00000000-0005-0000-0000-000025B70000}"/>
    <cellStyle name="20% - Accent1 5 3 2 6 2" xfId="47067" xr:uid="{00000000-0005-0000-0000-000026B70000}"/>
    <cellStyle name="20% - Accent1 5 3 2 6 2 2" xfId="47068" xr:uid="{00000000-0005-0000-0000-000027B70000}"/>
    <cellStyle name="20% - Accent1 5 3 2 6 2 2 2" xfId="47069" xr:uid="{00000000-0005-0000-0000-000028B70000}"/>
    <cellStyle name="20% - Accent1 5 3 2 6 2 3" xfId="47070" xr:uid="{00000000-0005-0000-0000-000029B70000}"/>
    <cellStyle name="20% - Accent1 5 3 2 6 3" xfId="47071" xr:uid="{00000000-0005-0000-0000-00002AB70000}"/>
    <cellStyle name="20% - Accent1 5 3 2 6 3 2" xfId="47072" xr:uid="{00000000-0005-0000-0000-00002BB70000}"/>
    <cellStyle name="20% - Accent1 5 3 2 6 4" xfId="47073" xr:uid="{00000000-0005-0000-0000-00002CB70000}"/>
    <cellStyle name="20% - Accent1 5 3 2 7" xfId="47074" xr:uid="{00000000-0005-0000-0000-00002DB70000}"/>
    <cellStyle name="20% - Accent1 5 3 2 7 2" xfId="47075" xr:uid="{00000000-0005-0000-0000-00002EB70000}"/>
    <cellStyle name="20% - Accent1 5 3 2 7 2 2" xfId="47076" xr:uid="{00000000-0005-0000-0000-00002FB70000}"/>
    <cellStyle name="20% - Accent1 5 3 2 7 3" xfId="47077" xr:uid="{00000000-0005-0000-0000-000030B70000}"/>
    <cellStyle name="20% - Accent1 5 3 2 8" xfId="47078" xr:uid="{00000000-0005-0000-0000-000031B70000}"/>
    <cellStyle name="20% - Accent1 5 3 2 8 2" xfId="47079" xr:uid="{00000000-0005-0000-0000-000032B70000}"/>
    <cellStyle name="20% - Accent1 5 3 2 8 2 2" xfId="47080" xr:uid="{00000000-0005-0000-0000-000033B70000}"/>
    <cellStyle name="20% - Accent1 5 3 2 8 3" xfId="47081" xr:uid="{00000000-0005-0000-0000-000034B70000}"/>
    <cellStyle name="20% - Accent1 5 3 2 9" xfId="47082" xr:uid="{00000000-0005-0000-0000-000035B70000}"/>
    <cellStyle name="20% - Accent1 5 3 2 9 2" xfId="47083" xr:uid="{00000000-0005-0000-0000-000036B70000}"/>
    <cellStyle name="20% - Accent1 5 3 3" xfId="47084" xr:uid="{00000000-0005-0000-0000-000037B70000}"/>
    <cellStyle name="20% - Accent1 5 3 3 10" xfId="47085" xr:uid="{00000000-0005-0000-0000-000038B70000}"/>
    <cellStyle name="20% - Accent1 5 3 3 10 2" xfId="47086" xr:uid="{00000000-0005-0000-0000-000039B70000}"/>
    <cellStyle name="20% - Accent1 5 3 3 11" xfId="47087" xr:uid="{00000000-0005-0000-0000-00003AB70000}"/>
    <cellStyle name="20% - Accent1 5 3 3 2" xfId="47088" xr:uid="{00000000-0005-0000-0000-00003BB70000}"/>
    <cellStyle name="20% - Accent1 5 3 3 2 2" xfId="47089" xr:uid="{00000000-0005-0000-0000-00003CB70000}"/>
    <cellStyle name="20% - Accent1 5 3 3 2 2 2" xfId="47090" xr:uid="{00000000-0005-0000-0000-00003DB70000}"/>
    <cellStyle name="20% - Accent1 5 3 3 2 2 2 2" xfId="47091" xr:uid="{00000000-0005-0000-0000-00003EB70000}"/>
    <cellStyle name="20% - Accent1 5 3 3 2 2 2 2 2" xfId="47092" xr:uid="{00000000-0005-0000-0000-00003FB70000}"/>
    <cellStyle name="20% - Accent1 5 3 3 2 2 2 3" xfId="47093" xr:uid="{00000000-0005-0000-0000-000040B70000}"/>
    <cellStyle name="20% - Accent1 5 3 3 2 2 3" xfId="47094" xr:uid="{00000000-0005-0000-0000-000041B70000}"/>
    <cellStyle name="20% - Accent1 5 3 3 2 2 3 2" xfId="47095" xr:uid="{00000000-0005-0000-0000-000042B70000}"/>
    <cellStyle name="20% - Accent1 5 3 3 2 2 4" xfId="47096" xr:uid="{00000000-0005-0000-0000-000043B70000}"/>
    <cellStyle name="20% - Accent1 5 3 3 2 3" xfId="47097" xr:uid="{00000000-0005-0000-0000-000044B70000}"/>
    <cellStyle name="20% - Accent1 5 3 3 2 3 2" xfId="47098" xr:uid="{00000000-0005-0000-0000-000045B70000}"/>
    <cellStyle name="20% - Accent1 5 3 3 2 3 2 2" xfId="47099" xr:uid="{00000000-0005-0000-0000-000046B70000}"/>
    <cellStyle name="20% - Accent1 5 3 3 2 3 2 2 2" xfId="47100" xr:uid="{00000000-0005-0000-0000-000047B70000}"/>
    <cellStyle name="20% - Accent1 5 3 3 2 3 2 3" xfId="47101" xr:uid="{00000000-0005-0000-0000-000048B70000}"/>
    <cellStyle name="20% - Accent1 5 3 3 2 3 3" xfId="47102" xr:uid="{00000000-0005-0000-0000-000049B70000}"/>
    <cellStyle name="20% - Accent1 5 3 3 2 3 3 2" xfId="47103" xr:uid="{00000000-0005-0000-0000-00004AB70000}"/>
    <cellStyle name="20% - Accent1 5 3 3 2 3 4" xfId="47104" xr:uid="{00000000-0005-0000-0000-00004BB70000}"/>
    <cellStyle name="20% - Accent1 5 3 3 2 4" xfId="47105" xr:uid="{00000000-0005-0000-0000-00004CB70000}"/>
    <cellStyle name="20% - Accent1 5 3 3 2 4 2" xfId="47106" xr:uid="{00000000-0005-0000-0000-00004DB70000}"/>
    <cellStyle name="20% - Accent1 5 3 3 2 4 2 2" xfId="47107" xr:uid="{00000000-0005-0000-0000-00004EB70000}"/>
    <cellStyle name="20% - Accent1 5 3 3 2 4 2 2 2" xfId="47108" xr:uid="{00000000-0005-0000-0000-00004FB70000}"/>
    <cellStyle name="20% - Accent1 5 3 3 2 4 2 3" xfId="47109" xr:uid="{00000000-0005-0000-0000-000050B70000}"/>
    <cellStyle name="20% - Accent1 5 3 3 2 4 3" xfId="47110" xr:uid="{00000000-0005-0000-0000-000051B70000}"/>
    <cellStyle name="20% - Accent1 5 3 3 2 4 3 2" xfId="47111" xr:uid="{00000000-0005-0000-0000-000052B70000}"/>
    <cellStyle name="20% - Accent1 5 3 3 2 4 4" xfId="47112" xr:uid="{00000000-0005-0000-0000-000053B70000}"/>
    <cellStyle name="20% - Accent1 5 3 3 2 5" xfId="47113" xr:uid="{00000000-0005-0000-0000-000054B70000}"/>
    <cellStyle name="20% - Accent1 5 3 3 2 5 2" xfId="47114" xr:uid="{00000000-0005-0000-0000-000055B70000}"/>
    <cellStyle name="20% - Accent1 5 3 3 2 5 2 2" xfId="47115" xr:uid="{00000000-0005-0000-0000-000056B70000}"/>
    <cellStyle name="20% - Accent1 5 3 3 2 5 3" xfId="47116" xr:uid="{00000000-0005-0000-0000-000057B70000}"/>
    <cellStyle name="20% - Accent1 5 3 3 2 6" xfId="47117" xr:uid="{00000000-0005-0000-0000-000058B70000}"/>
    <cellStyle name="20% - Accent1 5 3 3 2 6 2" xfId="47118" xr:uid="{00000000-0005-0000-0000-000059B70000}"/>
    <cellStyle name="20% - Accent1 5 3 3 2 6 2 2" xfId="47119" xr:uid="{00000000-0005-0000-0000-00005AB70000}"/>
    <cellStyle name="20% - Accent1 5 3 3 2 6 3" xfId="47120" xr:uid="{00000000-0005-0000-0000-00005BB70000}"/>
    <cellStyle name="20% - Accent1 5 3 3 2 7" xfId="47121" xr:uid="{00000000-0005-0000-0000-00005CB70000}"/>
    <cellStyle name="20% - Accent1 5 3 3 2 7 2" xfId="47122" xr:uid="{00000000-0005-0000-0000-00005DB70000}"/>
    <cellStyle name="20% - Accent1 5 3 3 2 8" xfId="47123" xr:uid="{00000000-0005-0000-0000-00005EB70000}"/>
    <cellStyle name="20% - Accent1 5 3 3 2 8 2" xfId="47124" xr:uid="{00000000-0005-0000-0000-00005FB70000}"/>
    <cellStyle name="20% - Accent1 5 3 3 2 9" xfId="47125" xr:uid="{00000000-0005-0000-0000-000060B70000}"/>
    <cellStyle name="20% - Accent1 5 3 3 3" xfId="47126" xr:uid="{00000000-0005-0000-0000-000061B70000}"/>
    <cellStyle name="20% - Accent1 5 3 3 3 2" xfId="47127" xr:uid="{00000000-0005-0000-0000-000062B70000}"/>
    <cellStyle name="20% - Accent1 5 3 3 3 2 2" xfId="47128" xr:uid="{00000000-0005-0000-0000-000063B70000}"/>
    <cellStyle name="20% - Accent1 5 3 3 3 2 2 2" xfId="47129" xr:uid="{00000000-0005-0000-0000-000064B70000}"/>
    <cellStyle name="20% - Accent1 5 3 3 3 2 2 2 2" xfId="47130" xr:uid="{00000000-0005-0000-0000-000065B70000}"/>
    <cellStyle name="20% - Accent1 5 3 3 3 2 2 3" xfId="47131" xr:uid="{00000000-0005-0000-0000-000066B70000}"/>
    <cellStyle name="20% - Accent1 5 3 3 3 2 3" xfId="47132" xr:uid="{00000000-0005-0000-0000-000067B70000}"/>
    <cellStyle name="20% - Accent1 5 3 3 3 2 3 2" xfId="47133" xr:uid="{00000000-0005-0000-0000-000068B70000}"/>
    <cellStyle name="20% - Accent1 5 3 3 3 2 4" xfId="47134" xr:uid="{00000000-0005-0000-0000-000069B70000}"/>
    <cellStyle name="20% - Accent1 5 3 3 3 3" xfId="47135" xr:uid="{00000000-0005-0000-0000-00006AB70000}"/>
    <cellStyle name="20% - Accent1 5 3 3 3 3 2" xfId="47136" xr:uid="{00000000-0005-0000-0000-00006BB70000}"/>
    <cellStyle name="20% - Accent1 5 3 3 3 3 2 2" xfId="47137" xr:uid="{00000000-0005-0000-0000-00006CB70000}"/>
    <cellStyle name="20% - Accent1 5 3 3 3 3 2 2 2" xfId="47138" xr:uid="{00000000-0005-0000-0000-00006DB70000}"/>
    <cellStyle name="20% - Accent1 5 3 3 3 3 2 3" xfId="47139" xr:uid="{00000000-0005-0000-0000-00006EB70000}"/>
    <cellStyle name="20% - Accent1 5 3 3 3 3 3" xfId="47140" xr:uid="{00000000-0005-0000-0000-00006FB70000}"/>
    <cellStyle name="20% - Accent1 5 3 3 3 3 3 2" xfId="47141" xr:uid="{00000000-0005-0000-0000-000070B70000}"/>
    <cellStyle name="20% - Accent1 5 3 3 3 3 4" xfId="47142" xr:uid="{00000000-0005-0000-0000-000071B70000}"/>
    <cellStyle name="20% - Accent1 5 3 3 3 4" xfId="47143" xr:uid="{00000000-0005-0000-0000-000072B70000}"/>
    <cellStyle name="20% - Accent1 5 3 3 3 4 2" xfId="47144" xr:uid="{00000000-0005-0000-0000-000073B70000}"/>
    <cellStyle name="20% - Accent1 5 3 3 3 4 2 2" xfId="47145" xr:uid="{00000000-0005-0000-0000-000074B70000}"/>
    <cellStyle name="20% - Accent1 5 3 3 3 4 2 2 2" xfId="47146" xr:uid="{00000000-0005-0000-0000-000075B70000}"/>
    <cellStyle name="20% - Accent1 5 3 3 3 4 2 3" xfId="47147" xr:uid="{00000000-0005-0000-0000-000076B70000}"/>
    <cellStyle name="20% - Accent1 5 3 3 3 4 3" xfId="47148" xr:uid="{00000000-0005-0000-0000-000077B70000}"/>
    <cellStyle name="20% - Accent1 5 3 3 3 4 3 2" xfId="47149" xr:uid="{00000000-0005-0000-0000-000078B70000}"/>
    <cellStyle name="20% - Accent1 5 3 3 3 4 4" xfId="47150" xr:uid="{00000000-0005-0000-0000-000079B70000}"/>
    <cellStyle name="20% - Accent1 5 3 3 3 5" xfId="47151" xr:uid="{00000000-0005-0000-0000-00007AB70000}"/>
    <cellStyle name="20% - Accent1 5 3 3 3 5 2" xfId="47152" xr:uid="{00000000-0005-0000-0000-00007BB70000}"/>
    <cellStyle name="20% - Accent1 5 3 3 3 5 2 2" xfId="47153" xr:uid="{00000000-0005-0000-0000-00007CB70000}"/>
    <cellStyle name="20% - Accent1 5 3 3 3 5 3" xfId="47154" xr:uid="{00000000-0005-0000-0000-00007DB70000}"/>
    <cellStyle name="20% - Accent1 5 3 3 3 6" xfId="47155" xr:uid="{00000000-0005-0000-0000-00007EB70000}"/>
    <cellStyle name="20% - Accent1 5 3 3 3 6 2" xfId="47156" xr:uid="{00000000-0005-0000-0000-00007FB70000}"/>
    <cellStyle name="20% - Accent1 5 3 3 3 6 2 2" xfId="47157" xr:uid="{00000000-0005-0000-0000-000080B70000}"/>
    <cellStyle name="20% - Accent1 5 3 3 3 6 3" xfId="47158" xr:uid="{00000000-0005-0000-0000-000081B70000}"/>
    <cellStyle name="20% - Accent1 5 3 3 3 7" xfId="47159" xr:uid="{00000000-0005-0000-0000-000082B70000}"/>
    <cellStyle name="20% - Accent1 5 3 3 3 7 2" xfId="47160" xr:uid="{00000000-0005-0000-0000-000083B70000}"/>
    <cellStyle name="20% - Accent1 5 3 3 3 8" xfId="47161" xr:uid="{00000000-0005-0000-0000-000084B70000}"/>
    <cellStyle name="20% - Accent1 5 3 3 3 8 2" xfId="47162" xr:uid="{00000000-0005-0000-0000-000085B70000}"/>
    <cellStyle name="20% - Accent1 5 3 3 3 9" xfId="47163" xr:uid="{00000000-0005-0000-0000-000086B70000}"/>
    <cellStyle name="20% - Accent1 5 3 3 4" xfId="47164" xr:uid="{00000000-0005-0000-0000-000087B70000}"/>
    <cellStyle name="20% - Accent1 5 3 3 4 2" xfId="47165" xr:uid="{00000000-0005-0000-0000-000088B70000}"/>
    <cellStyle name="20% - Accent1 5 3 3 4 2 2" xfId="47166" xr:uid="{00000000-0005-0000-0000-000089B70000}"/>
    <cellStyle name="20% - Accent1 5 3 3 4 2 2 2" xfId="47167" xr:uid="{00000000-0005-0000-0000-00008AB70000}"/>
    <cellStyle name="20% - Accent1 5 3 3 4 2 3" xfId="47168" xr:uid="{00000000-0005-0000-0000-00008BB70000}"/>
    <cellStyle name="20% - Accent1 5 3 3 4 3" xfId="47169" xr:uid="{00000000-0005-0000-0000-00008CB70000}"/>
    <cellStyle name="20% - Accent1 5 3 3 4 3 2" xfId="47170" xr:uid="{00000000-0005-0000-0000-00008DB70000}"/>
    <cellStyle name="20% - Accent1 5 3 3 4 4" xfId="47171" xr:uid="{00000000-0005-0000-0000-00008EB70000}"/>
    <cellStyle name="20% - Accent1 5 3 3 5" xfId="47172" xr:uid="{00000000-0005-0000-0000-00008FB70000}"/>
    <cellStyle name="20% - Accent1 5 3 3 5 2" xfId="47173" xr:uid="{00000000-0005-0000-0000-000090B70000}"/>
    <cellStyle name="20% - Accent1 5 3 3 5 2 2" xfId="47174" xr:uid="{00000000-0005-0000-0000-000091B70000}"/>
    <cellStyle name="20% - Accent1 5 3 3 5 2 2 2" xfId="47175" xr:uid="{00000000-0005-0000-0000-000092B70000}"/>
    <cellStyle name="20% - Accent1 5 3 3 5 2 3" xfId="47176" xr:uid="{00000000-0005-0000-0000-000093B70000}"/>
    <cellStyle name="20% - Accent1 5 3 3 5 3" xfId="47177" xr:uid="{00000000-0005-0000-0000-000094B70000}"/>
    <cellStyle name="20% - Accent1 5 3 3 5 3 2" xfId="47178" xr:uid="{00000000-0005-0000-0000-000095B70000}"/>
    <cellStyle name="20% - Accent1 5 3 3 5 4" xfId="47179" xr:uid="{00000000-0005-0000-0000-000096B70000}"/>
    <cellStyle name="20% - Accent1 5 3 3 6" xfId="47180" xr:uid="{00000000-0005-0000-0000-000097B70000}"/>
    <cellStyle name="20% - Accent1 5 3 3 6 2" xfId="47181" xr:uid="{00000000-0005-0000-0000-000098B70000}"/>
    <cellStyle name="20% - Accent1 5 3 3 6 2 2" xfId="47182" xr:uid="{00000000-0005-0000-0000-000099B70000}"/>
    <cellStyle name="20% - Accent1 5 3 3 6 2 2 2" xfId="47183" xr:uid="{00000000-0005-0000-0000-00009AB70000}"/>
    <cellStyle name="20% - Accent1 5 3 3 6 2 3" xfId="47184" xr:uid="{00000000-0005-0000-0000-00009BB70000}"/>
    <cellStyle name="20% - Accent1 5 3 3 6 3" xfId="47185" xr:uid="{00000000-0005-0000-0000-00009CB70000}"/>
    <cellStyle name="20% - Accent1 5 3 3 6 3 2" xfId="47186" xr:uid="{00000000-0005-0000-0000-00009DB70000}"/>
    <cellStyle name="20% - Accent1 5 3 3 6 4" xfId="47187" xr:uid="{00000000-0005-0000-0000-00009EB70000}"/>
    <cellStyle name="20% - Accent1 5 3 3 7" xfId="47188" xr:uid="{00000000-0005-0000-0000-00009FB70000}"/>
    <cellStyle name="20% - Accent1 5 3 3 7 2" xfId="47189" xr:uid="{00000000-0005-0000-0000-0000A0B70000}"/>
    <cellStyle name="20% - Accent1 5 3 3 7 2 2" xfId="47190" xr:uid="{00000000-0005-0000-0000-0000A1B70000}"/>
    <cellStyle name="20% - Accent1 5 3 3 7 3" xfId="47191" xr:uid="{00000000-0005-0000-0000-0000A2B70000}"/>
    <cellStyle name="20% - Accent1 5 3 3 8" xfId="47192" xr:uid="{00000000-0005-0000-0000-0000A3B70000}"/>
    <cellStyle name="20% - Accent1 5 3 3 8 2" xfId="47193" xr:uid="{00000000-0005-0000-0000-0000A4B70000}"/>
    <cellStyle name="20% - Accent1 5 3 3 8 2 2" xfId="47194" xr:uid="{00000000-0005-0000-0000-0000A5B70000}"/>
    <cellStyle name="20% - Accent1 5 3 3 8 3" xfId="47195" xr:uid="{00000000-0005-0000-0000-0000A6B70000}"/>
    <cellStyle name="20% - Accent1 5 3 3 9" xfId="47196" xr:uid="{00000000-0005-0000-0000-0000A7B70000}"/>
    <cellStyle name="20% - Accent1 5 3 3 9 2" xfId="47197" xr:uid="{00000000-0005-0000-0000-0000A8B70000}"/>
    <cellStyle name="20% - Accent1 5 3 4" xfId="47198" xr:uid="{00000000-0005-0000-0000-0000A9B70000}"/>
    <cellStyle name="20% - Accent1 5 3 4 10" xfId="47199" xr:uid="{00000000-0005-0000-0000-0000AAB70000}"/>
    <cellStyle name="20% - Accent1 5 3 4 10 2" xfId="47200" xr:uid="{00000000-0005-0000-0000-0000ABB70000}"/>
    <cellStyle name="20% - Accent1 5 3 4 11" xfId="47201" xr:uid="{00000000-0005-0000-0000-0000ACB70000}"/>
    <cellStyle name="20% - Accent1 5 3 4 2" xfId="47202" xr:uid="{00000000-0005-0000-0000-0000ADB70000}"/>
    <cellStyle name="20% - Accent1 5 3 4 2 2" xfId="47203" xr:uid="{00000000-0005-0000-0000-0000AEB70000}"/>
    <cellStyle name="20% - Accent1 5 3 4 2 2 2" xfId="47204" xr:uid="{00000000-0005-0000-0000-0000AFB70000}"/>
    <cellStyle name="20% - Accent1 5 3 4 2 2 2 2" xfId="47205" xr:uid="{00000000-0005-0000-0000-0000B0B70000}"/>
    <cellStyle name="20% - Accent1 5 3 4 2 2 2 2 2" xfId="47206" xr:uid="{00000000-0005-0000-0000-0000B1B70000}"/>
    <cellStyle name="20% - Accent1 5 3 4 2 2 2 3" xfId="47207" xr:uid="{00000000-0005-0000-0000-0000B2B70000}"/>
    <cellStyle name="20% - Accent1 5 3 4 2 2 3" xfId="47208" xr:uid="{00000000-0005-0000-0000-0000B3B70000}"/>
    <cellStyle name="20% - Accent1 5 3 4 2 2 3 2" xfId="47209" xr:uid="{00000000-0005-0000-0000-0000B4B70000}"/>
    <cellStyle name="20% - Accent1 5 3 4 2 2 4" xfId="47210" xr:uid="{00000000-0005-0000-0000-0000B5B70000}"/>
    <cellStyle name="20% - Accent1 5 3 4 2 3" xfId="47211" xr:uid="{00000000-0005-0000-0000-0000B6B70000}"/>
    <cellStyle name="20% - Accent1 5 3 4 2 3 2" xfId="47212" xr:uid="{00000000-0005-0000-0000-0000B7B70000}"/>
    <cellStyle name="20% - Accent1 5 3 4 2 3 2 2" xfId="47213" xr:uid="{00000000-0005-0000-0000-0000B8B70000}"/>
    <cellStyle name="20% - Accent1 5 3 4 2 3 2 2 2" xfId="47214" xr:uid="{00000000-0005-0000-0000-0000B9B70000}"/>
    <cellStyle name="20% - Accent1 5 3 4 2 3 2 3" xfId="47215" xr:uid="{00000000-0005-0000-0000-0000BAB70000}"/>
    <cellStyle name="20% - Accent1 5 3 4 2 3 3" xfId="47216" xr:uid="{00000000-0005-0000-0000-0000BBB70000}"/>
    <cellStyle name="20% - Accent1 5 3 4 2 3 3 2" xfId="47217" xr:uid="{00000000-0005-0000-0000-0000BCB70000}"/>
    <cellStyle name="20% - Accent1 5 3 4 2 3 4" xfId="47218" xr:uid="{00000000-0005-0000-0000-0000BDB70000}"/>
    <cellStyle name="20% - Accent1 5 3 4 2 4" xfId="47219" xr:uid="{00000000-0005-0000-0000-0000BEB70000}"/>
    <cellStyle name="20% - Accent1 5 3 4 2 4 2" xfId="47220" xr:uid="{00000000-0005-0000-0000-0000BFB70000}"/>
    <cellStyle name="20% - Accent1 5 3 4 2 4 2 2" xfId="47221" xr:uid="{00000000-0005-0000-0000-0000C0B70000}"/>
    <cellStyle name="20% - Accent1 5 3 4 2 4 2 2 2" xfId="47222" xr:uid="{00000000-0005-0000-0000-0000C1B70000}"/>
    <cellStyle name="20% - Accent1 5 3 4 2 4 2 3" xfId="47223" xr:uid="{00000000-0005-0000-0000-0000C2B70000}"/>
    <cellStyle name="20% - Accent1 5 3 4 2 4 3" xfId="47224" xr:uid="{00000000-0005-0000-0000-0000C3B70000}"/>
    <cellStyle name="20% - Accent1 5 3 4 2 4 3 2" xfId="47225" xr:uid="{00000000-0005-0000-0000-0000C4B70000}"/>
    <cellStyle name="20% - Accent1 5 3 4 2 4 4" xfId="47226" xr:uid="{00000000-0005-0000-0000-0000C5B70000}"/>
    <cellStyle name="20% - Accent1 5 3 4 2 5" xfId="47227" xr:uid="{00000000-0005-0000-0000-0000C6B70000}"/>
    <cellStyle name="20% - Accent1 5 3 4 2 5 2" xfId="47228" xr:uid="{00000000-0005-0000-0000-0000C7B70000}"/>
    <cellStyle name="20% - Accent1 5 3 4 2 5 2 2" xfId="47229" xr:uid="{00000000-0005-0000-0000-0000C8B70000}"/>
    <cellStyle name="20% - Accent1 5 3 4 2 5 3" xfId="47230" xr:uid="{00000000-0005-0000-0000-0000C9B70000}"/>
    <cellStyle name="20% - Accent1 5 3 4 2 6" xfId="47231" xr:uid="{00000000-0005-0000-0000-0000CAB70000}"/>
    <cellStyle name="20% - Accent1 5 3 4 2 6 2" xfId="47232" xr:uid="{00000000-0005-0000-0000-0000CBB70000}"/>
    <cellStyle name="20% - Accent1 5 3 4 2 6 2 2" xfId="47233" xr:uid="{00000000-0005-0000-0000-0000CCB70000}"/>
    <cellStyle name="20% - Accent1 5 3 4 2 6 3" xfId="47234" xr:uid="{00000000-0005-0000-0000-0000CDB70000}"/>
    <cellStyle name="20% - Accent1 5 3 4 2 7" xfId="47235" xr:uid="{00000000-0005-0000-0000-0000CEB70000}"/>
    <cellStyle name="20% - Accent1 5 3 4 2 7 2" xfId="47236" xr:uid="{00000000-0005-0000-0000-0000CFB70000}"/>
    <cellStyle name="20% - Accent1 5 3 4 2 8" xfId="47237" xr:uid="{00000000-0005-0000-0000-0000D0B70000}"/>
    <cellStyle name="20% - Accent1 5 3 4 2 8 2" xfId="47238" xr:uid="{00000000-0005-0000-0000-0000D1B70000}"/>
    <cellStyle name="20% - Accent1 5 3 4 2 9" xfId="47239" xr:uid="{00000000-0005-0000-0000-0000D2B70000}"/>
    <cellStyle name="20% - Accent1 5 3 4 3" xfId="47240" xr:uid="{00000000-0005-0000-0000-0000D3B70000}"/>
    <cellStyle name="20% - Accent1 5 3 4 3 2" xfId="47241" xr:uid="{00000000-0005-0000-0000-0000D4B70000}"/>
    <cellStyle name="20% - Accent1 5 3 4 3 2 2" xfId="47242" xr:uid="{00000000-0005-0000-0000-0000D5B70000}"/>
    <cellStyle name="20% - Accent1 5 3 4 3 2 2 2" xfId="47243" xr:uid="{00000000-0005-0000-0000-0000D6B70000}"/>
    <cellStyle name="20% - Accent1 5 3 4 3 2 2 2 2" xfId="47244" xr:uid="{00000000-0005-0000-0000-0000D7B70000}"/>
    <cellStyle name="20% - Accent1 5 3 4 3 2 2 3" xfId="47245" xr:uid="{00000000-0005-0000-0000-0000D8B70000}"/>
    <cellStyle name="20% - Accent1 5 3 4 3 2 3" xfId="47246" xr:uid="{00000000-0005-0000-0000-0000D9B70000}"/>
    <cellStyle name="20% - Accent1 5 3 4 3 2 3 2" xfId="47247" xr:uid="{00000000-0005-0000-0000-0000DAB70000}"/>
    <cellStyle name="20% - Accent1 5 3 4 3 2 4" xfId="47248" xr:uid="{00000000-0005-0000-0000-0000DBB70000}"/>
    <cellStyle name="20% - Accent1 5 3 4 3 3" xfId="47249" xr:uid="{00000000-0005-0000-0000-0000DCB70000}"/>
    <cellStyle name="20% - Accent1 5 3 4 3 3 2" xfId="47250" xr:uid="{00000000-0005-0000-0000-0000DDB70000}"/>
    <cellStyle name="20% - Accent1 5 3 4 3 3 2 2" xfId="47251" xr:uid="{00000000-0005-0000-0000-0000DEB70000}"/>
    <cellStyle name="20% - Accent1 5 3 4 3 3 2 2 2" xfId="47252" xr:uid="{00000000-0005-0000-0000-0000DFB70000}"/>
    <cellStyle name="20% - Accent1 5 3 4 3 3 2 3" xfId="47253" xr:uid="{00000000-0005-0000-0000-0000E0B70000}"/>
    <cellStyle name="20% - Accent1 5 3 4 3 3 3" xfId="47254" xr:uid="{00000000-0005-0000-0000-0000E1B70000}"/>
    <cellStyle name="20% - Accent1 5 3 4 3 3 3 2" xfId="47255" xr:uid="{00000000-0005-0000-0000-0000E2B70000}"/>
    <cellStyle name="20% - Accent1 5 3 4 3 3 4" xfId="47256" xr:uid="{00000000-0005-0000-0000-0000E3B70000}"/>
    <cellStyle name="20% - Accent1 5 3 4 3 4" xfId="47257" xr:uid="{00000000-0005-0000-0000-0000E4B70000}"/>
    <cellStyle name="20% - Accent1 5 3 4 3 4 2" xfId="47258" xr:uid="{00000000-0005-0000-0000-0000E5B70000}"/>
    <cellStyle name="20% - Accent1 5 3 4 3 4 2 2" xfId="47259" xr:uid="{00000000-0005-0000-0000-0000E6B70000}"/>
    <cellStyle name="20% - Accent1 5 3 4 3 4 2 2 2" xfId="47260" xr:uid="{00000000-0005-0000-0000-0000E7B70000}"/>
    <cellStyle name="20% - Accent1 5 3 4 3 4 2 3" xfId="47261" xr:uid="{00000000-0005-0000-0000-0000E8B70000}"/>
    <cellStyle name="20% - Accent1 5 3 4 3 4 3" xfId="47262" xr:uid="{00000000-0005-0000-0000-0000E9B70000}"/>
    <cellStyle name="20% - Accent1 5 3 4 3 4 3 2" xfId="47263" xr:uid="{00000000-0005-0000-0000-0000EAB70000}"/>
    <cellStyle name="20% - Accent1 5 3 4 3 4 4" xfId="47264" xr:uid="{00000000-0005-0000-0000-0000EBB70000}"/>
    <cellStyle name="20% - Accent1 5 3 4 3 5" xfId="47265" xr:uid="{00000000-0005-0000-0000-0000ECB70000}"/>
    <cellStyle name="20% - Accent1 5 3 4 3 5 2" xfId="47266" xr:uid="{00000000-0005-0000-0000-0000EDB70000}"/>
    <cellStyle name="20% - Accent1 5 3 4 3 5 2 2" xfId="47267" xr:uid="{00000000-0005-0000-0000-0000EEB70000}"/>
    <cellStyle name="20% - Accent1 5 3 4 3 5 3" xfId="47268" xr:uid="{00000000-0005-0000-0000-0000EFB70000}"/>
    <cellStyle name="20% - Accent1 5 3 4 3 6" xfId="47269" xr:uid="{00000000-0005-0000-0000-0000F0B70000}"/>
    <cellStyle name="20% - Accent1 5 3 4 3 6 2" xfId="47270" xr:uid="{00000000-0005-0000-0000-0000F1B70000}"/>
    <cellStyle name="20% - Accent1 5 3 4 3 6 2 2" xfId="47271" xr:uid="{00000000-0005-0000-0000-0000F2B70000}"/>
    <cellStyle name="20% - Accent1 5 3 4 3 6 3" xfId="47272" xr:uid="{00000000-0005-0000-0000-0000F3B70000}"/>
    <cellStyle name="20% - Accent1 5 3 4 3 7" xfId="47273" xr:uid="{00000000-0005-0000-0000-0000F4B70000}"/>
    <cellStyle name="20% - Accent1 5 3 4 3 7 2" xfId="47274" xr:uid="{00000000-0005-0000-0000-0000F5B70000}"/>
    <cellStyle name="20% - Accent1 5 3 4 3 8" xfId="47275" xr:uid="{00000000-0005-0000-0000-0000F6B70000}"/>
    <cellStyle name="20% - Accent1 5 3 4 3 8 2" xfId="47276" xr:uid="{00000000-0005-0000-0000-0000F7B70000}"/>
    <cellStyle name="20% - Accent1 5 3 4 3 9" xfId="47277" xr:uid="{00000000-0005-0000-0000-0000F8B70000}"/>
    <cellStyle name="20% - Accent1 5 3 4 4" xfId="47278" xr:uid="{00000000-0005-0000-0000-0000F9B70000}"/>
    <cellStyle name="20% - Accent1 5 3 4 4 2" xfId="47279" xr:uid="{00000000-0005-0000-0000-0000FAB70000}"/>
    <cellStyle name="20% - Accent1 5 3 4 4 2 2" xfId="47280" xr:uid="{00000000-0005-0000-0000-0000FBB70000}"/>
    <cellStyle name="20% - Accent1 5 3 4 4 2 2 2" xfId="47281" xr:uid="{00000000-0005-0000-0000-0000FCB70000}"/>
    <cellStyle name="20% - Accent1 5 3 4 4 2 3" xfId="47282" xr:uid="{00000000-0005-0000-0000-0000FDB70000}"/>
    <cellStyle name="20% - Accent1 5 3 4 4 3" xfId="47283" xr:uid="{00000000-0005-0000-0000-0000FEB70000}"/>
    <cellStyle name="20% - Accent1 5 3 4 4 3 2" xfId="47284" xr:uid="{00000000-0005-0000-0000-0000FFB70000}"/>
    <cellStyle name="20% - Accent1 5 3 4 4 4" xfId="47285" xr:uid="{00000000-0005-0000-0000-000000B80000}"/>
    <cellStyle name="20% - Accent1 5 3 4 5" xfId="47286" xr:uid="{00000000-0005-0000-0000-000001B80000}"/>
    <cellStyle name="20% - Accent1 5 3 4 5 2" xfId="47287" xr:uid="{00000000-0005-0000-0000-000002B80000}"/>
    <cellStyle name="20% - Accent1 5 3 4 5 2 2" xfId="47288" xr:uid="{00000000-0005-0000-0000-000003B80000}"/>
    <cellStyle name="20% - Accent1 5 3 4 5 2 2 2" xfId="47289" xr:uid="{00000000-0005-0000-0000-000004B80000}"/>
    <cellStyle name="20% - Accent1 5 3 4 5 2 3" xfId="47290" xr:uid="{00000000-0005-0000-0000-000005B80000}"/>
    <cellStyle name="20% - Accent1 5 3 4 5 3" xfId="47291" xr:uid="{00000000-0005-0000-0000-000006B80000}"/>
    <cellStyle name="20% - Accent1 5 3 4 5 3 2" xfId="47292" xr:uid="{00000000-0005-0000-0000-000007B80000}"/>
    <cellStyle name="20% - Accent1 5 3 4 5 4" xfId="47293" xr:uid="{00000000-0005-0000-0000-000008B80000}"/>
    <cellStyle name="20% - Accent1 5 3 4 6" xfId="47294" xr:uid="{00000000-0005-0000-0000-000009B80000}"/>
    <cellStyle name="20% - Accent1 5 3 4 6 2" xfId="47295" xr:uid="{00000000-0005-0000-0000-00000AB80000}"/>
    <cellStyle name="20% - Accent1 5 3 4 6 2 2" xfId="47296" xr:uid="{00000000-0005-0000-0000-00000BB80000}"/>
    <cellStyle name="20% - Accent1 5 3 4 6 2 2 2" xfId="47297" xr:uid="{00000000-0005-0000-0000-00000CB80000}"/>
    <cellStyle name="20% - Accent1 5 3 4 6 2 3" xfId="47298" xr:uid="{00000000-0005-0000-0000-00000DB80000}"/>
    <cellStyle name="20% - Accent1 5 3 4 6 3" xfId="47299" xr:uid="{00000000-0005-0000-0000-00000EB80000}"/>
    <cellStyle name="20% - Accent1 5 3 4 6 3 2" xfId="47300" xr:uid="{00000000-0005-0000-0000-00000FB80000}"/>
    <cellStyle name="20% - Accent1 5 3 4 6 4" xfId="47301" xr:uid="{00000000-0005-0000-0000-000010B80000}"/>
    <cellStyle name="20% - Accent1 5 3 4 7" xfId="47302" xr:uid="{00000000-0005-0000-0000-000011B80000}"/>
    <cellStyle name="20% - Accent1 5 3 4 7 2" xfId="47303" xr:uid="{00000000-0005-0000-0000-000012B80000}"/>
    <cellStyle name="20% - Accent1 5 3 4 7 2 2" xfId="47304" xr:uid="{00000000-0005-0000-0000-000013B80000}"/>
    <cellStyle name="20% - Accent1 5 3 4 7 3" xfId="47305" xr:uid="{00000000-0005-0000-0000-000014B80000}"/>
    <cellStyle name="20% - Accent1 5 3 4 8" xfId="47306" xr:uid="{00000000-0005-0000-0000-000015B80000}"/>
    <cellStyle name="20% - Accent1 5 3 4 8 2" xfId="47307" xr:uid="{00000000-0005-0000-0000-000016B80000}"/>
    <cellStyle name="20% - Accent1 5 3 4 8 2 2" xfId="47308" xr:uid="{00000000-0005-0000-0000-000017B80000}"/>
    <cellStyle name="20% - Accent1 5 3 4 8 3" xfId="47309" xr:uid="{00000000-0005-0000-0000-000018B80000}"/>
    <cellStyle name="20% - Accent1 5 3 4 9" xfId="47310" xr:uid="{00000000-0005-0000-0000-000019B80000}"/>
    <cellStyle name="20% - Accent1 5 3 4 9 2" xfId="47311" xr:uid="{00000000-0005-0000-0000-00001AB80000}"/>
    <cellStyle name="20% - Accent1 5 3 5" xfId="47312" xr:uid="{00000000-0005-0000-0000-00001BB80000}"/>
    <cellStyle name="20% - Accent1 5 3 5 2" xfId="47313" xr:uid="{00000000-0005-0000-0000-00001CB80000}"/>
    <cellStyle name="20% - Accent1 5 3 5 2 2" xfId="47314" xr:uid="{00000000-0005-0000-0000-00001DB80000}"/>
    <cellStyle name="20% - Accent1 5 3 5 2 2 2" xfId="47315" xr:uid="{00000000-0005-0000-0000-00001EB80000}"/>
    <cellStyle name="20% - Accent1 5 3 5 2 2 2 2" xfId="47316" xr:uid="{00000000-0005-0000-0000-00001FB80000}"/>
    <cellStyle name="20% - Accent1 5 3 5 2 2 3" xfId="47317" xr:uid="{00000000-0005-0000-0000-000020B80000}"/>
    <cellStyle name="20% - Accent1 5 3 5 2 3" xfId="47318" xr:uid="{00000000-0005-0000-0000-000021B80000}"/>
    <cellStyle name="20% - Accent1 5 3 5 2 3 2" xfId="47319" xr:uid="{00000000-0005-0000-0000-000022B80000}"/>
    <cellStyle name="20% - Accent1 5 3 5 2 4" xfId="47320" xr:uid="{00000000-0005-0000-0000-000023B80000}"/>
    <cellStyle name="20% - Accent1 5 3 5 3" xfId="47321" xr:uid="{00000000-0005-0000-0000-000024B80000}"/>
    <cellStyle name="20% - Accent1 5 3 5 3 2" xfId="47322" xr:uid="{00000000-0005-0000-0000-000025B80000}"/>
    <cellStyle name="20% - Accent1 5 3 5 3 2 2" xfId="47323" xr:uid="{00000000-0005-0000-0000-000026B80000}"/>
    <cellStyle name="20% - Accent1 5 3 5 3 2 2 2" xfId="47324" xr:uid="{00000000-0005-0000-0000-000027B80000}"/>
    <cellStyle name="20% - Accent1 5 3 5 3 2 3" xfId="47325" xr:uid="{00000000-0005-0000-0000-000028B80000}"/>
    <cellStyle name="20% - Accent1 5 3 5 3 3" xfId="47326" xr:uid="{00000000-0005-0000-0000-000029B80000}"/>
    <cellStyle name="20% - Accent1 5 3 5 3 3 2" xfId="47327" xr:uid="{00000000-0005-0000-0000-00002AB80000}"/>
    <cellStyle name="20% - Accent1 5 3 5 3 4" xfId="47328" xr:uid="{00000000-0005-0000-0000-00002BB80000}"/>
    <cellStyle name="20% - Accent1 5 3 5 4" xfId="47329" xr:uid="{00000000-0005-0000-0000-00002CB80000}"/>
    <cellStyle name="20% - Accent1 5 3 5 4 2" xfId="47330" xr:uid="{00000000-0005-0000-0000-00002DB80000}"/>
    <cellStyle name="20% - Accent1 5 3 5 4 2 2" xfId="47331" xr:uid="{00000000-0005-0000-0000-00002EB80000}"/>
    <cellStyle name="20% - Accent1 5 3 5 4 2 2 2" xfId="47332" xr:uid="{00000000-0005-0000-0000-00002FB80000}"/>
    <cellStyle name="20% - Accent1 5 3 5 4 2 3" xfId="47333" xr:uid="{00000000-0005-0000-0000-000030B80000}"/>
    <cellStyle name="20% - Accent1 5 3 5 4 3" xfId="47334" xr:uid="{00000000-0005-0000-0000-000031B80000}"/>
    <cellStyle name="20% - Accent1 5 3 5 4 3 2" xfId="47335" xr:uid="{00000000-0005-0000-0000-000032B80000}"/>
    <cellStyle name="20% - Accent1 5 3 5 4 4" xfId="47336" xr:uid="{00000000-0005-0000-0000-000033B80000}"/>
    <cellStyle name="20% - Accent1 5 3 5 5" xfId="47337" xr:uid="{00000000-0005-0000-0000-000034B80000}"/>
    <cellStyle name="20% - Accent1 5 3 5 5 2" xfId="47338" xr:uid="{00000000-0005-0000-0000-000035B80000}"/>
    <cellStyle name="20% - Accent1 5 3 5 5 2 2" xfId="47339" xr:uid="{00000000-0005-0000-0000-000036B80000}"/>
    <cellStyle name="20% - Accent1 5 3 5 5 3" xfId="47340" xr:uid="{00000000-0005-0000-0000-000037B80000}"/>
    <cellStyle name="20% - Accent1 5 3 5 6" xfId="47341" xr:uid="{00000000-0005-0000-0000-000038B80000}"/>
    <cellStyle name="20% - Accent1 5 3 5 6 2" xfId="47342" xr:uid="{00000000-0005-0000-0000-000039B80000}"/>
    <cellStyle name="20% - Accent1 5 3 5 6 2 2" xfId="47343" xr:uid="{00000000-0005-0000-0000-00003AB80000}"/>
    <cellStyle name="20% - Accent1 5 3 5 6 3" xfId="47344" xr:uid="{00000000-0005-0000-0000-00003BB80000}"/>
    <cellStyle name="20% - Accent1 5 3 5 7" xfId="47345" xr:uid="{00000000-0005-0000-0000-00003CB80000}"/>
    <cellStyle name="20% - Accent1 5 3 5 7 2" xfId="47346" xr:uid="{00000000-0005-0000-0000-00003DB80000}"/>
    <cellStyle name="20% - Accent1 5 3 5 8" xfId="47347" xr:uid="{00000000-0005-0000-0000-00003EB80000}"/>
    <cellStyle name="20% - Accent1 5 3 5 8 2" xfId="47348" xr:uid="{00000000-0005-0000-0000-00003FB80000}"/>
    <cellStyle name="20% - Accent1 5 3 5 9" xfId="47349" xr:uid="{00000000-0005-0000-0000-000040B80000}"/>
    <cellStyle name="20% - Accent1 5 3 6" xfId="47350" xr:uid="{00000000-0005-0000-0000-000041B80000}"/>
    <cellStyle name="20% - Accent1 5 3 6 2" xfId="47351" xr:uid="{00000000-0005-0000-0000-000042B80000}"/>
    <cellStyle name="20% - Accent1 5 3 6 2 2" xfId="47352" xr:uid="{00000000-0005-0000-0000-000043B80000}"/>
    <cellStyle name="20% - Accent1 5 3 6 2 2 2" xfId="47353" xr:uid="{00000000-0005-0000-0000-000044B80000}"/>
    <cellStyle name="20% - Accent1 5 3 6 2 2 2 2" xfId="47354" xr:uid="{00000000-0005-0000-0000-000045B80000}"/>
    <cellStyle name="20% - Accent1 5 3 6 2 2 3" xfId="47355" xr:uid="{00000000-0005-0000-0000-000046B80000}"/>
    <cellStyle name="20% - Accent1 5 3 6 2 3" xfId="47356" xr:uid="{00000000-0005-0000-0000-000047B80000}"/>
    <cellStyle name="20% - Accent1 5 3 6 2 3 2" xfId="47357" xr:uid="{00000000-0005-0000-0000-000048B80000}"/>
    <cellStyle name="20% - Accent1 5 3 6 2 4" xfId="47358" xr:uid="{00000000-0005-0000-0000-000049B80000}"/>
    <cellStyle name="20% - Accent1 5 3 6 3" xfId="47359" xr:uid="{00000000-0005-0000-0000-00004AB80000}"/>
    <cellStyle name="20% - Accent1 5 3 6 3 2" xfId="47360" xr:uid="{00000000-0005-0000-0000-00004BB80000}"/>
    <cellStyle name="20% - Accent1 5 3 6 3 2 2" xfId="47361" xr:uid="{00000000-0005-0000-0000-00004CB80000}"/>
    <cellStyle name="20% - Accent1 5 3 6 3 2 2 2" xfId="47362" xr:uid="{00000000-0005-0000-0000-00004DB80000}"/>
    <cellStyle name="20% - Accent1 5 3 6 3 2 3" xfId="47363" xr:uid="{00000000-0005-0000-0000-00004EB80000}"/>
    <cellStyle name="20% - Accent1 5 3 6 3 3" xfId="47364" xr:uid="{00000000-0005-0000-0000-00004FB80000}"/>
    <cellStyle name="20% - Accent1 5 3 6 3 3 2" xfId="47365" xr:uid="{00000000-0005-0000-0000-000050B80000}"/>
    <cellStyle name="20% - Accent1 5 3 6 3 4" xfId="47366" xr:uid="{00000000-0005-0000-0000-000051B80000}"/>
    <cellStyle name="20% - Accent1 5 3 6 4" xfId="47367" xr:uid="{00000000-0005-0000-0000-000052B80000}"/>
    <cellStyle name="20% - Accent1 5 3 6 4 2" xfId="47368" xr:uid="{00000000-0005-0000-0000-000053B80000}"/>
    <cellStyle name="20% - Accent1 5 3 6 4 2 2" xfId="47369" xr:uid="{00000000-0005-0000-0000-000054B80000}"/>
    <cellStyle name="20% - Accent1 5 3 6 4 2 2 2" xfId="47370" xr:uid="{00000000-0005-0000-0000-000055B80000}"/>
    <cellStyle name="20% - Accent1 5 3 6 4 2 3" xfId="47371" xr:uid="{00000000-0005-0000-0000-000056B80000}"/>
    <cellStyle name="20% - Accent1 5 3 6 4 3" xfId="47372" xr:uid="{00000000-0005-0000-0000-000057B80000}"/>
    <cellStyle name="20% - Accent1 5 3 6 4 3 2" xfId="47373" xr:uid="{00000000-0005-0000-0000-000058B80000}"/>
    <cellStyle name="20% - Accent1 5 3 6 4 4" xfId="47374" xr:uid="{00000000-0005-0000-0000-000059B80000}"/>
    <cellStyle name="20% - Accent1 5 3 6 5" xfId="47375" xr:uid="{00000000-0005-0000-0000-00005AB80000}"/>
    <cellStyle name="20% - Accent1 5 3 6 5 2" xfId="47376" xr:uid="{00000000-0005-0000-0000-00005BB80000}"/>
    <cellStyle name="20% - Accent1 5 3 6 5 2 2" xfId="47377" xr:uid="{00000000-0005-0000-0000-00005CB80000}"/>
    <cellStyle name="20% - Accent1 5 3 6 5 3" xfId="47378" xr:uid="{00000000-0005-0000-0000-00005DB80000}"/>
    <cellStyle name="20% - Accent1 5 3 6 6" xfId="47379" xr:uid="{00000000-0005-0000-0000-00005EB80000}"/>
    <cellStyle name="20% - Accent1 5 3 6 6 2" xfId="47380" xr:uid="{00000000-0005-0000-0000-00005FB80000}"/>
    <cellStyle name="20% - Accent1 5 3 6 6 2 2" xfId="47381" xr:uid="{00000000-0005-0000-0000-000060B80000}"/>
    <cellStyle name="20% - Accent1 5 3 6 6 3" xfId="47382" xr:uid="{00000000-0005-0000-0000-000061B80000}"/>
    <cellStyle name="20% - Accent1 5 3 6 7" xfId="47383" xr:uid="{00000000-0005-0000-0000-000062B80000}"/>
    <cellStyle name="20% - Accent1 5 3 6 7 2" xfId="47384" xr:uid="{00000000-0005-0000-0000-000063B80000}"/>
    <cellStyle name="20% - Accent1 5 3 6 8" xfId="47385" xr:uid="{00000000-0005-0000-0000-000064B80000}"/>
    <cellStyle name="20% - Accent1 5 3 6 8 2" xfId="47386" xr:uid="{00000000-0005-0000-0000-000065B80000}"/>
    <cellStyle name="20% - Accent1 5 3 6 9" xfId="47387" xr:uid="{00000000-0005-0000-0000-000066B80000}"/>
    <cellStyle name="20% - Accent1 5 3 7" xfId="47388" xr:uid="{00000000-0005-0000-0000-000067B80000}"/>
    <cellStyle name="20% - Accent1 5 3 7 2" xfId="47389" xr:uid="{00000000-0005-0000-0000-000068B80000}"/>
    <cellStyle name="20% - Accent1 5 3 7 2 2" xfId="47390" xr:uid="{00000000-0005-0000-0000-000069B80000}"/>
    <cellStyle name="20% - Accent1 5 3 7 2 2 2" xfId="47391" xr:uid="{00000000-0005-0000-0000-00006AB80000}"/>
    <cellStyle name="20% - Accent1 5 3 7 2 3" xfId="47392" xr:uid="{00000000-0005-0000-0000-00006BB80000}"/>
    <cellStyle name="20% - Accent1 5 3 7 3" xfId="47393" xr:uid="{00000000-0005-0000-0000-00006CB80000}"/>
    <cellStyle name="20% - Accent1 5 3 7 3 2" xfId="47394" xr:uid="{00000000-0005-0000-0000-00006DB80000}"/>
    <cellStyle name="20% - Accent1 5 3 7 4" xfId="47395" xr:uid="{00000000-0005-0000-0000-00006EB80000}"/>
    <cellStyle name="20% - Accent1 5 3 8" xfId="47396" xr:uid="{00000000-0005-0000-0000-00006FB80000}"/>
    <cellStyle name="20% - Accent1 5 3 8 2" xfId="47397" xr:uid="{00000000-0005-0000-0000-000070B80000}"/>
    <cellStyle name="20% - Accent1 5 3 8 2 2" xfId="47398" xr:uid="{00000000-0005-0000-0000-000071B80000}"/>
    <cellStyle name="20% - Accent1 5 3 8 2 2 2" xfId="47399" xr:uid="{00000000-0005-0000-0000-000072B80000}"/>
    <cellStyle name="20% - Accent1 5 3 8 2 3" xfId="47400" xr:uid="{00000000-0005-0000-0000-000073B80000}"/>
    <cellStyle name="20% - Accent1 5 3 8 3" xfId="47401" xr:uid="{00000000-0005-0000-0000-000074B80000}"/>
    <cellStyle name="20% - Accent1 5 3 8 3 2" xfId="47402" xr:uid="{00000000-0005-0000-0000-000075B80000}"/>
    <cellStyle name="20% - Accent1 5 3 8 4" xfId="47403" xr:uid="{00000000-0005-0000-0000-000076B80000}"/>
    <cellStyle name="20% - Accent1 5 3 9" xfId="47404" xr:uid="{00000000-0005-0000-0000-000077B80000}"/>
    <cellStyle name="20% - Accent1 5 3 9 2" xfId="47405" xr:uid="{00000000-0005-0000-0000-000078B80000}"/>
    <cellStyle name="20% - Accent1 5 3 9 2 2" xfId="47406" xr:uid="{00000000-0005-0000-0000-000079B80000}"/>
    <cellStyle name="20% - Accent1 5 3 9 2 2 2" xfId="47407" xr:uid="{00000000-0005-0000-0000-00007AB80000}"/>
    <cellStyle name="20% - Accent1 5 3 9 2 3" xfId="47408" xr:uid="{00000000-0005-0000-0000-00007BB80000}"/>
    <cellStyle name="20% - Accent1 5 3 9 3" xfId="47409" xr:uid="{00000000-0005-0000-0000-00007CB80000}"/>
    <cellStyle name="20% - Accent1 5 3 9 3 2" xfId="47410" xr:uid="{00000000-0005-0000-0000-00007DB80000}"/>
    <cellStyle name="20% - Accent1 5 3 9 4" xfId="47411" xr:uid="{00000000-0005-0000-0000-00007EB80000}"/>
    <cellStyle name="20% - Accent1 5 4" xfId="47412" xr:uid="{00000000-0005-0000-0000-00007FB80000}"/>
    <cellStyle name="20% - Accent1 5 4 10" xfId="47413" xr:uid="{00000000-0005-0000-0000-000080B80000}"/>
    <cellStyle name="20% - Accent1 5 4 10 2" xfId="47414" xr:uid="{00000000-0005-0000-0000-000081B80000}"/>
    <cellStyle name="20% - Accent1 5 4 11" xfId="47415" xr:uid="{00000000-0005-0000-0000-000082B80000}"/>
    <cellStyle name="20% - Accent1 5 4 2" xfId="47416" xr:uid="{00000000-0005-0000-0000-000083B80000}"/>
    <cellStyle name="20% - Accent1 5 4 2 2" xfId="47417" xr:uid="{00000000-0005-0000-0000-000084B80000}"/>
    <cellStyle name="20% - Accent1 5 4 2 2 2" xfId="47418" xr:uid="{00000000-0005-0000-0000-000085B80000}"/>
    <cellStyle name="20% - Accent1 5 4 2 2 2 2" xfId="47419" xr:uid="{00000000-0005-0000-0000-000086B80000}"/>
    <cellStyle name="20% - Accent1 5 4 2 2 2 2 2" xfId="47420" xr:uid="{00000000-0005-0000-0000-000087B80000}"/>
    <cellStyle name="20% - Accent1 5 4 2 2 2 3" xfId="47421" xr:uid="{00000000-0005-0000-0000-000088B80000}"/>
    <cellStyle name="20% - Accent1 5 4 2 2 3" xfId="47422" xr:uid="{00000000-0005-0000-0000-000089B80000}"/>
    <cellStyle name="20% - Accent1 5 4 2 2 3 2" xfId="47423" xr:uid="{00000000-0005-0000-0000-00008AB80000}"/>
    <cellStyle name="20% - Accent1 5 4 2 2 4" xfId="47424" xr:uid="{00000000-0005-0000-0000-00008BB80000}"/>
    <cellStyle name="20% - Accent1 5 4 2 3" xfId="47425" xr:uid="{00000000-0005-0000-0000-00008CB80000}"/>
    <cellStyle name="20% - Accent1 5 4 2 3 2" xfId="47426" xr:uid="{00000000-0005-0000-0000-00008DB80000}"/>
    <cellStyle name="20% - Accent1 5 4 2 3 2 2" xfId="47427" xr:uid="{00000000-0005-0000-0000-00008EB80000}"/>
    <cellStyle name="20% - Accent1 5 4 2 3 2 2 2" xfId="47428" xr:uid="{00000000-0005-0000-0000-00008FB80000}"/>
    <cellStyle name="20% - Accent1 5 4 2 3 2 3" xfId="47429" xr:uid="{00000000-0005-0000-0000-000090B80000}"/>
    <cellStyle name="20% - Accent1 5 4 2 3 3" xfId="47430" xr:uid="{00000000-0005-0000-0000-000091B80000}"/>
    <cellStyle name="20% - Accent1 5 4 2 3 3 2" xfId="47431" xr:uid="{00000000-0005-0000-0000-000092B80000}"/>
    <cellStyle name="20% - Accent1 5 4 2 3 4" xfId="47432" xr:uid="{00000000-0005-0000-0000-000093B80000}"/>
    <cellStyle name="20% - Accent1 5 4 2 4" xfId="47433" xr:uid="{00000000-0005-0000-0000-000094B80000}"/>
    <cellStyle name="20% - Accent1 5 4 2 4 2" xfId="47434" xr:uid="{00000000-0005-0000-0000-000095B80000}"/>
    <cellStyle name="20% - Accent1 5 4 2 4 2 2" xfId="47435" xr:uid="{00000000-0005-0000-0000-000096B80000}"/>
    <cellStyle name="20% - Accent1 5 4 2 4 2 2 2" xfId="47436" xr:uid="{00000000-0005-0000-0000-000097B80000}"/>
    <cellStyle name="20% - Accent1 5 4 2 4 2 3" xfId="47437" xr:uid="{00000000-0005-0000-0000-000098B80000}"/>
    <cellStyle name="20% - Accent1 5 4 2 4 3" xfId="47438" xr:uid="{00000000-0005-0000-0000-000099B80000}"/>
    <cellStyle name="20% - Accent1 5 4 2 4 3 2" xfId="47439" xr:uid="{00000000-0005-0000-0000-00009AB80000}"/>
    <cellStyle name="20% - Accent1 5 4 2 4 4" xfId="47440" xr:uid="{00000000-0005-0000-0000-00009BB80000}"/>
    <cellStyle name="20% - Accent1 5 4 2 5" xfId="47441" xr:uid="{00000000-0005-0000-0000-00009CB80000}"/>
    <cellStyle name="20% - Accent1 5 4 2 5 2" xfId="47442" xr:uid="{00000000-0005-0000-0000-00009DB80000}"/>
    <cellStyle name="20% - Accent1 5 4 2 5 2 2" xfId="47443" xr:uid="{00000000-0005-0000-0000-00009EB80000}"/>
    <cellStyle name="20% - Accent1 5 4 2 5 3" xfId="47444" xr:uid="{00000000-0005-0000-0000-00009FB80000}"/>
    <cellStyle name="20% - Accent1 5 4 2 6" xfId="47445" xr:uid="{00000000-0005-0000-0000-0000A0B80000}"/>
    <cellStyle name="20% - Accent1 5 4 2 6 2" xfId="47446" xr:uid="{00000000-0005-0000-0000-0000A1B80000}"/>
    <cellStyle name="20% - Accent1 5 4 2 6 2 2" xfId="47447" xr:uid="{00000000-0005-0000-0000-0000A2B80000}"/>
    <cellStyle name="20% - Accent1 5 4 2 6 3" xfId="47448" xr:uid="{00000000-0005-0000-0000-0000A3B80000}"/>
    <cellStyle name="20% - Accent1 5 4 2 7" xfId="47449" xr:uid="{00000000-0005-0000-0000-0000A4B80000}"/>
    <cellStyle name="20% - Accent1 5 4 2 7 2" xfId="47450" xr:uid="{00000000-0005-0000-0000-0000A5B80000}"/>
    <cellStyle name="20% - Accent1 5 4 2 8" xfId="47451" xr:uid="{00000000-0005-0000-0000-0000A6B80000}"/>
    <cellStyle name="20% - Accent1 5 4 2 8 2" xfId="47452" xr:uid="{00000000-0005-0000-0000-0000A7B80000}"/>
    <cellStyle name="20% - Accent1 5 4 2 9" xfId="47453" xr:uid="{00000000-0005-0000-0000-0000A8B80000}"/>
    <cellStyle name="20% - Accent1 5 4 3" xfId="47454" xr:uid="{00000000-0005-0000-0000-0000A9B80000}"/>
    <cellStyle name="20% - Accent1 5 4 3 2" xfId="47455" xr:uid="{00000000-0005-0000-0000-0000AAB80000}"/>
    <cellStyle name="20% - Accent1 5 4 3 2 2" xfId="47456" xr:uid="{00000000-0005-0000-0000-0000ABB80000}"/>
    <cellStyle name="20% - Accent1 5 4 3 2 2 2" xfId="47457" xr:uid="{00000000-0005-0000-0000-0000ACB80000}"/>
    <cellStyle name="20% - Accent1 5 4 3 2 2 2 2" xfId="47458" xr:uid="{00000000-0005-0000-0000-0000ADB80000}"/>
    <cellStyle name="20% - Accent1 5 4 3 2 2 3" xfId="47459" xr:uid="{00000000-0005-0000-0000-0000AEB80000}"/>
    <cellStyle name="20% - Accent1 5 4 3 2 3" xfId="47460" xr:uid="{00000000-0005-0000-0000-0000AFB80000}"/>
    <cellStyle name="20% - Accent1 5 4 3 2 3 2" xfId="47461" xr:uid="{00000000-0005-0000-0000-0000B0B80000}"/>
    <cellStyle name="20% - Accent1 5 4 3 2 4" xfId="47462" xr:uid="{00000000-0005-0000-0000-0000B1B80000}"/>
    <cellStyle name="20% - Accent1 5 4 3 3" xfId="47463" xr:uid="{00000000-0005-0000-0000-0000B2B80000}"/>
    <cellStyle name="20% - Accent1 5 4 3 3 2" xfId="47464" xr:uid="{00000000-0005-0000-0000-0000B3B80000}"/>
    <cellStyle name="20% - Accent1 5 4 3 3 2 2" xfId="47465" xr:uid="{00000000-0005-0000-0000-0000B4B80000}"/>
    <cellStyle name="20% - Accent1 5 4 3 3 2 2 2" xfId="47466" xr:uid="{00000000-0005-0000-0000-0000B5B80000}"/>
    <cellStyle name="20% - Accent1 5 4 3 3 2 3" xfId="47467" xr:uid="{00000000-0005-0000-0000-0000B6B80000}"/>
    <cellStyle name="20% - Accent1 5 4 3 3 3" xfId="47468" xr:uid="{00000000-0005-0000-0000-0000B7B80000}"/>
    <cellStyle name="20% - Accent1 5 4 3 3 3 2" xfId="47469" xr:uid="{00000000-0005-0000-0000-0000B8B80000}"/>
    <cellStyle name="20% - Accent1 5 4 3 3 4" xfId="47470" xr:uid="{00000000-0005-0000-0000-0000B9B80000}"/>
    <cellStyle name="20% - Accent1 5 4 3 4" xfId="47471" xr:uid="{00000000-0005-0000-0000-0000BAB80000}"/>
    <cellStyle name="20% - Accent1 5 4 3 4 2" xfId="47472" xr:uid="{00000000-0005-0000-0000-0000BBB80000}"/>
    <cellStyle name="20% - Accent1 5 4 3 4 2 2" xfId="47473" xr:uid="{00000000-0005-0000-0000-0000BCB80000}"/>
    <cellStyle name="20% - Accent1 5 4 3 4 2 2 2" xfId="47474" xr:uid="{00000000-0005-0000-0000-0000BDB80000}"/>
    <cellStyle name="20% - Accent1 5 4 3 4 2 3" xfId="47475" xr:uid="{00000000-0005-0000-0000-0000BEB80000}"/>
    <cellStyle name="20% - Accent1 5 4 3 4 3" xfId="47476" xr:uid="{00000000-0005-0000-0000-0000BFB80000}"/>
    <cellStyle name="20% - Accent1 5 4 3 4 3 2" xfId="47477" xr:uid="{00000000-0005-0000-0000-0000C0B80000}"/>
    <cellStyle name="20% - Accent1 5 4 3 4 4" xfId="47478" xr:uid="{00000000-0005-0000-0000-0000C1B80000}"/>
    <cellStyle name="20% - Accent1 5 4 3 5" xfId="47479" xr:uid="{00000000-0005-0000-0000-0000C2B80000}"/>
    <cellStyle name="20% - Accent1 5 4 3 5 2" xfId="47480" xr:uid="{00000000-0005-0000-0000-0000C3B80000}"/>
    <cellStyle name="20% - Accent1 5 4 3 5 2 2" xfId="47481" xr:uid="{00000000-0005-0000-0000-0000C4B80000}"/>
    <cellStyle name="20% - Accent1 5 4 3 5 3" xfId="47482" xr:uid="{00000000-0005-0000-0000-0000C5B80000}"/>
    <cellStyle name="20% - Accent1 5 4 3 6" xfId="47483" xr:uid="{00000000-0005-0000-0000-0000C6B80000}"/>
    <cellStyle name="20% - Accent1 5 4 3 6 2" xfId="47484" xr:uid="{00000000-0005-0000-0000-0000C7B80000}"/>
    <cellStyle name="20% - Accent1 5 4 3 6 2 2" xfId="47485" xr:uid="{00000000-0005-0000-0000-0000C8B80000}"/>
    <cellStyle name="20% - Accent1 5 4 3 6 3" xfId="47486" xr:uid="{00000000-0005-0000-0000-0000C9B80000}"/>
    <cellStyle name="20% - Accent1 5 4 3 7" xfId="47487" xr:uid="{00000000-0005-0000-0000-0000CAB80000}"/>
    <cellStyle name="20% - Accent1 5 4 3 7 2" xfId="47488" xr:uid="{00000000-0005-0000-0000-0000CBB80000}"/>
    <cellStyle name="20% - Accent1 5 4 3 8" xfId="47489" xr:uid="{00000000-0005-0000-0000-0000CCB80000}"/>
    <cellStyle name="20% - Accent1 5 4 3 8 2" xfId="47490" xr:uid="{00000000-0005-0000-0000-0000CDB80000}"/>
    <cellStyle name="20% - Accent1 5 4 3 9" xfId="47491" xr:uid="{00000000-0005-0000-0000-0000CEB80000}"/>
    <cellStyle name="20% - Accent1 5 4 4" xfId="47492" xr:uid="{00000000-0005-0000-0000-0000CFB80000}"/>
    <cellStyle name="20% - Accent1 5 4 4 2" xfId="47493" xr:uid="{00000000-0005-0000-0000-0000D0B80000}"/>
    <cellStyle name="20% - Accent1 5 4 4 2 2" xfId="47494" xr:uid="{00000000-0005-0000-0000-0000D1B80000}"/>
    <cellStyle name="20% - Accent1 5 4 4 2 2 2" xfId="47495" xr:uid="{00000000-0005-0000-0000-0000D2B80000}"/>
    <cellStyle name="20% - Accent1 5 4 4 2 3" xfId="47496" xr:uid="{00000000-0005-0000-0000-0000D3B80000}"/>
    <cellStyle name="20% - Accent1 5 4 4 3" xfId="47497" xr:uid="{00000000-0005-0000-0000-0000D4B80000}"/>
    <cellStyle name="20% - Accent1 5 4 4 3 2" xfId="47498" xr:uid="{00000000-0005-0000-0000-0000D5B80000}"/>
    <cellStyle name="20% - Accent1 5 4 4 4" xfId="47499" xr:uid="{00000000-0005-0000-0000-0000D6B80000}"/>
    <cellStyle name="20% - Accent1 5 4 5" xfId="47500" xr:uid="{00000000-0005-0000-0000-0000D7B80000}"/>
    <cellStyle name="20% - Accent1 5 4 5 2" xfId="47501" xr:uid="{00000000-0005-0000-0000-0000D8B80000}"/>
    <cellStyle name="20% - Accent1 5 4 5 2 2" xfId="47502" xr:uid="{00000000-0005-0000-0000-0000D9B80000}"/>
    <cellStyle name="20% - Accent1 5 4 5 2 2 2" xfId="47503" xr:uid="{00000000-0005-0000-0000-0000DAB80000}"/>
    <cellStyle name="20% - Accent1 5 4 5 2 3" xfId="47504" xr:uid="{00000000-0005-0000-0000-0000DBB80000}"/>
    <cellStyle name="20% - Accent1 5 4 5 3" xfId="47505" xr:uid="{00000000-0005-0000-0000-0000DCB80000}"/>
    <cellStyle name="20% - Accent1 5 4 5 3 2" xfId="47506" xr:uid="{00000000-0005-0000-0000-0000DDB80000}"/>
    <cellStyle name="20% - Accent1 5 4 5 4" xfId="47507" xr:uid="{00000000-0005-0000-0000-0000DEB80000}"/>
    <cellStyle name="20% - Accent1 5 4 6" xfId="47508" xr:uid="{00000000-0005-0000-0000-0000DFB80000}"/>
    <cellStyle name="20% - Accent1 5 4 6 2" xfId="47509" xr:uid="{00000000-0005-0000-0000-0000E0B80000}"/>
    <cellStyle name="20% - Accent1 5 4 6 2 2" xfId="47510" xr:uid="{00000000-0005-0000-0000-0000E1B80000}"/>
    <cellStyle name="20% - Accent1 5 4 6 2 2 2" xfId="47511" xr:uid="{00000000-0005-0000-0000-0000E2B80000}"/>
    <cellStyle name="20% - Accent1 5 4 6 2 3" xfId="47512" xr:uid="{00000000-0005-0000-0000-0000E3B80000}"/>
    <cellStyle name="20% - Accent1 5 4 6 3" xfId="47513" xr:uid="{00000000-0005-0000-0000-0000E4B80000}"/>
    <cellStyle name="20% - Accent1 5 4 6 3 2" xfId="47514" xr:uid="{00000000-0005-0000-0000-0000E5B80000}"/>
    <cellStyle name="20% - Accent1 5 4 6 4" xfId="47515" xr:uid="{00000000-0005-0000-0000-0000E6B80000}"/>
    <cellStyle name="20% - Accent1 5 4 7" xfId="47516" xr:uid="{00000000-0005-0000-0000-0000E7B80000}"/>
    <cellStyle name="20% - Accent1 5 4 7 2" xfId="47517" xr:uid="{00000000-0005-0000-0000-0000E8B80000}"/>
    <cellStyle name="20% - Accent1 5 4 7 2 2" xfId="47518" xr:uid="{00000000-0005-0000-0000-0000E9B80000}"/>
    <cellStyle name="20% - Accent1 5 4 7 3" xfId="47519" xr:uid="{00000000-0005-0000-0000-0000EAB80000}"/>
    <cellStyle name="20% - Accent1 5 4 8" xfId="47520" xr:uid="{00000000-0005-0000-0000-0000EBB80000}"/>
    <cellStyle name="20% - Accent1 5 4 8 2" xfId="47521" xr:uid="{00000000-0005-0000-0000-0000ECB80000}"/>
    <cellStyle name="20% - Accent1 5 4 8 2 2" xfId="47522" xr:uid="{00000000-0005-0000-0000-0000EDB80000}"/>
    <cellStyle name="20% - Accent1 5 4 8 3" xfId="47523" xr:uid="{00000000-0005-0000-0000-0000EEB80000}"/>
    <cellStyle name="20% - Accent1 5 4 9" xfId="47524" xr:uid="{00000000-0005-0000-0000-0000EFB80000}"/>
    <cellStyle name="20% - Accent1 5 4 9 2" xfId="47525" xr:uid="{00000000-0005-0000-0000-0000F0B80000}"/>
    <cellStyle name="20% - Accent1 5 5" xfId="47526" xr:uid="{00000000-0005-0000-0000-0000F1B80000}"/>
    <cellStyle name="20% - Accent1 5 5 10" xfId="47527" xr:uid="{00000000-0005-0000-0000-0000F2B80000}"/>
    <cellStyle name="20% - Accent1 5 5 10 2" xfId="47528" xr:uid="{00000000-0005-0000-0000-0000F3B80000}"/>
    <cellStyle name="20% - Accent1 5 5 11" xfId="47529" xr:uid="{00000000-0005-0000-0000-0000F4B80000}"/>
    <cellStyle name="20% - Accent1 5 5 2" xfId="47530" xr:uid="{00000000-0005-0000-0000-0000F5B80000}"/>
    <cellStyle name="20% - Accent1 5 5 2 2" xfId="47531" xr:uid="{00000000-0005-0000-0000-0000F6B80000}"/>
    <cellStyle name="20% - Accent1 5 5 2 2 2" xfId="47532" xr:uid="{00000000-0005-0000-0000-0000F7B80000}"/>
    <cellStyle name="20% - Accent1 5 5 2 2 2 2" xfId="47533" xr:uid="{00000000-0005-0000-0000-0000F8B80000}"/>
    <cellStyle name="20% - Accent1 5 5 2 2 2 2 2" xfId="47534" xr:uid="{00000000-0005-0000-0000-0000F9B80000}"/>
    <cellStyle name="20% - Accent1 5 5 2 2 2 3" xfId="47535" xr:uid="{00000000-0005-0000-0000-0000FAB80000}"/>
    <cellStyle name="20% - Accent1 5 5 2 2 3" xfId="47536" xr:uid="{00000000-0005-0000-0000-0000FBB80000}"/>
    <cellStyle name="20% - Accent1 5 5 2 2 3 2" xfId="47537" xr:uid="{00000000-0005-0000-0000-0000FCB80000}"/>
    <cellStyle name="20% - Accent1 5 5 2 2 4" xfId="47538" xr:uid="{00000000-0005-0000-0000-0000FDB80000}"/>
    <cellStyle name="20% - Accent1 5 5 2 3" xfId="47539" xr:uid="{00000000-0005-0000-0000-0000FEB80000}"/>
    <cellStyle name="20% - Accent1 5 5 2 3 2" xfId="47540" xr:uid="{00000000-0005-0000-0000-0000FFB80000}"/>
    <cellStyle name="20% - Accent1 5 5 2 3 2 2" xfId="47541" xr:uid="{00000000-0005-0000-0000-000000B90000}"/>
    <cellStyle name="20% - Accent1 5 5 2 3 2 2 2" xfId="47542" xr:uid="{00000000-0005-0000-0000-000001B90000}"/>
    <cellStyle name="20% - Accent1 5 5 2 3 2 3" xfId="47543" xr:uid="{00000000-0005-0000-0000-000002B90000}"/>
    <cellStyle name="20% - Accent1 5 5 2 3 3" xfId="47544" xr:uid="{00000000-0005-0000-0000-000003B90000}"/>
    <cellStyle name="20% - Accent1 5 5 2 3 3 2" xfId="47545" xr:uid="{00000000-0005-0000-0000-000004B90000}"/>
    <cellStyle name="20% - Accent1 5 5 2 3 4" xfId="47546" xr:uid="{00000000-0005-0000-0000-000005B90000}"/>
    <cellStyle name="20% - Accent1 5 5 2 4" xfId="47547" xr:uid="{00000000-0005-0000-0000-000006B90000}"/>
    <cellStyle name="20% - Accent1 5 5 2 4 2" xfId="47548" xr:uid="{00000000-0005-0000-0000-000007B90000}"/>
    <cellStyle name="20% - Accent1 5 5 2 4 2 2" xfId="47549" xr:uid="{00000000-0005-0000-0000-000008B90000}"/>
    <cellStyle name="20% - Accent1 5 5 2 4 2 2 2" xfId="47550" xr:uid="{00000000-0005-0000-0000-000009B90000}"/>
    <cellStyle name="20% - Accent1 5 5 2 4 2 3" xfId="47551" xr:uid="{00000000-0005-0000-0000-00000AB90000}"/>
    <cellStyle name="20% - Accent1 5 5 2 4 3" xfId="47552" xr:uid="{00000000-0005-0000-0000-00000BB90000}"/>
    <cellStyle name="20% - Accent1 5 5 2 4 3 2" xfId="47553" xr:uid="{00000000-0005-0000-0000-00000CB90000}"/>
    <cellStyle name="20% - Accent1 5 5 2 4 4" xfId="47554" xr:uid="{00000000-0005-0000-0000-00000DB90000}"/>
    <cellStyle name="20% - Accent1 5 5 2 5" xfId="47555" xr:uid="{00000000-0005-0000-0000-00000EB90000}"/>
    <cellStyle name="20% - Accent1 5 5 2 5 2" xfId="47556" xr:uid="{00000000-0005-0000-0000-00000FB90000}"/>
    <cellStyle name="20% - Accent1 5 5 2 5 2 2" xfId="47557" xr:uid="{00000000-0005-0000-0000-000010B90000}"/>
    <cellStyle name="20% - Accent1 5 5 2 5 3" xfId="47558" xr:uid="{00000000-0005-0000-0000-000011B90000}"/>
    <cellStyle name="20% - Accent1 5 5 2 6" xfId="47559" xr:uid="{00000000-0005-0000-0000-000012B90000}"/>
    <cellStyle name="20% - Accent1 5 5 2 6 2" xfId="47560" xr:uid="{00000000-0005-0000-0000-000013B90000}"/>
    <cellStyle name="20% - Accent1 5 5 2 6 2 2" xfId="47561" xr:uid="{00000000-0005-0000-0000-000014B90000}"/>
    <cellStyle name="20% - Accent1 5 5 2 6 3" xfId="47562" xr:uid="{00000000-0005-0000-0000-000015B90000}"/>
    <cellStyle name="20% - Accent1 5 5 2 7" xfId="47563" xr:uid="{00000000-0005-0000-0000-000016B90000}"/>
    <cellStyle name="20% - Accent1 5 5 2 7 2" xfId="47564" xr:uid="{00000000-0005-0000-0000-000017B90000}"/>
    <cellStyle name="20% - Accent1 5 5 2 8" xfId="47565" xr:uid="{00000000-0005-0000-0000-000018B90000}"/>
    <cellStyle name="20% - Accent1 5 5 2 8 2" xfId="47566" xr:uid="{00000000-0005-0000-0000-000019B90000}"/>
    <cellStyle name="20% - Accent1 5 5 2 9" xfId="47567" xr:uid="{00000000-0005-0000-0000-00001AB90000}"/>
    <cellStyle name="20% - Accent1 5 5 3" xfId="47568" xr:uid="{00000000-0005-0000-0000-00001BB90000}"/>
    <cellStyle name="20% - Accent1 5 5 3 2" xfId="47569" xr:uid="{00000000-0005-0000-0000-00001CB90000}"/>
    <cellStyle name="20% - Accent1 5 5 3 2 2" xfId="47570" xr:uid="{00000000-0005-0000-0000-00001DB90000}"/>
    <cellStyle name="20% - Accent1 5 5 3 2 2 2" xfId="47571" xr:uid="{00000000-0005-0000-0000-00001EB90000}"/>
    <cellStyle name="20% - Accent1 5 5 3 2 2 2 2" xfId="47572" xr:uid="{00000000-0005-0000-0000-00001FB90000}"/>
    <cellStyle name="20% - Accent1 5 5 3 2 2 3" xfId="47573" xr:uid="{00000000-0005-0000-0000-000020B90000}"/>
    <cellStyle name="20% - Accent1 5 5 3 2 3" xfId="47574" xr:uid="{00000000-0005-0000-0000-000021B90000}"/>
    <cellStyle name="20% - Accent1 5 5 3 2 3 2" xfId="47575" xr:uid="{00000000-0005-0000-0000-000022B90000}"/>
    <cellStyle name="20% - Accent1 5 5 3 2 4" xfId="47576" xr:uid="{00000000-0005-0000-0000-000023B90000}"/>
    <cellStyle name="20% - Accent1 5 5 3 3" xfId="47577" xr:uid="{00000000-0005-0000-0000-000024B90000}"/>
    <cellStyle name="20% - Accent1 5 5 3 3 2" xfId="47578" xr:uid="{00000000-0005-0000-0000-000025B90000}"/>
    <cellStyle name="20% - Accent1 5 5 3 3 2 2" xfId="47579" xr:uid="{00000000-0005-0000-0000-000026B90000}"/>
    <cellStyle name="20% - Accent1 5 5 3 3 2 2 2" xfId="47580" xr:uid="{00000000-0005-0000-0000-000027B90000}"/>
    <cellStyle name="20% - Accent1 5 5 3 3 2 3" xfId="47581" xr:uid="{00000000-0005-0000-0000-000028B90000}"/>
    <cellStyle name="20% - Accent1 5 5 3 3 3" xfId="47582" xr:uid="{00000000-0005-0000-0000-000029B90000}"/>
    <cellStyle name="20% - Accent1 5 5 3 3 3 2" xfId="47583" xr:uid="{00000000-0005-0000-0000-00002AB90000}"/>
    <cellStyle name="20% - Accent1 5 5 3 3 4" xfId="47584" xr:uid="{00000000-0005-0000-0000-00002BB90000}"/>
    <cellStyle name="20% - Accent1 5 5 3 4" xfId="47585" xr:uid="{00000000-0005-0000-0000-00002CB90000}"/>
    <cellStyle name="20% - Accent1 5 5 3 4 2" xfId="47586" xr:uid="{00000000-0005-0000-0000-00002DB90000}"/>
    <cellStyle name="20% - Accent1 5 5 3 4 2 2" xfId="47587" xr:uid="{00000000-0005-0000-0000-00002EB90000}"/>
    <cellStyle name="20% - Accent1 5 5 3 4 2 2 2" xfId="47588" xr:uid="{00000000-0005-0000-0000-00002FB90000}"/>
    <cellStyle name="20% - Accent1 5 5 3 4 2 3" xfId="47589" xr:uid="{00000000-0005-0000-0000-000030B90000}"/>
    <cellStyle name="20% - Accent1 5 5 3 4 3" xfId="47590" xr:uid="{00000000-0005-0000-0000-000031B90000}"/>
    <cellStyle name="20% - Accent1 5 5 3 4 3 2" xfId="47591" xr:uid="{00000000-0005-0000-0000-000032B90000}"/>
    <cellStyle name="20% - Accent1 5 5 3 4 4" xfId="47592" xr:uid="{00000000-0005-0000-0000-000033B90000}"/>
    <cellStyle name="20% - Accent1 5 5 3 5" xfId="47593" xr:uid="{00000000-0005-0000-0000-000034B90000}"/>
    <cellStyle name="20% - Accent1 5 5 3 5 2" xfId="47594" xr:uid="{00000000-0005-0000-0000-000035B90000}"/>
    <cellStyle name="20% - Accent1 5 5 3 5 2 2" xfId="47595" xr:uid="{00000000-0005-0000-0000-000036B90000}"/>
    <cellStyle name="20% - Accent1 5 5 3 5 3" xfId="47596" xr:uid="{00000000-0005-0000-0000-000037B90000}"/>
    <cellStyle name="20% - Accent1 5 5 3 6" xfId="47597" xr:uid="{00000000-0005-0000-0000-000038B90000}"/>
    <cellStyle name="20% - Accent1 5 5 3 6 2" xfId="47598" xr:uid="{00000000-0005-0000-0000-000039B90000}"/>
    <cellStyle name="20% - Accent1 5 5 3 6 2 2" xfId="47599" xr:uid="{00000000-0005-0000-0000-00003AB90000}"/>
    <cellStyle name="20% - Accent1 5 5 3 6 3" xfId="47600" xr:uid="{00000000-0005-0000-0000-00003BB90000}"/>
    <cellStyle name="20% - Accent1 5 5 3 7" xfId="47601" xr:uid="{00000000-0005-0000-0000-00003CB90000}"/>
    <cellStyle name="20% - Accent1 5 5 3 7 2" xfId="47602" xr:uid="{00000000-0005-0000-0000-00003DB90000}"/>
    <cellStyle name="20% - Accent1 5 5 3 8" xfId="47603" xr:uid="{00000000-0005-0000-0000-00003EB90000}"/>
    <cellStyle name="20% - Accent1 5 5 3 8 2" xfId="47604" xr:uid="{00000000-0005-0000-0000-00003FB90000}"/>
    <cellStyle name="20% - Accent1 5 5 3 9" xfId="47605" xr:uid="{00000000-0005-0000-0000-000040B90000}"/>
    <cellStyle name="20% - Accent1 5 5 4" xfId="47606" xr:uid="{00000000-0005-0000-0000-000041B90000}"/>
    <cellStyle name="20% - Accent1 5 5 4 2" xfId="47607" xr:uid="{00000000-0005-0000-0000-000042B90000}"/>
    <cellStyle name="20% - Accent1 5 5 4 2 2" xfId="47608" xr:uid="{00000000-0005-0000-0000-000043B90000}"/>
    <cellStyle name="20% - Accent1 5 5 4 2 2 2" xfId="47609" xr:uid="{00000000-0005-0000-0000-000044B90000}"/>
    <cellStyle name="20% - Accent1 5 5 4 2 3" xfId="47610" xr:uid="{00000000-0005-0000-0000-000045B90000}"/>
    <cellStyle name="20% - Accent1 5 5 4 3" xfId="47611" xr:uid="{00000000-0005-0000-0000-000046B90000}"/>
    <cellStyle name="20% - Accent1 5 5 4 3 2" xfId="47612" xr:uid="{00000000-0005-0000-0000-000047B90000}"/>
    <cellStyle name="20% - Accent1 5 5 4 4" xfId="47613" xr:uid="{00000000-0005-0000-0000-000048B90000}"/>
    <cellStyle name="20% - Accent1 5 5 5" xfId="47614" xr:uid="{00000000-0005-0000-0000-000049B90000}"/>
    <cellStyle name="20% - Accent1 5 5 5 2" xfId="47615" xr:uid="{00000000-0005-0000-0000-00004AB90000}"/>
    <cellStyle name="20% - Accent1 5 5 5 2 2" xfId="47616" xr:uid="{00000000-0005-0000-0000-00004BB90000}"/>
    <cellStyle name="20% - Accent1 5 5 5 2 2 2" xfId="47617" xr:uid="{00000000-0005-0000-0000-00004CB90000}"/>
    <cellStyle name="20% - Accent1 5 5 5 2 3" xfId="47618" xr:uid="{00000000-0005-0000-0000-00004DB90000}"/>
    <cellStyle name="20% - Accent1 5 5 5 3" xfId="47619" xr:uid="{00000000-0005-0000-0000-00004EB90000}"/>
    <cellStyle name="20% - Accent1 5 5 5 3 2" xfId="47620" xr:uid="{00000000-0005-0000-0000-00004FB90000}"/>
    <cellStyle name="20% - Accent1 5 5 5 4" xfId="47621" xr:uid="{00000000-0005-0000-0000-000050B90000}"/>
    <cellStyle name="20% - Accent1 5 5 6" xfId="47622" xr:uid="{00000000-0005-0000-0000-000051B90000}"/>
    <cellStyle name="20% - Accent1 5 5 6 2" xfId="47623" xr:uid="{00000000-0005-0000-0000-000052B90000}"/>
    <cellStyle name="20% - Accent1 5 5 6 2 2" xfId="47624" xr:uid="{00000000-0005-0000-0000-000053B90000}"/>
    <cellStyle name="20% - Accent1 5 5 6 2 2 2" xfId="47625" xr:uid="{00000000-0005-0000-0000-000054B90000}"/>
    <cellStyle name="20% - Accent1 5 5 6 2 3" xfId="47626" xr:uid="{00000000-0005-0000-0000-000055B90000}"/>
    <cellStyle name="20% - Accent1 5 5 6 3" xfId="47627" xr:uid="{00000000-0005-0000-0000-000056B90000}"/>
    <cellStyle name="20% - Accent1 5 5 6 3 2" xfId="47628" xr:uid="{00000000-0005-0000-0000-000057B90000}"/>
    <cellStyle name="20% - Accent1 5 5 6 4" xfId="47629" xr:uid="{00000000-0005-0000-0000-000058B90000}"/>
    <cellStyle name="20% - Accent1 5 5 7" xfId="47630" xr:uid="{00000000-0005-0000-0000-000059B90000}"/>
    <cellStyle name="20% - Accent1 5 5 7 2" xfId="47631" xr:uid="{00000000-0005-0000-0000-00005AB90000}"/>
    <cellStyle name="20% - Accent1 5 5 7 2 2" xfId="47632" xr:uid="{00000000-0005-0000-0000-00005BB90000}"/>
    <cellStyle name="20% - Accent1 5 5 7 3" xfId="47633" xr:uid="{00000000-0005-0000-0000-00005CB90000}"/>
    <cellStyle name="20% - Accent1 5 5 8" xfId="47634" xr:uid="{00000000-0005-0000-0000-00005DB90000}"/>
    <cellStyle name="20% - Accent1 5 5 8 2" xfId="47635" xr:uid="{00000000-0005-0000-0000-00005EB90000}"/>
    <cellStyle name="20% - Accent1 5 5 8 2 2" xfId="47636" xr:uid="{00000000-0005-0000-0000-00005FB90000}"/>
    <cellStyle name="20% - Accent1 5 5 8 3" xfId="47637" xr:uid="{00000000-0005-0000-0000-000060B90000}"/>
    <cellStyle name="20% - Accent1 5 5 9" xfId="47638" xr:uid="{00000000-0005-0000-0000-000061B90000}"/>
    <cellStyle name="20% - Accent1 5 5 9 2" xfId="47639" xr:uid="{00000000-0005-0000-0000-000062B90000}"/>
    <cellStyle name="20% - Accent1 5 6" xfId="47640" xr:uid="{00000000-0005-0000-0000-000063B90000}"/>
    <cellStyle name="20% - Accent1 5 6 10" xfId="47641" xr:uid="{00000000-0005-0000-0000-000064B90000}"/>
    <cellStyle name="20% - Accent1 5 6 10 2" xfId="47642" xr:uid="{00000000-0005-0000-0000-000065B90000}"/>
    <cellStyle name="20% - Accent1 5 6 11" xfId="47643" xr:uid="{00000000-0005-0000-0000-000066B90000}"/>
    <cellStyle name="20% - Accent1 5 6 2" xfId="47644" xr:uid="{00000000-0005-0000-0000-000067B90000}"/>
    <cellStyle name="20% - Accent1 5 6 2 2" xfId="47645" xr:uid="{00000000-0005-0000-0000-000068B90000}"/>
    <cellStyle name="20% - Accent1 5 6 2 2 2" xfId="47646" xr:uid="{00000000-0005-0000-0000-000069B90000}"/>
    <cellStyle name="20% - Accent1 5 6 2 2 2 2" xfId="47647" xr:uid="{00000000-0005-0000-0000-00006AB90000}"/>
    <cellStyle name="20% - Accent1 5 6 2 2 2 2 2" xfId="47648" xr:uid="{00000000-0005-0000-0000-00006BB90000}"/>
    <cellStyle name="20% - Accent1 5 6 2 2 2 3" xfId="47649" xr:uid="{00000000-0005-0000-0000-00006CB90000}"/>
    <cellStyle name="20% - Accent1 5 6 2 2 3" xfId="47650" xr:uid="{00000000-0005-0000-0000-00006DB90000}"/>
    <cellStyle name="20% - Accent1 5 6 2 2 3 2" xfId="47651" xr:uid="{00000000-0005-0000-0000-00006EB90000}"/>
    <cellStyle name="20% - Accent1 5 6 2 2 4" xfId="47652" xr:uid="{00000000-0005-0000-0000-00006FB90000}"/>
    <cellStyle name="20% - Accent1 5 6 2 3" xfId="47653" xr:uid="{00000000-0005-0000-0000-000070B90000}"/>
    <cellStyle name="20% - Accent1 5 6 2 3 2" xfId="47654" xr:uid="{00000000-0005-0000-0000-000071B90000}"/>
    <cellStyle name="20% - Accent1 5 6 2 3 2 2" xfId="47655" xr:uid="{00000000-0005-0000-0000-000072B90000}"/>
    <cellStyle name="20% - Accent1 5 6 2 3 2 2 2" xfId="47656" xr:uid="{00000000-0005-0000-0000-000073B90000}"/>
    <cellStyle name="20% - Accent1 5 6 2 3 2 3" xfId="47657" xr:uid="{00000000-0005-0000-0000-000074B90000}"/>
    <cellStyle name="20% - Accent1 5 6 2 3 3" xfId="47658" xr:uid="{00000000-0005-0000-0000-000075B90000}"/>
    <cellStyle name="20% - Accent1 5 6 2 3 3 2" xfId="47659" xr:uid="{00000000-0005-0000-0000-000076B90000}"/>
    <cellStyle name="20% - Accent1 5 6 2 3 4" xfId="47660" xr:uid="{00000000-0005-0000-0000-000077B90000}"/>
    <cellStyle name="20% - Accent1 5 6 2 4" xfId="47661" xr:uid="{00000000-0005-0000-0000-000078B90000}"/>
    <cellStyle name="20% - Accent1 5 6 2 4 2" xfId="47662" xr:uid="{00000000-0005-0000-0000-000079B90000}"/>
    <cellStyle name="20% - Accent1 5 6 2 4 2 2" xfId="47663" xr:uid="{00000000-0005-0000-0000-00007AB90000}"/>
    <cellStyle name="20% - Accent1 5 6 2 4 2 2 2" xfId="47664" xr:uid="{00000000-0005-0000-0000-00007BB90000}"/>
    <cellStyle name="20% - Accent1 5 6 2 4 2 3" xfId="47665" xr:uid="{00000000-0005-0000-0000-00007CB90000}"/>
    <cellStyle name="20% - Accent1 5 6 2 4 3" xfId="47666" xr:uid="{00000000-0005-0000-0000-00007DB90000}"/>
    <cellStyle name="20% - Accent1 5 6 2 4 3 2" xfId="47667" xr:uid="{00000000-0005-0000-0000-00007EB90000}"/>
    <cellStyle name="20% - Accent1 5 6 2 4 4" xfId="47668" xr:uid="{00000000-0005-0000-0000-00007FB90000}"/>
    <cellStyle name="20% - Accent1 5 6 2 5" xfId="47669" xr:uid="{00000000-0005-0000-0000-000080B90000}"/>
    <cellStyle name="20% - Accent1 5 6 2 5 2" xfId="47670" xr:uid="{00000000-0005-0000-0000-000081B90000}"/>
    <cellStyle name="20% - Accent1 5 6 2 5 2 2" xfId="47671" xr:uid="{00000000-0005-0000-0000-000082B90000}"/>
    <cellStyle name="20% - Accent1 5 6 2 5 3" xfId="47672" xr:uid="{00000000-0005-0000-0000-000083B90000}"/>
    <cellStyle name="20% - Accent1 5 6 2 6" xfId="47673" xr:uid="{00000000-0005-0000-0000-000084B90000}"/>
    <cellStyle name="20% - Accent1 5 6 2 6 2" xfId="47674" xr:uid="{00000000-0005-0000-0000-000085B90000}"/>
    <cellStyle name="20% - Accent1 5 6 2 6 2 2" xfId="47675" xr:uid="{00000000-0005-0000-0000-000086B90000}"/>
    <cellStyle name="20% - Accent1 5 6 2 6 3" xfId="47676" xr:uid="{00000000-0005-0000-0000-000087B90000}"/>
    <cellStyle name="20% - Accent1 5 6 2 7" xfId="47677" xr:uid="{00000000-0005-0000-0000-000088B90000}"/>
    <cellStyle name="20% - Accent1 5 6 2 7 2" xfId="47678" xr:uid="{00000000-0005-0000-0000-000089B90000}"/>
    <cellStyle name="20% - Accent1 5 6 2 8" xfId="47679" xr:uid="{00000000-0005-0000-0000-00008AB90000}"/>
    <cellStyle name="20% - Accent1 5 6 2 8 2" xfId="47680" xr:uid="{00000000-0005-0000-0000-00008BB90000}"/>
    <cellStyle name="20% - Accent1 5 6 2 9" xfId="47681" xr:uid="{00000000-0005-0000-0000-00008CB90000}"/>
    <cellStyle name="20% - Accent1 5 6 3" xfId="47682" xr:uid="{00000000-0005-0000-0000-00008DB90000}"/>
    <cellStyle name="20% - Accent1 5 6 3 2" xfId="47683" xr:uid="{00000000-0005-0000-0000-00008EB90000}"/>
    <cellStyle name="20% - Accent1 5 6 3 2 2" xfId="47684" xr:uid="{00000000-0005-0000-0000-00008FB90000}"/>
    <cellStyle name="20% - Accent1 5 6 3 2 2 2" xfId="47685" xr:uid="{00000000-0005-0000-0000-000090B90000}"/>
    <cellStyle name="20% - Accent1 5 6 3 2 2 2 2" xfId="47686" xr:uid="{00000000-0005-0000-0000-000091B90000}"/>
    <cellStyle name="20% - Accent1 5 6 3 2 2 3" xfId="47687" xr:uid="{00000000-0005-0000-0000-000092B90000}"/>
    <cellStyle name="20% - Accent1 5 6 3 2 3" xfId="47688" xr:uid="{00000000-0005-0000-0000-000093B90000}"/>
    <cellStyle name="20% - Accent1 5 6 3 2 3 2" xfId="47689" xr:uid="{00000000-0005-0000-0000-000094B90000}"/>
    <cellStyle name="20% - Accent1 5 6 3 2 4" xfId="47690" xr:uid="{00000000-0005-0000-0000-000095B90000}"/>
    <cellStyle name="20% - Accent1 5 6 3 3" xfId="47691" xr:uid="{00000000-0005-0000-0000-000096B90000}"/>
    <cellStyle name="20% - Accent1 5 6 3 3 2" xfId="47692" xr:uid="{00000000-0005-0000-0000-000097B90000}"/>
    <cellStyle name="20% - Accent1 5 6 3 3 2 2" xfId="47693" xr:uid="{00000000-0005-0000-0000-000098B90000}"/>
    <cellStyle name="20% - Accent1 5 6 3 3 2 2 2" xfId="47694" xr:uid="{00000000-0005-0000-0000-000099B90000}"/>
    <cellStyle name="20% - Accent1 5 6 3 3 2 3" xfId="47695" xr:uid="{00000000-0005-0000-0000-00009AB90000}"/>
    <cellStyle name="20% - Accent1 5 6 3 3 3" xfId="47696" xr:uid="{00000000-0005-0000-0000-00009BB90000}"/>
    <cellStyle name="20% - Accent1 5 6 3 3 3 2" xfId="47697" xr:uid="{00000000-0005-0000-0000-00009CB90000}"/>
    <cellStyle name="20% - Accent1 5 6 3 3 4" xfId="47698" xr:uid="{00000000-0005-0000-0000-00009DB90000}"/>
    <cellStyle name="20% - Accent1 5 6 3 4" xfId="47699" xr:uid="{00000000-0005-0000-0000-00009EB90000}"/>
    <cellStyle name="20% - Accent1 5 6 3 4 2" xfId="47700" xr:uid="{00000000-0005-0000-0000-00009FB90000}"/>
    <cellStyle name="20% - Accent1 5 6 3 4 2 2" xfId="47701" xr:uid="{00000000-0005-0000-0000-0000A0B90000}"/>
    <cellStyle name="20% - Accent1 5 6 3 4 2 2 2" xfId="47702" xr:uid="{00000000-0005-0000-0000-0000A1B90000}"/>
    <cellStyle name="20% - Accent1 5 6 3 4 2 3" xfId="47703" xr:uid="{00000000-0005-0000-0000-0000A2B90000}"/>
    <cellStyle name="20% - Accent1 5 6 3 4 3" xfId="47704" xr:uid="{00000000-0005-0000-0000-0000A3B90000}"/>
    <cellStyle name="20% - Accent1 5 6 3 4 3 2" xfId="47705" xr:uid="{00000000-0005-0000-0000-0000A4B90000}"/>
    <cellStyle name="20% - Accent1 5 6 3 4 4" xfId="47706" xr:uid="{00000000-0005-0000-0000-0000A5B90000}"/>
    <cellStyle name="20% - Accent1 5 6 3 5" xfId="47707" xr:uid="{00000000-0005-0000-0000-0000A6B90000}"/>
    <cellStyle name="20% - Accent1 5 6 3 5 2" xfId="47708" xr:uid="{00000000-0005-0000-0000-0000A7B90000}"/>
    <cellStyle name="20% - Accent1 5 6 3 5 2 2" xfId="47709" xr:uid="{00000000-0005-0000-0000-0000A8B90000}"/>
    <cellStyle name="20% - Accent1 5 6 3 5 3" xfId="47710" xr:uid="{00000000-0005-0000-0000-0000A9B90000}"/>
    <cellStyle name="20% - Accent1 5 6 3 6" xfId="47711" xr:uid="{00000000-0005-0000-0000-0000AAB90000}"/>
    <cellStyle name="20% - Accent1 5 6 3 6 2" xfId="47712" xr:uid="{00000000-0005-0000-0000-0000ABB90000}"/>
    <cellStyle name="20% - Accent1 5 6 3 6 2 2" xfId="47713" xr:uid="{00000000-0005-0000-0000-0000ACB90000}"/>
    <cellStyle name="20% - Accent1 5 6 3 6 3" xfId="47714" xr:uid="{00000000-0005-0000-0000-0000ADB90000}"/>
    <cellStyle name="20% - Accent1 5 6 3 7" xfId="47715" xr:uid="{00000000-0005-0000-0000-0000AEB90000}"/>
    <cellStyle name="20% - Accent1 5 6 3 7 2" xfId="47716" xr:uid="{00000000-0005-0000-0000-0000AFB90000}"/>
    <cellStyle name="20% - Accent1 5 6 3 8" xfId="47717" xr:uid="{00000000-0005-0000-0000-0000B0B90000}"/>
    <cellStyle name="20% - Accent1 5 6 3 8 2" xfId="47718" xr:uid="{00000000-0005-0000-0000-0000B1B90000}"/>
    <cellStyle name="20% - Accent1 5 6 3 9" xfId="47719" xr:uid="{00000000-0005-0000-0000-0000B2B90000}"/>
    <cellStyle name="20% - Accent1 5 6 4" xfId="47720" xr:uid="{00000000-0005-0000-0000-0000B3B90000}"/>
    <cellStyle name="20% - Accent1 5 6 4 2" xfId="47721" xr:uid="{00000000-0005-0000-0000-0000B4B90000}"/>
    <cellStyle name="20% - Accent1 5 6 4 2 2" xfId="47722" xr:uid="{00000000-0005-0000-0000-0000B5B90000}"/>
    <cellStyle name="20% - Accent1 5 6 4 2 2 2" xfId="47723" xr:uid="{00000000-0005-0000-0000-0000B6B90000}"/>
    <cellStyle name="20% - Accent1 5 6 4 2 3" xfId="47724" xr:uid="{00000000-0005-0000-0000-0000B7B90000}"/>
    <cellStyle name="20% - Accent1 5 6 4 3" xfId="47725" xr:uid="{00000000-0005-0000-0000-0000B8B90000}"/>
    <cellStyle name="20% - Accent1 5 6 4 3 2" xfId="47726" xr:uid="{00000000-0005-0000-0000-0000B9B90000}"/>
    <cellStyle name="20% - Accent1 5 6 4 4" xfId="47727" xr:uid="{00000000-0005-0000-0000-0000BAB90000}"/>
    <cellStyle name="20% - Accent1 5 6 5" xfId="47728" xr:uid="{00000000-0005-0000-0000-0000BBB90000}"/>
    <cellStyle name="20% - Accent1 5 6 5 2" xfId="47729" xr:uid="{00000000-0005-0000-0000-0000BCB90000}"/>
    <cellStyle name="20% - Accent1 5 6 5 2 2" xfId="47730" xr:uid="{00000000-0005-0000-0000-0000BDB90000}"/>
    <cellStyle name="20% - Accent1 5 6 5 2 2 2" xfId="47731" xr:uid="{00000000-0005-0000-0000-0000BEB90000}"/>
    <cellStyle name="20% - Accent1 5 6 5 2 3" xfId="47732" xr:uid="{00000000-0005-0000-0000-0000BFB90000}"/>
    <cellStyle name="20% - Accent1 5 6 5 3" xfId="47733" xr:uid="{00000000-0005-0000-0000-0000C0B90000}"/>
    <cellStyle name="20% - Accent1 5 6 5 3 2" xfId="47734" xr:uid="{00000000-0005-0000-0000-0000C1B90000}"/>
    <cellStyle name="20% - Accent1 5 6 5 4" xfId="47735" xr:uid="{00000000-0005-0000-0000-0000C2B90000}"/>
    <cellStyle name="20% - Accent1 5 6 6" xfId="47736" xr:uid="{00000000-0005-0000-0000-0000C3B90000}"/>
    <cellStyle name="20% - Accent1 5 6 6 2" xfId="47737" xr:uid="{00000000-0005-0000-0000-0000C4B90000}"/>
    <cellStyle name="20% - Accent1 5 6 6 2 2" xfId="47738" xr:uid="{00000000-0005-0000-0000-0000C5B90000}"/>
    <cellStyle name="20% - Accent1 5 6 6 2 2 2" xfId="47739" xr:uid="{00000000-0005-0000-0000-0000C6B90000}"/>
    <cellStyle name="20% - Accent1 5 6 6 2 3" xfId="47740" xr:uid="{00000000-0005-0000-0000-0000C7B90000}"/>
    <cellStyle name="20% - Accent1 5 6 6 3" xfId="47741" xr:uid="{00000000-0005-0000-0000-0000C8B90000}"/>
    <cellStyle name="20% - Accent1 5 6 6 3 2" xfId="47742" xr:uid="{00000000-0005-0000-0000-0000C9B90000}"/>
    <cellStyle name="20% - Accent1 5 6 6 4" xfId="47743" xr:uid="{00000000-0005-0000-0000-0000CAB90000}"/>
    <cellStyle name="20% - Accent1 5 6 7" xfId="47744" xr:uid="{00000000-0005-0000-0000-0000CBB90000}"/>
    <cellStyle name="20% - Accent1 5 6 7 2" xfId="47745" xr:uid="{00000000-0005-0000-0000-0000CCB90000}"/>
    <cellStyle name="20% - Accent1 5 6 7 2 2" xfId="47746" xr:uid="{00000000-0005-0000-0000-0000CDB90000}"/>
    <cellStyle name="20% - Accent1 5 6 7 3" xfId="47747" xr:uid="{00000000-0005-0000-0000-0000CEB90000}"/>
    <cellStyle name="20% - Accent1 5 6 8" xfId="47748" xr:uid="{00000000-0005-0000-0000-0000CFB90000}"/>
    <cellStyle name="20% - Accent1 5 6 8 2" xfId="47749" xr:uid="{00000000-0005-0000-0000-0000D0B90000}"/>
    <cellStyle name="20% - Accent1 5 6 8 2 2" xfId="47750" xr:uid="{00000000-0005-0000-0000-0000D1B90000}"/>
    <cellStyle name="20% - Accent1 5 6 8 3" xfId="47751" xr:uid="{00000000-0005-0000-0000-0000D2B90000}"/>
    <cellStyle name="20% - Accent1 5 6 9" xfId="47752" xr:uid="{00000000-0005-0000-0000-0000D3B90000}"/>
    <cellStyle name="20% - Accent1 5 6 9 2" xfId="47753" xr:uid="{00000000-0005-0000-0000-0000D4B90000}"/>
    <cellStyle name="20% - Accent1 5 7" xfId="47754" xr:uid="{00000000-0005-0000-0000-0000D5B90000}"/>
    <cellStyle name="20% - Accent1 5 7 2" xfId="47755" xr:uid="{00000000-0005-0000-0000-0000D6B90000}"/>
    <cellStyle name="20% - Accent1 5 7 2 2" xfId="47756" xr:uid="{00000000-0005-0000-0000-0000D7B90000}"/>
    <cellStyle name="20% - Accent1 5 7 2 2 2" xfId="47757" xr:uid="{00000000-0005-0000-0000-0000D8B90000}"/>
    <cellStyle name="20% - Accent1 5 7 2 2 2 2" xfId="47758" xr:uid="{00000000-0005-0000-0000-0000D9B90000}"/>
    <cellStyle name="20% - Accent1 5 7 2 2 3" xfId="47759" xr:uid="{00000000-0005-0000-0000-0000DAB90000}"/>
    <cellStyle name="20% - Accent1 5 7 2 3" xfId="47760" xr:uid="{00000000-0005-0000-0000-0000DBB90000}"/>
    <cellStyle name="20% - Accent1 5 7 2 3 2" xfId="47761" xr:uid="{00000000-0005-0000-0000-0000DCB90000}"/>
    <cellStyle name="20% - Accent1 5 7 2 4" xfId="47762" xr:uid="{00000000-0005-0000-0000-0000DDB90000}"/>
    <cellStyle name="20% - Accent1 5 7 3" xfId="47763" xr:uid="{00000000-0005-0000-0000-0000DEB90000}"/>
    <cellStyle name="20% - Accent1 5 7 3 2" xfId="47764" xr:uid="{00000000-0005-0000-0000-0000DFB90000}"/>
    <cellStyle name="20% - Accent1 5 7 3 2 2" xfId="47765" xr:uid="{00000000-0005-0000-0000-0000E0B90000}"/>
    <cellStyle name="20% - Accent1 5 7 3 2 2 2" xfId="47766" xr:uid="{00000000-0005-0000-0000-0000E1B90000}"/>
    <cellStyle name="20% - Accent1 5 7 3 2 3" xfId="47767" xr:uid="{00000000-0005-0000-0000-0000E2B90000}"/>
    <cellStyle name="20% - Accent1 5 7 3 3" xfId="47768" xr:uid="{00000000-0005-0000-0000-0000E3B90000}"/>
    <cellStyle name="20% - Accent1 5 7 3 3 2" xfId="47769" xr:uid="{00000000-0005-0000-0000-0000E4B90000}"/>
    <cellStyle name="20% - Accent1 5 7 3 4" xfId="47770" xr:uid="{00000000-0005-0000-0000-0000E5B90000}"/>
    <cellStyle name="20% - Accent1 5 7 4" xfId="47771" xr:uid="{00000000-0005-0000-0000-0000E6B90000}"/>
    <cellStyle name="20% - Accent1 5 7 4 2" xfId="47772" xr:uid="{00000000-0005-0000-0000-0000E7B90000}"/>
    <cellStyle name="20% - Accent1 5 7 4 2 2" xfId="47773" xr:uid="{00000000-0005-0000-0000-0000E8B90000}"/>
    <cellStyle name="20% - Accent1 5 7 4 2 2 2" xfId="47774" xr:uid="{00000000-0005-0000-0000-0000E9B90000}"/>
    <cellStyle name="20% - Accent1 5 7 4 2 3" xfId="47775" xr:uid="{00000000-0005-0000-0000-0000EAB90000}"/>
    <cellStyle name="20% - Accent1 5 7 4 3" xfId="47776" xr:uid="{00000000-0005-0000-0000-0000EBB90000}"/>
    <cellStyle name="20% - Accent1 5 7 4 3 2" xfId="47777" xr:uid="{00000000-0005-0000-0000-0000ECB90000}"/>
    <cellStyle name="20% - Accent1 5 7 4 4" xfId="47778" xr:uid="{00000000-0005-0000-0000-0000EDB90000}"/>
    <cellStyle name="20% - Accent1 5 7 5" xfId="47779" xr:uid="{00000000-0005-0000-0000-0000EEB90000}"/>
    <cellStyle name="20% - Accent1 5 7 5 2" xfId="47780" xr:uid="{00000000-0005-0000-0000-0000EFB90000}"/>
    <cellStyle name="20% - Accent1 5 7 5 2 2" xfId="47781" xr:uid="{00000000-0005-0000-0000-0000F0B90000}"/>
    <cellStyle name="20% - Accent1 5 7 5 3" xfId="47782" xr:uid="{00000000-0005-0000-0000-0000F1B90000}"/>
    <cellStyle name="20% - Accent1 5 7 6" xfId="47783" xr:uid="{00000000-0005-0000-0000-0000F2B90000}"/>
    <cellStyle name="20% - Accent1 5 7 6 2" xfId="47784" xr:uid="{00000000-0005-0000-0000-0000F3B90000}"/>
    <cellStyle name="20% - Accent1 5 7 6 2 2" xfId="47785" xr:uid="{00000000-0005-0000-0000-0000F4B90000}"/>
    <cellStyle name="20% - Accent1 5 7 6 3" xfId="47786" xr:uid="{00000000-0005-0000-0000-0000F5B90000}"/>
    <cellStyle name="20% - Accent1 5 7 7" xfId="47787" xr:uid="{00000000-0005-0000-0000-0000F6B90000}"/>
    <cellStyle name="20% - Accent1 5 7 7 2" xfId="47788" xr:uid="{00000000-0005-0000-0000-0000F7B90000}"/>
    <cellStyle name="20% - Accent1 5 7 8" xfId="47789" xr:uid="{00000000-0005-0000-0000-0000F8B90000}"/>
    <cellStyle name="20% - Accent1 5 7 8 2" xfId="47790" xr:uid="{00000000-0005-0000-0000-0000F9B90000}"/>
    <cellStyle name="20% - Accent1 5 7 9" xfId="47791" xr:uid="{00000000-0005-0000-0000-0000FAB90000}"/>
    <cellStyle name="20% - Accent1 5 8" xfId="47792" xr:uid="{00000000-0005-0000-0000-0000FBB90000}"/>
    <cellStyle name="20% - Accent1 5 8 2" xfId="47793" xr:uid="{00000000-0005-0000-0000-0000FCB90000}"/>
    <cellStyle name="20% - Accent1 5 8 2 2" xfId="47794" xr:uid="{00000000-0005-0000-0000-0000FDB90000}"/>
    <cellStyle name="20% - Accent1 5 8 2 2 2" xfId="47795" xr:uid="{00000000-0005-0000-0000-0000FEB90000}"/>
    <cellStyle name="20% - Accent1 5 8 2 2 2 2" xfId="47796" xr:uid="{00000000-0005-0000-0000-0000FFB90000}"/>
    <cellStyle name="20% - Accent1 5 8 2 2 3" xfId="47797" xr:uid="{00000000-0005-0000-0000-000000BA0000}"/>
    <cellStyle name="20% - Accent1 5 8 2 3" xfId="47798" xr:uid="{00000000-0005-0000-0000-000001BA0000}"/>
    <cellStyle name="20% - Accent1 5 8 2 3 2" xfId="47799" xr:uid="{00000000-0005-0000-0000-000002BA0000}"/>
    <cellStyle name="20% - Accent1 5 8 2 4" xfId="47800" xr:uid="{00000000-0005-0000-0000-000003BA0000}"/>
    <cellStyle name="20% - Accent1 5 8 3" xfId="47801" xr:uid="{00000000-0005-0000-0000-000004BA0000}"/>
    <cellStyle name="20% - Accent1 5 8 3 2" xfId="47802" xr:uid="{00000000-0005-0000-0000-000005BA0000}"/>
    <cellStyle name="20% - Accent1 5 8 3 2 2" xfId="47803" xr:uid="{00000000-0005-0000-0000-000006BA0000}"/>
    <cellStyle name="20% - Accent1 5 8 3 2 2 2" xfId="47804" xr:uid="{00000000-0005-0000-0000-000007BA0000}"/>
    <cellStyle name="20% - Accent1 5 8 3 2 3" xfId="47805" xr:uid="{00000000-0005-0000-0000-000008BA0000}"/>
    <cellStyle name="20% - Accent1 5 8 3 3" xfId="47806" xr:uid="{00000000-0005-0000-0000-000009BA0000}"/>
    <cellStyle name="20% - Accent1 5 8 3 3 2" xfId="47807" xr:uid="{00000000-0005-0000-0000-00000ABA0000}"/>
    <cellStyle name="20% - Accent1 5 8 3 4" xfId="47808" xr:uid="{00000000-0005-0000-0000-00000BBA0000}"/>
    <cellStyle name="20% - Accent1 5 8 4" xfId="47809" xr:uid="{00000000-0005-0000-0000-00000CBA0000}"/>
    <cellStyle name="20% - Accent1 5 8 4 2" xfId="47810" xr:uid="{00000000-0005-0000-0000-00000DBA0000}"/>
    <cellStyle name="20% - Accent1 5 8 4 2 2" xfId="47811" xr:uid="{00000000-0005-0000-0000-00000EBA0000}"/>
    <cellStyle name="20% - Accent1 5 8 4 2 2 2" xfId="47812" xr:uid="{00000000-0005-0000-0000-00000FBA0000}"/>
    <cellStyle name="20% - Accent1 5 8 4 2 3" xfId="47813" xr:uid="{00000000-0005-0000-0000-000010BA0000}"/>
    <cellStyle name="20% - Accent1 5 8 4 3" xfId="47814" xr:uid="{00000000-0005-0000-0000-000011BA0000}"/>
    <cellStyle name="20% - Accent1 5 8 4 3 2" xfId="47815" xr:uid="{00000000-0005-0000-0000-000012BA0000}"/>
    <cellStyle name="20% - Accent1 5 8 4 4" xfId="47816" xr:uid="{00000000-0005-0000-0000-000013BA0000}"/>
    <cellStyle name="20% - Accent1 5 8 5" xfId="47817" xr:uid="{00000000-0005-0000-0000-000014BA0000}"/>
    <cellStyle name="20% - Accent1 5 8 5 2" xfId="47818" xr:uid="{00000000-0005-0000-0000-000015BA0000}"/>
    <cellStyle name="20% - Accent1 5 8 5 2 2" xfId="47819" xr:uid="{00000000-0005-0000-0000-000016BA0000}"/>
    <cellStyle name="20% - Accent1 5 8 5 3" xfId="47820" xr:uid="{00000000-0005-0000-0000-000017BA0000}"/>
    <cellStyle name="20% - Accent1 5 8 6" xfId="47821" xr:uid="{00000000-0005-0000-0000-000018BA0000}"/>
    <cellStyle name="20% - Accent1 5 8 6 2" xfId="47822" xr:uid="{00000000-0005-0000-0000-000019BA0000}"/>
    <cellStyle name="20% - Accent1 5 8 6 2 2" xfId="47823" xr:uid="{00000000-0005-0000-0000-00001ABA0000}"/>
    <cellStyle name="20% - Accent1 5 8 6 3" xfId="47824" xr:uid="{00000000-0005-0000-0000-00001BBA0000}"/>
    <cellStyle name="20% - Accent1 5 8 7" xfId="47825" xr:uid="{00000000-0005-0000-0000-00001CBA0000}"/>
    <cellStyle name="20% - Accent1 5 8 7 2" xfId="47826" xr:uid="{00000000-0005-0000-0000-00001DBA0000}"/>
    <cellStyle name="20% - Accent1 5 8 8" xfId="47827" xr:uid="{00000000-0005-0000-0000-00001EBA0000}"/>
    <cellStyle name="20% - Accent1 5 8 8 2" xfId="47828" xr:uid="{00000000-0005-0000-0000-00001FBA0000}"/>
    <cellStyle name="20% - Accent1 5 8 9" xfId="47829" xr:uid="{00000000-0005-0000-0000-000020BA0000}"/>
    <cellStyle name="20% - Accent1 5 9" xfId="47830" xr:uid="{00000000-0005-0000-0000-000021BA0000}"/>
    <cellStyle name="20% - Accent1 5 9 2" xfId="47831" xr:uid="{00000000-0005-0000-0000-000022BA0000}"/>
    <cellStyle name="20% - Accent1 5 9 2 2" xfId="47832" xr:uid="{00000000-0005-0000-0000-000023BA0000}"/>
    <cellStyle name="20% - Accent1 5 9 2 2 2" xfId="47833" xr:uid="{00000000-0005-0000-0000-000024BA0000}"/>
    <cellStyle name="20% - Accent1 5 9 2 3" xfId="47834" xr:uid="{00000000-0005-0000-0000-000025BA0000}"/>
    <cellStyle name="20% - Accent1 5 9 3" xfId="47835" xr:uid="{00000000-0005-0000-0000-000026BA0000}"/>
    <cellStyle name="20% - Accent1 5 9 3 2" xfId="47836" xr:uid="{00000000-0005-0000-0000-000027BA0000}"/>
    <cellStyle name="20% - Accent1 5 9 4" xfId="47837" xr:uid="{00000000-0005-0000-0000-000028BA0000}"/>
    <cellStyle name="20% - Accent1 6" xfId="47838" xr:uid="{00000000-0005-0000-0000-000029BA0000}"/>
    <cellStyle name="20% - Accent1 6 10" xfId="47839" xr:uid="{00000000-0005-0000-0000-00002ABA0000}"/>
    <cellStyle name="20% - Accent1 6 10 2" xfId="47840" xr:uid="{00000000-0005-0000-0000-00002BBA0000}"/>
    <cellStyle name="20% - Accent1 6 10 2 2" xfId="47841" xr:uid="{00000000-0005-0000-0000-00002CBA0000}"/>
    <cellStyle name="20% - Accent1 6 10 2 2 2" xfId="47842" xr:uid="{00000000-0005-0000-0000-00002DBA0000}"/>
    <cellStyle name="20% - Accent1 6 10 2 3" xfId="47843" xr:uid="{00000000-0005-0000-0000-00002EBA0000}"/>
    <cellStyle name="20% - Accent1 6 10 3" xfId="47844" xr:uid="{00000000-0005-0000-0000-00002FBA0000}"/>
    <cellStyle name="20% - Accent1 6 10 3 2" xfId="47845" xr:uid="{00000000-0005-0000-0000-000030BA0000}"/>
    <cellStyle name="20% - Accent1 6 10 4" xfId="47846" xr:uid="{00000000-0005-0000-0000-000031BA0000}"/>
    <cellStyle name="20% - Accent1 6 11" xfId="47847" xr:uid="{00000000-0005-0000-0000-000032BA0000}"/>
    <cellStyle name="20% - Accent1 6 11 2" xfId="47848" xr:uid="{00000000-0005-0000-0000-000033BA0000}"/>
    <cellStyle name="20% - Accent1 6 11 2 2" xfId="47849" xr:uid="{00000000-0005-0000-0000-000034BA0000}"/>
    <cellStyle name="20% - Accent1 6 11 2 2 2" xfId="47850" xr:uid="{00000000-0005-0000-0000-000035BA0000}"/>
    <cellStyle name="20% - Accent1 6 11 2 3" xfId="47851" xr:uid="{00000000-0005-0000-0000-000036BA0000}"/>
    <cellStyle name="20% - Accent1 6 11 3" xfId="47852" xr:uid="{00000000-0005-0000-0000-000037BA0000}"/>
    <cellStyle name="20% - Accent1 6 11 3 2" xfId="47853" xr:uid="{00000000-0005-0000-0000-000038BA0000}"/>
    <cellStyle name="20% - Accent1 6 11 4" xfId="47854" xr:uid="{00000000-0005-0000-0000-000039BA0000}"/>
    <cellStyle name="20% - Accent1 6 12" xfId="47855" xr:uid="{00000000-0005-0000-0000-00003ABA0000}"/>
    <cellStyle name="20% - Accent1 6 12 2" xfId="47856" xr:uid="{00000000-0005-0000-0000-00003BBA0000}"/>
    <cellStyle name="20% - Accent1 6 12 2 2" xfId="47857" xr:uid="{00000000-0005-0000-0000-00003CBA0000}"/>
    <cellStyle name="20% - Accent1 6 12 3" xfId="47858" xr:uid="{00000000-0005-0000-0000-00003DBA0000}"/>
    <cellStyle name="20% - Accent1 6 13" xfId="47859" xr:uid="{00000000-0005-0000-0000-00003EBA0000}"/>
    <cellStyle name="20% - Accent1 6 13 2" xfId="47860" xr:uid="{00000000-0005-0000-0000-00003FBA0000}"/>
    <cellStyle name="20% - Accent1 6 13 2 2" xfId="47861" xr:uid="{00000000-0005-0000-0000-000040BA0000}"/>
    <cellStyle name="20% - Accent1 6 13 3" xfId="47862" xr:uid="{00000000-0005-0000-0000-000041BA0000}"/>
    <cellStyle name="20% - Accent1 6 14" xfId="47863" xr:uid="{00000000-0005-0000-0000-000042BA0000}"/>
    <cellStyle name="20% - Accent1 6 14 2" xfId="47864" xr:uid="{00000000-0005-0000-0000-000043BA0000}"/>
    <cellStyle name="20% - Accent1 6 15" xfId="47865" xr:uid="{00000000-0005-0000-0000-000044BA0000}"/>
    <cellStyle name="20% - Accent1 6 15 2" xfId="47866" xr:uid="{00000000-0005-0000-0000-000045BA0000}"/>
    <cellStyle name="20% - Accent1 6 16" xfId="47867" xr:uid="{00000000-0005-0000-0000-000046BA0000}"/>
    <cellStyle name="20% - Accent1 6 2" xfId="47868" xr:uid="{00000000-0005-0000-0000-000047BA0000}"/>
    <cellStyle name="20% - Accent1 6 2 10" xfId="47869" xr:uid="{00000000-0005-0000-0000-000048BA0000}"/>
    <cellStyle name="20% - Accent1 6 2 10 2" xfId="47870" xr:uid="{00000000-0005-0000-0000-000049BA0000}"/>
    <cellStyle name="20% - Accent1 6 2 10 2 2" xfId="47871" xr:uid="{00000000-0005-0000-0000-00004ABA0000}"/>
    <cellStyle name="20% - Accent1 6 2 10 2 2 2" xfId="47872" xr:uid="{00000000-0005-0000-0000-00004BBA0000}"/>
    <cellStyle name="20% - Accent1 6 2 10 2 3" xfId="47873" xr:uid="{00000000-0005-0000-0000-00004CBA0000}"/>
    <cellStyle name="20% - Accent1 6 2 10 3" xfId="47874" xr:uid="{00000000-0005-0000-0000-00004DBA0000}"/>
    <cellStyle name="20% - Accent1 6 2 10 3 2" xfId="47875" xr:uid="{00000000-0005-0000-0000-00004EBA0000}"/>
    <cellStyle name="20% - Accent1 6 2 10 4" xfId="47876" xr:uid="{00000000-0005-0000-0000-00004FBA0000}"/>
    <cellStyle name="20% - Accent1 6 2 11" xfId="47877" xr:uid="{00000000-0005-0000-0000-000050BA0000}"/>
    <cellStyle name="20% - Accent1 6 2 11 2" xfId="47878" xr:uid="{00000000-0005-0000-0000-000051BA0000}"/>
    <cellStyle name="20% - Accent1 6 2 11 2 2" xfId="47879" xr:uid="{00000000-0005-0000-0000-000052BA0000}"/>
    <cellStyle name="20% - Accent1 6 2 11 3" xfId="47880" xr:uid="{00000000-0005-0000-0000-000053BA0000}"/>
    <cellStyle name="20% - Accent1 6 2 12" xfId="47881" xr:uid="{00000000-0005-0000-0000-000054BA0000}"/>
    <cellStyle name="20% - Accent1 6 2 12 2" xfId="47882" xr:uid="{00000000-0005-0000-0000-000055BA0000}"/>
    <cellStyle name="20% - Accent1 6 2 12 2 2" xfId="47883" xr:uid="{00000000-0005-0000-0000-000056BA0000}"/>
    <cellStyle name="20% - Accent1 6 2 12 3" xfId="47884" xr:uid="{00000000-0005-0000-0000-000057BA0000}"/>
    <cellStyle name="20% - Accent1 6 2 13" xfId="47885" xr:uid="{00000000-0005-0000-0000-000058BA0000}"/>
    <cellStyle name="20% - Accent1 6 2 13 2" xfId="47886" xr:uid="{00000000-0005-0000-0000-000059BA0000}"/>
    <cellStyle name="20% - Accent1 6 2 14" xfId="47887" xr:uid="{00000000-0005-0000-0000-00005ABA0000}"/>
    <cellStyle name="20% - Accent1 6 2 14 2" xfId="47888" xr:uid="{00000000-0005-0000-0000-00005BBA0000}"/>
    <cellStyle name="20% - Accent1 6 2 15" xfId="47889" xr:uid="{00000000-0005-0000-0000-00005CBA0000}"/>
    <cellStyle name="20% - Accent1 6 2 2" xfId="47890" xr:uid="{00000000-0005-0000-0000-00005DBA0000}"/>
    <cellStyle name="20% - Accent1 6 2 2 10" xfId="47891" xr:uid="{00000000-0005-0000-0000-00005EBA0000}"/>
    <cellStyle name="20% - Accent1 6 2 2 10 2" xfId="47892" xr:uid="{00000000-0005-0000-0000-00005FBA0000}"/>
    <cellStyle name="20% - Accent1 6 2 2 10 2 2" xfId="47893" xr:uid="{00000000-0005-0000-0000-000060BA0000}"/>
    <cellStyle name="20% - Accent1 6 2 2 10 3" xfId="47894" xr:uid="{00000000-0005-0000-0000-000061BA0000}"/>
    <cellStyle name="20% - Accent1 6 2 2 11" xfId="47895" xr:uid="{00000000-0005-0000-0000-000062BA0000}"/>
    <cellStyle name="20% - Accent1 6 2 2 11 2" xfId="47896" xr:uid="{00000000-0005-0000-0000-000063BA0000}"/>
    <cellStyle name="20% - Accent1 6 2 2 11 2 2" xfId="47897" xr:uid="{00000000-0005-0000-0000-000064BA0000}"/>
    <cellStyle name="20% - Accent1 6 2 2 11 3" xfId="47898" xr:uid="{00000000-0005-0000-0000-000065BA0000}"/>
    <cellStyle name="20% - Accent1 6 2 2 12" xfId="47899" xr:uid="{00000000-0005-0000-0000-000066BA0000}"/>
    <cellStyle name="20% - Accent1 6 2 2 12 2" xfId="47900" xr:uid="{00000000-0005-0000-0000-000067BA0000}"/>
    <cellStyle name="20% - Accent1 6 2 2 13" xfId="47901" xr:uid="{00000000-0005-0000-0000-000068BA0000}"/>
    <cellStyle name="20% - Accent1 6 2 2 13 2" xfId="47902" xr:uid="{00000000-0005-0000-0000-000069BA0000}"/>
    <cellStyle name="20% - Accent1 6 2 2 14" xfId="47903" xr:uid="{00000000-0005-0000-0000-00006ABA0000}"/>
    <cellStyle name="20% - Accent1 6 2 2 2" xfId="47904" xr:uid="{00000000-0005-0000-0000-00006BBA0000}"/>
    <cellStyle name="20% - Accent1 6 2 2 2 10" xfId="47905" xr:uid="{00000000-0005-0000-0000-00006CBA0000}"/>
    <cellStyle name="20% - Accent1 6 2 2 2 10 2" xfId="47906" xr:uid="{00000000-0005-0000-0000-00006DBA0000}"/>
    <cellStyle name="20% - Accent1 6 2 2 2 11" xfId="47907" xr:uid="{00000000-0005-0000-0000-00006EBA0000}"/>
    <cellStyle name="20% - Accent1 6 2 2 2 2" xfId="47908" xr:uid="{00000000-0005-0000-0000-00006FBA0000}"/>
    <cellStyle name="20% - Accent1 6 2 2 2 2 2" xfId="47909" xr:uid="{00000000-0005-0000-0000-000070BA0000}"/>
    <cellStyle name="20% - Accent1 6 2 2 2 2 2 2" xfId="47910" xr:uid="{00000000-0005-0000-0000-000071BA0000}"/>
    <cellStyle name="20% - Accent1 6 2 2 2 2 2 2 2" xfId="47911" xr:uid="{00000000-0005-0000-0000-000072BA0000}"/>
    <cellStyle name="20% - Accent1 6 2 2 2 2 2 2 2 2" xfId="47912" xr:uid="{00000000-0005-0000-0000-000073BA0000}"/>
    <cellStyle name="20% - Accent1 6 2 2 2 2 2 2 3" xfId="47913" xr:uid="{00000000-0005-0000-0000-000074BA0000}"/>
    <cellStyle name="20% - Accent1 6 2 2 2 2 2 3" xfId="47914" xr:uid="{00000000-0005-0000-0000-000075BA0000}"/>
    <cellStyle name="20% - Accent1 6 2 2 2 2 2 3 2" xfId="47915" xr:uid="{00000000-0005-0000-0000-000076BA0000}"/>
    <cellStyle name="20% - Accent1 6 2 2 2 2 2 4" xfId="47916" xr:uid="{00000000-0005-0000-0000-000077BA0000}"/>
    <cellStyle name="20% - Accent1 6 2 2 2 2 3" xfId="47917" xr:uid="{00000000-0005-0000-0000-000078BA0000}"/>
    <cellStyle name="20% - Accent1 6 2 2 2 2 3 2" xfId="47918" xr:uid="{00000000-0005-0000-0000-000079BA0000}"/>
    <cellStyle name="20% - Accent1 6 2 2 2 2 3 2 2" xfId="47919" xr:uid="{00000000-0005-0000-0000-00007ABA0000}"/>
    <cellStyle name="20% - Accent1 6 2 2 2 2 3 2 2 2" xfId="47920" xr:uid="{00000000-0005-0000-0000-00007BBA0000}"/>
    <cellStyle name="20% - Accent1 6 2 2 2 2 3 2 3" xfId="47921" xr:uid="{00000000-0005-0000-0000-00007CBA0000}"/>
    <cellStyle name="20% - Accent1 6 2 2 2 2 3 3" xfId="47922" xr:uid="{00000000-0005-0000-0000-00007DBA0000}"/>
    <cellStyle name="20% - Accent1 6 2 2 2 2 3 3 2" xfId="47923" xr:uid="{00000000-0005-0000-0000-00007EBA0000}"/>
    <cellStyle name="20% - Accent1 6 2 2 2 2 3 4" xfId="47924" xr:uid="{00000000-0005-0000-0000-00007FBA0000}"/>
    <cellStyle name="20% - Accent1 6 2 2 2 2 4" xfId="47925" xr:uid="{00000000-0005-0000-0000-000080BA0000}"/>
    <cellStyle name="20% - Accent1 6 2 2 2 2 4 2" xfId="47926" xr:uid="{00000000-0005-0000-0000-000081BA0000}"/>
    <cellStyle name="20% - Accent1 6 2 2 2 2 4 2 2" xfId="47927" xr:uid="{00000000-0005-0000-0000-000082BA0000}"/>
    <cellStyle name="20% - Accent1 6 2 2 2 2 4 2 2 2" xfId="47928" xr:uid="{00000000-0005-0000-0000-000083BA0000}"/>
    <cellStyle name="20% - Accent1 6 2 2 2 2 4 2 3" xfId="47929" xr:uid="{00000000-0005-0000-0000-000084BA0000}"/>
    <cellStyle name="20% - Accent1 6 2 2 2 2 4 3" xfId="47930" xr:uid="{00000000-0005-0000-0000-000085BA0000}"/>
    <cellStyle name="20% - Accent1 6 2 2 2 2 4 3 2" xfId="47931" xr:uid="{00000000-0005-0000-0000-000086BA0000}"/>
    <cellStyle name="20% - Accent1 6 2 2 2 2 4 4" xfId="47932" xr:uid="{00000000-0005-0000-0000-000087BA0000}"/>
    <cellStyle name="20% - Accent1 6 2 2 2 2 5" xfId="47933" xr:uid="{00000000-0005-0000-0000-000088BA0000}"/>
    <cellStyle name="20% - Accent1 6 2 2 2 2 5 2" xfId="47934" xr:uid="{00000000-0005-0000-0000-000089BA0000}"/>
    <cellStyle name="20% - Accent1 6 2 2 2 2 5 2 2" xfId="47935" xr:uid="{00000000-0005-0000-0000-00008ABA0000}"/>
    <cellStyle name="20% - Accent1 6 2 2 2 2 5 3" xfId="47936" xr:uid="{00000000-0005-0000-0000-00008BBA0000}"/>
    <cellStyle name="20% - Accent1 6 2 2 2 2 6" xfId="47937" xr:uid="{00000000-0005-0000-0000-00008CBA0000}"/>
    <cellStyle name="20% - Accent1 6 2 2 2 2 6 2" xfId="47938" xr:uid="{00000000-0005-0000-0000-00008DBA0000}"/>
    <cellStyle name="20% - Accent1 6 2 2 2 2 6 2 2" xfId="47939" xr:uid="{00000000-0005-0000-0000-00008EBA0000}"/>
    <cellStyle name="20% - Accent1 6 2 2 2 2 6 3" xfId="47940" xr:uid="{00000000-0005-0000-0000-00008FBA0000}"/>
    <cellStyle name="20% - Accent1 6 2 2 2 2 7" xfId="47941" xr:uid="{00000000-0005-0000-0000-000090BA0000}"/>
    <cellStyle name="20% - Accent1 6 2 2 2 2 7 2" xfId="47942" xr:uid="{00000000-0005-0000-0000-000091BA0000}"/>
    <cellStyle name="20% - Accent1 6 2 2 2 2 8" xfId="47943" xr:uid="{00000000-0005-0000-0000-000092BA0000}"/>
    <cellStyle name="20% - Accent1 6 2 2 2 2 8 2" xfId="47944" xr:uid="{00000000-0005-0000-0000-000093BA0000}"/>
    <cellStyle name="20% - Accent1 6 2 2 2 2 9" xfId="47945" xr:uid="{00000000-0005-0000-0000-000094BA0000}"/>
    <cellStyle name="20% - Accent1 6 2 2 2 3" xfId="47946" xr:uid="{00000000-0005-0000-0000-000095BA0000}"/>
    <cellStyle name="20% - Accent1 6 2 2 2 3 2" xfId="47947" xr:uid="{00000000-0005-0000-0000-000096BA0000}"/>
    <cellStyle name="20% - Accent1 6 2 2 2 3 2 2" xfId="47948" xr:uid="{00000000-0005-0000-0000-000097BA0000}"/>
    <cellStyle name="20% - Accent1 6 2 2 2 3 2 2 2" xfId="47949" xr:uid="{00000000-0005-0000-0000-000098BA0000}"/>
    <cellStyle name="20% - Accent1 6 2 2 2 3 2 2 2 2" xfId="47950" xr:uid="{00000000-0005-0000-0000-000099BA0000}"/>
    <cellStyle name="20% - Accent1 6 2 2 2 3 2 2 3" xfId="47951" xr:uid="{00000000-0005-0000-0000-00009ABA0000}"/>
    <cellStyle name="20% - Accent1 6 2 2 2 3 2 3" xfId="47952" xr:uid="{00000000-0005-0000-0000-00009BBA0000}"/>
    <cellStyle name="20% - Accent1 6 2 2 2 3 2 3 2" xfId="47953" xr:uid="{00000000-0005-0000-0000-00009CBA0000}"/>
    <cellStyle name="20% - Accent1 6 2 2 2 3 2 4" xfId="47954" xr:uid="{00000000-0005-0000-0000-00009DBA0000}"/>
    <cellStyle name="20% - Accent1 6 2 2 2 3 3" xfId="47955" xr:uid="{00000000-0005-0000-0000-00009EBA0000}"/>
    <cellStyle name="20% - Accent1 6 2 2 2 3 3 2" xfId="47956" xr:uid="{00000000-0005-0000-0000-00009FBA0000}"/>
    <cellStyle name="20% - Accent1 6 2 2 2 3 3 2 2" xfId="47957" xr:uid="{00000000-0005-0000-0000-0000A0BA0000}"/>
    <cellStyle name="20% - Accent1 6 2 2 2 3 3 2 2 2" xfId="47958" xr:uid="{00000000-0005-0000-0000-0000A1BA0000}"/>
    <cellStyle name="20% - Accent1 6 2 2 2 3 3 2 3" xfId="47959" xr:uid="{00000000-0005-0000-0000-0000A2BA0000}"/>
    <cellStyle name="20% - Accent1 6 2 2 2 3 3 3" xfId="47960" xr:uid="{00000000-0005-0000-0000-0000A3BA0000}"/>
    <cellStyle name="20% - Accent1 6 2 2 2 3 3 3 2" xfId="47961" xr:uid="{00000000-0005-0000-0000-0000A4BA0000}"/>
    <cellStyle name="20% - Accent1 6 2 2 2 3 3 4" xfId="47962" xr:uid="{00000000-0005-0000-0000-0000A5BA0000}"/>
    <cellStyle name="20% - Accent1 6 2 2 2 3 4" xfId="47963" xr:uid="{00000000-0005-0000-0000-0000A6BA0000}"/>
    <cellStyle name="20% - Accent1 6 2 2 2 3 4 2" xfId="47964" xr:uid="{00000000-0005-0000-0000-0000A7BA0000}"/>
    <cellStyle name="20% - Accent1 6 2 2 2 3 4 2 2" xfId="47965" xr:uid="{00000000-0005-0000-0000-0000A8BA0000}"/>
    <cellStyle name="20% - Accent1 6 2 2 2 3 4 2 2 2" xfId="47966" xr:uid="{00000000-0005-0000-0000-0000A9BA0000}"/>
    <cellStyle name="20% - Accent1 6 2 2 2 3 4 2 3" xfId="47967" xr:uid="{00000000-0005-0000-0000-0000AABA0000}"/>
    <cellStyle name="20% - Accent1 6 2 2 2 3 4 3" xfId="47968" xr:uid="{00000000-0005-0000-0000-0000ABBA0000}"/>
    <cellStyle name="20% - Accent1 6 2 2 2 3 4 3 2" xfId="47969" xr:uid="{00000000-0005-0000-0000-0000ACBA0000}"/>
    <cellStyle name="20% - Accent1 6 2 2 2 3 4 4" xfId="47970" xr:uid="{00000000-0005-0000-0000-0000ADBA0000}"/>
    <cellStyle name="20% - Accent1 6 2 2 2 3 5" xfId="47971" xr:uid="{00000000-0005-0000-0000-0000AEBA0000}"/>
    <cellStyle name="20% - Accent1 6 2 2 2 3 5 2" xfId="47972" xr:uid="{00000000-0005-0000-0000-0000AFBA0000}"/>
    <cellStyle name="20% - Accent1 6 2 2 2 3 5 2 2" xfId="47973" xr:uid="{00000000-0005-0000-0000-0000B0BA0000}"/>
    <cellStyle name="20% - Accent1 6 2 2 2 3 5 3" xfId="47974" xr:uid="{00000000-0005-0000-0000-0000B1BA0000}"/>
    <cellStyle name="20% - Accent1 6 2 2 2 3 6" xfId="47975" xr:uid="{00000000-0005-0000-0000-0000B2BA0000}"/>
    <cellStyle name="20% - Accent1 6 2 2 2 3 6 2" xfId="47976" xr:uid="{00000000-0005-0000-0000-0000B3BA0000}"/>
    <cellStyle name="20% - Accent1 6 2 2 2 3 6 2 2" xfId="47977" xr:uid="{00000000-0005-0000-0000-0000B4BA0000}"/>
    <cellStyle name="20% - Accent1 6 2 2 2 3 6 3" xfId="47978" xr:uid="{00000000-0005-0000-0000-0000B5BA0000}"/>
    <cellStyle name="20% - Accent1 6 2 2 2 3 7" xfId="47979" xr:uid="{00000000-0005-0000-0000-0000B6BA0000}"/>
    <cellStyle name="20% - Accent1 6 2 2 2 3 7 2" xfId="47980" xr:uid="{00000000-0005-0000-0000-0000B7BA0000}"/>
    <cellStyle name="20% - Accent1 6 2 2 2 3 8" xfId="47981" xr:uid="{00000000-0005-0000-0000-0000B8BA0000}"/>
    <cellStyle name="20% - Accent1 6 2 2 2 3 8 2" xfId="47982" xr:uid="{00000000-0005-0000-0000-0000B9BA0000}"/>
    <cellStyle name="20% - Accent1 6 2 2 2 3 9" xfId="47983" xr:uid="{00000000-0005-0000-0000-0000BABA0000}"/>
    <cellStyle name="20% - Accent1 6 2 2 2 4" xfId="47984" xr:uid="{00000000-0005-0000-0000-0000BBBA0000}"/>
    <cellStyle name="20% - Accent1 6 2 2 2 4 2" xfId="47985" xr:uid="{00000000-0005-0000-0000-0000BCBA0000}"/>
    <cellStyle name="20% - Accent1 6 2 2 2 4 2 2" xfId="47986" xr:uid="{00000000-0005-0000-0000-0000BDBA0000}"/>
    <cellStyle name="20% - Accent1 6 2 2 2 4 2 2 2" xfId="47987" xr:uid="{00000000-0005-0000-0000-0000BEBA0000}"/>
    <cellStyle name="20% - Accent1 6 2 2 2 4 2 3" xfId="47988" xr:uid="{00000000-0005-0000-0000-0000BFBA0000}"/>
    <cellStyle name="20% - Accent1 6 2 2 2 4 3" xfId="47989" xr:uid="{00000000-0005-0000-0000-0000C0BA0000}"/>
    <cellStyle name="20% - Accent1 6 2 2 2 4 3 2" xfId="47990" xr:uid="{00000000-0005-0000-0000-0000C1BA0000}"/>
    <cellStyle name="20% - Accent1 6 2 2 2 4 4" xfId="47991" xr:uid="{00000000-0005-0000-0000-0000C2BA0000}"/>
    <cellStyle name="20% - Accent1 6 2 2 2 5" xfId="47992" xr:uid="{00000000-0005-0000-0000-0000C3BA0000}"/>
    <cellStyle name="20% - Accent1 6 2 2 2 5 2" xfId="47993" xr:uid="{00000000-0005-0000-0000-0000C4BA0000}"/>
    <cellStyle name="20% - Accent1 6 2 2 2 5 2 2" xfId="47994" xr:uid="{00000000-0005-0000-0000-0000C5BA0000}"/>
    <cellStyle name="20% - Accent1 6 2 2 2 5 2 2 2" xfId="47995" xr:uid="{00000000-0005-0000-0000-0000C6BA0000}"/>
    <cellStyle name="20% - Accent1 6 2 2 2 5 2 3" xfId="47996" xr:uid="{00000000-0005-0000-0000-0000C7BA0000}"/>
    <cellStyle name="20% - Accent1 6 2 2 2 5 3" xfId="47997" xr:uid="{00000000-0005-0000-0000-0000C8BA0000}"/>
    <cellStyle name="20% - Accent1 6 2 2 2 5 3 2" xfId="47998" xr:uid="{00000000-0005-0000-0000-0000C9BA0000}"/>
    <cellStyle name="20% - Accent1 6 2 2 2 5 4" xfId="47999" xr:uid="{00000000-0005-0000-0000-0000CABA0000}"/>
    <cellStyle name="20% - Accent1 6 2 2 2 6" xfId="48000" xr:uid="{00000000-0005-0000-0000-0000CBBA0000}"/>
    <cellStyle name="20% - Accent1 6 2 2 2 6 2" xfId="48001" xr:uid="{00000000-0005-0000-0000-0000CCBA0000}"/>
    <cellStyle name="20% - Accent1 6 2 2 2 6 2 2" xfId="48002" xr:uid="{00000000-0005-0000-0000-0000CDBA0000}"/>
    <cellStyle name="20% - Accent1 6 2 2 2 6 2 2 2" xfId="48003" xr:uid="{00000000-0005-0000-0000-0000CEBA0000}"/>
    <cellStyle name="20% - Accent1 6 2 2 2 6 2 3" xfId="48004" xr:uid="{00000000-0005-0000-0000-0000CFBA0000}"/>
    <cellStyle name="20% - Accent1 6 2 2 2 6 3" xfId="48005" xr:uid="{00000000-0005-0000-0000-0000D0BA0000}"/>
    <cellStyle name="20% - Accent1 6 2 2 2 6 3 2" xfId="48006" xr:uid="{00000000-0005-0000-0000-0000D1BA0000}"/>
    <cellStyle name="20% - Accent1 6 2 2 2 6 4" xfId="48007" xr:uid="{00000000-0005-0000-0000-0000D2BA0000}"/>
    <cellStyle name="20% - Accent1 6 2 2 2 7" xfId="48008" xr:uid="{00000000-0005-0000-0000-0000D3BA0000}"/>
    <cellStyle name="20% - Accent1 6 2 2 2 7 2" xfId="48009" xr:uid="{00000000-0005-0000-0000-0000D4BA0000}"/>
    <cellStyle name="20% - Accent1 6 2 2 2 7 2 2" xfId="48010" xr:uid="{00000000-0005-0000-0000-0000D5BA0000}"/>
    <cellStyle name="20% - Accent1 6 2 2 2 7 3" xfId="48011" xr:uid="{00000000-0005-0000-0000-0000D6BA0000}"/>
    <cellStyle name="20% - Accent1 6 2 2 2 8" xfId="48012" xr:uid="{00000000-0005-0000-0000-0000D7BA0000}"/>
    <cellStyle name="20% - Accent1 6 2 2 2 8 2" xfId="48013" xr:uid="{00000000-0005-0000-0000-0000D8BA0000}"/>
    <cellStyle name="20% - Accent1 6 2 2 2 8 2 2" xfId="48014" xr:uid="{00000000-0005-0000-0000-0000D9BA0000}"/>
    <cellStyle name="20% - Accent1 6 2 2 2 8 3" xfId="48015" xr:uid="{00000000-0005-0000-0000-0000DABA0000}"/>
    <cellStyle name="20% - Accent1 6 2 2 2 9" xfId="48016" xr:uid="{00000000-0005-0000-0000-0000DBBA0000}"/>
    <cellStyle name="20% - Accent1 6 2 2 2 9 2" xfId="48017" xr:uid="{00000000-0005-0000-0000-0000DCBA0000}"/>
    <cellStyle name="20% - Accent1 6 2 2 3" xfId="48018" xr:uid="{00000000-0005-0000-0000-0000DDBA0000}"/>
    <cellStyle name="20% - Accent1 6 2 2 3 10" xfId="48019" xr:uid="{00000000-0005-0000-0000-0000DEBA0000}"/>
    <cellStyle name="20% - Accent1 6 2 2 3 10 2" xfId="48020" xr:uid="{00000000-0005-0000-0000-0000DFBA0000}"/>
    <cellStyle name="20% - Accent1 6 2 2 3 11" xfId="48021" xr:uid="{00000000-0005-0000-0000-0000E0BA0000}"/>
    <cellStyle name="20% - Accent1 6 2 2 3 2" xfId="48022" xr:uid="{00000000-0005-0000-0000-0000E1BA0000}"/>
    <cellStyle name="20% - Accent1 6 2 2 3 2 2" xfId="48023" xr:uid="{00000000-0005-0000-0000-0000E2BA0000}"/>
    <cellStyle name="20% - Accent1 6 2 2 3 2 2 2" xfId="48024" xr:uid="{00000000-0005-0000-0000-0000E3BA0000}"/>
    <cellStyle name="20% - Accent1 6 2 2 3 2 2 2 2" xfId="48025" xr:uid="{00000000-0005-0000-0000-0000E4BA0000}"/>
    <cellStyle name="20% - Accent1 6 2 2 3 2 2 2 2 2" xfId="48026" xr:uid="{00000000-0005-0000-0000-0000E5BA0000}"/>
    <cellStyle name="20% - Accent1 6 2 2 3 2 2 2 3" xfId="48027" xr:uid="{00000000-0005-0000-0000-0000E6BA0000}"/>
    <cellStyle name="20% - Accent1 6 2 2 3 2 2 3" xfId="48028" xr:uid="{00000000-0005-0000-0000-0000E7BA0000}"/>
    <cellStyle name="20% - Accent1 6 2 2 3 2 2 3 2" xfId="48029" xr:uid="{00000000-0005-0000-0000-0000E8BA0000}"/>
    <cellStyle name="20% - Accent1 6 2 2 3 2 2 4" xfId="48030" xr:uid="{00000000-0005-0000-0000-0000E9BA0000}"/>
    <cellStyle name="20% - Accent1 6 2 2 3 2 3" xfId="48031" xr:uid="{00000000-0005-0000-0000-0000EABA0000}"/>
    <cellStyle name="20% - Accent1 6 2 2 3 2 3 2" xfId="48032" xr:uid="{00000000-0005-0000-0000-0000EBBA0000}"/>
    <cellStyle name="20% - Accent1 6 2 2 3 2 3 2 2" xfId="48033" xr:uid="{00000000-0005-0000-0000-0000ECBA0000}"/>
    <cellStyle name="20% - Accent1 6 2 2 3 2 3 2 2 2" xfId="48034" xr:uid="{00000000-0005-0000-0000-0000EDBA0000}"/>
    <cellStyle name="20% - Accent1 6 2 2 3 2 3 2 3" xfId="48035" xr:uid="{00000000-0005-0000-0000-0000EEBA0000}"/>
    <cellStyle name="20% - Accent1 6 2 2 3 2 3 3" xfId="48036" xr:uid="{00000000-0005-0000-0000-0000EFBA0000}"/>
    <cellStyle name="20% - Accent1 6 2 2 3 2 3 3 2" xfId="48037" xr:uid="{00000000-0005-0000-0000-0000F0BA0000}"/>
    <cellStyle name="20% - Accent1 6 2 2 3 2 3 4" xfId="48038" xr:uid="{00000000-0005-0000-0000-0000F1BA0000}"/>
    <cellStyle name="20% - Accent1 6 2 2 3 2 4" xfId="48039" xr:uid="{00000000-0005-0000-0000-0000F2BA0000}"/>
    <cellStyle name="20% - Accent1 6 2 2 3 2 4 2" xfId="48040" xr:uid="{00000000-0005-0000-0000-0000F3BA0000}"/>
    <cellStyle name="20% - Accent1 6 2 2 3 2 4 2 2" xfId="48041" xr:uid="{00000000-0005-0000-0000-0000F4BA0000}"/>
    <cellStyle name="20% - Accent1 6 2 2 3 2 4 2 2 2" xfId="48042" xr:uid="{00000000-0005-0000-0000-0000F5BA0000}"/>
    <cellStyle name="20% - Accent1 6 2 2 3 2 4 2 3" xfId="48043" xr:uid="{00000000-0005-0000-0000-0000F6BA0000}"/>
    <cellStyle name="20% - Accent1 6 2 2 3 2 4 3" xfId="48044" xr:uid="{00000000-0005-0000-0000-0000F7BA0000}"/>
    <cellStyle name="20% - Accent1 6 2 2 3 2 4 3 2" xfId="48045" xr:uid="{00000000-0005-0000-0000-0000F8BA0000}"/>
    <cellStyle name="20% - Accent1 6 2 2 3 2 4 4" xfId="48046" xr:uid="{00000000-0005-0000-0000-0000F9BA0000}"/>
    <cellStyle name="20% - Accent1 6 2 2 3 2 5" xfId="48047" xr:uid="{00000000-0005-0000-0000-0000FABA0000}"/>
    <cellStyle name="20% - Accent1 6 2 2 3 2 5 2" xfId="48048" xr:uid="{00000000-0005-0000-0000-0000FBBA0000}"/>
    <cellStyle name="20% - Accent1 6 2 2 3 2 5 2 2" xfId="48049" xr:uid="{00000000-0005-0000-0000-0000FCBA0000}"/>
    <cellStyle name="20% - Accent1 6 2 2 3 2 5 3" xfId="48050" xr:uid="{00000000-0005-0000-0000-0000FDBA0000}"/>
    <cellStyle name="20% - Accent1 6 2 2 3 2 6" xfId="48051" xr:uid="{00000000-0005-0000-0000-0000FEBA0000}"/>
    <cellStyle name="20% - Accent1 6 2 2 3 2 6 2" xfId="48052" xr:uid="{00000000-0005-0000-0000-0000FFBA0000}"/>
    <cellStyle name="20% - Accent1 6 2 2 3 2 6 2 2" xfId="48053" xr:uid="{00000000-0005-0000-0000-000000BB0000}"/>
    <cellStyle name="20% - Accent1 6 2 2 3 2 6 3" xfId="48054" xr:uid="{00000000-0005-0000-0000-000001BB0000}"/>
    <cellStyle name="20% - Accent1 6 2 2 3 2 7" xfId="48055" xr:uid="{00000000-0005-0000-0000-000002BB0000}"/>
    <cellStyle name="20% - Accent1 6 2 2 3 2 7 2" xfId="48056" xr:uid="{00000000-0005-0000-0000-000003BB0000}"/>
    <cellStyle name="20% - Accent1 6 2 2 3 2 8" xfId="48057" xr:uid="{00000000-0005-0000-0000-000004BB0000}"/>
    <cellStyle name="20% - Accent1 6 2 2 3 2 8 2" xfId="48058" xr:uid="{00000000-0005-0000-0000-000005BB0000}"/>
    <cellStyle name="20% - Accent1 6 2 2 3 2 9" xfId="48059" xr:uid="{00000000-0005-0000-0000-000006BB0000}"/>
    <cellStyle name="20% - Accent1 6 2 2 3 3" xfId="48060" xr:uid="{00000000-0005-0000-0000-000007BB0000}"/>
    <cellStyle name="20% - Accent1 6 2 2 3 3 2" xfId="48061" xr:uid="{00000000-0005-0000-0000-000008BB0000}"/>
    <cellStyle name="20% - Accent1 6 2 2 3 3 2 2" xfId="48062" xr:uid="{00000000-0005-0000-0000-000009BB0000}"/>
    <cellStyle name="20% - Accent1 6 2 2 3 3 2 2 2" xfId="48063" xr:uid="{00000000-0005-0000-0000-00000ABB0000}"/>
    <cellStyle name="20% - Accent1 6 2 2 3 3 2 2 2 2" xfId="48064" xr:uid="{00000000-0005-0000-0000-00000BBB0000}"/>
    <cellStyle name="20% - Accent1 6 2 2 3 3 2 2 3" xfId="48065" xr:uid="{00000000-0005-0000-0000-00000CBB0000}"/>
    <cellStyle name="20% - Accent1 6 2 2 3 3 2 3" xfId="48066" xr:uid="{00000000-0005-0000-0000-00000DBB0000}"/>
    <cellStyle name="20% - Accent1 6 2 2 3 3 2 3 2" xfId="48067" xr:uid="{00000000-0005-0000-0000-00000EBB0000}"/>
    <cellStyle name="20% - Accent1 6 2 2 3 3 2 4" xfId="48068" xr:uid="{00000000-0005-0000-0000-00000FBB0000}"/>
    <cellStyle name="20% - Accent1 6 2 2 3 3 3" xfId="48069" xr:uid="{00000000-0005-0000-0000-000010BB0000}"/>
    <cellStyle name="20% - Accent1 6 2 2 3 3 3 2" xfId="48070" xr:uid="{00000000-0005-0000-0000-000011BB0000}"/>
    <cellStyle name="20% - Accent1 6 2 2 3 3 3 2 2" xfId="48071" xr:uid="{00000000-0005-0000-0000-000012BB0000}"/>
    <cellStyle name="20% - Accent1 6 2 2 3 3 3 2 2 2" xfId="48072" xr:uid="{00000000-0005-0000-0000-000013BB0000}"/>
    <cellStyle name="20% - Accent1 6 2 2 3 3 3 2 3" xfId="48073" xr:uid="{00000000-0005-0000-0000-000014BB0000}"/>
    <cellStyle name="20% - Accent1 6 2 2 3 3 3 3" xfId="48074" xr:uid="{00000000-0005-0000-0000-000015BB0000}"/>
    <cellStyle name="20% - Accent1 6 2 2 3 3 3 3 2" xfId="48075" xr:uid="{00000000-0005-0000-0000-000016BB0000}"/>
    <cellStyle name="20% - Accent1 6 2 2 3 3 3 4" xfId="48076" xr:uid="{00000000-0005-0000-0000-000017BB0000}"/>
    <cellStyle name="20% - Accent1 6 2 2 3 3 4" xfId="48077" xr:uid="{00000000-0005-0000-0000-000018BB0000}"/>
    <cellStyle name="20% - Accent1 6 2 2 3 3 4 2" xfId="48078" xr:uid="{00000000-0005-0000-0000-000019BB0000}"/>
    <cellStyle name="20% - Accent1 6 2 2 3 3 4 2 2" xfId="48079" xr:uid="{00000000-0005-0000-0000-00001ABB0000}"/>
    <cellStyle name="20% - Accent1 6 2 2 3 3 4 2 2 2" xfId="48080" xr:uid="{00000000-0005-0000-0000-00001BBB0000}"/>
    <cellStyle name="20% - Accent1 6 2 2 3 3 4 2 3" xfId="48081" xr:uid="{00000000-0005-0000-0000-00001CBB0000}"/>
    <cellStyle name="20% - Accent1 6 2 2 3 3 4 3" xfId="48082" xr:uid="{00000000-0005-0000-0000-00001DBB0000}"/>
    <cellStyle name="20% - Accent1 6 2 2 3 3 4 3 2" xfId="48083" xr:uid="{00000000-0005-0000-0000-00001EBB0000}"/>
    <cellStyle name="20% - Accent1 6 2 2 3 3 4 4" xfId="48084" xr:uid="{00000000-0005-0000-0000-00001FBB0000}"/>
    <cellStyle name="20% - Accent1 6 2 2 3 3 5" xfId="48085" xr:uid="{00000000-0005-0000-0000-000020BB0000}"/>
    <cellStyle name="20% - Accent1 6 2 2 3 3 5 2" xfId="48086" xr:uid="{00000000-0005-0000-0000-000021BB0000}"/>
    <cellStyle name="20% - Accent1 6 2 2 3 3 5 2 2" xfId="48087" xr:uid="{00000000-0005-0000-0000-000022BB0000}"/>
    <cellStyle name="20% - Accent1 6 2 2 3 3 5 3" xfId="48088" xr:uid="{00000000-0005-0000-0000-000023BB0000}"/>
    <cellStyle name="20% - Accent1 6 2 2 3 3 6" xfId="48089" xr:uid="{00000000-0005-0000-0000-000024BB0000}"/>
    <cellStyle name="20% - Accent1 6 2 2 3 3 6 2" xfId="48090" xr:uid="{00000000-0005-0000-0000-000025BB0000}"/>
    <cellStyle name="20% - Accent1 6 2 2 3 3 6 2 2" xfId="48091" xr:uid="{00000000-0005-0000-0000-000026BB0000}"/>
    <cellStyle name="20% - Accent1 6 2 2 3 3 6 3" xfId="48092" xr:uid="{00000000-0005-0000-0000-000027BB0000}"/>
    <cellStyle name="20% - Accent1 6 2 2 3 3 7" xfId="48093" xr:uid="{00000000-0005-0000-0000-000028BB0000}"/>
    <cellStyle name="20% - Accent1 6 2 2 3 3 7 2" xfId="48094" xr:uid="{00000000-0005-0000-0000-000029BB0000}"/>
    <cellStyle name="20% - Accent1 6 2 2 3 3 8" xfId="48095" xr:uid="{00000000-0005-0000-0000-00002ABB0000}"/>
    <cellStyle name="20% - Accent1 6 2 2 3 3 8 2" xfId="48096" xr:uid="{00000000-0005-0000-0000-00002BBB0000}"/>
    <cellStyle name="20% - Accent1 6 2 2 3 3 9" xfId="48097" xr:uid="{00000000-0005-0000-0000-00002CBB0000}"/>
    <cellStyle name="20% - Accent1 6 2 2 3 4" xfId="48098" xr:uid="{00000000-0005-0000-0000-00002DBB0000}"/>
    <cellStyle name="20% - Accent1 6 2 2 3 4 2" xfId="48099" xr:uid="{00000000-0005-0000-0000-00002EBB0000}"/>
    <cellStyle name="20% - Accent1 6 2 2 3 4 2 2" xfId="48100" xr:uid="{00000000-0005-0000-0000-00002FBB0000}"/>
    <cellStyle name="20% - Accent1 6 2 2 3 4 2 2 2" xfId="48101" xr:uid="{00000000-0005-0000-0000-000030BB0000}"/>
    <cellStyle name="20% - Accent1 6 2 2 3 4 2 3" xfId="48102" xr:uid="{00000000-0005-0000-0000-000031BB0000}"/>
    <cellStyle name="20% - Accent1 6 2 2 3 4 3" xfId="48103" xr:uid="{00000000-0005-0000-0000-000032BB0000}"/>
    <cellStyle name="20% - Accent1 6 2 2 3 4 3 2" xfId="48104" xr:uid="{00000000-0005-0000-0000-000033BB0000}"/>
    <cellStyle name="20% - Accent1 6 2 2 3 4 4" xfId="48105" xr:uid="{00000000-0005-0000-0000-000034BB0000}"/>
    <cellStyle name="20% - Accent1 6 2 2 3 5" xfId="48106" xr:uid="{00000000-0005-0000-0000-000035BB0000}"/>
    <cellStyle name="20% - Accent1 6 2 2 3 5 2" xfId="48107" xr:uid="{00000000-0005-0000-0000-000036BB0000}"/>
    <cellStyle name="20% - Accent1 6 2 2 3 5 2 2" xfId="48108" xr:uid="{00000000-0005-0000-0000-000037BB0000}"/>
    <cellStyle name="20% - Accent1 6 2 2 3 5 2 2 2" xfId="48109" xr:uid="{00000000-0005-0000-0000-000038BB0000}"/>
    <cellStyle name="20% - Accent1 6 2 2 3 5 2 3" xfId="48110" xr:uid="{00000000-0005-0000-0000-000039BB0000}"/>
    <cellStyle name="20% - Accent1 6 2 2 3 5 3" xfId="48111" xr:uid="{00000000-0005-0000-0000-00003ABB0000}"/>
    <cellStyle name="20% - Accent1 6 2 2 3 5 3 2" xfId="48112" xr:uid="{00000000-0005-0000-0000-00003BBB0000}"/>
    <cellStyle name="20% - Accent1 6 2 2 3 5 4" xfId="48113" xr:uid="{00000000-0005-0000-0000-00003CBB0000}"/>
    <cellStyle name="20% - Accent1 6 2 2 3 6" xfId="48114" xr:uid="{00000000-0005-0000-0000-00003DBB0000}"/>
    <cellStyle name="20% - Accent1 6 2 2 3 6 2" xfId="48115" xr:uid="{00000000-0005-0000-0000-00003EBB0000}"/>
    <cellStyle name="20% - Accent1 6 2 2 3 6 2 2" xfId="48116" xr:uid="{00000000-0005-0000-0000-00003FBB0000}"/>
    <cellStyle name="20% - Accent1 6 2 2 3 6 2 2 2" xfId="48117" xr:uid="{00000000-0005-0000-0000-000040BB0000}"/>
    <cellStyle name="20% - Accent1 6 2 2 3 6 2 3" xfId="48118" xr:uid="{00000000-0005-0000-0000-000041BB0000}"/>
    <cellStyle name="20% - Accent1 6 2 2 3 6 3" xfId="48119" xr:uid="{00000000-0005-0000-0000-000042BB0000}"/>
    <cellStyle name="20% - Accent1 6 2 2 3 6 3 2" xfId="48120" xr:uid="{00000000-0005-0000-0000-000043BB0000}"/>
    <cellStyle name="20% - Accent1 6 2 2 3 6 4" xfId="48121" xr:uid="{00000000-0005-0000-0000-000044BB0000}"/>
    <cellStyle name="20% - Accent1 6 2 2 3 7" xfId="48122" xr:uid="{00000000-0005-0000-0000-000045BB0000}"/>
    <cellStyle name="20% - Accent1 6 2 2 3 7 2" xfId="48123" xr:uid="{00000000-0005-0000-0000-000046BB0000}"/>
    <cellStyle name="20% - Accent1 6 2 2 3 7 2 2" xfId="48124" xr:uid="{00000000-0005-0000-0000-000047BB0000}"/>
    <cellStyle name="20% - Accent1 6 2 2 3 7 3" xfId="48125" xr:uid="{00000000-0005-0000-0000-000048BB0000}"/>
    <cellStyle name="20% - Accent1 6 2 2 3 8" xfId="48126" xr:uid="{00000000-0005-0000-0000-000049BB0000}"/>
    <cellStyle name="20% - Accent1 6 2 2 3 8 2" xfId="48127" xr:uid="{00000000-0005-0000-0000-00004ABB0000}"/>
    <cellStyle name="20% - Accent1 6 2 2 3 8 2 2" xfId="48128" xr:uid="{00000000-0005-0000-0000-00004BBB0000}"/>
    <cellStyle name="20% - Accent1 6 2 2 3 8 3" xfId="48129" xr:uid="{00000000-0005-0000-0000-00004CBB0000}"/>
    <cellStyle name="20% - Accent1 6 2 2 3 9" xfId="48130" xr:uid="{00000000-0005-0000-0000-00004DBB0000}"/>
    <cellStyle name="20% - Accent1 6 2 2 3 9 2" xfId="48131" xr:uid="{00000000-0005-0000-0000-00004EBB0000}"/>
    <cellStyle name="20% - Accent1 6 2 2 4" xfId="48132" xr:uid="{00000000-0005-0000-0000-00004FBB0000}"/>
    <cellStyle name="20% - Accent1 6 2 2 4 10" xfId="48133" xr:uid="{00000000-0005-0000-0000-000050BB0000}"/>
    <cellStyle name="20% - Accent1 6 2 2 4 10 2" xfId="48134" xr:uid="{00000000-0005-0000-0000-000051BB0000}"/>
    <cellStyle name="20% - Accent1 6 2 2 4 11" xfId="48135" xr:uid="{00000000-0005-0000-0000-000052BB0000}"/>
    <cellStyle name="20% - Accent1 6 2 2 4 2" xfId="48136" xr:uid="{00000000-0005-0000-0000-000053BB0000}"/>
    <cellStyle name="20% - Accent1 6 2 2 4 2 2" xfId="48137" xr:uid="{00000000-0005-0000-0000-000054BB0000}"/>
    <cellStyle name="20% - Accent1 6 2 2 4 2 2 2" xfId="48138" xr:uid="{00000000-0005-0000-0000-000055BB0000}"/>
    <cellStyle name="20% - Accent1 6 2 2 4 2 2 2 2" xfId="48139" xr:uid="{00000000-0005-0000-0000-000056BB0000}"/>
    <cellStyle name="20% - Accent1 6 2 2 4 2 2 2 2 2" xfId="48140" xr:uid="{00000000-0005-0000-0000-000057BB0000}"/>
    <cellStyle name="20% - Accent1 6 2 2 4 2 2 2 3" xfId="48141" xr:uid="{00000000-0005-0000-0000-000058BB0000}"/>
    <cellStyle name="20% - Accent1 6 2 2 4 2 2 3" xfId="48142" xr:uid="{00000000-0005-0000-0000-000059BB0000}"/>
    <cellStyle name="20% - Accent1 6 2 2 4 2 2 3 2" xfId="48143" xr:uid="{00000000-0005-0000-0000-00005ABB0000}"/>
    <cellStyle name="20% - Accent1 6 2 2 4 2 2 4" xfId="48144" xr:uid="{00000000-0005-0000-0000-00005BBB0000}"/>
    <cellStyle name="20% - Accent1 6 2 2 4 2 3" xfId="48145" xr:uid="{00000000-0005-0000-0000-00005CBB0000}"/>
    <cellStyle name="20% - Accent1 6 2 2 4 2 3 2" xfId="48146" xr:uid="{00000000-0005-0000-0000-00005DBB0000}"/>
    <cellStyle name="20% - Accent1 6 2 2 4 2 3 2 2" xfId="48147" xr:uid="{00000000-0005-0000-0000-00005EBB0000}"/>
    <cellStyle name="20% - Accent1 6 2 2 4 2 3 2 2 2" xfId="48148" xr:uid="{00000000-0005-0000-0000-00005FBB0000}"/>
    <cellStyle name="20% - Accent1 6 2 2 4 2 3 2 3" xfId="48149" xr:uid="{00000000-0005-0000-0000-000060BB0000}"/>
    <cellStyle name="20% - Accent1 6 2 2 4 2 3 3" xfId="48150" xr:uid="{00000000-0005-0000-0000-000061BB0000}"/>
    <cellStyle name="20% - Accent1 6 2 2 4 2 3 3 2" xfId="48151" xr:uid="{00000000-0005-0000-0000-000062BB0000}"/>
    <cellStyle name="20% - Accent1 6 2 2 4 2 3 4" xfId="48152" xr:uid="{00000000-0005-0000-0000-000063BB0000}"/>
    <cellStyle name="20% - Accent1 6 2 2 4 2 4" xfId="48153" xr:uid="{00000000-0005-0000-0000-000064BB0000}"/>
    <cellStyle name="20% - Accent1 6 2 2 4 2 4 2" xfId="48154" xr:uid="{00000000-0005-0000-0000-000065BB0000}"/>
    <cellStyle name="20% - Accent1 6 2 2 4 2 4 2 2" xfId="48155" xr:uid="{00000000-0005-0000-0000-000066BB0000}"/>
    <cellStyle name="20% - Accent1 6 2 2 4 2 4 2 2 2" xfId="48156" xr:uid="{00000000-0005-0000-0000-000067BB0000}"/>
    <cellStyle name="20% - Accent1 6 2 2 4 2 4 2 3" xfId="48157" xr:uid="{00000000-0005-0000-0000-000068BB0000}"/>
    <cellStyle name="20% - Accent1 6 2 2 4 2 4 3" xfId="48158" xr:uid="{00000000-0005-0000-0000-000069BB0000}"/>
    <cellStyle name="20% - Accent1 6 2 2 4 2 4 3 2" xfId="48159" xr:uid="{00000000-0005-0000-0000-00006ABB0000}"/>
    <cellStyle name="20% - Accent1 6 2 2 4 2 4 4" xfId="48160" xr:uid="{00000000-0005-0000-0000-00006BBB0000}"/>
    <cellStyle name="20% - Accent1 6 2 2 4 2 5" xfId="48161" xr:uid="{00000000-0005-0000-0000-00006CBB0000}"/>
    <cellStyle name="20% - Accent1 6 2 2 4 2 5 2" xfId="48162" xr:uid="{00000000-0005-0000-0000-00006DBB0000}"/>
    <cellStyle name="20% - Accent1 6 2 2 4 2 5 2 2" xfId="48163" xr:uid="{00000000-0005-0000-0000-00006EBB0000}"/>
    <cellStyle name="20% - Accent1 6 2 2 4 2 5 3" xfId="48164" xr:uid="{00000000-0005-0000-0000-00006FBB0000}"/>
    <cellStyle name="20% - Accent1 6 2 2 4 2 6" xfId="48165" xr:uid="{00000000-0005-0000-0000-000070BB0000}"/>
    <cellStyle name="20% - Accent1 6 2 2 4 2 6 2" xfId="48166" xr:uid="{00000000-0005-0000-0000-000071BB0000}"/>
    <cellStyle name="20% - Accent1 6 2 2 4 2 6 2 2" xfId="48167" xr:uid="{00000000-0005-0000-0000-000072BB0000}"/>
    <cellStyle name="20% - Accent1 6 2 2 4 2 6 3" xfId="48168" xr:uid="{00000000-0005-0000-0000-000073BB0000}"/>
    <cellStyle name="20% - Accent1 6 2 2 4 2 7" xfId="48169" xr:uid="{00000000-0005-0000-0000-000074BB0000}"/>
    <cellStyle name="20% - Accent1 6 2 2 4 2 7 2" xfId="48170" xr:uid="{00000000-0005-0000-0000-000075BB0000}"/>
    <cellStyle name="20% - Accent1 6 2 2 4 2 8" xfId="48171" xr:uid="{00000000-0005-0000-0000-000076BB0000}"/>
    <cellStyle name="20% - Accent1 6 2 2 4 2 8 2" xfId="48172" xr:uid="{00000000-0005-0000-0000-000077BB0000}"/>
    <cellStyle name="20% - Accent1 6 2 2 4 2 9" xfId="48173" xr:uid="{00000000-0005-0000-0000-000078BB0000}"/>
    <cellStyle name="20% - Accent1 6 2 2 4 3" xfId="48174" xr:uid="{00000000-0005-0000-0000-000079BB0000}"/>
    <cellStyle name="20% - Accent1 6 2 2 4 3 2" xfId="48175" xr:uid="{00000000-0005-0000-0000-00007ABB0000}"/>
    <cellStyle name="20% - Accent1 6 2 2 4 3 2 2" xfId="48176" xr:uid="{00000000-0005-0000-0000-00007BBB0000}"/>
    <cellStyle name="20% - Accent1 6 2 2 4 3 2 2 2" xfId="48177" xr:uid="{00000000-0005-0000-0000-00007CBB0000}"/>
    <cellStyle name="20% - Accent1 6 2 2 4 3 2 2 2 2" xfId="48178" xr:uid="{00000000-0005-0000-0000-00007DBB0000}"/>
    <cellStyle name="20% - Accent1 6 2 2 4 3 2 2 3" xfId="48179" xr:uid="{00000000-0005-0000-0000-00007EBB0000}"/>
    <cellStyle name="20% - Accent1 6 2 2 4 3 2 3" xfId="48180" xr:uid="{00000000-0005-0000-0000-00007FBB0000}"/>
    <cellStyle name="20% - Accent1 6 2 2 4 3 2 3 2" xfId="48181" xr:uid="{00000000-0005-0000-0000-000080BB0000}"/>
    <cellStyle name="20% - Accent1 6 2 2 4 3 2 4" xfId="48182" xr:uid="{00000000-0005-0000-0000-000081BB0000}"/>
    <cellStyle name="20% - Accent1 6 2 2 4 3 3" xfId="48183" xr:uid="{00000000-0005-0000-0000-000082BB0000}"/>
    <cellStyle name="20% - Accent1 6 2 2 4 3 3 2" xfId="48184" xr:uid="{00000000-0005-0000-0000-000083BB0000}"/>
    <cellStyle name="20% - Accent1 6 2 2 4 3 3 2 2" xfId="48185" xr:uid="{00000000-0005-0000-0000-000084BB0000}"/>
    <cellStyle name="20% - Accent1 6 2 2 4 3 3 2 2 2" xfId="48186" xr:uid="{00000000-0005-0000-0000-000085BB0000}"/>
    <cellStyle name="20% - Accent1 6 2 2 4 3 3 2 3" xfId="48187" xr:uid="{00000000-0005-0000-0000-000086BB0000}"/>
    <cellStyle name="20% - Accent1 6 2 2 4 3 3 3" xfId="48188" xr:uid="{00000000-0005-0000-0000-000087BB0000}"/>
    <cellStyle name="20% - Accent1 6 2 2 4 3 3 3 2" xfId="48189" xr:uid="{00000000-0005-0000-0000-000088BB0000}"/>
    <cellStyle name="20% - Accent1 6 2 2 4 3 3 4" xfId="48190" xr:uid="{00000000-0005-0000-0000-000089BB0000}"/>
    <cellStyle name="20% - Accent1 6 2 2 4 3 4" xfId="48191" xr:uid="{00000000-0005-0000-0000-00008ABB0000}"/>
    <cellStyle name="20% - Accent1 6 2 2 4 3 4 2" xfId="48192" xr:uid="{00000000-0005-0000-0000-00008BBB0000}"/>
    <cellStyle name="20% - Accent1 6 2 2 4 3 4 2 2" xfId="48193" xr:uid="{00000000-0005-0000-0000-00008CBB0000}"/>
    <cellStyle name="20% - Accent1 6 2 2 4 3 4 2 2 2" xfId="48194" xr:uid="{00000000-0005-0000-0000-00008DBB0000}"/>
    <cellStyle name="20% - Accent1 6 2 2 4 3 4 2 3" xfId="48195" xr:uid="{00000000-0005-0000-0000-00008EBB0000}"/>
    <cellStyle name="20% - Accent1 6 2 2 4 3 4 3" xfId="48196" xr:uid="{00000000-0005-0000-0000-00008FBB0000}"/>
    <cellStyle name="20% - Accent1 6 2 2 4 3 4 3 2" xfId="48197" xr:uid="{00000000-0005-0000-0000-000090BB0000}"/>
    <cellStyle name="20% - Accent1 6 2 2 4 3 4 4" xfId="48198" xr:uid="{00000000-0005-0000-0000-000091BB0000}"/>
    <cellStyle name="20% - Accent1 6 2 2 4 3 5" xfId="48199" xr:uid="{00000000-0005-0000-0000-000092BB0000}"/>
    <cellStyle name="20% - Accent1 6 2 2 4 3 5 2" xfId="48200" xr:uid="{00000000-0005-0000-0000-000093BB0000}"/>
    <cellStyle name="20% - Accent1 6 2 2 4 3 5 2 2" xfId="48201" xr:uid="{00000000-0005-0000-0000-000094BB0000}"/>
    <cellStyle name="20% - Accent1 6 2 2 4 3 5 3" xfId="48202" xr:uid="{00000000-0005-0000-0000-000095BB0000}"/>
    <cellStyle name="20% - Accent1 6 2 2 4 3 6" xfId="48203" xr:uid="{00000000-0005-0000-0000-000096BB0000}"/>
    <cellStyle name="20% - Accent1 6 2 2 4 3 6 2" xfId="48204" xr:uid="{00000000-0005-0000-0000-000097BB0000}"/>
    <cellStyle name="20% - Accent1 6 2 2 4 3 6 2 2" xfId="48205" xr:uid="{00000000-0005-0000-0000-000098BB0000}"/>
    <cellStyle name="20% - Accent1 6 2 2 4 3 6 3" xfId="48206" xr:uid="{00000000-0005-0000-0000-000099BB0000}"/>
    <cellStyle name="20% - Accent1 6 2 2 4 3 7" xfId="48207" xr:uid="{00000000-0005-0000-0000-00009ABB0000}"/>
    <cellStyle name="20% - Accent1 6 2 2 4 3 7 2" xfId="48208" xr:uid="{00000000-0005-0000-0000-00009BBB0000}"/>
    <cellStyle name="20% - Accent1 6 2 2 4 3 8" xfId="48209" xr:uid="{00000000-0005-0000-0000-00009CBB0000}"/>
    <cellStyle name="20% - Accent1 6 2 2 4 3 8 2" xfId="48210" xr:uid="{00000000-0005-0000-0000-00009DBB0000}"/>
    <cellStyle name="20% - Accent1 6 2 2 4 3 9" xfId="48211" xr:uid="{00000000-0005-0000-0000-00009EBB0000}"/>
    <cellStyle name="20% - Accent1 6 2 2 4 4" xfId="48212" xr:uid="{00000000-0005-0000-0000-00009FBB0000}"/>
    <cellStyle name="20% - Accent1 6 2 2 4 4 2" xfId="48213" xr:uid="{00000000-0005-0000-0000-0000A0BB0000}"/>
    <cellStyle name="20% - Accent1 6 2 2 4 4 2 2" xfId="48214" xr:uid="{00000000-0005-0000-0000-0000A1BB0000}"/>
    <cellStyle name="20% - Accent1 6 2 2 4 4 2 2 2" xfId="48215" xr:uid="{00000000-0005-0000-0000-0000A2BB0000}"/>
    <cellStyle name="20% - Accent1 6 2 2 4 4 2 3" xfId="48216" xr:uid="{00000000-0005-0000-0000-0000A3BB0000}"/>
    <cellStyle name="20% - Accent1 6 2 2 4 4 3" xfId="48217" xr:uid="{00000000-0005-0000-0000-0000A4BB0000}"/>
    <cellStyle name="20% - Accent1 6 2 2 4 4 3 2" xfId="48218" xr:uid="{00000000-0005-0000-0000-0000A5BB0000}"/>
    <cellStyle name="20% - Accent1 6 2 2 4 4 4" xfId="48219" xr:uid="{00000000-0005-0000-0000-0000A6BB0000}"/>
    <cellStyle name="20% - Accent1 6 2 2 4 5" xfId="48220" xr:uid="{00000000-0005-0000-0000-0000A7BB0000}"/>
    <cellStyle name="20% - Accent1 6 2 2 4 5 2" xfId="48221" xr:uid="{00000000-0005-0000-0000-0000A8BB0000}"/>
    <cellStyle name="20% - Accent1 6 2 2 4 5 2 2" xfId="48222" xr:uid="{00000000-0005-0000-0000-0000A9BB0000}"/>
    <cellStyle name="20% - Accent1 6 2 2 4 5 2 2 2" xfId="48223" xr:uid="{00000000-0005-0000-0000-0000AABB0000}"/>
    <cellStyle name="20% - Accent1 6 2 2 4 5 2 3" xfId="48224" xr:uid="{00000000-0005-0000-0000-0000ABBB0000}"/>
    <cellStyle name="20% - Accent1 6 2 2 4 5 3" xfId="48225" xr:uid="{00000000-0005-0000-0000-0000ACBB0000}"/>
    <cellStyle name="20% - Accent1 6 2 2 4 5 3 2" xfId="48226" xr:uid="{00000000-0005-0000-0000-0000ADBB0000}"/>
    <cellStyle name="20% - Accent1 6 2 2 4 5 4" xfId="48227" xr:uid="{00000000-0005-0000-0000-0000AEBB0000}"/>
    <cellStyle name="20% - Accent1 6 2 2 4 6" xfId="48228" xr:uid="{00000000-0005-0000-0000-0000AFBB0000}"/>
    <cellStyle name="20% - Accent1 6 2 2 4 6 2" xfId="48229" xr:uid="{00000000-0005-0000-0000-0000B0BB0000}"/>
    <cellStyle name="20% - Accent1 6 2 2 4 6 2 2" xfId="48230" xr:uid="{00000000-0005-0000-0000-0000B1BB0000}"/>
    <cellStyle name="20% - Accent1 6 2 2 4 6 2 2 2" xfId="48231" xr:uid="{00000000-0005-0000-0000-0000B2BB0000}"/>
    <cellStyle name="20% - Accent1 6 2 2 4 6 2 3" xfId="48232" xr:uid="{00000000-0005-0000-0000-0000B3BB0000}"/>
    <cellStyle name="20% - Accent1 6 2 2 4 6 3" xfId="48233" xr:uid="{00000000-0005-0000-0000-0000B4BB0000}"/>
    <cellStyle name="20% - Accent1 6 2 2 4 6 3 2" xfId="48234" xr:uid="{00000000-0005-0000-0000-0000B5BB0000}"/>
    <cellStyle name="20% - Accent1 6 2 2 4 6 4" xfId="48235" xr:uid="{00000000-0005-0000-0000-0000B6BB0000}"/>
    <cellStyle name="20% - Accent1 6 2 2 4 7" xfId="48236" xr:uid="{00000000-0005-0000-0000-0000B7BB0000}"/>
    <cellStyle name="20% - Accent1 6 2 2 4 7 2" xfId="48237" xr:uid="{00000000-0005-0000-0000-0000B8BB0000}"/>
    <cellStyle name="20% - Accent1 6 2 2 4 7 2 2" xfId="48238" xr:uid="{00000000-0005-0000-0000-0000B9BB0000}"/>
    <cellStyle name="20% - Accent1 6 2 2 4 7 3" xfId="48239" xr:uid="{00000000-0005-0000-0000-0000BABB0000}"/>
    <cellStyle name="20% - Accent1 6 2 2 4 8" xfId="48240" xr:uid="{00000000-0005-0000-0000-0000BBBB0000}"/>
    <cellStyle name="20% - Accent1 6 2 2 4 8 2" xfId="48241" xr:uid="{00000000-0005-0000-0000-0000BCBB0000}"/>
    <cellStyle name="20% - Accent1 6 2 2 4 8 2 2" xfId="48242" xr:uid="{00000000-0005-0000-0000-0000BDBB0000}"/>
    <cellStyle name="20% - Accent1 6 2 2 4 8 3" xfId="48243" xr:uid="{00000000-0005-0000-0000-0000BEBB0000}"/>
    <cellStyle name="20% - Accent1 6 2 2 4 9" xfId="48244" xr:uid="{00000000-0005-0000-0000-0000BFBB0000}"/>
    <cellStyle name="20% - Accent1 6 2 2 4 9 2" xfId="48245" xr:uid="{00000000-0005-0000-0000-0000C0BB0000}"/>
    <cellStyle name="20% - Accent1 6 2 2 5" xfId="48246" xr:uid="{00000000-0005-0000-0000-0000C1BB0000}"/>
    <cellStyle name="20% - Accent1 6 2 2 5 2" xfId="48247" xr:uid="{00000000-0005-0000-0000-0000C2BB0000}"/>
    <cellStyle name="20% - Accent1 6 2 2 5 2 2" xfId="48248" xr:uid="{00000000-0005-0000-0000-0000C3BB0000}"/>
    <cellStyle name="20% - Accent1 6 2 2 5 2 2 2" xfId="48249" xr:uid="{00000000-0005-0000-0000-0000C4BB0000}"/>
    <cellStyle name="20% - Accent1 6 2 2 5 2 2 2 2" xfId="48250" xr:uid="{00000000-0005-0000-0000-0000C5BB0000}"/>
    <cellStyle name="20% - Accent1 6 2 2 5 2 2 3" xfId="48251" xr:uid="{00000000-0005-0000-0000-0000C6BB0000}"/>
    <cellStyle name="20% - Accent1 6 2 2 5 2 3" xfId="48252" xr:uid="{00000000-0005-0000-0000-0000C7BB0000}"/>
    <cellStyle name="20% - Accent1 6 2 2 5 2 3 2" xfId="48253" xr:uid="{00000000-0005-0000-0000-0000C8BB0000}"/>
    <cellStyle name="20% - Accent1 6 2 2 5 2 4" xfId="48254" xr:uid="{00000000-0005-0000-0000-0000C9BB0000}"/>
    <cellStyle name="20% - Accent1 6 2 2 5 3" xfId="48255" xr:uid="{00000000-0005-0000-0000-0000CABB0000}"/>
    <cellStyle name="20% - Accent1 6 2 2 5 3 2" xfId="48256" xr:uid="{00000000-0005-0000-0000-0000CBBB0000}"/>
    <cellStyle name="20% - Accent1 6 2 2 5 3 2 2" xfId="48257" xr:uid="{00000000-0005-0000-0000-0000CCBB0000}"/>
    <cellStyle name="20% - Accent1 6 2 2 5 3 2 2 2" xfId="48258" xr:uid="{00000000-0005-0000-0000-0000CDBB0000}"/>
    <cellStyle name="20% - Accent1 6 2 2 5 3 2 3" xfId="48259" xr:uid="{00000000-0005-0000-0000-0000CEBB0000}"/>
    <cellStyle name="20% - Accent1 6 2 2 5 3 3" xfId="48260" xr:uid="{00000000-0005-0000-0000-0000CFBB0000}"/>
    <cellStyle name="20% - Accent1 6 2 2 5 3 3 2" xfId="48261" xr:uid="{00000000-0005-0000-0000-0000D0BB0000}"/>
    <cellStyle name="20% - Accent1 6 2 2 5 3 4" xfId="48262" xr:uid="{00000000-0005-0000-0000-0000D1BB0000}"/>
    <cellStyle name="20% - Accent1 6 2 2 5 4" xfId="48263" xr:uid="{00000000-0005-0000-0000-0000D2BB0000}"/>
    <cellStyle name="20% - Accent1 6 2 2 5 4 2" xfId="48264" xr:uid="{00000000-0005-0000-0000-0000D3BB0000}"/>
    <cellStyle name="20% - Accent1 6 2 2 5 4 2 2" xfId="48265" xr:uid="{00000000-0005-0000-0000-0000D4BB0000}"/>
    <cellStyle name="20% - Accent1 6 2 2 5 4 2 2 2" xfId="48266" xr:uid="{00000000-0005-0000-0000-0000D5BB0000}"/>
    <cellStyle name="20% - Accent1 6 2 2 5 4 2 3" xfId="48267" xr:uid="{00000000-0005-0000-0000-0000D6BB0000}"/>
    <cellStyle name="20% - Accent1 6 2 2 5 4 3" xfId="48268" xr:uid="{00000000-0005-0000-0000-0000D7BB0000}"/>
    <cellStyle name="20% - Accent1 6 2 2 5 4 3 2" xfId="48269" xr:uid="{00000000-0005-0000-0000-0000D8BB0000}"/>
    <cellStyle name="20% - Accent1 6 2 2 5 4 4" xfId="48270" xr:uid="{00000000-0005-0000-0000-0000D9BB0000}"/>
    <cellStyle name="20% - Accent1 6 2 2 5 5" xfId="48271" xr:uid="{00000000-0005-0000-0000-0000DABB0000}"/>
    <cellStyle name="20% - Accent1 6 2 2 5 5 2" xfId="48272" xr:uid="{00000000-0005-0000-0000-0000DBBB0000}"/>
    <cellStyle name="20% - Accent1 6 2 2 5 5 2 2" xfId="48273" xr:uid="{00000000-0005-0000-0000-0000DCBB0000}"/>
    <cellStyle name="20% - Accent1 6 2 2 5 5 3" xfId="48274" xr:uid="{00000000-0005-0000-0000-0000DDBB0000}"/>
    <cellStyle name="20% - Accent1 6 2 2 5 6" xfId="48275" xr:uid="{00000000-0005-0000-0000-0000DEBB0000}"/>
    <cellStyle name="20% - Accent1 6 2 2 5 6 2" xfId="48276" xr:uid="{00000000-0005-0000-0000-0000DFBB0000}"/>
    <cellStyle name="20% - Accent1 6 2 2 5 6 2 2" xfId="48277" xr:uid="{00000000-0005-0000-0000-0000E0BB0000}"/>
    <cellStyle name="20% - Accent1 6 2 2 5 6 3" xfId="48278" xr:uid="{00000000-0005-0000-0000-0000E1BB0000}"/>
    <cellStyle name="20% - Accent1 6 2 2 5 7" xfId="48279" xr:uid="{00000000-0005-0000-0000-0000E2BB0000}"/>
    <cellStyle name="20% - Accent1 6 2 2 5 7 2" xfId="48280" xr:uid="{00000000-0005-0000-0000-0000E3BB0000}"/>
    <cellStyle name="20% - Accent1 6 2 2 5 8" xfId="48281" xr:uid="{00000000-0005-0000-0000-0000E4BB0000}"/>
    <cellStyle name="20% - Accent1 6 2 2 5 8 2" xfId="48282" xr:uid="{00000000-0005-0000-0000-0000E5BB0000}"/>
    <cellStyle name="20% - Accent1 6 2 2 5 9" xfId="48283" xr:uid="{00000000-0005-0000-0000-0000E6BB0000}"/>
    <cellStyle name="20% - Accent1 6 2 2 6" xfId="48284" xr:uid="{00000000-0005-0000-0000-0000E7BB0000}"/>
    <cellStyle name="20% - Accent1 6 2 2 6 2" xfId="48285" xr:uid="{00000000-0005-0000-0000-0000E8BB0000}"/>
    <cellStyle name="20% - Accent1 6 2 2 6 2 2" xfId="48286" xr:uid="{00000000-0005-0000-0000-0000E9BB0000}"/>
    <cellStyle name="20% - Accent1 6 2 2 6 2 2 2" xfId="48287" xr:uid="{00000000-0005-0000-0000-0000EABB0000}"/>
    <cellStyle name="20% - Accent1 6 2 2 6 2 2 2 2" xfId="48288" xr:uid="{00000000-0005-0000-0000-0000EBBB0000}"/>
    <cellStyle name="20% - Accent1 6 2 2 6 2 2 3" xfId="48289" xr:uid="{00000000-0005-0000-0000-0000ECBB0000}"/>
    <cellStyle name="20% - Accent1 6 2 2 6 2 3" xfId="48290" xr:uid="{00000000-0005-0000-0000-0000EDBB0000}"/>
    <cellStyle name="20% - Accent1 6 2 2 6 2 3 2" xfId="48291" xr:uid="{00000000-0005-0000-0000-0000EEBB0000}"/>
    <cellStyle name="20% - Accent1 6 2 2 6 2 4" xfId="48292" xr:uid="{00000000-0005-0000-0000-0000EFBB0000}"/>
    <cellStyle name="20% - Accent1 6 2 2 6 3" xfId="48293" xr:uid="{00000000-0005-0000-0000-0000F0BB0000}"/>
    <cellStyle name="20% - Accent1 6 2 2 6 3 2" xfId="48294" xr:uid="{00000000-0005-0000-0000-0000F1BB0000}"/>
    <cellStyle name="20% - Accent1 6 2 2 6 3 2 2" xfId="48295" xr:uid="{00000000-0005-0000-0000-0000F2BB0000}"/>
    <cellStyle name="20% - Accent1 6 2 2 6 3 2 2 2" xfId="48296" xr:uid="{00000000-0005-0000-0000-0000F3BB0000}"/>
    <cellStyle name="20% - Accent1 6 2 2 6 3 2 3" xfId="48297" xr:uid="{00000000-0005-0000-0000-0000F4BB0000}"/>
    <cellStyle name="20% - Accent1 6 2 2 6 3 3" xfId="48298" xr:uid="{00000000-0005-0000-0000-0000F5BB0000}"/>
    <cellStyle name="20% - Accent1 6 2 2 6 3 3 2" xfId="48299" xr:uid="{00000000-0005-0000-0000-0000F6BB0000}"/>
    <cellStyle name="20% - Accent1 6 2 2 6 3 4" xfId="48300" xr:uid="{00000000-0005-0000-0000-0000F7BB0000}"/>
    <cellStyle name="20% - Accent1 6 2 2 6 4" xfId="48301" xr:uid="{00000000-0005-0000-0000-0000F8BB0000}"/>
    <cellStyle name="20% - Accent1 6 2 2 6 4 2" xfId="48302" xr:uid="{00000000-0005-0000-0000-0000F9BB0000}"/>
    <cellStyle name="20% - Accent1 6 2 2 6 4 2 2" xfId="48303" xr:uid="{00000000-0005-0000-0000-0000FABB0000}"/>
    <cellStyle name="20% - Accent1 6 2 2 6 4 2 2 2" xfId="48304" xr:uid="{00000000-0005-0000-0000-0000FBBB0000}"/>
    <cellStyle name="20% - Accent1 6 2 2 6 4 2 3" xfId="48305" xr:uid="{00000000-0005-0000-0000-0000FCBB0000}"/>
    <cellStyle name="20% - Accent1 6 2 2 6 4 3" xfId="48306" xr:uid="{00000000-0005-0000-0000-0000FDBB0000}"/>
    <cellStyle name="20% - Accent1 6 2 2 6 4 3 2" xfId="48307" xr:uid="{00000000-0005-0000-0000-0000FEBB0000}"/>
    <cellStyle name="20% - Accent1 6 2 2 6 4 4" xfId="48308" xr:uid="{00000000-0005-0000-0000-0000FFBB0000}"/>
    <cellStyle name="20% - Accent1 6 2 2 6 5" xfId="48309" xr:uid="{00000000-0005-0000-0000-000000BC0000}"/>
    <cellStyle name="20% - Accent1 6 2 2 6 5 2" xfId="48310" xr:uid="{00000000-0005-0000-0000-000001BC0000}"/>
    <cellStyle name="20% - Accent1 6 2 2 6 5 2 2" xfId="48311" xr:uid="{00000000-0005-0000-0000-000002BC0000}"/>
    <cellStyle name="20% - Accent1 6 2 2 6 5 3" xfId="48312" xr:uid="{00000000-0005-0000-0000-000003BC0000}"/>
    <cellStyle name="20% - Accent1 6 2 2 6 6" xfId="48313" xr:uid="{00000000-0005-0000-0000-000004BC0000}"/>
    <cellStyle name="20% - Accent1 6 2 2 6 6 2" xfId="48314" xr:uid="{00000000-0005-0000-0000-000005BC0000}"/>
    <cellStyle name="20% - Accent1 6 2 2 6 6 2 2" xfId="48315" xr:uid="{00000000-0005-0000-0000-000006BC0000}"/>
    <cellStyle name="20% - Accent1 6 2 2 6 6 3" xfId="48316" xr:uid="{00000000-0005-0000-0000-000007BC0000}"/>
    <cellStyle name="20% - Accent1 6 2 2 6 7" xfId="48317" xr:uid="{00000000-0005-0000-0000-000008BC0000}"/>
    <cellStyle name="20% - Accent1 6 2 2 6 7 2" xfId="48318" xr:uid="{00000000-0005-0000-0000-000009BC0000}"/>
    <cellStyle name="20% - Accent1 6 2 2 6 8" xfId="48319" xr:uid="{00000000-0005-0000-0000-00000ABC0000}"/>
    <cellStyle name="20% - Accent1 6 2 2 6 8 2" xfId="48320" xr:uid="{00000000-0005-0000-0000-00000BBC0000}"/>
    <cellStyle name="20% - Accent1 6 2 2 6 9" xfId="48321" xr:uid="{00000000-0005-0000-0000-00000CBC0000}"/>
    <cellStyle name="20% - Accent1 6 2 2 7" xfId="48322" xr:uid="{00000000-0005-0000-0000-00000DBC0000}"/>
    <cellStyle name="20% - Accent1 6 2 2 7 2" xfId="48323" xr:uid="{00000000-0005-0000-0000-00000EBC0000}"/>
    <cellStyle name="20% - Accent1 6 2 2 7 2 2" xfId="48324" xr:uid="{00000000-0005-0000-0000-00000FBC0000}"/>
    <cellStyle name="20% - Accent1 6 2 2 7 2 2 2" xfId="48325" xr:uid="{00000000-0005-0000-0000-000010BC0000}"/>
    <cellStyle name="20% - Accent1 6 2 2 7 2 3" xfId="48326" xr:uid="{00000000-0005-0000-0000-000011BC0000}"/>
    <cellStyle name="20% - Accent1 6 2 2 7 3" xfId="48327" xr:uid="{00000000-0005-0000-0000-000012BC0000}"/>
    <cellStyle name="20% - Accent1 6 2 2 7 3 2" xfId="48328" xr:uid="{00000000-0005-0000-0000-000013BC0000}"/>
    <cellStyle name="20% - Accent1 6 2 2 7 4" xfId="48329" xr:uid="{00000000-0005-0000-0000-000014BC0000}"/>
    <cellStyle name="20% - Accent1 6 2 2 8" xfId="48330" xr:uid="{00000000-0005-0000-0000-000015BC0000}"/>
    <cellStyle name="20% - Accent1 6 2 2 8 2" xfId="48331" xr:uid="{00000000-0005-0000-0000-000016BC0000}"/>
    <cellStyle name="20% - Accent1 6 2 2 8 2 2" xfId="48332" xr:uid="{00000000-0005-0000-0000-000017BC0000}"/>
    <cellStyle name="20% - Accent1 6 2 2 8 2 2 2" xfId="48333" xr:uid="{00000000-0005-0000-0000-000018BC0000}"/>
    <cellStyle name="20% - Accent1 6 2 2 8 2 3" xfId="48334" xr:uid="{00000000-0005-0000-0000-000019BC0000}"/>
    <cellStyle name="20% - Accent1 6 2 2 8 3" xfId="48335" xr:uid="{00000000-0005-0000-0000-00001ABC0000}"/>
    <cellStyle name="20% - Accent1 6 2 2 8 3 2" xfId="48336" xr:uid="{00000000-0005-0000-0000-00001BBC0000}"/>
    <cellStyle name="20% - Accent1 6 2 2 8 4" xfId="48337" xr:uid="{00000000-0005-0000-0000-00001CBC0000}"/>
    <cellStyle name="20% - Accent1 6 2 2 9" xfId="48338" xr:uid="{00000000-0005-0000-0000-00001DBC0000}"/>
    <cellStyle name="20% - Accent1 6 2 2 9 2" xfId="48339" xr:uid="{00000000-0005-0000-0000-00001EBC0000}"/>
    <cellStyle name="20% - Accent1 6 2 2 9 2 2" xfId="48340" xr:uid="{00000000-0005-0000-0000-00001FBC0000}"/>
    <cellStyle name="20% - Accent1 6 2 2 9 2 2 2" xfId="48341" xr:uid="{00000000-0005-0000-0000-000020BC0000}"/>
    <cellStyle name="20% - Accent1 6 2 2 9 2 3" xfId="48342" xr:uid="{00000000-0005-0000-0000-000021BC0000}"/>
    <cellStyle name="20% - Accent1 6 2 2 9 3" xfId="48343" xr:uid="{00000000-0005-0000-0000-000022BC0000}"/>
    <cellStyle name="20% - Accent1 6 2 2 9 3 2" xfId="48344" xr:uid="{00000000-0005-0000-0000-000023BC0000}"/>
    <cellStyle name="20% - Accent1 6 2 2 9 4" xfId="48345" xr:uid="{00000000-0005-0000-0000-000024BC0000}"/>
    <cellStyle name="20% - Accent1 6 2 3" xfId="48346" xr:uid="{00000000-0005-0000-0000-000025BC0000}"/>
    <cellStyle name="20% - Accent1 6 2 3 10" xfId="48347" xr:uid="{00000000-0005-0000-0000-000026BC0000}"/>
    <cellStyle name="20% - Accent1 6 2 3 10 2" xfId="48348" xr:uid="{00000000-0005-0000-0000-000027BC0000}"/>
    <cellStyle name="20% - Accent1 6 2 3 11" xfId="48349" xr:uid="{00000000-0005-0000-0000-000028BC0000}"/>
    <cellStyle name="20% - Accent1 6 2 3 2" xfId="48350" xr:uid="{00000000-0005-0000-0000-000029BC0000}"/>
    <cellStyle name="20% - Accent1 6 2 3 2 2" xfId="48351" xr:uid="{00000000-0005-0000-0000-00002ABC0000}"/>
    <cellStyle name="20% - Accent1 6 2 3 2 2 2" xfId="48352" xr:uid="{00000000-0005-0000-0000-00002BBC0000}"/>
    <cellStyle name="20% - Accent1 6 2 3 2 2 2 2" xfId="48353" xr:uid="{00000000-0005-0000-0000-00002CBC0000}"/>
    <cellStyle name="20% - Accent1 6 2 3 2 2 2 2 2" xfId="48354" xr:uid="{00000000-0005-0000-0000-00002DBC0000}"/>
    <cellStyle name="20% - Accent1 6 2 3 2 2 2 3" xfId="48355" xr:uid="{00000000-0005-0000-0000-00002EBC0000}"/>
    <cellStyle name="20% - Accent1 6 2 3 2 2 3" xfId="48356" xr:uid="{00000000-0005-0000-0000-00002FBC0000}"/>
    <cellStyle name="20% - Accent1 6 2 3 2 2 3 2" xfId="48357" xr:uid="{00000000-0005-0000-0000-000030BC0000}"/>
    <cellStyle name="20% - Accent1 6 2 3 2 2 4" xfId="48358" xr:uid="{00000000-0005-0000-0000-000031BC0000}"/>
    <cellStyle name="20% - Accent1 6 2 3 2 3" xfId="48359" xr:uid="{00000000-0005-0000-0000-000032BC0000}"/>
    <cellStyle name="20% - Accent1 6 2 3 2 3 2" xfId="48360" xr:uid="{00000000-0005-0000-0000-000033BC0000}"/>
    <cellStyle name="20% - Accent1 6 2 3 2 3 2 2" xfId="48361" xr:uid="{00000000-0005-0000-0000-000034BC0000}"/>
    <cellStyle name="20% - Accent1 6 2 3 2 3 2 2 2" xfId="48362" xr:uid="{00000000-0005-0000-0000-000035BC0000}"/>
    <cellStyle name="20% - Accent1 6 2 3 2 3 2 3" xfId="48363" xr:uid="{00000000-0005-0000-0000-000036BC0000}"/>
    <cellStyle name="20% - Accent1 6 2 3 2 3 3" xfId="48364" xr:uid="{00000000-0005-0000-0000-000037BC0000}"/>
    <cellStyle name="20% - Accent1 6 2 3 2 3 3 2" xfId="48365" xr:uid="{00000000-0005-0000-0000-000038BC0000}"/>
    <cellStyle name="20% - Accent1 6 2 3 2 3 4" xfId="48366" xr:uid="{00000000-0005-0000-0000-000039BC0000}"/>
    <cellStyle name="20% - Accent1 6 2 3 2 4" xfId="48367" xr:uid="{00000000-0005-0000-0000-00003ABC0000}"/>
    <cellStyle name="20% - Accent1 6 2 3 2 4 2" xfId="48368" xr:uid="{00000000-0005-0000-0000-00003BBC0000}"/>
    <cellStyle name="20% - Accent1 6 2 3 2 4 2 2" xfId="48369" xr:uid="{00000000-0005-0000-0000-00003CBC0000}"/>
    <cellStyle name="20% - Accent1 6 2 3 2 4 2 2 2" xfId="48370" xr:uid="{00000000-0005-0000-0000-00003DBC0000}"/>
    <cellStyle name="20% - Accent1 6 2 3 2 4 2 3" xfId="48371" xr:uid="{00000000-0005-0000-0000-00003EBC0000}"/>
    <cellStyle name="20% - Accent1 6 2 3 2 4 3" xfId="48372" xr:uid="{00000000-0005-0000-0000-00003FBC0000}"/>
    <cellStyle name="20% - Accent1 6 2 3 2 4 3 2" xfId="48373" xr:uid="{00000000-0005-0000-0000-000040BC0000}"/>
    <cellStyle name="20% - Accent1 6 2 3 2 4 4" xfId="48374" xr:uid="{00000000-0005-0000-0000-000041BC0000}"/>
    <cellStyle name="20% - Accent1 6 2 3 2 5" xfId="48375" xr:uid="{00000000-0005-0000-0000-000042BC0000}"/>
    <cellStyle name="20% - Accent1 6 2 3 2 5 2" xfId="48376" xr:uid="{00000000-0005-0000-0000-000043BC0000}"/>
    <cellStyle name="20% - Accent1 6 2 3 2 5 2 2" xfId="48377" xr:uid="{00000000-0005-0000-0000-000044BC0000}"/>
    <cellStyle name="20% - Accent1 6 2 3 2 5 3" xfId="48378" xr:uid="{00000000-0005-0000-0000-000045BC0000}"/>
    <cellStyle name="20% - Accent1 6 2 3 2 6" xfId="48379" xr:uid="{00000000-0005-0000-0000-000046BC0000}"/>
    <cellStyle name="20% - Accent1 6 2 3 2 6 2" xfId="48380" xr:uid="{00000000-0005-0000-0000-000047BC0000}"/>
    <cellStyle name="20% - Accent1 6 2 3 2 6 2 2" xfId="48381" xr:uid="{00000000-0005-0000-0000-000048BC0000}"/>
    <cellStyle name="20% - Accent1 6 2 3 2 6 3" xfId="48382" xr:uid="{00000000-0005-0000-0000-000049BC0000}"/>
    <cellStyle name="20% - Accent1 6 2 3 2 7" xfId="48383" xr:uid="{00000000-0005-0000-0000-00004ABC0000}"/>
    <cellStyle name="20% - Accent1 6 2 3 2 7 2" xfId="48384" xr:uid="{00000000-0005-0000-0000-00004BBC0000}"/>
    <cellStyle name="20% - Accent1 6 2 3 2 8" xfId="48385" xr:uid="{00000000-0005-0000-0000-00004CBC0000}"/>
    <cellStyle name="20% - Accent1 6 2 3 2 8 2" xfId="48386" xr:uid="{00000000-0005-0000-0000-00004DBC0000}"/>
    <cellStyle name="20% - Accent1 6 2 3 2 9" xfId="48387" xr:uid="{00000000-0005-0000-0000-00004EBC0000}"/>
    <cellStyle name="20% - Accent1 6 2 3 3" xfId="48388" xr:uid="{00000000-0005-0000-0000-00004FBC0000}"/>
    <cellStyle name="20% - Accent1 6 2 3 3 2" xfId="48389" xr:uid="{00000000-0005-0000-0000-000050BC0000}"/>
    <cellStyle name="20% - Accent1 6 2 3 3 2 2" xfId="48390" xr:uid="{00000000-0005-0000-0000-000051BC0000}"/>
    <cellStyle name="20% - Accent1 6 2 3 3 2 2 2" xfId="48391" xr:uid="{00000000-0005-0000-0000-000052BC0000}"/>
    <cellStyle name="20% - Accent1 6 2 3 3 2 2 2 2" xfId="48392" xr:uid="{00000000-0005-0000-0000-000053BC0000}"/>
    <cellStyle name="20% - Accent1 6 2 3 3 2 2 3" xfId="48393" xr:uid="{00000000-0005-0000-0000-000054BC0000}"/>
    <cellStyle name="20% - Accent1 6 2 3 3 2 3" xfId="48394" xr:uid="{00000000-0005-0000-0000-000055BC0000}"/>
    <cellStyle name="20% - Accent1 6 2 3 3 2 3 2" xfId="48395" xr:uid="{00000000-0005-0000-0000-000056BC0000}"/>
    <cellStyle name="20% - Accent1 6 2 3 3 2 4" xfId="48396" xr:uid="{00000000-0005-0000-0000-000057BC0000}"/>
    <cellStyle name="20% - Accent1 6 2 3 3 3" xfId="48397" xr:uid="{00000000-0005-0000-0000-000058BC0000}"/>
    <cellStyle name="20% - Accent1 6 2 3 3 3 2" xfId="48398" xr:uid="{00000000-0005-0000-0000-000059BC0000}"/>
    <cellStyle name="20% - Accent1 6 2 3 3 3 2 2" xfId="48399" xr:uid="{00000000-0005-0000-0000-00005ABC0000}"/>
    <cellStyle name="20% - Accent1 6 2 3 3 3 2 2 2" xfId="48400" xr:uid="{00000000-0005-0000-0000-00005BBC0000}"/>
    <cellStyle name="20% - Accent1 6 2 3 3 3 2 3" xfId="48401" xr:uid="{00000000-0005-0000-0000-00005CBC0000}"/>
    <cellStyle name="20% - Accent1 6 2 3 3 3 3" xfId="48402" xr:uid="{00000000-0005-0000-0000-00005DBC0000}"/>
    <cellStyle name="20% - Accent1 6 2 3 3 3 3 2" xfId="48403" xr:uid="{00000000-0005-0000-0000-00005EBC0000}"/>
    <cellStyle name="20% - Accent1 6 2 3 3 3 4" xfId="48404" xr:uid="{00000000-0005-0000-0000-00005FBC0000}"/>
    <cellStyle name="20% - Accent1 6 2 3 3 4" xfId="48405" xr:uid="{00000000-0005-0000-0000-000060BC0000}"/>
    <cellStyle name="20% - Accent1 6 2 3 3 4 2" xfId="48406" xr:uid="{00000000-0005-0000-0000-000061BC0000}"/>
    <cellStyle name="20% - Accent1 6 2 3 3 4 2 2" xfId="48407" xr:uid="{00000000-0005-0000-0000-000062BC0000}"/>
    <cellStyle name="20% - Accent1 6 2 3 3 4 2 2 2" xfId="48408" xr:uid="{00000000-0005-0000-0000-000063BC0000}"/>
    <cellStyle name="20% - Accent1 6 2 3 3 4 2 3" xfId="48409" xr:uid="{00000000-0005-0000-0000-000064BC0000}"/>
    <cellStyle name="20% - Accent1 6 2 3 3 4 3" xfId="48410" xr:uid="{00000000-0005-0000-0000-000065BC0000}"/>
    <cellStyle name="20% - Accent1 6 2 3 3 4 3 2" xfId="48411" xr:uid="{00000000-0005-0000-0000-000066BC0000}"/>
    <cellStyle name="20% - Accent1 6 2 3 3 4 4" xfId="48412" xr:uid="{00000000-0005-0000-0000-000067BC0000}"/>
    <cellStyle name="20% - Accent1 6 2 3 3 5" xfId="48413" xr:uid="{00000000-0005-0000-0000-000068BC0000}"/>
    <cellStyle name="20% - Accent1 6 2 3 3 5 2" xfId="48414" xr:uid="{00000000-0005-0000-0000-000069BC0000}"/>
    <cellStyle name="20% - Accent1 6 2 3 3 5 2 2" xfId="48415" xr:uid="{00000000-0005-0000-0000-00006ABC0000}"/>
    <cellStyle name="20% - Accent1 6 2 3 3 5 3" xfId="48416" xr:uid="{00000000-0005-0000-0000-00006BBC0000}"/>
    <cellStyle name="20% - Accent1 6 2 3 3 6" xfId="48417" xr:uid="{00000000-0005-0000-0000-00006CBC0000}"/>
    <cellStyle name="20% - Accent1 6 2 3 3 6 2" xfId="48418" xr:uid="{00000000-0005-0000-0000-00006DBC0000}"/>
    <cellStyle name="20% - Accent1 6 2 3 3 6 2 2" xfId="48419" xr:uid="{00000000-0005-0000-0000-00006EBC0000}"/>
    <cellStyle name="20% - Accent1 6 2 3 3 6 3" xfId="48420" xr:uid="{00000000-0005-0000-0000-00006FBC0000}"/>
    <cellStyle name="20% - Accent1 6 2 3 3 7" xfId="48421" xr:uid="{00000000-0005-0000-0000-000070BC0000}"/>
    <cellStyle name="20% - Accent1 6 2 3 3 7 2" xfId="48422" xr:uid="{00000000-0005-0000-0000-000071BC0000}"/>
    <cellStyle name="20% - Accent1 6 2 3 3 8" xfId="48423" xr:uid="{00000000-0005-0000-0000-000072BC0000}"/>
    <cellStyle name="20% - Accent1 6 2 3 3 8 2" xfId="48424" xr:uid="{00000000-0005-0000-0000-000073BC0000}"/>
    <cellStyle name="20% - Accent1 6 2 3 3 9" xfId="48425" xr:uid="{00000000-0005-0000-0000-000074BC0000}"/>
    <cellStyle name="20% - Accent1 6 2 3 4" xfId="48426" xr:uid="{00000000-0005-0000-0000-000075BC0000}"/>
    <cellStyle name="20% - Accent1 6 2 3 4 2" xfId="48427" xr:uid="{00000000-0005-0000-0000-000076BC0000}"/>
    <cellStyle name="20% - Accent1 6 2 3 4 2 2" xfId="48428" xr:uid="{00000000-0005-0000-0000-000077BC0000}"/>
    <cellStyle name="20% - Accent1 6 2 3 4 2 2 2" xfId="48429" xr:uid="{00000000-0005-0000-0000-000078BC0000}"/>
    <cellStyle name="20% - Accent1 6 2 3 4 2 3" xfId="48430" xr:uid="{00000000-0005-0000-0000-000079BC0000}"/>
    <cellStyle name="20% - Accent1 6 2 3 4 3" xfId="48431" xr:uid="{00000000-0005-0000-0000-00007ABC0000}"/>
    <cellStyle name="20% - Accent1 6 2 3 4 3 2" xfId="48432" xr:uid="{00000000-0005-0000-0000-00007BBC0000}"/>
    <cellStyle name="20% - Accent1 6 2 3 4 4" xfId="48433" xr:uid="{00000000-0005-0000-0000-00007CBC0000}"/>
    <cellStyle name="20% - Accent1 6 2 3 5" xfId="48434" xr:uid="{00000000-0005-0000-0000-00007DBC0000}"/>
    <cellStyle name="20% - Accent1 6 2 3 5 2" xfId="48435" xr:uid="{00000000-0005-0000-0000-00007EBC0000}"/>
    <cellStyle name="20% - Accent1 6 2 3 5 2 2" xfId="48436" xr:uid="{00000000-0005-0000-0000-00007FBC0000}"/>
    <cellStyle name="20% - Accent1 6 2 3 5 2 2 2" xfId="48437" xr:uid="{00000000-0005-0000-0000-000080BC0000}"/>
    <cellStyle name="20% - Accent1 6 2 3 5 2 3" xfId="48438" xr:uid="{00000000-0005-0000-0000-000081BC0000}"/>
    <cellStyle name="20% - Accent1 6 2 3 5 3" xfId="48439" xr:uid="{00000000-0005-0000-0000-000082BC0000}"/>
    <cellStyle name="20% - Accent1 6 2 3 5 3 2" xfId="48440" xr:uid="{00000000-0005-0000-0000-000083BC0000}"/>
    <cellStyle name="20% - Accent1 6 2 3 5 4" xfId="48441" xr:uid="{00000000-0005-0000-0000-000084BC0000}"/>
    <cellStyle name="20% - Accent1 6 2 3 6" xfId="48442" xr:uid="{00000000-0005-0000-0000-000085BC0000}"/>
    <cellStyle name="20% - Accent1 6 2 3 6 2" xfId="48443" xr:uid="{00000000-0005-0000-0000-000086BC0000}"/>
    <cellStyle name="20% - Accent1 6 2 3 6 2 2" xfId="48444" xr:uid="{00000000-0005-0000-0000-000087BC0000}"/>
    <cellStyle name="20% - Accent1 6 2 3 6 2 2 2" xfId="48445" xr:uid="{00000000-0005-0000-0000-000088BC0000}"/>
    <cellStyle name="20% - Accent1 6 2 3 6 2 3" xfId="48446" xr:uid="{00000000-0005-0000-0000-000089BC0000}"/>
    <cellStyle name="20% - Accent1 6 2 3 6 3" xfId="48447" xr:uid="{00000000-0005-0000-0000-00008ABC0000}"/>
    <cellStyle name="20% - Accent1 6 2 3 6 3 2" xfId="48448" xr:uid="{00000000-0005-0000-0000-00008BBC0000}"/>
    <cellStyle name="20% - Accent1 6 2 3 6 4" xfId="48449" xr:uid="{00000000-0005-0000-0000-00008CBC0000}"/>
    <cellStyle name="20% - Accent1 6 2 3 7" xfId="48450" xr:uid="{00000000-0005-0000-0000-00008DBC0000}"/>
    <cellStyle name="20% - Accent1 6 2 3 7 2" xfId="48451" xr:uid="{00000000-0005-0000-0000-00008EBC0000}"/>
    <cellStyle name="20% - Accent1 6 2 3 7 2 2" xfId="48452" xr:uid="{00000000-0005-0000-0000-00008FBC0000}"/>
    <cellStyle name="20% - Accent1 6 2 3 7 3" xfId="48453" xr:uid="{00000000-0005-0000-0000-000090BC0000}"/>
    <cellStyle name="20% - Accent1 6 2 3 8" xfId="48454" xr:uid="{00000000-0005-0000-0000-000091BC0000}"/>
    <cellStyle name="20% - Accent1 6 2 3 8 2" xfId="48455" xr:uid="{00000000-0005-0000-0000-000092BC0000}"/>
    <cellStyle name="20% - Accent1 6 2 3 8 2 2" xfId="48456" xr:uid="{00000000-0005-0000-0000-000093BC0000}"/>
    <cellStyle name="20% - Accent1 6 2 3 8 3" xfId="48457" xr:uid="{00000000-0005-0000-0000-000094BC0000}"/>
    <cellStyle name="20% - Accent1 6 2 3 9" xfId="48458" xr:uid="{00000000-0005-0000-0000-000095BC0000}"/>
    <cellStyle name="20% - Accent1 6 2 3 9 2" xfId="48459" xr:uid="{00000000-0005-0000-0000-000096BC0000}"/>
    <cellStyle name="20% - Accent1 6 2 4" xfId="48460" xr:uid="{00000000-0005-0000-0000-000097BC0000}"/>
    <cellStyle name="20% - Accent1 6 2 4 10" xfId="48461" xr:uid="{00000000-0005-0000-0000-000098BC0000}"/>
    <cellStyle name="20% - Accent1 6 2 4 10 2" xfId="48462" xr:uid="{00000000-0005-0000-0000-000099BC0000}"/>
    <cellStyle name="20% - Accent1 6 2 4 11" xfId="48463" xr:uid="{00000000-0005-0000-0000-00009ABC0000}"/>
    <cellStyle name="20% - Accent1 6 2 4 2" xfId="48464" xr:uid="{00000000-0005-0000-0000-00009BBC0000}"/>
    <cellStyle name="20% - Accent1 6 2 4 2 2" xfId="48465" xr:uid="{00000000-0005-0000-0000-00009CBC0000}"/>
    <cellStyle name="20% - Accent1 6 2 4 2 2 2" xfId="48466" xr:uid="{00000000-0005-0000-0000-00009DBC0000}"/>
    <cellStyle name="20% - Accent1 6 2 4 2 2 2 2" xfId="48467" xr:uid="{00000000-0005-0000-0000-00009EBC0000}"/>
    <cellStyle name="20% - Accent1 6 2 4 2 2 2 2 2" xfId="48468" xr:uid="{00000000-0005-0000-0000-00009FBC0000}"/>
    <cellStyle name="20% - Accent1 6 2 4 2 2 2 3" xfId="48469" xr:uid="{00000000-0005-0000-0000-0000A0BC0000}"/>
    <cellStyle name="20% - Accent1 6 2 4 2 2 3" xfId="48470" xr:uid="{00000000-0005-0000-0000-0000A1BC0000}"/>
    <cellStyle name="20% - Accent1 6 2 4 2 2 3 2" xfId="48471" xr:uid="{00000000-0005-0000-0000-0000A2BC0000}"/>
    <cellStyle name="20% - Accent1 6 2 4 2 2 4" xfId="48472" xr:uid="{00000000-0005-0000-0000-0000A3BC0000}"/>
    <cellStyle name="20% - Accent1 6 2 4 2 3" xfId="48473" xr:uid="{00000000-0005-0000-0000-0000A4BC0000}"/>
    <cellStyle name="20% - Accent1 6 2 4 2 3 2" xfId="48474" xr:uid="{00000000-0005-0000-0000-0000A5BC0000}"/>
    <cellStyle name="20% - Accent1 6 2 4 2 3 2 2" xfId="48475" xr:uid="{00000000-0005-0000-0000-0000A6BC0000}"/>
    <cellStyle name="20% - Accent1 6 2 4 2 3 2 2 2" xfId="48476" xr:uid="{00000000-0005-0000-0000-0000A7BC0000}"/>
    <cellStyle name="20% - Accent1 6 2 4 2 3 2 3" xfId="48477" xr:uid="{00000000-0005-0000-0000-0000A8BC0000}"/>
    <cellStyle name="20% - Accent1 6 2 4 2 3 3" xfId="48478" xr:uid="{00000000-0005-0000-0000-0000A9BC0000}"/>
    <cellStyle name="20% - Accent1 6 2 4 2 3 3 2" xfId="48479" xr:uid="{00000000-0005-0000-0000-0000AABC0000}"/>
    <cellStyle name="20% - Accent1 6 2 4 2 3 4" xfId="48480" xr:uid="{00000000-0005-0000-0000-0000ABBC0000}"/>
    <cellStyle name="20% - Accent1 6 2 4 2 4" xfId="48481" xr:uid="{00000000-0005-0000-0000-0000ACBC0000}"/>
    <cellStyle name="20% - Accent1 6 2 4 2 4 2" xfId="48482" xr:uid="{00000000-0005-0000-0000-0000ADBC0000}"/>
    <cellStyle name="20% - Accent1 6 2 4 2 4 2 2" xfId="48483" xr:uid="{00000000-0005-0000-0000-0000AEBC0000}"/>
    <cellStyle name="20% - Accent1 6 2 4 2 4 2 2 2" xfId="48484" xr:uid="{00000000-0005-0000-0000-0000AFBC0000}"/>
    <cellStyle name="20% - Accent1 6 2 4 2 4 2 3" xfId="48485" xr:uid="{00000000-0005-0000-0000-0000B0BC0000}"/>
    <cellStyle name="20% - Accent1 6 2 4 2 4 3" xfId="48486" xr:uid="{00000000-0005-0000-0000-0000B1BC0000}"/>
    <cellStyle name="20% - Accent1 6 2 4 2 4 3 2" xfId="48487" xr:uid="{00000000-0005-0000-0000-0000B2BC0000}"/>
    <cellStyle name="20% - Accent1 6 2 4 2 4 4" xfId="48488" xr:uid="{00000000-0005-0000-0000-0000B3BC0000}"/>
    <cellStyle name="20% - Accent1 6 2 4 2 5" xfId="48489" xr:uid="{00000000-0005-0000-0000-0000B4BC0000}"/>
    <cellStyle name="20% - Accent1 6 2 4 2 5 2" xfId="48490" xr:uid="{00000000-0005-0000-0000-0000B5BC0000}"/>
    <cellStyle name="20% - Accent1 6 2 4 2 5 2 2" xfId="48491" xr:uid="{00000000-0005-0000-0000-0000B6BC0000}"/>
    <cellStyle name="20% - Accent1 6 2 4 2 5 3" xfId="48492" xr:uid="{00000000-0005-0000-0000-0000B7BC0000}"/>
    <cellStyle name="20% - Accent1 6 2 4 2 6" xfId="48493" xr:uid="{00000000-0005-0000-0000-0000B8BC0000}"/>
    <cellStyle name="20% - Accent1 6 2 4 2 6 2" xfId="48494" xr:uid="{00000000-0005-0000-0000-0000B9BC0000}"/>
    <cellStyle name="20% - Accent1 6 2 4 2 6 2 2" xfId="48495" xr:uid="{00000000-0005-0000-0000-0000BABC0000}"/>
    <cellStyle name="20% - Accent1 6 2 4 2 6 3" xfId="48496" xr:uid="{00000000-0005-0000-0000-0000BBBC0000}"/>
    <cellStyle name="20% - Accent1 6 2 4 2 7" xfId="48497" xr:uid="{00000000-0005-0000-0000-0000BCBC0000}"/>
    <cellStyle name="20% - Accent1 6 2 4 2 7 2" xfId="48498" xr:uid="{00000000-0005-0000-0000-0000BDBC0000}"/>
    <cellStyle name="20% - Accent1 6 2 4 2 8" xfId="48499" xr:uid="{00000000-0005-0000-0000-0000BEBC0000}"/>
    <cellStyle name="20% - Accent1 6 2 4 2 8 2" xfId="48500" xr:uid="{00000000-0005-0000-0000-0000BFBC0000}"/>
    <cellStyle name="20% - Accent1 6 2 4 2 9" xfId="48501" xr:uid="{00000000-0005-0000-0000-0000C0BC0000}"/>
    <cellStyle name="20% - Accent1 6 2 4 3" xfId="48502" xr:uid="{00000000-0005-0000-0000-0000C1BC0000}"/>
    <cellStyle name="20% - Accent1 6 2 4 3 2" xfId="48503" xr:uid="{00000000-0005-0000-0000-0000C2BC0000}"/>
    <cellStyle name="20% - Accent1 6 2 4 3 2 2" xfId="48504" xr:uid="{00000000-0005-0000-0000-0000C3BC0000}"/>
    <cellStyle name="20% - Accent1 6 2 4 3 2 2 2" xfId="48505" xr:uid="{00000000-0005-0000-0000-0000C4BC0000}"/>
    <cellStyle name="20% - Accent1 6 2 4 3 2 2 2 2" xfId="48506" xr:uid="{00000000-0005-0000-0000-0000C5BC0000}"/>
    <cellStyle name="20% - Accent1 6 2 4 3 2 2 3" xfId="48507" xr:uid="{00000000-0005-0000-0000-0000C6BC0000}"/>
    <cellStyle name="20% - Accent1 6 2 4 3 2 3" xfId="48508" xr:uid="{00000000-0005-0000-0000-0000C7BC0000}"/>
    <cellStyle name="20% - Accent1 6 2 4 3 2 3 2" xfId="48509" xr:uid="{00000000-0005-0000-0000-0000C8BC0000}"/>
    <cellStyle name="20% - Accent1 6 2 4 3 2 4" xfId="48510" xr:uid="{00000000-0005-0000-0000-0000C9BC0000}"/>
    <cellStyle name="20% - Accent1 6 2 4 3 3" xfId="48511" xr:uid="{00000000-0005-0000-0000-0000CABC0000}"/>
    <cellStyle name="20% - Accent1 6 2 4 3 3 2" xfId="48512" xr:uid="{00000000-0005-0000-0000-0000CBBC0000}"/>
    <cellStyle name="20% - Accent1 6 2 4 3 3 2 2" xfId="48513" xr:uid="{00000000-0005-0000-0000-0000CCBC0000}"/>
    <cellStyle name="20% - Accent1 6 2 4 3 3 2 2 2" xfId="48514" xr:uid="{00000000-0005-0000-0000-0000CDBC0000}"/>
    <cellStyle name="20% - Accent1 6 2 4 3 3 2 3" xfId="48515" xr:uid="{00000000-0005-0000-0000-0000CEBC0000}"/>
    <cellStyle name="20% - Accent1 6 2 4 3 3 3" xfId="48516" xr:uid="{00000000-0005-0000-0000-0000CFBC0000}"/>
    <cellStyle name="20% - Accent1 6 2 4 3 3 3 2" xfId="48517" xr:uid="{00000000-0005-0000-0000-0000D0BC0000}"/>
    <cellStyle name="20% - Accent1 6 2 4 3 3 4" xfId="48518" xr:uid="{00000000-0005-0000-0000-0000D1BC0000}"/>
    <cellStyle name="20% - Accent1 6 2 4 3 4" xfId="48519" xr:uid="{00000000-0005-0000-0000-0000D2BC0000}"/>
    <cellStyle name="20% - Accent1 6 2 4 3 4 2" xfId="48520" xr:uid="{00000000-0005-0000-0000-0000D3BC0000}"/>
    <cellStyle name="20% - Accent1 6 2 4 3 4 2 2" xfId="48521" xr:uid="{00000000-0005-0000-0000-0000D4BC0000}"/>
    <cellStyle name="20% - Accent1 6 2 4 3 4 2 2 2" xfId="48522" xr:uid="{00000000-0005-0000-0000-0000D5BC0000}"/>
    <cellStyle name="20% - Accent1 6 2 4 3 4 2 3" xfId="48523" xr:uid="{00000000-0005-0000-0000-0000D6BC0000}"/>
    <cellStyle name="20% - Accent1 6 2 4 3 4 3" xfId="48524" xr:uid="{00000000-0005-0000-0000-0000D7BC0000}"/>
    <cellStyle name="20% - Accent1 6 2 4 3 4 3 2" xfId="48525" xr:uid="{00000000-0005-0000-0000-0000D8BC0000}"/>
    <cellStyle name="20% - Accent1 6 2 4 3 4 4" xfId="48526" xr:uid="{00000000-0005-0000-0000-0000D9BC0000}"/>
    <cellStyle name="20% - Accent1 6 2 4 3 5" xfId="48527" xr:uid="{00000000-0005-0000-0000-0000DABC0000}"/>
    <cellStyle name="20% - Accent1 6 2 4 3 5 2" xfId="48528" xr:uid="{00000000-0005-0000-0000-0000DBBC0000}"/>
    <cellStyle name="20% - Accent1 6 2 4 3 5 2 2" xfId="48529" xr:uid="{00000000-0005-0000-0000-0000DCBC0000}"/>
    <cellStyle name="20% - Accent1 6 2 4 3 5 3" xfId="48530" xr:uid="{00000000-0005-0000-0000-0000DDBC0000}"/>
    <cellStyle name="20% - Accent1 6 2 4 3 6" xfId="48531" xr:uid="{00000000-0005-0000-0000-0000DEBC0000}"/>
    <cellStyle name="20% - Accent1 6 2 4 3 6 2" xfId="48532" xr:uid="{00000000-0005-0000-0000-0000DFBC0000}"/>
    <cellStyle name="20% - Accent1 6 2 4 3 6 2 2" xfId="48533" xr:uid="{00000000-0005-0000-0000-0000E0BC0000}"/>
    <cellStyle name="20% - Accent1 6 2 4 3 6 3" xfId="48534" xr:uid="{00000000-0005-0000-0000-0000E1BC0000}"/>
    <cellStyle name="20% - Accent1 6 2 4 3 7" xfId="48535" xr:uid="{00000000-0005-0000-0000-0000E2BC0000}"/>
    <cellStyle name="20% - Accent1 6 2 4 3 7 2" xfId="48536" xr:uid="{00000000-0005-0000-0000-0000E3BC0000}"/>
    <cellStyle name="20% - Accent1 6 2 4 3 8" xfId="48537" xr:uid="{00000000-0005-0000-0000-0000E4BC0000}"/>
    <cellStyle name="20% - Accent1 6 2 4 3 8 2" xfId="48538" xr:uid="{00000000-0005-0000-0000-0000E5BC0000}"/>
    <cellStyle name="20% - Accent1 6 2 4 3 9" xfId="48539" xr:uid="{00000000-0005-0000-0000-0000E6BC0000}"/>
    <cellStyle name="20% - Accent1 6 2 4 4" xfId="48540" xr:uid="{00000000-0005-0000-0000-0000E7BC0000}"/>
    <cellStyle name="20% - Accent1 6 2 4 4 2" xfId="48541" xr:uid="{00000000-0005-0000-0000-0000E8BC0000}"/>
    <cellStyle name="20% - Accent1 6 2 4 4 2 2" xfId="48542" xr:uid="{00000000-0005-0000-0000-0000E9BC0000}"/>
    <cellStyle name="20% - Accent1 6 2 4 4 2 2 2" xfId="48543" xr:uid="{00000000-0005-0000-0000-0000EABC0000}"/>
    <cellStyle name="20% - Accent1 6 2 4 4 2 3" xfId="48544" xr:uid="{00000000-0005-0000-0000-0000EBBC0000}"/>
    <cellStyle name="20% - Accent1 6 2 4 4 3" xfId="48545" xr:uid="{00000000-0005-0000-0000-0000ECBC0000}"/>
    <cellStyle name="20% - Accent1 6 2 4 4 3 2" xfId="48546" xr:uid="{00000000-0005-0000-0000-0000EDBC0000}"/>
    <cellStyle name="20% - Accent1 6 2 4 4 4" xfId="48547" xr:uid="{00000000-0005-0000-0000-0000EEBC0000}"/>
    <cellStyle name="20% - Accent1 6 2 4 5" xfId="48548" xr:uid="{00000000-0005-0000-0000-0000EFBC0000}"/>
    <cellStyle name="20% - Accent1 6 2 4 5 2" xfId="48549" xr:uid="{00000000-0005-0000-0000-0000F0BC0000}"/>
    <cellStyle name="20% - Accent1 6 2 4 5 2 2" xfId="48550" xr:uid="{00000000-0005-0000-0000-0000F1BC0000}"/>
    <cellStyle name="20% - Accent1 6 2 4 5 2 2 2" xfId="48551" xr:uid="{00000000-0005-0000-0000-0000F2BC0000}"/>
    <cellStyle name="20% - Accent1 6 2 4 5 2 3" xfId="48552" xr:uid="{00000000-0005-0000-0000-0000F3BC0000}"/>
    <cellStyle name="20% - Accent1 6 2 4 5 3" xfId="48553" xr:uid="{00000000-0005-0000-0000-0000F4BC0000}"/>
    <cellStyle name="20% - Accent1 6 2 4 5 3 2" xfId="48554" xr:uid="{00000000-0005-0000-0000-0000F5BC0000}"/>
    <cellStyle name="20% - Accent1 6 2 4 5 4" xfId="48555" xr:uid="{00000000-0005-0000-0000-0000F6BC0000}"/>
    <cellStyle name="20% - Accent1 6 2 4 6" xfId="48556" xr:uid="{00000000-0005-0000-0000-0000F7BC0000}"/>
    <cellStyle name="20% - Accent1 6 2 4 6 2" xfId="48557" xr:uid="{00000000-0005-0000-0000-0000F8BC0000}"/>
    <cellStyle name="20% - Accent1 6 2 4 6 2 2" xfId="48558" xr:uid="{00000000-0005-0000-0000-0000F9BC0000}"/>
    <cellStyle name="20% - Accent1 6 2 4 6 2 2 2" xfId="48559" xr:uid="{00000000-0005-0000-0000-0000FABC0000}"/>
    <cellStyle name="20% - Accent1 6 2 4 6 2 3" xfId="48560" xr:uid="{00000000-0005-0000-0000-0000FBBC0000}"/>
    <cellStyle name="20% - Accent1 6 2 4 6 3" xfId="48561" xr:uid="{00000000-0005-0000-0000-0000FCBC0000}"/>
    <cellStyle name="20% - Accent1 6 2 4 6 3 2" xfId="48562" xr:uid="{00000000-0005-0000-0000-0000FDBC0000}"/>
    <cellStyle name="20% - Accent1 6 2 4 6 4" xfId="48563" xr:uid="{00000000-0005-0000-0000-0000FEBC0000}"/>
    <cellStyle name="20% - Accent1 6 2 4 7" xfId="48564" xr:uid="{00000000-0005-0000-0000-0000FFBC0000}"/>
    <cellStyle name="20% - Accent1 6 2 4 7 2" xfId="48565" xr:uid="{00000000-0005-0000-0000-000000BD0000}"/>
    <cellStyle name="20% - Accent1 6 2 4 7 2 2" xfId="48566" xr:uid="{00000000-0005-0000-0000-000001BD0000}"/>
    <cellStyle name="20% - Accent1 6 2 4 7 3" xfId="48567" xr:uid="{00000000-0005-0000-0000-000002BD0000}"/>
    <cellStyle name="20% - Accent1 6 2 4 8" xfId="48568" xr:uid="{00000000-0005-0000-0000-000003BD0000}"/>
    <cellStyle name="20% - Accent1 6 2 4 8 2" xfId="48569" xr:uid="{00000000-0005-0000-0000-000004BD0000}"/>
    <cellStyle name="20% - Accent1 6 2 4 8 2 2" xfId="48570" xr:uid="{00000000-0005-0000-0000-000005BD0000}"/>
    <cellStyle name="20% - Accent1 6 2 4 8 3" xfId="48571" xr:uid="{00000000-0005-0000-0000-000006BD0000}"/>
    <cellStyle name="20% - Accent1 6 2 4 9" xfId="48572" xr:uid="{00000000-0005-0000-0000-000007BD0000}"/>
    <cellStyle name="20% - Accent1 6 2 4 9 2" xfId="48573" xr:uid="{00000000-0005-0000-0000-000008BD0000}"/>
    <cellStyle name="20% - Accent1 6 2 5" xfId="48574" xr:uid="{00000000-0005-0000-0000-000009BD0000}"/>
    <cellStyle name="20% - Accent1 6 2 5 10" xfId="48575" xr:uid="{00000000-0005-0000-0000-00000ABD0000}"/>
    <cellStyle name="20% - Accent1 6 2 5 10 2" xfId="48576" xr:uid="{00000000-0005-0000-0000-00000BBD0000}"/>
    <cellStyle name="20% - Accent1 6 2 5 11" xfId="48577" xr:uid="{00000000-0005-0000-0000-00000CBD0000}"/>
    <cellStyle name="20% - Accent1 6 2 5 2" xfId="48578" xr:uid="{00000000-0005-0000-0000-00000DBD0000}"/>
    <cellStyle name="20% - Accent1 6 2 5 2 2" xfId="48579" xr:uid="{00000000-0005-0000-0000-00000EBD0000}"/>
    <cellStyle name="20% - Accent1 6 2 5 2 2 2" xfId="48580" xr:uid="{00000000-0005-0000-0000-00000FBD0000}"/>
    <cellStyle name="20% - Accent1 6 2 5 2 2 2 2" xfId="48581" xr:uid="{00000000-0005-0000-0000-000010BD0000}"/>
    <cellStyle name="20% - Accent1 6 2 5 2 2 2 2 2" xfId="48582" xr:uid="{00000000-0005-0000-0000-000011BD0000}"/>
    <cellStyle name="20% - Accent1 6 2 5 2 2 2 3" xfId="48583" xr:uid="{00000000-0005-0000-0000-000012BD0000}"/>
    <cellStyle name="20% - Accent1 6 2 5 2 2 3" xfId="48584" xr:uid="{00000000-0005-0000-0000-000013BD0000}"/>
    <cellStyle name="20% - Accent1 6 2 5 2 2 3 2" xfId="48585" xr:uid="{00000000-0005-0000-0000-000014BD0000}"/>
    <cellStyle name="20% - Accent1 6 2 5 2 2 4" xfId="48586" xr:uid="{00000000-0005-0000-0000-000015BD0000}"/>
    <cellStyle name="20% - Accent1 6 2 5 2 3" xfId="48587" xr:uid="{00000000-0005-0000-0000-000016BD0000}"/>
    <cellStyle name="20% - Accent1 6 2 5 2 3 2" xfId="48588" xr:uid="{00000000-0005-0000-0000-000017BD0000}"/>
    <cellStyle name="20% - Accent1 6 2 5 2 3 2 2" xfId="48589" xr:uid="{00000000-0005-0000-0000-000018BD0000}"/>
    <cellStyle name="20% - Accent1 6 2 5 2 3 2 2 2" xfId="48590" xr:uid="{00000000-0005-0000-0000-000019BD0000}"/>
    <cellStyle name="20% - Accent1 6 2 5 2 3 2 3" xfId="48591" xr:uid="{00000000-0005-0000-0000-00001ABD0000}"/>
    <cellStyle name="20% - Accent1 6 2 5 2 3 3" xfId="48592" xr:uid="{00000000-0005-0000-0000-00001BBD0000}"/>
    <cellStyle name="20% - Accent1 6 2 5 2 3 3 2" xfId="48593" xr:uid="{00000000-0005-0000-0000-00001CBD0000}"/>
    <cellStyle name="20% - Accent1 6 2 5 2 3 4" xfId="48594" xr:uid="{00000000-0005-0000-0000-00001DBD0000}"/>
    <cellStyle name="20% - Accent1 6 2 5 2 4" xfId="48595" xr:uid="{00000000-0005-0000-0000-00001EBD0000}"/>
    <cellStyle name="20% - Accent1 6 2 5 2 4 2" xfId="48596" xr:uid="{00000000-0005-0000-0000-00001FBD0000}"/>
    <cellStyle name="20% - Accent1 6 2 5 2 4 2 2" xfId="48597" xr:uid="{00000000-0005-0000-0000-000020BD0000}"/>
    <cellStyle name="20% - Accent1 6 2 5 2 4 2 2 2" xfId="48598" xr:uid="{00000000-0005-0000-0000-000021BD0000}"/>
    <cellStyle name="20% - Accent1 6 2 5 2 4 2 3" xfId="48599" xr:uid="{00000000-0005-0000-0000-000022BD0000}"/>
    <cellStyle name="20% - Accent1 6 2 5 2 4 3" xfId="48600" xr:uid="{00000000-0005-0000-0000-000023BD0000}"/>
    <cellStyle name="20% - Accent1 6 2 5 2 4 3 2" xfId="48601" xr:uid="{00000000-0005-0000-0000-000024BD0000}"/>
    <cellStyle name="20% - Accent1 6 2 5 2 4 4" xfId="48602" xr:uid="{00000000-0005-0000-0000-000025BD0000}"/>
    <cellStyle name="20% - Accent1 6 2 5 2 5" xfId="48603" xr:uid="{00000000-0005-0000-0000-000026BD0000}"/>
    <cellStyle name="20% - Accent1 6 2 5 2 5 2" xfId="48604" xr:uid="{00000000-0005-0000-0000-000027BD0000}"/>
    <cellStyle name="20% - Accent1 6 2 5 2 5 2 2" xfId="48605" xr:uid="{00000000-0005-0000-0000-000028BD0000}"/>
    <cellStyle name="20% - Accent1 6 2 5 2 5 3" xfId="48606" xr:uid="{00000000-0005-0000-0000-000029BD0000}"/>
    <cellStyle name="20% - Accent1 6 2 5 2 6" xfId="48607" xr:uid="{00000000-0005-0000-0000-00002ABD0000}"/>
    <cellStyle name="20% - Accent1 6 2 5 2 6 2" xfId="48608" xr:uid="{00000000-0005-0000-0000-00002BBD0000}"/>
    <cellStyle name="20% - Accent1 6 2 5 2 6 2 2" xfId="48609" xr:uid="{00000000-0005-0000-0000-00002CBD0000}"/>
    <cellStyle name="20% - Accent1 6 2 5 2 6 3" xfId="48610" xr:uid="{00000000-0005-0000-0000-00002DBD0000}"/>
    <cellStyle name="20% - Accent1 6 2 5 2 7" xfId="48611" xr:uid="{00000000-0005-0000-0000-00002EBD0000}"/>
    <cellStyle name="20% - Accent1 6 2 5 2 7 2" xfId="48612" xr:uid="{00000000-0005-0000-0000-00002FBD0000}"/>
    <cellStyle name="20% - Accent1 6 2 5 2 8" xfId="48613" xr:uid="{00000000-0005-0000-0000-000030BD0000}"/>
    <cellStyle name="20% - Accent1 6 2 5 2 8 2" xfId="48614" xr:uid="{00000000-0005-0000-0000-000031BD0000}"/>
    <cellStyle name="20% - Accent1 6 2 5 2 9" xfId="48615" xr:uid="{00000000-0005-0000-0000-000032BD0000}"/>
    <cellStyle name="20% - Accent1 6 2 5 3" xfId="48616" xr:uid="{00000000-0005-0000-0000-000033BD0000}"/>
    <cellStyle name="20% - Accent1 6 2 5 3 2" xfId="48617" xr:uid="{00000000-0005-0000-0000-000034BD0000}"/>
    <cellStyle name="20% - Accent1 6 2 5 3 2 2" xfId="48618" xr:uid="{00000000-0005-0000-0000-000035BD0000}"/>
    <cellStyle name="20% - Accent1 6 2 5 3 2 2 2" xfId="48619" xr:uid="{00000000-0005-0000-0000-000036BD0000}"/>
    <cellStyle name="20% - Accent1 6 2 5 3 2 2 2 2" xfId="48620" xr:uid="{00000000-0005-0000-0000-000037BD0000}"/>
    <cellStyle name="20% - Accent1 6 2 5 3 2 2 3" xfId="48621" xr:uid="{00000000-0005-0000-0000-000038BD0000}"/>
    <cellStyle name="20% - Accent1 6 2 5 3 2 3" xfId="48622" xr:uid="{00000000-0005-0000-0000-000039BD0000}"/>
    <cellStyle name="20% - Accent1 6 2 5 3 2 3 2" xfId="48623" xr:uid="{00000000-0005-0000-0000-00003ABD0000}"/>
    <cellStyle name="20% - Accent1 6 2 5 3 2 4" xfId="48624" xr:uid="{00000000-0005-0000-0000-00003BBD0000}"/>
    <cellStyle name="20% - Accent1 6 2 5 3 3" xfId="48625" xr:uid="{00000000-0005-0000-0000-00003CBD0000}"/>
    <cellStyle name="20% - Accent1 6 2 5 3 3 2" xfId="48626" xr:uid="{00000000-0005-0000-0000-00003DBD0000}"/>
    <cellStyle name="20% - Accent1 6 2 5 3 3 2 2" xfId="48627" xr:uid="{00000000-0005-0000-0000-00003EBD0000}"/>
    <cellStyle name="20% - Accent1 6 2 5 3 3 2 2 2" xfId="48628" xr:uid="{00000000-0005-0000-0000-00003FBD0000}"/>
    <cellStyle name="20% - Accent1 6 2 5 3 3 2 3" xfId="48629" xr:uid="{00000000-0005-0000-0000-000040BD0000}"/>
    <cellStyle name="20% - Accent1 6 2 5 3 3 3" xfId="48630" xr:uid="{00000000-0005-0000-0000-000041BD0000}"/>
    <cellStyle name="20% - Accent1 6 2 5 3 3 3 2" xfId="48631" xr:uid="{00000000-0005-0000-0000-000042BD0000}"/>
    <cellStyle name="20% - Accent1 6 2 5 3 3 4" xfId="48632" xr:uid="{00000000-0005-0000-0000-000043BD0000}"/>
    <cellStyle name="20% - Accent1 6 2 5 3 4" xfId="48633" xr:uid="{00000000-0005-0000-0000-000044BD0000}"/>
    <cellStyle name="20% - Accent1 6 2 5 3 4 2" xfId="48634" xr:uid="{00000000-0005-0000-0000-000045BD0000}"/>
    <cellStyle name="20% - Accent1 6 2 5 3 4 2 2" xfId="48635" xr:uid="{00000000-0005-0000-0000-000046BD0000}"/>
    <cellStyle name="20% - Accent1 6 2 5 3 4 2 2 2" xfId="48636" xr:uid="{00000000-0005-0000-0000-000047BD0000}"/>
    <cellStyle name="20% - Accent1 6 2 5 3 4 2 3" xfId="48637" xr:uid="{00000000-0005-0000-0000-000048BD0000}"/>
    <cellStyle name="20% - Accent1 6 2 5 3 4 3" xfId="48638" xr:uid="{00000000-0005-0000-0000-000049BD0000}"/>
    <cellStyle name="20% - Accent1 6 2 5 3 4 3 2" xfId="48639" xr:uid="{00000000-0005-0000-0000-00004ABD0000}"/>
    <cellStyle name="20% - Accent1 6 2 5 3 4 4" xfId="48640" xr:uid="{00000000-0005-0000-0000-00004BBD0000}"/>
    <cellStyle name="20% - Accent1 6 2 5 3 5" xfId="48641" xr:uid="{00000000-0005-0000-0000-00004CBD0000}"/>
    <cellStyle name="20% - Accent1 6 2 5 3 5 2" xfId="48642" xr:uid="{00000000-0005-0000-0000-00004DBD0000}"/>
    <cellStyle name="20% - Accent1 6 2 5 3 5 2 2" xfId="48643" xr:uid="{00000000-0005-0000-0000-00004EBD0000}"/>
    <cellStyle name="20% - Accent1 6 2 5 3 5 3" xfId="48644" xr:uid="{00000000-0005-0000-0000-00004FBD0000}"/>
    <cellStyle name="20% - Accent1 6 2 5 3 6" xfId="48645" xr:uid="{00000000-0005-0000-0000-000050BD0000}"/>
    <cellStyle name="20% - Accent1 6 2 5 3 6 2" xfId="48646" xr:uid="{00000000-0005-0000-0000-000051BD0000}"/>
    <cellStyle name="20% - Accent1 6 2 5 3 6 2 2" xfId="48647" xr:uid="{00000000-0005-0000-0000-000052BD0000}"/>
    <cellStyle name="20% - Accent1 6 2 5 3 6 3" xfId="48648" xr:uid="{00000000-0005-0000-0000-000053BD0000}"/>
    <cellStyle name="20% - Accent1 6 2 5 3 7" xfId="48649" xr:uid="{00000000-0005-0000-0000-000054BD0000}"/>
    <cellStyle name="20% - Accent1 6 2 5 3 7 2" xfId="48650" xr:uid="{00000000-0005-0000-0000-000055BD0000}"/>
    <cellStyle name="20% - Accent1 6 2 5 3 8" xfId="48651" xr:uid="{00000000-0005-0000-0000-000056BD0000}"/>
    <cellStyle name="20% - Accent1 6 2 5 3 8 2" xfId="48652" xr:uid="{00000000-0005-0000-0000-000057BD0000}"/>
    <cellStyle name="20% - Accent1 6 2 5 3 9" xfId="48653" xr:uid="{00000000-0005-0000-0000-000058BD0000}"/>
    <cellStyle name="20% - Accent1 6 2 5 4" xfId="48654" xr:uid="{00000000-0005-0000-0000-000059BD0000}"/>
    <cellStyle name="20% - Accent1 6 2 5 4 2" xfId="48655" xr:uid="{00000000-0005-0000-0000-00005ABD0000}"/>
    <cellStyle name="20% - Accent1 6 2 5 4 2 2" xfId="48656" xr:uid="{00000000-0005-0000-0000-00005BBD0000}"/>
    <cellStyle name="20% - Accent1 6 2 5 4 2 2 2" xfId="48657" xr:uid="{00000000-0005-0000-0000-00005CBD0000}"/>
    <cellStyle name="20% - Accent1 6 2 5 4 2 3" xfId="48658" xr:uid="{00000000-0005-0000-0000-00005DBD0000}"/>
    <cellStyle name="20% - Accent1 6 2 5 4 3" xfId="48659" xr:uid="{00000000-0005-0000-0000-00005EBD0000}"/>
    <cellStyle name="20% - Accent1 6 2 5 4 3 2" xfId="48660" xr:uid="{00000000-0005-0000-0000-00005FBD0000}"/>
    <cellStyle name="20% - Accent1 6 2 5 4 4" xfId="48661" xr:uid="{00000000-0005-0000-0000-000060BD0000}"/>
    <cellStyle name="20% - Accent1 6 2 5 5" xfId="48662" xr:uid="{00000000-0005-0000-0000-000061BD0000}"/>
    <cellStyle name="20% - Accent1 6 2 5 5 2" xfId="48663" xr:uid="{00000000-0005-0000-0000-000062BD0000}"/>
    <cellStyle name="20% - Accent1 6 2 5 5 2 2" xfId="48664" xr:uid="{00000000-0005-0000-0000-000063BD0000}"/>
    <cellStyle name="20% - Accent1 6 2 5 5 2 2 2" xfId="48665" xr:uid="{00000000-0005-0000-0000-000064BD0000}"/>
    <cellStyle name="20% - Accent1 6 2 5 5 2 3" xfId="48666" xr:uid="{00000000-0005-0000-0000-000065BD0000}"/>
    <cellStyle name="20% - Accent1 6 2 5 5 3" xfId="48667" xr:uid="{00000000-0005-0000-0000-000066BD0000}"/>
    <cellStyle name="20% - Accent1 6 2 5 5 3 2" xfId="48668" xr:uid="{00000000-0005-0000-0000-000067BD0000}"/>
    <cellStyle name="20% - Accent1 6 2 5 5 4" xfId="48669" xr:uid="{00000000-0005-0000-0000-000068BD0000}"/>
    <cellStyle name="20% - Accent1 6 2 5 6" xfId="48670" xr:uid="{00000000-0005-0000-0000-000069BD0000}"/>
    <cellStyle name="20% - Accent1 6 2 5 6 2" xfId="48671" xr:uid="{00000000-0005-0000-0000-00006ABD0000}"/>
    <cellStyle name="20% - Accent1 6 2 5 6 2 2" xfId="48672" xr:uid="{00000000-0005-0000-0000-00006BBD0000}"/>
    <cellStyle name="20% - Accent1 6 2 5 6 2 2 2" xfId="48673" xr:uid="{00000000-0005-0000-0000-00006CBD0000}"/>
    <cellStyle name="20% - Accent1 6 2 5 6 2 3" xfId="48674" xr:uid="{00000000-0005-0000-0000-00006DBD0000}"/>
    <cellStyle name="20% - Accent1 6 2 5 6 3" xfId="48675" xr:uid="{00000000-0005-0000-0000-00006EBD0000}"/>
    <cellStyle name="20% - Accent1 6 2 5 6 3 2" xfId="48676" xr:uid="{00000000-0005-0000-0000-00006FBD0000}"/>
    <cellStyle name="20% - Accent1 6 2 5 6 4" xfId="48677" xr:uid="{00000000-0005-0000-0000-000070BD0000}"/>
    <cellStyle name="20% - Accent1 6 2 5 7" xfId="48678" xr:uid="{00000000-0005-0000-0000-000071BD0000}"/>
    <cellStyle name="20% - Accent1 6 2 5 7 2" xfId="48679" xr:uid="{00000000-0005-0000-0000-000072BD0000}"/>
    <cellStyle name="20% - Accent1 6 2 5 7 2 2" xfId="48680" xr:uid="{00000000-0005-0000-0000-000073BD0000}"/>
    <cellStyle name="20% - Accent1 6 2 5 7 3" xfId="48681" xr:uid="{00000000-0005-0000-0000-000074BD0000}"/>
    <cellStyle name="20% - Accent1 6 2 5 8" xfId="48682" xr:uid="{00000000-0005-0000-0000-000075BD0000}"/>
    <cellStyle name="20% - Accent1 6 2 5 8 2" xfId="48683" xr:uid="{00000000-0005-0000-0000-000076BD0000}"/>
    <cellStyle name="20% - Accent1 6 2 5 8 2 2" xfId="48684" xr:uid="{00000000-0005-0000-0000-000077BD0000}"/>
    <cellStyle name="20% - Accent1 6 2 5 8 3" xfId="48685" xr:uid="{00000000-0005-0000-0000-000078BD0000}"/>
    <cellStyle name="20% - Accent1 6 2 5 9" xfId="48686" xr:uid="{00000000-0005-0000-0000-000079BD0000}"/>
    <cellStyle name="20% - Accent1 6 2 5 9 2" xfId="48687" xr:uid="{00000000-0005-0000-0000-00007ABD0000}"/>
    <cellStyle name="20% - Accent1 6 2 6" xfId="48688" xr:uid="{00000000-0005-0000-0000-00007BBD0000}"/>
    <cellStyle name="20% - Accent1 6 2 6 2" xfId="48689" xr:uid="{00000000-0005-0000-0000-00007CBD0000}"/>
    <cellStyle name="20% - Accent1 6 2 6 2 2" xfId="48690" xr:uid="{00000000-0005-0000-0000-00007DBD0000}"/>
    <cellStyle name="20% - Accent1 6 2 6 2 2 2" xfId="48691" xr:uid="{00000000-0005-0000-0000-00007EBD0000}"/>
    <cellStyle name="20% - Accent1 6 2 6 2 2 2 2" xfId="48692" xr:uid="{00000000-0005-0000-0000-00007FBD0000}"/>
    <cellStyle name="20% - Accent1 6 2 6 2 2 3" xfId="48693" xr:uid="{00000000-0005-0000-0000-000080BD0000}"/>
    <cellStyle name="20% - Accent1 6 2 6 2 3" xfId="48694" xr:uid="{00000000-0005-0000-0000-000081BD0000}"/>
    <cellStyle name="20% - Accent1 6 2 6 2 3 2" xfId="48695" xr:uid="{00000000-0005-0000-0000-000082BD0000}"/>
    <cellStyle name="20% - Accent1 6 2 6 2 4" xfId="48696" xr:uid="{00000000-0005-0000-0000-000083BD0000}"/>
    <cellStyle name="20% - Accent1 6 2 6 3" xfId="48697" xr:uid="{00000000-0005-0000-0000-000084BD0000}"/>
    <cellStyle name="20% - Accent1 6 2 6 3 2" xfId="48698" xr:uid="{00000000-0005-0000-0000-000085BD0000}"/>
    <cellStyle name="20% - Accent1 6 2 6 3 2 2" xfId="48699" xr:uid="{00000000-0005-0000-0000-000086BD0000}"/>
    <cellStyle name="20% - Accent1 6 2 6 3 2 2 2" xfId="48700" xr:uid="{00000000-0005-0000-0000-000087BD0000}"/>
    <cellStyle name="20% - Accent1 6 2 6 3 2 3" xfId="48701" xr:uid="{00000000-0005-0000-0000-000088BD0000}"/>
    <cellStyle name="20% - Accent1 6 2 6 3 3" xfId="48702" xr:uid="{00000000-0005-0000-0000-000089BD0000}"/>
    <cellStyle name="20% - Accent1 6 2 6 3 3 2" xfId="48703" xr:uid="{00000000-0005-0000-0000-00008ABD0000}"/>
    <cellStyle name="20% - Accent1 6 2 6 3 4" xfId="48704" xr:uid="{00000000-0005-0000-0000-00008BBD0000}"/>
    <cellStyle name="20% - Accent1 6 2 6 4" xfId="48705" xr:uid="{00000000-0005-0000-0000-00008CBD0000}"/>
    <cellStyle name="20% - Accent1 6 2 6 4 2" xfId="48706" xr:uid="{00000000-0005-0000-0000-00008DBD0000}"/>
    <cellStyle name="20% - Accent1 6 2 6 4 2 2" xfId="48707" xr:uid="{00000000-0005-0000-0000-00008EBD0000}"/>
    <cellStyle name="20% - Accent1 6 2 6 4 2 2 2" xfId="48708" xr:uid="{00000000-0005-0000-0000-00008FBD0000}"/>
    <cellStyle name="20% - Accent1 6 2 6 4 2 3" xfId="48709" xr:uid="{00000000-0005-0000-0000-000090BD0000}"/>
    <cellStyle name="20% - Accent1 6 2 6 4 3" xfId="48710" xr:uid="{00000000-0005-0000-0000-000091BD0000}"/>
    <cellStyle name="20% - Accent1 6 2 6 4 3 2" xfId="48711" xr:uid="{00000000-0005-0000-0000-000092BD0000}"/>
    <cellStyle name="20% - Accent1 6 2 6 4 4" xfId="48712" xr:uid="{00000000-0005-0000-0000-000093BD0000}"/>
    <cellStyle name="20% - Accent1 6 2 6 5" xfId="48713" xr:uid="{00000000-0005-0000-0000-000094BD0000}"/>
    <cellStyle name="20% - Accent1 6 2 6 5 2" xfId="48714" xr:uid="{00000000-0005-0000-0000-000095BD0000}"/>
    <cellStyle name="20% - Accent1 6 2 6 5 2 2" xfId="48715" xr:uid="{00000000-0005-0000-0000-000096BD0000}"/>
    <cellStyle name="20% - Accent1 6 2 6 5 3" xfId="48716" xr:uid="{00000000-0005-0000-0000-000097BD0000}"/>
    <cellStyle name="20% - Accent1 6 2 6 6" xfId="48717" xr:uid="{00000000-0005-0000-0000-000098BD0000}"/>
    <cellStyle name="20% - Accent1 6 2 6 6 2" xfId="48718" xr:uid="{00000000-0005-0000-0000-000099BD0000}"/>
    <cellStyle name="20% - Accent1 6 2 6 6 2 2" xfId="48719" xr:uid="{00000000-0005-0000-0000-00009ABD0000}"/>
    <cellStyle name="20% - Accent1 6 2 6 6 3" xfId="48720" xr:uid="{00000000-0005-0000-0000-00009BBD0000}"/>
    <cellStyle name="20% - Accent1 6 2 6 7" xfId="48721" xr:uid="{00000000-0005-0000-0000-00009CBD0000}"/>
    <cellStyle name="20% - Accent1 6 2 6 7 2" xfId="48722" xr:uid="{00000000-0005-0000-0000-00009DBD0000}"/>
    <cellStyle name="20% - Accent1 6 2 6 8" xfId="48723" xr:uid="{00000000-0005-0000-0000-00009EBD0000}"/>
    <cellStyle name="20% - Accent1 6 2 6 8 2" xfId="48724" xr:uid="{00000000-0005-0000-0000-00009FBD0000}"/>
    <cellStyle name="20% - Accent1 6 2 6 9" xfId="48725" xr:uid="{00000000-0005-0000-0000-0000A0BD0000}"/>
    <cellStyle name="20% - Accent1 6 2 7" xfId="48726" xr:uid="{00000000-0005-0000-0000-0000A1BD0000}"/>
    <cellStyle name="20% - Accent1 6 2 7 2" xfId="48727" xr:uid="{00000000-0005-0000-0000-0000A2BD0000}"/>
    <cellStyle name="20% - Accent1 6 2 7 2 2" xfId="48728" xr:uid="{00000000-0005-0000-0000-0000A3BD0000}"/>
    <cellStyle name="20% - Accent1 6 2 7 2 2 2" xfId="48729" xr:uid="{00000000-0005-0000-0000-0000A4BD0000}"/>
    <cellStyle name="20% - Accent1 6 2 7 2 2 2 2" xfId="48730" xr:uid="{00000000-0005-0000-0000-0000A5BD0000}"/>
    <cellStyle name="20% - Accent1 6 2 7 2 2 3" xfId="48731" xr:uid="{00000000-0005-0000-0000-0000A6BD0000}"/>
    <cellStyle name="20% - Accent1 6 2 7 2 3" xfId="48732" xr:uid="{00000000-0005-0000-0000-0000A7BD0000}"/>
    <cellStyle name="20% - Accent1 6 2 7 2 3 2" xfId="48733" xr:uid="{00000000-0005-0000-0000-0000A8BD0000}"/>
    <cellStyle name="20% - Accent1 6 2 7 2 4" xfId="48734" xr:uid="{00000000-0005-0000-0000-0000A9BD0000}"/>
    <cellStyle name="20% - Accent1 6 2 7 3" xfId="48735" xr:uid="{00000000-0005-0000-0000-0000AABD0000}"/>
    <cellStyle name="20% - Accent1 6 2 7 3 2" xfId="48736" xr:uid="{00000000-0005-0000-0000-0000ABBD0000}"/>
    <cellStyle name="20% - Accent1 6 2 7 3 2 2" xfId="48737" xr:uid="{00000000-0005-0000-0000-0000ACBD0000}"/>
    <cellStyle name="20% - Accent1 6 2 7 3 2 2 2" xfId="48738" xr:uid="{00000000-0005-0000-0000-0000ADBD0000}"/>
    <cellStyle name="20% - Accent1 6 2 7 3 2 3" xfId="48739" xr:uid="{00000000-0005-0000-0000-0000AEBD0000}"/>
    <cellStyle name="20% - Accent1 6 2 7 3 3" xfId="48740" xr:uid="{00000000-0005-0000-0000-0000AFBD0000}"/>
    <cellStyle name="20% - Accent1 6 2 7 3 3 2" xfId="48741" xr:uid="{00000000-0005-0000-0000-0000B0BD0000}"/>
    <cellStyle name="20% - Accent1 6 2 7 3 4" xfId="48742" xr:uid="{00000000-0005-0000-0000-0000B1BD0000}"/>
    <cellStyle name="20% - Accent1 6 2 7 4" xfId="48743" xr:uid="{00000000-0005-0000-0000-0000B2BD0000}"/>
    <cellStyle name="20% - Accent1 6 2 7 4 2" xfId="48744" xr:uid="{00000000-0005-0000-0000-0000B3BD0000}"/>
    <cellStyle name="20% - Accent1 6 2 7 4 2 2" xfId="48745" xr:uid="{00000000-0005-0000-0000-0000B4BD0000}"/>
    <cellStyle name="20% - Accent1 6 2 7 4 2 2 2" xfId="48746" xr:uid="{00000000-0005-0000-0000-0000B5BD0000}"/>
    <cellStyle name="20% - Accent1 6 2 7 4 2 3" xfId="48747" xr:uid="{00000000-0005-0000-0000-0000B6BD0000}"/>
    <cellStyle name="20% - Accent1 6 2 7 4 3" xfId="48748" xr:uid="{00000000-0005-0000-0000-0000B7BD0000}"/>
    <cellStyle name="20% - Accent1 6 2 7 4 3 2" xfId="48749" xr:uid="{00000000-0005-0000-0000-0000B8BD0000}"/>
    <cellStyle name="20% - Accent1 6 2 7 4 4" xfId="48750" xr:uid="{00000000-0005-0000-0000-0000B9BD0000}"/>
    <cellStyle name="20% - Accent1 6 2 7 5" xfId="48751" xr:uid="{00000000-0005-0000-0000-0000BABD0000}"/>
    <cellStyle name="20% - Accent1 6 2 7 5 2" xfId="48752" xr:uid="{00000000-0005-0000-0000-0000BBBD0000}"/>
    <cellStyle name="20% - Accent1 6 2 7 5 2 2" xfId="48753" xr:uid="{00000000-0005-0000-0000-0000BCBD0000}"/>
    <cellStyle name="20% - Accent1 6 2 7 5 3" xfId="48754" xr:uid="{00000000-0005-0000-0000-0000BDBD0000}"/>
    <cellStyle name="20% - Accent1 6 2 7 6" xfId="48755" xr:uid="{00000000-0005-0000-0000-0000BEBD0000}"/>
    <cellStyle name="20% - Accent1 6 2 7 6 2" xfId="48756" xr:uid="{00000000-0005-0000-0000-0000BFBD0000}"/>
    <cellStyle name="20% - Accent1 6 2 7 6 2 2" xfId="48757" xr:uid="{00000000-0005-0000-0000-0000C0BD0000}"/>
    <cellStyle name="20% - Accent1 6 2 7 6 3" xfId="48758" xr:uid="{00000000-0005-0000-0000-0000C1BD0000}"/>
    <cellStyle name="20% - Accent1 6 2 7 7" xfId="48759" xr:uid="{00000000-0005-0000-0000-0000C2BD0000}"/>
    <cellStyle name="20% - Accent1 6 2 7 7 2" xfId="48760" xr:uid="{00000000-0005-0000-0000-0000C3BD0000}"/>
    <cellStyle name="20% - Accent1 6 2 7 8" xfId="48761" xr:uid="{00000000-0005-0000-0000-0000C4BD0000}"/>
    <cellStyle name="20% - Accent1 6 2 7 8 2" xfId="48762" xr:uid="{00000000-0005-0000-0000-0000C5BD0000}"/>
    <cellStyle name="20% - Accent1 6 2 7 9" xfId="48763" xr:uid="{00000000-0005-0000-0000-0000C6BD0000}"/>
    <cellStyle name="20% - Accent1 6 2 8" xfId="48764" xr:uid="{00000000-0005-0000-0000-0000C7BD0000}"/>
    <cellStyle name="20% - Accent1 6 2 8 2" xfId="48765" xr:uid="{00000000-0005-0000-0000-0000C8BD0000}"/>
    <cellStyle name="20% - Accent1 6 2 8 2 2" xfId="48766" xr:uid="{00000000-0005-0000-0000-0000C9BD0000}"/>
    <cellStyle name="20% - Accent1 6 2 8 2 2 2" xfId="48767" xr:uid="{00000000-0005-0000-0000-0000CABD0000}"/>
    <cellStyle name="20% - Accent1 6 2 8 2 3" xfId="48768" xr:uid="{00000000-0005-0000-0000-0000CBBD0000}"/>
    <cellStyle name="20% - Accent1 6 2 8 3" xfId="48769" xr:uid="{00000000-0005-0000-0000-0000CCBD0000}"/>
    <cellStyle name="20% - Accent1 6 2 8 3 2" xfId="48770" xr:uid="{00000000-0005-0000-0000-0000CDBD0000}"/>
    <cellStyle name="20% - Accent1 6 2 8 4" xfId="48771" xr:uid="{00000000-0005-0000-0000-0000CEBD0000}"/>
    <cellStyle name="20% - Accent1 6 2 9" xfId="48772" xr:uid="{00000000-0005-0000-0000-0000CFBD0000}"/>
    <cellStyle name="20% - Accent1 6 2 9 2" xfId="48773" xr:uid="{00000000-0005-0000-0000-0000D0BD0000}"/>
    <cellStyle name="20% - Accent1 6 2 9 2 2" xfId="48774" xr:uid="{00000000-0005-0000-0000-0000D1BD0000}"/>
    <cellStyle name="20% - Accent1 6 2 9 2 2 2" xfId="48775" xr:uid="{00000000-0005-0000-0000-0000D2BD0000}"/>
    <cellStyle name="20% - Accent1 6 2 9 2 3" xfId="48776" xr:uid="{00000000-0005-0000-0000-0000D3BD0000}"/>
    <cellStyle name="20% - Accent1 6 2 9 3" xfId="48777" xr:uid="{00000000-0005-0000-0000-0000D4BD0000}"/>
    <cellStyle name="20% - Accent1 6 2 9 3 2" xfId="48778" xr:uid="{00000000-0005-0000-0000-0000D5BD0000}"/>
    <cellStyle name="20% - Accent1 6 2 9 4" xfId="48779" xr:uid="{00000000-0005-0000-0000-0000D6BD0000}"/>
    <cellStyle name="20% - Accent1 6 3" xfId="48780" xr:uid="{00000000-0005-0000-0000-0000D7BD0000}"/>
    <cellStyle name="20% - Accent1 6 3 10" xfId="48781" xr:uid="{00000000-0005-0000-0000-0000D8BD0000}"/>
    <cellStyle name="20% - Accent1 6 3 10 2" xfId="48782" xr:uid="{00000000-0005-0000-0000-0000D9BD0000}"/>
    <cellStyle name="20% - Accent1 6 3 10 2 2" xfId="48783" xr:uid="{00000000-0005-0000-0000-0000DABD0000}"/>
    <cellStyle name="20% - Accent1 6 3 10 3" xfId="48784" xr:uid="{00000000-0005-0000-0000-0000DBBD0000}"/>
    <cellStyle name="20% - Accent1 6 3 11" xfId="48785" xr:uid="{00000000-0005-0000-0000-0000DCBD0000}"/>
    <cellStyle name="20% - Accent1 6 3 11 2" xfId="48786" xr:uid="{00000000-0005-0000-0000-0000DDBD0000}"/>
    <cellStyle name="20% - Accent1 6 3 11 2 2" xfId="48787" xr:uid="{00000000-0005-0000-0000-0000DEBD0000}"/>
    <cellStyle name="20% - Accent1 6 3 11 3" xfId="48788" xr:uid="{00000000-0005-0000-0000-0000DFBD0000}"/>
    <cellStyle name="20% - Accent1 6 3 12" xfId="48789" xr:uid="{00000000-0005-0000-0000-0000E0BD0000}"/>
    <cellStyle name="20% - Accent1 6 3 12 2" xfId="48790" xr:uid="{00000000-0005-0000-0000-0000E1BD0000}"/>
    <cellStyle name="20% - Accent1 6 3 13" xfId="48791" xr:uid="{00000000-0005-0000-0000-0000E2BD0000}"/>
    <cellStyle name="20% - Accent1 6 3 13 2" xfId="48792" xr:uid="{00000000-0005-0000-0000-0000E3BD0000}"/>
    <cellStyle name="20% - Accent1 6 3 14" xfId="48793" xr:uid="{00000000-0005-0000-0000-0000E4BD0000}"/>
    <cellStyle name="20% - Accent1 6 3 2" xfId="48794" xr:uid="{00000000-0005-0000-0000-0000E5BD0000}"/>
    <cellStyle name="20% - Accent1 6 3 2 10" xfId="48795" xr:uid="{00000000-0005-0000-0000-0000E6BD0000}"/>
    <cellStyle name="20% - Accent1 6 3 2 10 2" xfId="48796" xr:uid="{00000000-0005-0000-0000-0000E7BD0000}"/>
    <cellStyle name="20% - Accent1 6 3 2 11" xfId="48797" xr:uid="{00000000-0005-0000-0000-0000E8BD0000}"/>
    <cellStyle name="20% - Accent1 6 3 2 2" xfId="48798" xr:uid="{00000000-0005-0000-0000-0000E9BD0000}"/>
    <cellStyle name="20% - Accent1 6 3 2 2 2" xfId="48799" xr:uid="{00000000-0005-0000-0000-0000EABD0000}"/>
    <cellStyle name="20% - Accent1 6 3 2 2 2 2" xfId="48800" xr:uid="{00000000-0005-0000-0000-0000EBBD0000}"/>
    <cellStyle name="20% - Accent1 6 3 2 2 2 2 2" xfId="48801" xr:uid="{00000000-0005-0000-0000-0000ECBD0000}"/>
    <cellStyle name="20% - Accent1 6 3 2 2 2 2 2 2" xfId="48802" xr:uid="{00000000-0005-0000-0000-0000EDBD0000}"/>
    <cellStyle name="20% - Accent1 6 3 2 2 2 2 3" xfId="48803" xr:uid="{00000000-0005-0000-0000-0000EEBD0000}"/>
    <cellStyle name="20% - Accent1 6 3 2 2 2 3" xfId="48804" xr:uid="{00000000-0005-0000-0000-0000EFBD0000}"/>
    <cellStyle name="20% - Accent1 6 3 2 2 2 3 2" xfId="48805" xr:uid="{00000000-0005-0000-0000-0000F0BD0000}"/>
    <cellStyle name="20% - Accent1 6 3 2 2 2 4" xfId="48806" xr:uid="{00000000-0005-0000-0000-0000F1BD0000}"/>
    <cellStyle name="20% - Accent1 6 3 2 2 3" xfId="48807" xr:uid="{00000000-0005-0000-0000-0000F2BD0000}"/>
    <cellStyle name="20% - Accent1 6 3 2 2 3 2" xfId="48808" xr:uid="{00000000-0005-0000-0000-0000F3BD0000}"/>
    <cellStyle name="20% - Accent1 6 3 2 2 3 2 2" xfId="48809" xr:uid="{00000000-0005-0000-0000-0000F4BD0000}"/>
    <cellStyle name="20% - Accent1 6 3 2 2 3 2 2 2" xfId="48810" xr:uid="{00000000-0005-0000-0000-0000F5BD0000}"/>
    <cellStyle name="20% - Accent1 6 3 2 2 3 2 3" xfId="48811" xr:uid="{00000000-0005-0000-0000-0000F6BD0000}"/>
    <cellStyle name="20% - Accent1 6 3 2 2 3 3" xfId="48812" xr:uid="{00000000-0005-0000-0000-0000F7BD0000}"/>
    <cellStyle name="20% - Accent1 6 3 2 2 3 3 2" xfId="48813" xr:uid="{00000000-0005-0000-0000-0000F8BD0000}"/>
    <cellStyle name="20% - Accent1 6 3 2 2 3 4" xfId="48814" xr:uid="{00000000-0005-0000-0000-0000F9BD0000}"/>
    <cellStyle name="20% - Accent1 6 3 2 2 4" xfId="48815" xr:uid="{00000000-0005-0000-0000-0000FABD0000}"/>
    <cellStyle name="20% - Accent1 6 3 2 2 4 2" xfId="48816" xr:uid="{00000000-0005-0000-0000-0000FBBD0000}"/>
    <cellStyle name="20% - Accent1 6 3 2 2 4 2 2" xfId="48817" xr:uid="{00000000-0005-0000-0000-0000FCBD0000}"/>
    <cellStyle name="20% - Accent1 6 3 2 2 4 2 2 2" xfId="48818" xr:uid="{00000000-0005-0000-0000-0000FDBD0000}"/>
    <cellStyle name="20% - Accent1 6 3 2 2 4 2 3" xfId="48819" xr:uid="{00000000-0005-0000-0000-0000FEBD0000}"/>
    <cellStyle name="20% - Accent1 6 3 2 2 4 3" xfId="48820" xr:uid="{00000000-0005-0000-0000-0000FFBD0000}"/>
    <cellStyle name="20% - Accent1 6 3 2 2 4 3 2" xfId="48821" xr:uid="{00000000-0005-0000-0000-000000BE0000}"/>
    <cellStyle name="20% - Accent1 6 3 2 2 4 4" xfId="48822" xr:uid="{00000000-0005-0000-0000-000001BE0000}"/>
    <cellStyle name="20% - Accent1 6 3 2 2 5" xfId="48823" xr:uid="{00000000-0005-0000-0000-000002BE0000}"/>
    <cellStyle name="20% - Accent1 6 3 2 2 5 2" xfId="48824" xr:uid="{00000000-0005-0000-0000-000003BE0000}"/>
    <cellStyle name="20% - Accent1 6 3 2 2 5 2 2" xfId="48825" xr:uid="{00000000-0005-0000-0000-000004BE0000}"/>
    <cellStyle name="20% - Accent1 6 3 2 2 5 3" xfId="48826" xr:uid="{00000000-0005-0000-0000-000005BE0000}"/>
    <cellStyle name="20% - Accent1 6 3 2 2 6" xfId="48827" xr:uid="{00000000-0005-0000-0000-000006BE0000}"/>
    <cellStyle name="20% - Accent1 6 3 2 2 6 2" xfId="48828" xr:uid="{00000000-0005-0000-0000-000007BE0000}"/>
    <cellStyle name="20% - Accent1 6 3 2 2 6 2 2" xfId="48829" xr:uid="{00000000-0005-0000-0000-000008BE0000}"/>
    <cellStyle name="20% - Accent1 6 3 2 2 6 3" xfId="48830" xr:uid="{00000000-0005-0000-0000-000009BE0000}"/>
    <cellStyle name="20% - Accent1 6 3 2 2 7" xfId="48831" xr:uid="{00000000-0005-0000-0000-00000ABE0000}"/>
    <cellStyle name="20% - Accent1 6 3 2 2 7 2" xfId="48832" xr:uid="{00000000-0005-0000-0000-00000BBE0000}"/>
    <cellStyle name="20% - Accent1 6 3 2 2 8" xfId="48833" xr:uid="{00000000-0005-0000-0000-00000CBE0000}"/>
    <cellStyle name="20% - Accent1 6 3 2 2 8 2" xfId="48834" xr:uid="{00000000-0005-0000-0000-00000DBE0000}"/>
    <cellStyle name="20% - Accent1 6 3 2 2 9" xfId="48835" xr:uid="{00000000-0005-0000-0000-00000EBE0000}"/>
    <cellStyle name="20% - Accent1 6 3 2 3" xfId="48836" xr:uid="{00000000-0005-0000-0000-00000FBE0000}"/>
    <cellStyle name="20% - Accent1 6 3 2 3 2" xfId="48837" xr:uid="{00000000-0005-0000-0000-000010BE0000}"/>
    <cellStyle name="20% - Accent1 6 3 2 3 2 2" xfId="48838" xr:uid="{00000000-0005-0000-0000-000011BE0000}"/>
    <cellStyle name="20% - Accent1 6 3 2 3 2 2 2" xfId="48839" xr:uid="{00000000-0005-0000-0000-000012BE0000}"/>
    <cellStyle name="20% - Accent1 6 3 2 3 2 2 2 2" xfId="48840" xr:uid="{00000000-0005-0000-0000-000013BE0000}"/>
    <cellStyle name="20% - Accent1 6 3 2 3 2 2 3" xfId="48841" xr:uid="{00000000-0005-0000-0000-000014BE0000}"/>
    <cellStyle name="20% - Accent1 6 3 2 3 2 3" xfId="48842" xr:uid="{00000000-0005-0000-0000-000015BE0000}"/>
    <cellStyle name="20% - Accent1 6 3 2 3 2 3 2" xfId="48843" xr:uid="{00000000-0005-0000-0000-000016BE0000}"/>
    <cellStyle name="20% - Accent1 6 3 2 3 2 4" xfId="48844" xr:uid="{00000000-0005-0000-0000-000017BE0000}"/>
    <cellStyle name="20% - Accent1 6 3 2 3 3" xfId="48845" xr:uid="{00000000-0005-0000-0000-000018BE0000}"/>
    <cellStyle name="20% - Accent1 6 3 2 3 3 2" xfId="48846" xr:uid="{00000000-0005-0000-0000-000019BE0000}"/>
    <cellStyle name="20% - Accent1 6 3 2 3 3 2 2" xfId="48847" xr:uid="{00000000-0005-0000-0000-00001ABE0000}"/>
    <cellStyle name="20% - Accent1 6 3 2 3 3 2 2 2" xfId="48848" xr:uid="{00000000-0005-0000-0000-00001BBE0000}"/>
    <cellStyle name="20% - Accent1 6 3 2 3 3 2 3" xfId="48849" xr:uid="{00000000-0005-0000-0000-00001CBE0000}"/>
    <cellStyle name="20% - Accent1 6 3 2 3 3 3" xfId="48850" xr:uid="{00000000-0005-0000-0000-00001DBE0000}"/>
    <cellStyle name="20% - Accent1 6 3 2 3 3 3 2" xfId="48851" xr:uid="{00000000-0005-0000-0000-00001EBE0000}"/>
    <cellStyle name="20% - Accent1 6 3 2 3 3 4" xfId="48852" xr:uid="{00000000-0005-0000-0000-00001FBE0000}"/>
    <cellStyle name="20% - Accent1 6 3 2 3 4" xfId="48853" xr:uid="{00000000-0005-0000-0000-000020BE0000}"/>
    <cellStyle name="20% - Accent1 6 3 2 3 4 2" xfId="48854" xr:uid="{00000000-0005-0000-0000-000021BE0000}"/>
    <cellStyle name="20% - Accent1 6 3 2 3 4 2 2" xfId="48855" xr:uid="{00000000-0005-0000-0000-000022BE0000}"/>
    <cellStyle name="20% - Accent1 6 3 2 3 4 2 2 2" xfId="48856" xr:uid="{00000000-0005-0000-0000-000023BE0000}"/>
    <cellStyle name="20% - Accent1 6 3 2 3 4 2 3" xfId="48857" xr:uid="{00000000-0005-0000-0000-000024BE0000}"/>
    <cellStyle name="20% - Accent1 6 3 2 3 4 3" xfId="48858" xr:uid="{00000000-0005-0000-0000-000025BE0000}"/>
    <cellStyle name="20% - Accent1 6 3 2 3 4 3 2" xfId="48859" xr:uid="{00000000-0005-0000-0000-000026BE0000}"/>
    <cellStyle name="20% - Accent1 6 3 2 3 4 4" xfId="48860" xr:uid="{00000000-0005-0000-0000-000027BE0000}"/>
    <cellStyle name="20% - Accent1 6 3 2 3 5" xfId="48861" xr:uid="{00000000-0005-0000-0000-000028BE0000}"/>
    <cellStyle name="20% - Accent1 6 3 2 3 5 2" xfId="48862" xr:uid="{00000000-0005-0000-0000-000029BE0000}"/>
    <cellStyle name="20% - Accent1 6 3 2 3 5 2 2" xfId="48863" xr:uid="{00000000-0005-0000-0000-00002ABE0000}"/>
    <cellStyle name="20% - Accent1 6 3 2 3 5 3" xfId="48864" xr:uid="{00000000-0005-0000-0000-00002BBE0000}"/>
    <cellStyle name="20% - Accent1 6 3 2 3 6" xfId="48865" xr:uid="{00000000-0005-0000-0000-00002CBE0000}"/>
    <cellStyle name="20% - Accent1 6 3 2 3 6 2" xfId="48866" xr:uid="{00000000-0005-0000-0000-00002DBE0000}"/>
    <cellStyle name="20% - Accent1 6 3 2 3 6 2 2" xfId="48867" xr:uid="{00000000-0005-0000-0000-00002EBE0000}"/>
    <cellStyle name="20% - Accent1 6 3 2 3 6 3" xfId="48868" xr:uid="{00000000-0005-0000-0000-00002FBE0000}"/>
    <cellStyle name="20% - Accent1 6 3 2 3 7" xfId="48869" xr:uid="{00000000-0005-0000-0000-000030BE0000}"/>
    <cellStyle name="20% - Accent1 6 3 2 3 7 2" xfId="48870" xr:uid="{00000000-0005-0000-0000-000031BE0000}"/>
    <cellStyle name="20% - Accent1 6 3 2 3 8" xfId="48871" xr:uid="{00000000-0005-0000-0000-000032BE0000}"/>
    <cellStyle name="20% - Accent1 6 3 2 3 8 2" xfId="48872" xr:uid="{00000000-0005-0000-0000-000033BE0000}"/>
    <cellStyle name="20% - Accent1 6 3 2 3 9" xfId="48873" xr:uid="{00000000-0005-0000-0000-000034BE0000}"/>
    <cellStyle name="20% - Accent1 6 3 2 4" xfId="48874" xr:uid="{00000000-0005-0000-0000-000035BE0000}"/>
    <cellStyle name="20% - Accent1 6 3 2 4 2" xfId="48875" xr:uid="{00000000-0005-0000-0000-000036BE0000}"/>
    <cellStyle name="20% - Accent1 6 3 2 4 2 2" xfId="48876" xr:uid="{00000000-0005-0000-0000-000037BE0000}"/>
    <cellStyle name="20% - Accent1 6 3 2 4 2 2 2" xfId="48877" xr:uid="{00000000-0005-0000-0000-000038BE0000}"/>
    <cellStyle name="20% - Accent1 6 3 2 4 2 3" xfId="48878" xr:uid="{00000000-0005-0000-0000-000039BE0000}"/>
    <cellStyle name="20% - Accent1 6 3 2 4 3" xfId="48879" xr:uid="{00000000-0005-0000-0000-00003ABE0000}"/>
    <cellStyle name="20% - Accent1 6 3 2 4 3 2" xfId="48880" xr:uid="{00000000-0005-0000-0000-00003BBE0000}"/>
    <cellStyle name="20% - Accent1 6 3 2 4 4" xfId="48881" xr:uid="{00000000-0005-0000-0000-00003CBE0000}"/>
    <cellStyle name="20% - Accent1 6 3 2 5" xfId="48882" xr:uid="{00000000-0005-0000-0000-00003DBE0000}"/>
    <cellStyle name="20% - Accent1 6 3 2 5 2" xfId="48883" xr:uid="{00000000-0005-0000-0000-00003EBE0000}"/>
    <cellStyle name="20% - Accent1 6 3 2 5 2 2" xfId="48884" xr:uid="{00000000-0005-0000-0000-00003FBE0000}"/>
    <cellStyle name="20% - Accent1 6 3 2 5 2 2 2" xfId="48885" xr:uid="{00000000-0005-0000-0000-000040BE0000}"/>
    <cellStyle name="20% - Accent1 6 3 2 5 2 3" xfId="48886" xr:uid="{00000000-0005-0000-0000-000041BE0000}"/>
    <cellStyle name="20% - Accent1 6 3 2 5 3" xfId="48887" xr:uid="{00000000-0005-0000-0000-000042BE0000}"/>
    <cellStyle name="20% - Accent1 6 3 2 5 3 2" xfId="48888" xr:uid="{00000000-0005-0000-0000-000043BE0000}"/>
    <cellStyle name="20% - Accent1 6 3 2 5 4" xfId="48889" xr:uid="{00000000-0005-0000-0000-000044BE0000}"/>
    <cellStyle name="20% - Accent1 6 3 2 6" xfId="48890" xr:uid="{00000000-0005-0000-0000-000045BE0000}"/>
    <cellStyle name="20% - Accent1 6 3 2 6 2" xfId="48891" xr:uid="{00000000-0005-0000-0000-000046BE0000}"/>
    <cellStyle name="20% - Accent1 6 3 2 6 2 2" xfId="48892" xr:uid="{00000000-0005-0000-0000-000047BE0000}"/>
    <cellStyle name="20% - Accent1 6 3 2 6 2 2 2" xfId="48893" xr:uid="{00000000-0005-0000-0000-000048BE0000}"/>
    <cellStyle name="20% - Accent1 6 3 2 6 2 3" xfId="48894" xr:uid="{00000000-0005-0000-0000-000049BE0000}"/>
    <cellStyle name="20% - Accent1 6 3 2 6 3" xfId="48895" xr:uid="{00000000-0005-0000-0000-00004ABE0000}"/>
    <cellStyle name="20% - Accent1 6 3 2 6 3 2" xfId="48896" xr:uid="{00000000-0005-0000-0000-00004BBE0000}"/>
    <cellStyle name="20% - Accent1 6 3 2 6 4" xfId="48897" xr:uid="{00000000-0005-0000-0000-00004CBE0000}"/>
    <cellStyle name="20% - Accent1 6 3 2 7" xfId="48898" xr:uid="{00000000-0005-0000-0000-00004DBE0000}"/>
    <cellStyle name="20% - Accent1 6 3 2 7 2" xfId="48899" xr:uid="{00000000-0005-0000-0000-00004EBE0000}"/>
    <cellStyle name="20% - Accent1 6 3 2 7 2 2" xfId="48900" xr:uid="{00000000-0005-0000-0000-00004FBE0000}"/>
    <cellStyle name="20% - Accent1 6 3 2 7 3" xfId="48901" xr:uid="{00000000-0005-0000-0000-000050BE0000}"/>
    <cellStyle name="20% - Accent1 6 3 2 8" xfId="48902" xr:uid="{00000000-0005-0000-0000-000051BE0000}"/>
    <cellStyle name="20% - Accent1 6 3 2 8 2" xfId="48903" xr:uid="{00000000-0005-0000-0000-000052BE0000}"/>
    <cellStyle name="20% - Accent1 6 3 2 8 2 2" xfId="48904" xr:uid="{00000000-0005-0000-0000-000053BE0000}"/>
    <cellStyle name="20% - Accent1 6 3 2 8 3" xfId="48905" xr:uid="{00000000-0005-0000-0000-000054BE0000}"/>
    <cellStyle name="20% - Accent1 6 3 2 9" xfId="48906" xr:uid="{00000000-0005-0000-0000-000055BE0000}"/>
    <cellStyle name="20% - Accent1 6 3 2 9 2" xfId="48907" xr:uid="{00000000-0005-0000-0000-000056BE0000}"/>
    <cellStyle name="20% - Accent1 6 3 3" xfId="48908" xr:uid="{00000000-0005-0000-0000-000057BE0000}"/>
    <cellStyle name="20% - Accent1 6 3 3 10" xfId="48909" xr:uid="{00000000-0005-0000-0000-000058BE0000}"/>
    <cellStyle name="20% - Accent1 6 3 3 10 2" xfId="48910" xr:uid="{00000000-0005-0000-0000-000059BE0000}"/>
    <cellStyle name="20% - Accent1 6 3 3 11" xfId="48911" xr:uid="{00000000-0005-0000-0000-00005ABE0000}"/>
    <cellStyle name="20% - Accent1 6 3 3 2" xfId="48912" xr:uid="{00000000-0005-0000-0000-00005BBE0000}"/>
    <cellStyle name="20% - Accent1 6 3 3 2 2" xfId="48913" xr:uid="{00000000-0005-0000-0000-00005CBE0000}"/>
    <cellStyle name="20% - Accent1 6 3 3 2 2 2" xfId="48914" xr:uid="{00000000-0005-0000-0000-00005DBE0000}"/>
    <cellStyle name="20% - Accent1 6 3 3 2 2 2 2" xfId="48915" xr:uid="{00000000-0005-0000-0000-00005EBE0000}"/>
    <cellStyle name="20% - Accent1 6 3 3 2 2 2 2 2" xfId="48916" xr:uid="{00000000-0005-0000-0000-00005FBE0000}"/>
    <cellStyle name="20% - Accent1 6 3 3 2 2 2 3" xfId="48917" xr:uid="{00000000-0005-0000-0000-000060BE0000}"/>
    <cellStyle name="20% - Accent1 6 3 3 2 2 3" xfId="48918" xr:uid="{00000000-0005-0000-0000-000061BE0000}"/>
    <cellStyle name="20% - Accent1 6 3 3 2 2 3 2" xfId="48919" xr:uid="{00000000-0005-0000-0000-000062BE0000}"/>
    <cellStyle name="20% - Accent1 6 3 3 2 2 4" xfId="48920" xr:uid="{00000000-0005-0000-0000-000063BE0000}"/>
    <cellStyle name="20% - Accent1 6 3 3 2 3" xfId="48921" xr:uid="{00000000-0005-0000-0000-000064BE0000}"/>
    <cellStyle name="20% - Accent1 6 3 3 2 3 2" xfId="48922" xr:uid="{00000000-0005-0000-0000-000065BE0000}"/>
    <cellStyle name="20% - Accent1 6 3 3 2 3 2 2" xfId="48923" xr:uid="{00000000-0005-0000-0000-000066BE0000}"/>
    <cellStyle name="20% - Accent1 6 3 3 2 3 2 2 2" xfId="48924" xr:uid="{00000000-0005-0000-0000-000067BE0000}"/>
    <cellStyle name="20% - Accent1 6 3 3 2 3 2 3" xfId="48925" xr:uid="{00000000-0005-0000-0000-000068BE0000}"/>
    <cellStyle name="20% - Accent1 6 3 3 2 3 3" xfId="48926" xr:uid="{00000000-0005-0000-0000-000069BE0000}"/>
    <cellStyle name="20% - Accent1 6 3 3 2 3 3 2" xfId="48927" xr:uid="{00000000-0005-0000-0000-00006ABE0000}"/>
    <cellStyle name="20% - Accent1 6 3 3 2 3 4" xfId="48928" xr:uid="{00000000-0005-0000-0000-00006BBE0000}"/>
    <cellStyle name="20% - Accent1 6 3 3 2 4" xfId="48929" xr:uid="{00000000-0005-0000-0000-00006CBE0000}"/>
    <cellStyle name="20% - Accent1 6 3 3 2 4 2" xfId="48930" xr:uid="{00000000-0005-0000-0000-00006DBE0000}"/>
    <cellStyle name="20% - Accent1 6 3 3 2 4 2 2" xfId="48931" xr:uid="{00000000-0005-0000-0000-00006EBE0000}"/>
    <cellStyle name="20% - Accent1 6 3 3 2 4 2 2 2" xfId="48932" xr:uid="{00000000-0005-0000-0000-00006FBE0000}"/>
    <cellStyle name="20% - Accent1 6 3 3 2 4 2 3" xfId="48933" xr:uid="{00000000-0005-0000-0000-000070BE0000}"/>
    <cellStyle name="20% - Accent1 6 3 3 2 4 3" xfId="48934" xr:uid="{00000000-0005-0000-0000-000071BE0000}"/>
    <cellStyle name="20% - Accent1 6 3 3 2 4 3 2" xfId="48935" xr:uid="{00000000-0005-0000-0000-000072BE0000}"/>
    <cellStyle name="20% - Accent1 6 3 3 2 4 4" xfId="48936" xr:uid="{00000000-0005-0000-0000-000073BE0000}"/>
    <cellStyle name="20% - Accent1 6 3 3 2 5" xfId="48937" xr:uid="{00000000-0005-0000-0000-000074BE0000}"/>
    <cellStyle name="20% - Accent1 6 3 3 2 5 2" xfId="48938" xr:uid="{00000000-0005-0000-0000-000075BE0000}"/>
    <cellStyle name="20% - Accent1 6 3 3 2 5 2 2" xfId="48939" xr:uid="{00000000-0005-0000-0000-000076BE0000}"/>
    <cellStyle name="20% - Accent1 6 3 3 2 5 3" xfId="48940" xr:uid="{00000000-0005-0000-0000-000077BE0000}"/>
    <cellStyle name="20% - Accent1 6 3 3 2 6" xfId="48941" xr:uid="{00000000-0005-0000-0000-000078BE0000}"/>
    <cellStyle name="20% - Accent1 6 3 3 2 6 2" xfId="48942" xr:uid="{00000000-0005-0000-0000-000079BE0000}"/>
    <cellStyle name="20% - Accent1 6 3 3 2 6 2 2" xfId="48943" xr:uid="{00000000-0005-0000-0000-00007ABE0000}"/>
    <cellStyle name="20% - Accent1 6 3 3 2 6 3" xfId="48944" xr:uid="{00000000-0005-0000-0000-00007BBE0000}"/>
    <cellStyle name="20% - Accent1 6 3 3 2 7" xfId="48945" xr:uid="{00000000-0005-0000-0000-00007CBE0000}"/>
    <cellStyle name="20% - Accent1 6 3 3 2 7 2" xfId="48946" xr:uid="{00000000-0005-0000-0000-00007DBE0000}"/>
    <cellStyle name="20% - Accent1 6 3 3 2 8" xfId="48947" xr:uid="{00000000-0005-0000-0000-00007EBE0000}"/>
    <cellStyle name="20% - Accent1 6 3 3 2 8 2" xfId="48948" xr:uid="{00000000-0005-0000-0000-00007FBE0000}"/>
    <cellStyle name="20% - Accent1 6 3 3 2 9" xfId="48949" xr:uid="{00000000-0005-0000-0000-000080BE0000}"/>
    <cellStyle name="20% - Accent1 6 3 3 3" xfId="48950" xr:uid="{00000000-0005-0000-0000-000081BE0000}"/>
    <cellStyle name="20% - Accent1 6 3 3 3 2" xfId="48951" xr:uid="{00000000-0005-0000-0000-000082BE0000}"/>
    <cellStyle name="20% - Accent1 6 3 3 3 2 2" xfId="48952" xr:uid="{00000000-0005-0000-0000-000083BE0000}"/>
    <cellStyle name="20% - Accent1 6 3 3 3 2 2 2" xfId="48953" xr:uid="{00000000-0005-0000-0000-000084BE0000}"/>
    <cellStyle name="20% - Accent1 6 3 3 3 2 2 2 2" xfId="48954" xr:uid="{00000000-0005-0000-0000-000085BE0000}"/>
    <cellStyle name="20% - Accent1 6 3 3 3 2 2 3" xfId="48955" xr:uid="{00000000-0005-0000-0000-000086BE0000}"/>
    <cellStyle name="20% - Accent1 6 3 3 3 2 3" xfId="48956" xr:uid="{00000000-0005-0000-0000-000087BE0000}"/>
    <cellStyle name="20% - Accent1 6 3 3 3 2 3 2" xfId="48957" xr:uid="{00000000-0005-0000-0000-000088BE0000}"/>
    <cellStyle name="20% - Accent1 6 3 3 3 2 4" xfId="48958" xr:uid="{00000000-0005-0000-0000-000089BE0000}"/>
    <cellStyle name="20% - Accent1 6 3 3 3 3" xfId="48959" xr:uid="{00000000-0005-0000-0000-00008ABE0000}"/>
    <cellStyle name="20% - Accent1 6 3 3 3 3 2" xfId="48960" xr:uid="{00000000-0005-0000-0000-00008BBE0000}"/>
    <cellStyle name="20% - Accent1 6 3 3 3 3 2 2" xfId="48961" xr:uid="{00000000-0005-0000-0000-00008CBE0000}"/>
    <cellStyle name="20% - Accent1 6 3 3 3 3 2 2 2" xfId="48962" xr:uid="{00000000-0005-0000-0000-00008DBE0000}"/>
    <cellStyle name="20% - Accent1 6 3 3 3 3 2 3" xfId="48963" xr:uid="{00000000-0005-0000-0000-00008EBE0000}"/>
    <cellStyle name="20% - Accent1 6 3 3 3 3 3" xfId="48964" xr:uid="{00000000-0005-0000-0000-00008FBE0000}"/>
    <cellStyle name="20% - Accent1 6 3 3 3 3 3 2" xfId="48965" xr:uid="{00000000-0005-0000-0000-000090BE0000}"/>
    <cellStyle name="20% - Accent1 6 3 3 3 3 4" xfId="48966" xr:uid="{00000000-0005-0000-0000-000091BE0000}"/>
    <cellStyle name="20% - Accent1 6 3 3 3 4" xfId="48967" xr:uid="{00000000-0005-0000-0000-000092BE0000}"/>
    <cellStyle name="20% - Accent1 6 3 3 3 4 2" xfId="48968" xr:uid="{00000000-0005-0000-0000-000093BE0000}"/>
    <cellStyle name="20% - Accent1 6 3 3 3 4 2 2" xfId="48969" xr:uid="{00000000-0005-0000-0000-000094BE0000}"/>
    <cellStyle name="20% - Accent1 6 3 3 3 4 2 2 2" xfId="48970" xr:uid="{00000000-0005-0000-0000-000095BE0000}"/>
    <cellStyle name="20% - Accent1 6 3 3 3 4 2 3" xfId="48971" xr:uid="{00000000-0005-0000-0000-000096BE0000}"/>
    <cellStyle name="20% - Accent1 6 3 3 3 4 3" xfId="48972" xr:uid="{00000000-0005-0000-0000-000097BE0000}"/>
    <cellStyle name="20% - Accent1 6 3 3 3 4 3 2" xfId="48973" xr:uid="{00000000-0005-0000-0000-000098BE0000}"/>
    <cellStyle name="20% - Accent1 6 3 3 3 4 4" xfId="48974" xr:uid="{00000000-0005-0000-0000-000099BE0000}"/>
    <cellStyle name="20% - Accent1 6 3 3 3 5" xfId="48975" xr:uid="{00000000-0005-0000-0000-00009ABE0000}"/>
    <cellStyle name="20% - Accent1 6 3 3 3 5 2" xfId="48976" xr:uid="{00000000-0005-0000-0000-00009BBE0000}"/>
    <cellStyle name="20% - Accent1 6 3 3 3 5 2 2" xfId="48977" xr:uid="{00000000-0005-0000-0000-00009CBE0000}"/>
    <cellStyle name="20% - Accent1 6 3 3 3 5 3" xfId="48978" xr:uid="{00000000-0005-0000-0000-00009DBE0000}"/>
    <cellStyle name="20% - Accent1 6 3 3 3 6" xfId="48979" xr:uid="{00000000-0005-0000-0000-00009EBE0000}"/>
    <cellStyle name="20% - Accent1 6 3 3 3 6 2" xfId="48980" xr:uid="{00000000-0005-0000-0000-00009FBE0000}"/>
    <cellStyle name="20% - Accent1 6 3 3 3 6 2 2" xfId="48981" xr:uid="{00000000-0005-0000-0000-0000A0BE0000}"/>
    <cellStyle name="20% - Accent1 6 3 3 3 6 3" xfId="48982" xr:uid="{00000000-0005-0000-0000-0000A1BE0000}"/>
    <cellStyle name="20% - Accent1 6 3 3 3 7" xfId="48983" xr:uid="{00000000-0005-0000-0000-0000A2BE0000}"/>
    <cellStyle name="20% - Accent1 6 3 3 3 7 2" xfId="48984" xr:uid="{00000000-0005-0000-0000-0000A3BE0000}"/>
    <cellStyle name="20% - Accent1 6 3 3 3 8" xfId="48985" xr:uid="{00000000-0005-0000-0000-0000A4BE0000}"/>
    <cellStyle name="20% - Accent1 6 3 3 3 8 2" xfId="48986" xr:uid="{00000000-0005-0000-0000-0000A5BE0000}"/>
    <cellStyle name="20% - Accent1 6 3 3 3 9" xfId="48987" xr:uid="{00000000-0005-0000-0000-0000A6BE0000}"/>
    <cellStyle name="20% - Accent1 6 3 3 4" xfId="48988" xr:uid="{00000000-0005-0000-0000-0000A7BE0000}"/>
    <cellStyle name="20% - Accent1 6 3 3 4 2" xfId="48989" xr:uid="{00000000-0005-0000-0000-0000A8BE0000}"/>
    <cellStyle name="20% - Accent1 6 3 3 4 2 2" xfId="48990" xr:uid="{00000000-0005-0000-0000-0000A9BE0000}"/>
    <cellStyle name="20% - Accent1 6 3 3 4 2 2 2" xfId="48991" xr:uid="{00000000-0005-0000-0000-0000AABE0000}"/>
    <cellStyle name="20% - Accent1 6 3 3 4 2 3" xfId="48992" xr:uid="{00000000-0005-0000-0000-0000ABBE0000}"/>
    <cellStyle name="20% - Accent1 6 3 3 4 3" xfId="48993" xr:uid="{00000000-0005-0000-0000-0000ACBE0000}"/>
    <cellStyle name="20% - Accent1 6 3 3 4 3 2" xfId="48994" xr:uid="{00000000-0005-0000-0000-0000ADBE0000}"/>
    <cellStyle name="20% - Accent1 6 3 3 4 4" xfId="48995" xr:uid="{00000000-0005-0000-0000-0000AEBE0000}"/>
    <cellStyle name="20% - Accent1 6 3 3 5" xfId="48996" xr:uid="{00000000-0005-0000-0000-0000AFBE0000}"/>
    <cellStyle name="20% - Accent1 6 3 3 5 2" xfId="48997" xr:uid="{00000000-0005-0000-0000-0000B0BE0000}"/>
    <cellStyle name="20% - Accent1 6 3 3 5 2 2" xfId="48998" xr:uid="{00000000-0005-0000-0000-0000B1BE0000}"/>
    <cellStyle name="20% - Accent1 6 3 3 5 2 2 2" xfId="48999" xr:uid="{00000000-0005-0000-0000-0000B2BE0000}"/>
    <cellStyle name="20% - Accent1 6 3 3 5 2 3" xfId="49000" xr:uid="{00000000-0005-0000-0000-0000B3BE0000}"/>
    <cellStyle name="20% - Accent1 6 3 3 5 3" xfId="49001" xr:uid="{00000000-0005-0000-0000-0000B4BE0000}"/>
    <cellStyle name="20% - Accent1 6 3 3 5 3 2" xfId="49002" xr:uid="{00000000-0005-0000-0000-0000B5BE0000}"/>
    <cellStyle name="20% - Accent1 6 3 3 5 4" xfId="49003" xr:uid="{00000000-0005-0000-0000-0000B6BE0000}"/>
    <cellStyle name="20% - Accent1 6 3 3 6" xfId="49004" xr:uid="{00000000-0005-0000-0000-0000B7BE0000}"/>
    <cellStyle name="20% - Accent1 6 3 3 6 2" xfId="49005" xr:uid="{00000000-0005-0000-0000-0000B8BE0000}"/>
    <cellStyle name="20% - Accent1 6 3 3 6 2 2" xfId="49006" xr:uid="{00000000-0005-0000-0000-0000B9BE0000}"/>
    <cellStyle name="20% - Accent1 6 3 3 6 2 2 2" xfId="49007" xr:uid="{00000000-0005-0000-0000-0000BABE0000}"/>
    <cellStyle name="20% - Accent1 6 3 3 6 2 3" xfId="49008" xr:uid="{00000000-0005-0000-0000-0000BBBE0000}"/>
    <cellStyle name="20% - Accent1 6 3 3 6 3" xfId="49009" xr:uid="{00000000-0005-0000-0000-0000BCBE0000}"/>
    <cellStyle name="20% - Accent1 6 3 3 6 3 2" xfId="49010" xr:uid="{00000000-0005-0000-0000-0000BDBE0000}"/>
    <cellStyle name="20% - Accent1 6 3 3 6 4" xfId="49011" xr:uid="{00000000-0005-0000-0000-0000BEBE0000}"/>
    <cellStyle name="20% - Accent1 6 3 3 7" xfId="49012" xr:uid="{00000000-0005-0000-0000-0000BFBE0000}"/>
    <cellStyle name="20% - Accent1 6 3 3 7 2" xfId="49013" xr:uid="{00000000-0005-0000-0000-0000C0BE0000}"/>
    <cellStyle name="20% - Accent1 6 3 3 7 2 2" xfId="49014" xr:uid="{00000000-0005-0000-0000-0000C1BE0000}"/>
    <cellStyle name="20% - Accent1 6 3 3 7 3" xfId="49015" xr:uid="{00000000-0005-0000-0000-0000C2BE0000}"/>
    <cellStyle name="20% - Accent1 6 3 3 8" xfId="49016" xr:uid="{00000000-0005-0000-0000-0000C3BE0000}"/>
    <cellStyle name="20% - Accent1 6 3 3 8 2" xfId="49017" xr:uid="{00000000-0005-0000-0000-0000C4BE0000}"/>
    <cellStyle name="20% - Accent1 6 3 3 8 2 2" xfId="49018" xr:uid="{00000000-0005-0000-0000-0000C5BE0000}"/>
    <cellStyle name="20% - Accent1 6 3 3 8 3" xfId="49019" xr:uid="{00000000-0005-0000-0000-0000C6BE0000}"/>
    <cellStyle name="20% - Accent1 6 3 3 9" xfId="49020" xr:uid="{00000000-0005-0000-0000-0000C7BE0000}"/>
    <cellStyle name="20% - Accent1 6 3 3 9 2" xfId="49021" xr:uid="{00000000-0005-0000-0000-0000C8BE0000}"/>
    <cellStyle name="20% - Accent1 6 3 4" xfId="49022" xr:uid="{00000000-0005-0000-0000-0000C9BE0000}"/>
    <cellStyle name="20% - Accent1 6 3 4 10" xfId="49023" xr:uid="{00000000-0005-0000-0000-0000CABE0000}"/>
    <cellStyle name="20% - Accent1 6 3 4 10 2" xfId="49024" xr:uid="{00000000-0005-0000-0000-0000CBBE0000}"/>
    <cellStyle name="20% - Accent1 6 3 4 11" xfId="49025" xr:uid="{00000000-0005-0000-0000-0000CCBE0000}"/>
    <cellStyle name="20% - Accent1 6 3 4 2" xfId="49026" xr:uid="{00000000-0005-0000-0000-0000CDBE0000}"/>
    <cellStyle name="20% - Accent1 6 3 4 2 2" xfId="49027" xr:uid="{00000000-0005-0000-0000-0000CEBE0000}"/>
    <cellStyle name="20% - Accent1 6 3 4 2 2 2" xfId="49028" xr:uid="{00000000-0005-0000-0000-0000CFBE0000}"/>
    <cellStyle name="20% - Accent1 6 3 4 2 2 2 2" xfId="49029" xr:uid="{00000000-0005-0000-0000-0000D0BE0000}"/>
    <cellStyle name="20% - Accent1 6 3 4 2 2 2 2 2" xfId="49030" xr:uid="{00000000-0005-0000-0000-0000D1BE0000}"/>
    <cellStyle name="20% - Accent1 6 3 4 2 2 2 3" xfId="49031" xr:uid="{00000000-0005-0000-0000-0000D2BE0000}"/>
    <cellStyle name="20% - Accent1 6 3 4 2 2 3" xfId="49032" xr:uid="{00000000-0005-0000-0000-0000D3BE0000}"/>
    <cellStyle name="20% - Accent1 6 3 4 2 2 3 2" xfId="49033" xr:uid="{00000000-0005-0000-0000-0000D4BE0000}"/>
    <cellStyle name="20% - Accent1 6 3 4 2 2 4" xfId="49034" xr:uid="{00000000-0005-0000-0000-0000D5BE0000}"/>
    <cellStyle name="20% - Accent1 6 3 4 2 3" xfId="49035" xr:uid="{00000000-0005-0000-0000-0000D6BE0000}"/>
    <cellStyle name="20% - Accent1 6 3 4 2 3 2" xfId="49036" xr:uid="{00000000-0005-0000-0000-0000D7BE0000}"/>
    <cellStyle name="20% - Accent1 6 3 4 2 3 2 2" xfId="49037" xr:uid="{00000000-0005-0000-0000-0000D8BE0000}"/>
    <cellStyle name="20% - Accent1 6 3 4 2 3 2 2 2" xfId="49038" xr:uid="{00000000-0005-0000-0000-0000D9BE0000}"/>
    <cellStyle name="20% - Accent1 6 3 4 2 3 2 3" xfId="49039" xr:uid="{00000000-0005-0000-0000-0000DABE0000}"/>
    <cellStyle name="20% - Accent1 6 3 4 2 3 3" xfId="49040" xr:uid="{00000000-0005-0000-0000-0000DBBE0000}"/>
    <cellStyle name="20% - Accent1 6 3 4 2 3 3 2" xfId="49041" xr:uid="{00000000-0005-0000-0000-0000DCBE0000}"/>
    <cellStyle name="20% - Accent1 6 3 4 2 3 4" xfId="49042" xr:uid="{00000000-0005-0000-0000-0000DDBE0000}"/>
    <cellStyle name="20% - Accent1 6 3 4 2 4" xfId="49043" xr:uid="{00000000-0005-0000-0000-0000DEBE0000}"/>
    <cellStyle name="20% - Accent1 6 3 4 2 4 2" xfId="49044" xr:uid="{00000000-0005-0000-0000-0000DFBE0000}"/>
    <cellStyle name="20% - Accent1 6 3 4 2 4 2 2" xfId="49045" xr:uid="{00000000-0005-0000-0000-0000E0BE0000}"/>
    <cellStyle name="20% - Accent1 6 3 4 2 4 2 2 2" xfId="49046" xr:uid="{00000000-0005-0000-0000-0000E1BE0000}"/>
    <cellStyle name="20% - Accent1 6 3 4 2 4 2 3" xfId="49047" xr:uid="{00000000-0005-0000-0000-0000E2BE0000}"/>
    <cellStyle name="20% - Accent1 6 3 4 2 4 3" xfId="49048" xr:uid="{00000000-0005-0000-0000-0000E3BE0000}"/>
    <cellStyle name="20% - Accent1 6 3 4 2 4 3 2" xfId="49049" xr:uid="{00000000-0005-0000-0000-0000E4BE0000}"/>
    <cellStyle name="20% - Accent1 6 3 4 2 4 4" xfId="49050" xr:uid="{00000000-0005-0000-0000-0000E5BE0000}"/>
    <cellStyle name="20% - Accent1 6 3 4 2 5" xfId="49051" xr:uid="{00000000-0005-0000-0000-0000E6BE0000}"/>
    <cellStyle name="20% - Accent1 6 3 4 2 5 2" xfId="49052" xr:uid="{00000000-0005-0000-0000-0000E7BE0000}"/>
    <cellStyle name="20% - Accent1 6 3 4 2 5 2 2" xfId="49053" xr:uid="{00000000-0005-0000-0000-0000E8BE0000}"/>
    <cellStyle name="20% - Accent1 6 3 4 2 5 3" xfId="49054" xr:uid="{00000000-0005-0000-0000-0000E9BE0000}"/>
    <cellStyle name="20% - Accent1 6 3 4 2 6" xfId="49055" xr:uid="{00000000-0005-0000-0000-0000EABE0000}"/>
    <cellStyle name="20% - Accent1 6 3 4 2 6 2" xfId="49056" xr:uid="{00000000-0005-0000-0000-0000EBBE0000}"/>
    <cellStyle name="20% - Accent1 6 3 4 2 6 2 2" xfId="49057" xr:uid="{00000000-0005-0000-0000-0000ECBE0000}"/>
    <cellStyle name="20% - Accent1 6 3 4 2 6 3" xfId="49058" xr:uid="{00000000-0005-0000-0000-0000EDBE0000}"/>
    <cellStyle name="20% - Accent1 6 3 4 2 7" xfId="49059" xr:uid="{00000000-0005-0000-0000-0000EEBE0000}"/>
    <cellStyle name="20% - Accent1 6 3 4 2 7 2" xfId="49060" xr:uid="{00000000-0005-0000-0000-0000EFBE0000}"/>
    <cellStyle name="20% - Accent1 6 3 4 2 8" xfId="49061" xr:uid="{00000000-0005-0000-0000-0000F0BE0000}"/>
    <cellStyle name="20% - Accent1 6 3 4 2 8 2" xfId="49062" xr:uid="{00000000-0005-0000-0000-0000F1BE0000}"/>
    <cellStyle name="20% - Accent1 6 3 4 2 9" xfId="49063" xr:uid="{00000000-0005-0000-0000-0000F2BE0000}"/>
    <cellStyle name="20% - Accent1 6 3 4 3" xfId="49064" xr:uid="{00000000-0005-0000-0000-0000F3BE0000}"/>
    <cellStyle name="20% - Accent1 6 3 4 3 2" xfId="49065" xr:uid="{00000000-0005-0000-0000-0000F4BE0000}"/>
    <cellStyle name="20% - Accent1 6 3 4 3 2 2" xfId="49066" xr:uid="{00000000-0005-0000-0000-0000F5BE0000}"/>
    <cellStyle name="20% - Accent1 6 3 4 3 2 2 2" xfId="49067" xr:uid="{00000000-0005-0000-0000-0000F6BE0000}"/>
    <cellStyle name="20% - Accent1 6 3 4 3 2 2 2 2" xfId="49068" xr:uid="{00000000-0005-0000-0000-0000F7BE0000}"/>
    <cellStyle name="20% - Accent1 6 3 4 3 2 2 3" xfId="49069" xr:uid="{00000000-0005-0000-0000-0000F8BE0000}"/>
    <cellStyle name="20% - Accent1 6 3 4 3 2 3" xfId="49070" xr:uid="{00000000-0005-0000-0000-0000F9BE0000}"/>
    <cellStyle name="20% - Accent1 6 3 4 3 2 3 2" xfId="49071" xr:uid="{00000000-0005-0000-0000-0000FABE0000}"/>
    <cellStyle name="20% - Accent1 6 3 4 3 2 4" xfId="49072" xr:uid="{00000000-0005-0000-0000-0000FBBE0000}"/>
    <cellStyle name="20% - Accent1 6 3 4 3 3" xfId="49073" xr:uid="{00000000-0005-0000-0000-0000FCBE0000}"/>
    <cellStyle name="20% - Accent1 6 3 4 3 3 2" xfId="49074" xr:uid="{00000000-0005-0000-0000-0000FDBE0000}"/>
    <cellStyle name="20% - Accent1 6 3 4 3 3 2 2" xfId="49075" xr:uid="{00000000-0005-0000-0000-0000FEBE0000}"/>
    <cellStyle name="20% - Accent1 6 3 4 3 3 2 2 2" xfId="49076" xr:uid="{00000000-0005-0000-0000-0000FFBE0000}"/>
    <cellStyle name="20% - Accent1 6 3 4 3 3 2 3" xfId="49077" xr:uid="{00000000-0005-0000-0000-000000BF0000}"/>
    <cellStyle name="20% - Accent1 6 3 4 3 3 3" xfId="49078" xr:uid="{00000000-0005-0000-0000-000001BF0000}"/>
    <cellStyle name="20% - Accent1 6 3 4 3 3 3 2" xfId="49079" xr:uid="{00000000-0005-0000-0000-000002BF0000}"/>
    <cellStyle name="20% - Accent1 6 3 4 3 3 4" xfId="49080" xr:uid="{00000000-0005-0000-0000-000003BF0000}"/>
    <cellStyle name="20% - Accent1 6 3 4 3 4" xfId="49081" xr:uid="{00000000-0005-0000-0000-000004BF0000}"/>
    <cellStyle name="20% - Accent1 6 3 4 3 4 2" xfId="49082" xr:uid="{00000000-0005-0000-0000-000005BF0000}"/>
    <cellStyle name="20% - Accent1 6 3 4 3 4 2 2" xfId="49083" xr:uid="{00000000-0005-0000-0000-000006BF0000}"/>
    <cellStyle name="20% - Accent1 6 3 4 3 4 2 2 2" xfId="49084" xr:uid="{00000000-0005-0000-0000-000007BF0000}"/>
    <cellStyle name="20% - Accent1 6 3 4 3 4 2 3" xfId="49085" xr:uid="{00000000-0005-0000-0000-000008BF0000}"/>
    <cellStyle name="20% - Accent1 6 3 4 3 4 3" xfId="49086" xr:uid="{00000000-0005-0000-0000-000009BF0000}"/>
    <cellStyle name="20% - Accent1 6 3 4 3 4 3 2" xfId="49087" xr:uid="{00000000-0005-0000-0000-00000ABF0000}"/>
    <cellStyle name="20% - Accent1 6 3 4 3 4 4" xfId="49088" xr:uid="{00000000-0005-0000-0000-00000BBF0000}"/>
    <cellStyle name="20% - Accent1 6 3 4 3 5" xfId="49089" xr:uid="{00000000-0005-0000-0000-00000CBF0000}"/>
    <cellStyle name="20% - Accent1 6 3 4 3 5 2" xfId="49090" xr:uid="{00000000-0005-0000-0000-00000DBF0000}"/>
    <cellStyle name="20% - Accent1 6 3 4 3 5 2 2" xfId="49091" xr:uid="{00000000-0005-0000-0000-00000EBF0000}"/>
    <cellStyle name="20% - Accent1 6 3 4 3 5 3" xfId="49092" xr:uid="{00000000-0005-0000-0000-00000FBF0000}"/>
    <cellStyle name="20% - Accent1 6 3 4 3 6" xfId="49093" xr:uid="{00000000-0005-0000-0000-000010BF0000}"/>
    <cellStyle name="20% - Accent1 6 3 4 3 6 2" xfId="49094" xr:uid="{00000000-0005-0000-0000-000011BF0000}"/>
    <cellStyle name="20% - Accent1 6 3 4 3 6 2 2" xfId="49095" xr:uid="{00000000-0005-0000-0000-000012BF0000}"/>
    <cellStyle name="20% - Accent1 6 3 4 3 6 3" xfId="49096" xr:uid="{00000000-0005-0000-0000-000013BF0000}"/>
    <cellStyle name="20% - Accent1 6 3 4 3 7" xfId="49097" xr:uid="{00000000-0005-0000-0000-000014BF0000}"/>
    <cellStyle name="20% - Accent1 6 3 4 3 7 2" xfId="49098" xr:uid="{00000000-0005-0000-0000-000015BF0000}"/>
    <cellStyle name="20% - Accent1 6 3 4 3 8" xfId="49099" xr:uid="{00000000-0005-0000-0000-000016BF0000}"/>
    <cellStyle name="20% - Accent1 6 3 4 3 8 2" xfId="49100" xr:uid="{00000000-0005-0000-0000-000017BF0000}"/>
    <cellStyle name="20% - Accent1 6 3 4 3 9" xfId="49101" xr:uid="{00000000-0005-0000-0000-000018BF0000}"/>
    <cellStyle name="20% - Accent1 6 3 4 4" xfId="49102" xr:uid="{00000000-0005-0000-0000-000019BF0000}"/>
    <cellStyle name="20% - Accent1 6 3 4 4 2" xfId="49103" xr:uid="{00000000-0005-0000-0000-00001ABF0000}"/>
    <cellStyle name="20% - Accent1 6 3 4 4 2 2" xfId="49104" xr:uid="{00000000-0005-0000-0000-00001BBF0000}"/>
    <cellStyle name="20% - Accent1 6 3 4 4 2 2 2" xfId="49105" xr:uid="{00000000-0005-0000-0000-00001CBF0000}"/>
    <cellStyle name="20% - Accent1 6 3 4 4 2 3" xfId="49106" xr:uid="{00000000-0005-0000-0000-00001DBF0000}"/>
    <cellStyle name="20% - Accent1 6 3 4 4 3" xfId="49107" xr:uid="{00000000-0005-0000-0000-00001EBF0000}"/>
    <cellStyle name="20% - Accent1 6 3 4 4 3 2" xfId="49108" xr:uid="{00000000-0005-0000-0000-00001FBF0000}"/>
    <cellStyle name="20% - Accent1 6 3 4 4 4" xfId="49109" xr:uid="{00000000-0005-0000-0000-000020BF0000}"/>
    <cellStyle name="20% - Accent1 6 3 4 5" xfId="49110" xr:uid="{00000000-0005-0000-0000-000021BF0000}"/>
    <cellStyle name="20% - Accent1 6 3 4 5 2" xfId="49111" xr:uid="{00000000-0005-0000-0000-000022BF0000}"/>
    <cellStyle name="20% - Accent1 6 3 4 5 2 2" xfId="49112" xr:uid="{00000000-0005-0000-0000-000023BF0000}"/>
    <cellStyle name="20% - Accent1 6 3 4 5 2 2 2" xfId="49113" xr:uid="{00000000-0005-0000-0000-000024BF0000}"/>
    <cellStyle name="20% - Accent1 6 3 4 5 2 3" xfId="49114" xr:uid="{00000000-0005-0000-0000-000025BF0000}"/>
    <cellStyle name="20% - Accent1 6 3 4 5 3" xfId="49115" xr:uid="{00000000-0005-0000-0000-000026BF0000}"/>
    <cellStyle name="20% - Accent1 6 3 4 5 3 2" xfId="49116" xr:uid="{00000000-0005-0000-0000-000027BF0000}"/>
    <cellStyle name="20% - Accent1 6 3 4 5 4" xfId="49117" xr:uid="{00000000-0005-0000-0000-000028BF0000}"/>
    <cellStyle name="20% - Accent1 6 3 4 6" xfId="49118" xr:uid="{00000000-0005-0000-0000-000029BF0000}"/>
    <cellStyle name="20% - Accent1 6 3 4 6 2" xfId="49119" xr:uid="{00000000-0005-0000-0000-00002ABF0000}"/>
    <cellStyle name="20% - Accent1 6 3 4 6 2 2" xfId="49120" xr:uid="{00000000-0005-0000-0000-00002BBF0000}"/>
    <cellStyle name="20% - Accent1 6 3 4 6 2 2 2" xfId="49121" xr:uid="{00000000-0005-0000-0000-00002CBF0000}"/>
    <cellStyle name="20% - Accent1 6 3 4 6 2 3" xfId="49122" xr:uid="{00000000-0005-0000-0000-00002DBF0000}"/>
    <cellStyle name="20% - Accent1 6 3 4 6 3" xfId="49123" xr:uid="{00000000-0005-0000-0000-00002EBF0000}"/>
    <cellStyle name="20% - Accent1 6 3 4 6 3 2" xfId="49124" xr:uid="{00000000-0005-0000-0000-00002FBF0000}"/>
    <cellStyle name="20% - Accent1 6 3 4 6 4" xfId="49125" xr:uid="{00000000-0005-0000-0000-000030BF0000}"/>
    <cellStyle name="20% - Accent1 6 3 4 7" xfId="49126" xr:uid="{00000000-0005-0000-0000-000031BF0000}"/>
    <cellStyle name="20% - Accent1 6 3 4 7 2" xfId="49127" xr:uid="{00000000-0005-0000-0000-000032BF0000}"/>
    <cellStyle name="20% - Accent1 6 3 4 7 2 2" xfId="49128" xr:uid="{00000000-0005-0000-0000-000033BF0000}"/>
    <cellStyle name="20% - Accent1 6 3 4 7 3" xfId="49129" xr:uid="{00000000-0005-0000-0000-000034BF0000}"/>
    <cellStyle name="20% - Accent1 6 3 4 8" xfId="49130" xr:uid="{00000000-0005-0000-0000-000035BF0000}"/>
    <cellStyle name="20% - Accent1 6 3 4 8 2" xfId="49131" xr:uid="{00000000-0005-0000-0000-000036BF0000}"/>
    <cellStyle name="20% - Accent1 6 3 4 8 2 2" xfId="49132" xr:uid="{00000000-0005-0000-0000-000037BF0000}"/>
    <cellStyle name="20% - Accent1 6 3 4 8 3" xfId="49133" xr:uid="{00000000-0005-0000-0000-000038BF0000}"/>
    <cellStyle name="20% - Accent1 6 3 4 9" xfId="49134" xr:uid="{00000000-0005-0000-0000-000039BF0000}"/>
    <cellStyle name="20% - Accent1 6 3 4 9 2" xfId="49135" xr:uid="{00000000-0005-0000-0000-00003ABF0000}"/>
    <cellStyle name="20% - Accent1 6 3 5" xfId="49136" xr:uid="{00000000-0005-0000-0000-00003BBF0000}"/>
    <cellStyle name="20% - Accent1 6 3 5 2" xfId="49137" xr:uid="{00000000-0005-0000-0000-00003CBF0000}"/>
    <cellStyle name="20% - Accent1 6 3 5 2 2" xfId="49138" xr:uid="{00000000-0005-0000-0000-00003DBF0000}"/>
    <cellStyle name="20% - Accent1 6 3 5 2 2 2" xfId="49139" xr:uid="{00000000-0005-0000-0000-00003EBF0000}"/>
    <cellStyle name="20% - Accent1 6 3 5 2 2 2 2" xfId="49140" xr:uid="{00000000-0005-0000-0000-00003FBF0000}"/>
    <cellStyle name="20% - Accent1 6 3 5 2 2 3" xfId="49141" xr:uid="{00000000-0005-0000-0000-000040BF0000}"/>
    <cellStyle name="20% - Accent1 6 3 5 2 3" xfId="49142" xr:uid="{00000000-0005-0000-0000-000041BF0000}"/>
    <cellStyle name="20% - Accent1 6 3 5 2 3 2" xfId="49143" xr:uid="{00000000-0005-0000-0000-000042BF0000}"/>
    <cellStyle name="20% - Accent1 6 3 5 2 4" xfId="49144" xr:uid="{00000000-0005-0000-0000-000043BF0000}"/>
    <cellStyle name="20% - Accent1 6 3 5 3" xfId="49145" xr:uid="{00000000-0005-0000-0000-000044BF0000}"/>
    <cellStyle name="20% - Accent1 6 3 5 3 2" xfId="49146" xr:uid="{00000000-0005-0000-0000-000045BF0000}"/>
    <cellStyle name="20% - Accent1 6 3 5 3 2 2" xfId="49147" xr:uid="{00000000-0005-0000-0000-000046BF0000}"/>
    <cellStyle name="20% - Accent1 6 3 5 3 2 2 2" xfId="49148" xr:uid="{00000000-0005-0000-0000-000047BF0000}"/>
    <cellStyle name="20% - Accent1 6 3 5 3 2 3" xfId="49149" xr:uid="{00000000-0005-0000-0000-000048BF0000}"/>
    <cellStyle name="20% - Accent1 6 3 5 3 3" xfId="49150" xr:uid="{00000000-0005-0000-0000-000049BF0000}"/>
    <cellStyle name="20% - Accent1 6 3 5 3 3 2" xfId="49151" xr:uid="{00000000-0005-0000-0000-00004ABF0000}"/>
    <cellStyle name="20% - Accent1 6 3 5 3 4" xfId="49152" xr:uid="{00000000-0005-0000-0000-00004BBF0000}"/>
    <cellStyle name="20% - Accent1 6 3 5 4" xfId="49153" xr:uid="{00000000-0005-0000-0000-00004CBF0000}"/>
    <cellStyle name="20% - Accent1 6 3 5 4 2" xfId="49154" xr:uid="{00000000-0005-0000-0000-00004DBF0000}"/>
    <cellStyle name="20% - Accent1 6 3 5 4 2 2" xfId="49155" xr:uid="{00000000-0005-0000-0000-00004EBF0000}"/>
    <cellStyle name="20% - Accent1 6 3 5 4 2 2 2" xfId="49156" xr:uid="{00000000-0005-0000-0000-00004FBF0000}"/>
    <cellStyle name="20% - Accent1 6 3 5 4 2 3" xfId="49157" xr:uid="{00000000-0005-0000-0000-000050BF0000}"/>
    <cellStyle name="20% - Accent1 6 3 5 4 3" xfId="49158" xr:uid="{00000000-0005-0000-0000-000051BF0000}"/>
    <cellStyle name="20% - Accent1 6 3 5 4 3 2" xfId="49159" xr:uid="{00000000-0005-0000-0000-000052BF0000}"/>
    <cellStyle name="20% - Accent1 6 3 5 4 4" xfId="49160" xr:uid="{00000000-0005-0000-0000-000053BF0000}"/>
    <cellStyle name="20% - Accent1 6 3 5 5" xfId="49161" xr:uid="{00000000-0005-0000-0000-000054BF0000}"/>
    <cellStyle name="20% - Accent1 6 3 5 5 2" xfId="49162" xr:uid="{00000000-0005-0000-0000-000055BF0000}"/>
    <cellStyle name="20% - Accent1 6 3 5 5 2 2" xfId="49163" xr:uid="{00000000-0005-0000-0000-000056BF0000}"/>
    <cellStyle name="20% - Accent1 6 3 5 5 3" xfId="49164" xr:uid="{00000000-0005-0000-0000-000057BF0000}"/>
    <cellStyle name="20% - Accent1 6 3 5 6" xfId="49165" xr:uid="{00000000-0005-0000-0000-000058BF0000}"/>
    <cellStyle name="20% - Accent1 6 3 5 6 2" xfId="49166" xr:uid="{00000000-0005-0000-0000-000059BF0000}"/>
    <cellStyle name="20% - Accent1 6 3 5 6 2 2" xfId="49167" xr:uid="{00000000-0005-0000-0000-00005ABF0000}"/>
    <cellStyle name="20% - Accent1 6 3 5 6 3" xfId="49168" xr:uid="{00000000-0005-0000-0000-00005BBF0000}"/>
    <cellStyle name="20% - Accent1 6 3 5 7" xfId="49169" xr:uid="{00000000-0005-0000-0000-00005CBF0000}"/>
    <cellStyle name="20% - Accent1 6 3 5 7 2" xfId="49170" xr:uid="{00000000-0005-0000-0000-00005DBF0000}"/>
    <cellStyle name="20% - Accent1 6 3 5 8" xfId="49171" xr:uid="{00000000-0005-0000-0000-00005EBF0000}"/>
    <cellStyle name="20% - Accent1 6 3 5 8 2" xfId="49172" xr:uid="{00000000-0005-0000-0000-00005FBF0000}"/>
    <cellStyle name="20% - Accent1 6 3 5 9" xfId="49173" xr:uid="{00000000-0005-0000-0000-000060BF0000}"/>
    <cellStyle name="20% - Accent1 6 3 6" xfId="49174" xr:uid="{00000000-0005-0000-0000-000061BF0000}"/>
    <cellStyle name="20% - Accent1 6 3 6 2" xfId="49175" xr:uid="{00000000-0005-0000-0000-000062BF0000}"/>
    <cellStyle name="20% - Accent1 6 3 6 2 2" xfId="49176" xr:uid="{00000000-0005-0000-0000-000063BF0000}"/>
    <cellStyle name="20% - Accent1 6 3 6 2 2 2" xfId="49177" xr:uid="{00000000-0005-0000-0000-000064BF0000}"/>
    <cellStyle name="20% - Accent1 6 3 6 2 2 2 2" xfId="49178" xr:uid="{00000000-0005-0000-0000-000065BF0000}"/>
    <cellStyle name="20% - Accent1 6 3 6 2 2 3" xfId="49179" xr:uid="{00000000-0005-0000-0000-000066BF0000}"/>
    <cellStyle name="20% - Accent1 6 3 6 2 3" xfId="49180" xr:uid="{00000000-0005-0000-0000-000067BF0000}"/>
    <cellStyle name="20% - Accent1 6 3 6 2 3 2" xfId="49181" xr:uid="{00000000-0005-0000-0000-000068BF0000}"/>
    <cellStyle name="20% - Accent1 6 3 6 2 4" xfId="49182" xr:uid="{00000000-0005-0000-0000-000069BF0000}"/>
    <cellStyle name="20% - Accent1 6 3 6 3" xfId="49183" xr:uid="{00000000-0005-0000-0000-00006ABF0000}"/>
    <cellStyle name="20% - Accent1 6 3 6 3 2" xfId="49184" xr:uid="{00000000-0005-0000-0000-00006BBF0000}"/>
    <cellStyle name="20% - Accent1 6 3 6 3 2 2" xfId="49185" xr:uid="{00000000-0005-0000-0000-00006CBF0000}"/>
    <cellStyle name="20% - Accent1 6 3 6 3 2 2 2" xfId="49186" xr:uid="{00000000-0005-0000-0000-00006DBF0000}"/>
    <cellStyle name="20% - Accent1 6 3 6 3 2 3" xfId="49187" xr:uid="{00000000-0005-0000-0000-00006EBF0000}"/>
    <cellStyle name="20% - Accent1 6 3 6 3 3" xfId="49188" xr:uid="{00000000-0005-0000-0000-00006FBF0000}"/>
    <cellStyle name="20% - Accent1 6 3 6 3 3 2" xfId="49189" xr:uid="{00000000-0005-0000-0000-000070BF0000}"/>
    <cellStyle name="20% - Accent1 6 3 6 3 4" xfId="49190" xr:uid="{00000000-0005-0000-0000-000071BF0000}"/>
    <cellStyle name="20% - Accent1 6 3 6 4" xfId="49191" xr:uid="{00000000-0005-0000-0000-000072BF0000}"/>
    <cellStyle name="20% - Accent1 6 3 6 4 2" xfId="49192" xr:uid="{00000000-0005-0000-0000-000073BF0000}"/>
    <cellStyle name="20% - Accent1 6 3 6 4 2 2" xfId="49193" xr:uid="{00000000-0005-0000-0000-000074BF0000}"/>
    <cellStyle name="20% - Accent1 6 3 6 4 2 2 2" xfId="49194" xr:uid="{00000000-0005-0000-0000-000075BF0000}"/>
    <cellStyle name="20% - Accent1 6 3 6 4 2 3" xfId="49195" xr:uid="{00000000-0005-0000-0000-000076BF0000}"/>
    <cellStyle name="20% - Accent1 6 3 6 4 3" xfId="49196" xr:uid="{00000000-0005-0000-0000-000077BF0000}"/>
    <cellStyle name="20% - Accent1 6 3 6 4 3 2" xfId="49197" xr:uid="{00000000-0005-0000-0000-000078BF0000}"/>
    <cellStyle name="20% - Accent1 6 3 6 4 4" xfId="49198" xr:uid="{00000000-0005-0000-0000-000079BF0000}"/>
    <cellStyle name="20% - Accent1 6 3 6 5" xfId="49199" xr:uid="{00000000-0005-0000-0000-00007ABF0000}"/>
    <cellStyle name="20% - Accent1 6 3 6 5 2" xfId="49200" xr:uid="{00000000-0005-0000-0000-00007BBF0000}"/>
    <cellStyle name="20% - Accent1 6 3 6 5 2 2" xfId="49201" xr:uid="{00000000-0005-0000-0000-00007CBF0000}"/>
    <cellStyle name="20% - Accent1 6 3 6 5 3" xfId="49202" xr:uid="{00000000-0005-0000-0000-00007DBF0000}"/>
    <cellStyle name="20% - Accent1 6 3 6 6" xfId="49203" xr:uid="{00000000-0005-0000-0000-00007EBF0000}"/>
    <cellStyle name="20% - Accent1 6 3 6 6 2" xfId="49204" xr:uid="{00000000-0005-0000-0000-00007FBF0000}"/>
    <cellStyle name="20% - Accent1 6 3 6 6 2 2" xfId="49205" xr:uid="{00000000-0005-0000-0000-000080BF0000}"/>
    <cellStyle name="20% - Accent1 6 3 6 6 3" xfId="49206" xr:uid="{00000000-0005-0000-0000-000081BF0000}"/>
    <cellStyle name="20% - Accent1 6 3 6 7" xfId="49207" xr:uid="{00000000-0005-0000-0000-000082BF0000}"/>
    <cellStyle name="20% - Accent1 6 3 6 7 2" xfId="49208" xr:uid="{00000000-0005-0000-0000-000083BF0000}"/>
    <cellStyle name="20% - Accent1 6 3 6 8" xfId="49209" xr:uid="{00000000-0005-0000-0000-000084BF0000}"/>
    <cellStyle name="20% - Accent1 6 3 6 8 2" xfId="49210" xr:uid="{00000000-0005-0000-0000-000085BF0000}"/>
    <cellStyle name="20% - Accent1 6 3 6 9" xfId="49211" xr:uid="{00000000-0005-0000-0000-000086BF0000}"/>
    <cellStyle name="20% - Accent1 6 3 7" xfId="49212" xr:uid="{00000000-0005-0000-0000-000087BF0000}"/>
    <cellStyle name="20% - Accent1 6 3 7 2" xfId="49213" xr:uid="{00000000-0005-0000-0000-000088BF0000}"/>
    <cellStyle name="20% - Accent1 6 3 7 2 2" xfId="49214" xr:uid="{00000000-0005-0000-0000-000089BF0000}"/>
    <cellStyle name="20% - Accent1 6 3 7 2 2 2" xfId="49215" xr:uid="{00000000-0005-0000-0000-00008ABF0000}"/>
    <cellStyle name="20% - Accent1 6 3 7 2 3" xfId="49216" xr:uid="{00000000-0005-0000-0000-00008BBF0000}"/>
    <cellStyle name="20% - Accent1 6 3 7 3" xfId="49217" xr:uid="{00000000-0005-0000-0000-00008CBF0000}"/>
    <cellStyle name="20% - Accent1 6 3 7 3 2" xfId="49218" xr:uid="{00000000-0005-0000-0000-00008DBF0000}"/>
    <cellStyle name="20% - Accent1 6 3 7 4" xfId="49219" xr:uid="{00000000-0005-0000-0000-00008EBF0000}"/>
    <cellStyle name="20% - Accent1 6 3 8" xfId="49220" xr:uid="{00000000-0005-0000-0000-00008FBF0000}"/>
    <cellStyle name="20% - Accent1 6 3 8 2" xfId="49221" xr:uid="{00000000-0005-0000-0000-000090BF0000}"/>
    <cellStyle name="20% - Accent1 6 3 8 2 2" xfId="49222" xr:uid="{00000000-0005-0000-0000-000091BF0000}"/>
    <cellStyle name="20% - Accent1 6 3 8 2 2 2" xfId="49223" xr:uid="{00000000-0005-0000-0000-000092BF0000}"/>
    <cellStyle name="20% - Accent1 6 3 8 2 3" xfId="49224" xr:uid="{00000000-0005-0000-0000-000093BF0000}"/>
    <cellStyle name="20% - Accent1 6 3 8 3" xfId="49225" xr:uid="{00000000-0005-0000-0000-000094BF0000}"/>
    <cellStyle name="20% - Accent1 6 3 8 3 2" xfId="49226" xr:uid="{00000000-0005-0000-0000-000095BF0000}"/>
    <cellStyle name="20% - Accent1 6 3 8 4" xfId="49227" xr:uid="{00000000-0005-0000-0000-000096BF0000}"/>
    <cellStyle name="20% - Accent1 6 3 9" xfId="49228" xr:uid="{00000000-0005-0000-0000-000097BF0000}"/>
    <cellStyle name="20% - Accent1 6 3 9 2" xfId="49229" xr:uid="{00000000-0005-0000-0000-000098BF0000}"/>
    <cellStyle name="20% - Accent1 6 3 9 2 2" xfId="49230" xr:uid="{00000000-0005-0000-0000-000099BF0000}"/>
    <cellStyle name="20% - Accent1 6 3 9 2 2 2" xfId="49231" xr:uid="{00000000-0005-0000-0000-00009ABF0000}"/>
    <cellStyle name="20% - Accent1 6 3 9 2 3" xfId="49232" xr:uid="{00000000-0005-0000-0000-00009BBF0000}"/>
    <cellStyle name="20% - Accent1 6 3 9 3" xfId="49233" xr:uid="{00000000-0005-0000-0000-00009CBF0000}"/>
    <cellStyle name="20% - Accent1 6 3 9 3 2" xfId="49234" xr:uid="{00000000-0005-0000-0000-00009DBF0000}"/>
    <cellStyle name="20% - Accent1 6 3 9 4" xfId="49235" xr:uid="{00000000-0005-0000-0000-00009EBF0000}"/>
    <cellStyle name="20% - Accent1 6 4" xfId="49236" xr:uid="{00000000-0005-0000-0000-00009FBF0000}"/>
    <cellStyle name="20% - Accent1 6 4 10" xfId="49237" xr:uid="{00000000-0005-0000-0000-0000A0BF0000}"/>
    <cellStyle name="20% - Accent1 6 4 10 2" xfId="49238" xr:uid="{00000000-0005-0000-0000-0000A1BF0000}"/>
    <cellStyle name="20% - Accent1 6 4 11" xfId="49239" xr:uid="{00000000-0005-0000-0000-0000A2BF0000}"/>
    <cellStyle name="20% - Accent1 6 4 2" xfId="49240" xr:uid="{00000000-0005-0000-0000-0000A3BF0000}"/>
    <cellStyle name="20% - Accent1 6 4 2 2" xfId="49241" xr:uid="{00000000-0005-0000-0000-0000A4BF0000}"/>
    <cellStyle name="20% - Accent1 6 4 2 2 2" xfId="49242" xr:uid="{00000000-0005-0000-0000-0000A5BF0000}"/>
    <cellStyle name="20% - Accent1 6 4 2 2 2 2" xfId="49243" xr:uid="{00000000-0005-0000-0000-0000A6BF0000}"/>
    <cellStyle name="20% - Accent1 6 4 2 2 2 2 2" xfId="49244" xr:uid="{00000000-0005-0000-0000-0000A7BF0000}"/>
    <cellStyle name="20% - Accent1 6 4 2 2 2 3" xfId="49245" xr:uid="{00000000-0005-0000-0000-0000A8BF0000}"/>
    <cellStyle name="20% - Accent1 6 4 2 2 3" xfId="49246" xr:uid="{00000000-0005-0000-0000-0000A9BF0000}"/>
    <cellStyle name="20% - Accent1 6 4 2 2 3 2" xfId="49247" xr:uid="{00000000-0005-0000-0000-0000AABF0000}"/>
    <cellStyle name="20% - Accent1 6 4 2 2 4" xfId="49248" xr:uid="{00000000-0005-0000-0000-0000ABBF0000}"/>
    <cellStyle name="20% - Accent1 6 4 2 3" xfId="49249" xr:uid="{00000000-0005-0000-0000-0000ACBF0000}"/>
    <cellStyle name="20% - Accent1 6 4 2 3 2" xfId="49250" xr:uid="{00000000-0005-0000-0000-0000ADBF0000}"/>
    <cellStyle name="20% - Accent1 6 4 2 3 2 2" xfId="49251" xr:uid="{00000000-0005-0000-0000-0000AEBF0000}"/>
    <cellStyle name="20% - Accent1 6 4 2 3 2 2 2" xfId="49252" xr:uid="{00000000-0005-0000-0000-0000AFBF0000}"/>
    <cellStyle name="20% - Accent1 6 4 2 3 2 3" xfId="49253" xr:uid="{00000000-0005-0000-0000-0000B0BF0000}"/>
    <cellStyle name="20% - Accent1 6 4 2 3 3" xfId="49254" xr:uid="{00000000-0005-0000-0000-0000B1BF0000}"/>
    <cellStyle name="20% - Accent1 6 4 2 3 3 2" xfId="49255" xr:uid="{00000000-0005-0000-0000-0000B2BF0000}"/>
    <cellStyle name="20% - Accent1 6 4 2 3 4" xfId="49256" xr:uid="{00000000-0005-0000-0000-0000B3BF0000}"/>
    <cellStyle name="20% - Accent1 6 4 2 4" xfId="49257" xr:uid="{00000000-0005-0000-0000-0000B4BF0000}"/>
    <cellStyle name="20% - Accent1 6 4 2 4 2" xfId="49258" xr:uid="{00000000-0005-0000-0000-0000B5BF0000}"/>
    <cellStyle name="20% - Accent1 6 4 2 4 2 2" xfId="49259" xr:uid="{00000000-0005-0000-0000-0000B6BF0000}"/>
    <cellStyle name="20% - Accent1 6 4 2 4 2 2 2" xfId="49260" xr:uid="{00000000-0005-0000-0000-0000B7BF0000}"/>
    <cellStyle name="20% - Accent1 6 4 2 4 2 3" xfId="49261" xr:uid="{00000000-0005-0000-0000-0000B8BF0000}"/>
    <cellStyle name="20% - Accent1 6 4 2 4 3" xfId="49262" xr:uid="{00000000-0005-0000-0000-0000B9BF0000}"/>
    <cellStyle name="20% - Accent1 6 4 2 4 3 2" xfId="49263" xr:uid="{00000000-0005-0000-0000-0000BABF0000}"/>
    <cellStyle name="20% - Accent1 6 4 2 4 4" xfId="49264" xr:uid="{00000000-0005-0000-0000-0000BBBF0000}"/>
    <cellStyle name="20% - Accent1 6 4 2 5" xfId="49265" xr:uid="{00000000-0005-0000-0000-0000BCBF0000}"/>
    <cellStyle name="20% - Accent1 6 4 2 5 2" xfId="49266" xr:uid="{00000000-0005-0000-0000-0000BDBF0000}"/>
    <cellStyle name="20% - Accent1 6 4 2 5 2 2" xfId="49267" xr:uid="{00000000-0005-0000-0000-0000BEBF0000}"/>
    <cellStyle name="20% - Accent1 6 4 2 5 3" xfId="49268" xr:uid="{00000000-0005-0000-0000-0000BFBF0000}"/>
    <cellStyle name="20% - Accent1 6 4 2 6" xfId="49269" xr:uid="{00000000-0005-0000-0000-0000C0BF0000}"/>
    <cellStyle name="20% - Accent1 6 4 2 6 2" xfId="49270" xr:uid="{00000000-0005-0000-0000-0000C1BF0000}"/>
    <cellStyle name="20% - Accent1 6 4 2 6 2 2" xfId="49271" xr:uid="{00000000-0005-0000-0000-0000C2BF0000}"/>
    <cellStyle name="20% - Accent1 6 4 2 6 3" xfId="49272" xr:uid="{00000000-0005-0000-0000-0000C3BF0000}"/>
    <cellStyle name="20% - Accent1 6 4 2 7" xfId="49273" xr:uid="{00000000-0005-0000-0000-0000C4BF0000}"/>
    <cellStyle name="20% - Accent1 6 4 2 7 2" xfId="49274" xr:uid="{00000000-0005-0000-0000-0000C5BF0000}"/>
    <cellStyle name="20% - Accent1 6 4 2 8" xfId="49275" xr:uid="{00000000-0005-0000-0000-0000C6BF0000}"/>
    <cellStyle name="20% - Accent1 6 4 2 8 2" xfId="49276" xr:uid="{00000000-0005-0000-0000-0000C7BF0000}"/>
    <cellStyle name="20% - Accent1 6 4 2 9" xfId="49277" xr:uid="{00000000-0005-0000-0000-0000C8BF0000}"/>
    <cellStyle name="20% - Accent1 6 4 3" xfId="49278" xr:uid="{00000000-0005-0000-0000-0000C9BF0000}"/>
    <cellStyle name="20% - Accent1 6 4 3 2" xfId="49279" xr:uid="{00000000-0005-0000-0000-0000CABF0000}"/>
    <cellStyle name="20% - Accent1 6 4 3 2 2" xfId="49280" xr:uid="{00000000-0005-0000-0000-0000CBBF0000}"/>
    <cellStyle name="20% - Accent1 6 4 3 2 2 2" xfId="49281" xr:uid="{00000000-0005-0000-0000-0000CCBF0000}"/>
    <cellStyle name="20% - Accent1 6 4 3 2 2 2 2" xfId="49282" xr:uid="{00000000-0005-0000-0000-0000CDBF0000}"/>
    <cellStyle name="20% - Accent1 6 4 3 2 2 3" xfId="49283" xr:uid="{00000000-0005-0000-0000-0000CEBF0000}"/>
    <cellStyle name="20% - Accent1 6 4 3 2 3" xfId="49284" xr:uid="{00000000-0005-0000-0000-0000CFBF0000}"/>
    <cellStyle name="20% - Accent1 6 4 3 2 3 2" xfId="49285" xr:uid="{00000000-0005-0000-0000-0000D0BF0000}"/>
    <cellStyle name="20% - Accent1 6 4 3 2 4" xfId="49286" xr:uid="{00000000-0005-0000-0000-0000D1BF0000}"/>
    <cellStyle name="20% - Accent1 6 4 3 3" xfId="49287" xr:uid="{00000000-0005-0000-0000-0000D2BF0000}"/>
    <cellStyle name="20% - Accent1 6 4 3 3 2" xfId="49288" xr:uid="{00000000-0005-0000-0000-0000D3BF0000}"/>
    <cellStyle name="20% - Accent1 6 4 3 3 2 2" xfId="49289" xr:uid="{00000000-0005-0000-0000-0000D4BF0000}"/>
    <cellStyle name="20% - Accent1 6 4 3 3 2 2 2" xfId="49290" xr:uid="{00000000-0005-0000-0000-0000D5BF0000}"/>
    <cellStyle name="20% - Accent1 6 4 3 3 2 3" xfId="49291" xr:uid="{00000000-0005-0000-0000-0000D6BF0000}"/>
    <cellStyle name="20% - Accent1 6 4 3 3 3" xfId="49292" xr:uid="{00000000-0005-0000-0000-0000D7BF0000}"/>
    <cellStyle name="20% - Accent1 6 4 3 3 3 2" xfId="49293" xr:uid="{00000000-0005-0000-0000-0000D8BF0000}"/>
    <cellStyle name="20% - Accent1 6 4 3 3 4" xfId="49294" xr:uid="{00000000-0005-0000-0000-0000D9BF0000}"/>
    <cellStyle name="20% - Accent1 6 4 3 4" xfId="49295" xr:uid="{00000000-0005-0000-0000-0000DABF0000}"/>
    <cellStyle name="20% - Accent1 6 4 3 4 2" xfId="49296" xr:uid="{00000000-0005-0000-0000-0000DBBF0000}"/>
    <cellStyle name="20% - Accent1 6 4 3 4 2 2" xfId="49297" xr:uid="{00000000-0005-0000-0000-0000DCBF0000}"/>
    <cellStyle name="20% - Accent1 6 4 3 4 2 2 2" xfId="49298" xr:uid="{00000000-0005-0000-0000-0000DDBF0000}"/>
    <cellStyle name="20% - Accent1 6 4 3 4 2 3" xfId="49299" xr:uid="{00000000-0005-0000-0000-0000DEBF0000}"/>
    <cellStyle name="20% - Accent1 6 4 3 4 3" xfId="49300" xr:uid="{00000000-0005-0000-0000-0000DFBF0000}"/>
    <cellStyle name="20% - Accent1 6 4 3 4 3 2" xfId="49301" xr:uid="{00000000-0005-0000-0000-0000E0BF0000}"/>
    <cellStyle name="20% - Accent1 6 4 3 4 4" xfId="49302" xr:uid="{00000000-0005-0000-0000-0000E1BF0000}"/>
    <cellStyle name="20% - Accent1 6 4 3 5" xfId="49303" xr:uid="{00000000-0005-0000-0000-0000E2BF0000}"/>
    <cellStyle name="20% - Accent1 6 4 3 5 2" xfId="49304" xr:uid="{00000000-0005-0000-0000-0000E3BF0000}"/>
    <cellStyle name="20% - Accent1 6 4 3 5 2 2" xfId="49305" xr:uid="{00000000-0005-0000-0000-0000E4BF0000}"/>
    <cellStyle name="20% - Accent1 6 4 3 5 3" xfId="49306" xr:uid="{00000000-0005-0000-0000-0000E5BF0000}"/>
    <cellStyle name="20% - Accent1 6 4 3 6" xfId="49307" xr:uid="{00000000-0005-0000-0000-0000E6BF0000}"/>
    <cellStyle name="20% - Accent1 6 4 3 6 2" xfId="49308" xr:uid="{00000000-0005-0000-0000-0000E7BF0000}"/>
    <cellStyle name="20% - Accent1 6 4 3 6 2 2" xfId="49309" xr:uid="{00000000-0005-0000-0000-0000E8BF0000}"/>
    <cellStyle name="20% - Accent1 6 4 3 6 3" xfId="49310" xr:uid="{00000000-0005-0000-0000-0000E9BF0000}"/>
    <cellStyle name="20% - Accent1 6 4 3 7" xfId="49311" xr:uid="{00000000-0005-0000-0000-0000EABF0000}"/>
    <cellStyle name="20% - Accent1 6 4 3 7 2" xfId="49312" xr:uid="{00000000-0005-0000-0000-0000EBBF0000}"/>
    <cellStyle name="20% - Accent1 6 4 3 8" xfId="49313" xr:uid="{00000000-0005-0000-0000-0000ECBF0000}"/>
    <cellStyle name="20% - Accent1 6 4 3 8 2" xfId="49314" xr:uid="{00000000-0005-0000-0000-0000EDBF0000}"/>
    <cellStyle name="20% - Accent1 6 4 3 9" xfId="49315" xr:uid="{00000000-0005-0000-0000-0000EEBF0000}"/>
    <cellStyle name="20% - Accent1 6 4 4" xfId="49316" xr:uid="{00000000-0005-0000-0000-0000EFBF0000}"/>
    <cellStyle name="20% - Accent1 6 4 4 2" xfId="49317" xr:uid="{00000000-0005-0000-0000-0000F0BF0000}"/>
    <cellStyle name="20% - Accent1 6 4 4 2 2" xfId="49318" xr:uid="{00000000-0005-0000-0000-0000F1BF0000}"/>
    <cellStyle name="20% - Accent1 6 4 4 2 2 2" xfId="49319" xr:uid="{00000000-0005-0000-0000-0000F2BF0000}"/>
    <cellStyle name="20% - Accent1 6 4 4 2 3" xfId="49320" xr:uid="{00000000-0005-0000-0000-0000F3BF0000}"/>
    <cellStyle name="20% - Accent1 6 4 4 3" xfId="49321" xr:uid="{00000000-0005-0000-0000-0000F4BF0000}"/>
    <cellStyle name="20% - Accent1 6 4 4 3 2" xfId="49322" xr:uid="{00000000-0005-0000-0000-0000F5BF0000}"/>
    <cellStyle name="20% - Accent1 6 4 4 4" xfId="49323" xr:uid="{00000000-0005-0000-0000-0000F6BF0000}"/>
    <cellStyle name="20% - Accent1 6 4 5" xfId="49324" xr:uid="{00000000-0005-0000-0000-0000F7BF0000}"/>
    <cellStyle name="20% - Accent1 6 4 5 2" xfId="49325" xr:uid="{00000000-0005-0000-0000-0000F8BF0000}"/>
    <cellStyle name="20% - Accent1 6 4 5 2 2" xfId="49326" xr:uid="{00000000-0005-0000-0000-0000F9BF0000}"/>
    <cellStyle name="20% - Accent1 6 4 5 2 2 2" xfId="49327" xr:uid="{00000000-0005-0000-0000-0000FABF0000}"/>
    <cellStyle name="20% - Accent1 6 4 5 2 3" xfId="49328" xr:uid="{00000000-0005-0000-0000-0000FBBF0000}"/>
    <cellStyle name="20% - Accent1 6 4 5 3" xfId="49329" xr:uid="{00000000-0005-0000-0000-0000FCBF0000}"/>
    <cellStyle name="20% - Accent1 6 4 5 3 2" xfId="49330" xr:uid="{00000000-0005-0000-0000-0000FDBF0000}"/>
    <cellStyle name="20% - Accent1 6 4 5 4" xfId="49331" xr:uid="{00000000-0005-0000-0000-0000FEBF0000}"/>
    <cellStyle name="20% - Accent1 6 4 6" xfId="49332" xr:uid="{00000000-0005-0000-0000-0000FFBF0000}"/>
    <cellStyle name="20% - Accent1 6 4 6 2" xfId="49333" xr:uid="{00000000-0005-0000-0000-000000C00000}"/>
    <cellStyle name="20% - Accent1 6 4 6 2 2" xfId="49334" xr:uid="{00000000-0005-0000-0000-000001C00000}"/>
    <cellStyle name="20% - Accent1 6 4 6 2 2 2" xfId="49335" xr:uid="{00000000-0005-0000-0000-000002C00000}"/>
    <cellStyle name="20% - Accent1 6 4 6 2 3" xfId="49336" xr:uid="{00000000-0005-0000-0000-000003C00000}"/>
    <cellStyle name="20% - Accent1 6 4 6 3" xfId="49337" xr:uid="{00000000-0005-0000-0000-000004C00000}"/>
    <cellStyle name="20% - Accent1 6 4 6 3 2" xfId="49338" xr:uid="{00000000-0005-0000-0000-000005C00000}"/>
    <cellStyle name="20% - Accent1 6 4 6 4" xfId="49339" xr:uid="{00000000-0005-0000-0000-000006C00000}"/>
    <cellStyle name="20% - Accent1 6 4 7" xfId="49340" xr:uid="{00000000-0005-0000-0000-000007C00000}"/>
    <cellStyle name="20% - Accent1 6 4 7 2" xfId="49341" xr:uid="{00000000-0005-0000-0000-000008C00000}"/>
    <cellStyle name="20% - Accent1 6 4 7 2 2" xfId="49342" xr:uid="{00000000-0005-0000-0000-000009C00000}"/>
    <cellStyle name="20% - Accent1 6 4 7 3" xfId="49343" xr:uid="{00000000-0005-0000-0000-00000AC00000}"/>
    <cellStyle name="20% - Accent1 6 4 8" xfId="49344" xr:uid="{00000000-0005-0000-0000-00000BC00000}"/>
    <cellStyle name="20% - Accent1 6 4 8 2" xfId="49345" xr:uid="{00000000-0005-0000-0000-00000CC00000}"/>
    <cellStyle name="20% - Accent1 6 4 8 2 2" xfId="49346" xr:uid="{00000000-0005-0000-0000-00000DC00000}"/>
    <cellStyle name="20% - Accent1 6 4 8 3" xfId="49347" xr:uid="{00000000-0005-0000-0000-00000EC00000}"/>
    <cellStyle name="20% - Accent1 6 4 9" xfId="49348" xr:uid="{00000000-0005-0000-0000-00000FC00000}"/>
    <cellStyle name="20% - Accent1 6 4 9 2" xfId="49349" xr:uid="{00000000-0005-0000-0000-000010C00000}"/>
    <cellStyle name="20% - Accent1 6 5" xfId="49350" xr:uid="{00000000-0005-0000-0000-000011C00000}"/>
    <cellStyle name="20% - Accent1 6 5 10" xfId="49351" xr:uid="{00000000-0005-0000-0000-000012C00000}"/>
    <cellStyle name="20% - Accent1 6 5 10 2" xfId="49352" xr:uid="{00000000-0005-0000-0000-000013C00000}"/>
    <cellStyle name="20% - Accent1 6 5 11" xfId="49353" xr:uid="{00000000-0005-0000-0000-000014C00000}"/>
    <cellStyle name="20% - Accent1 6 5 2" xfId="49354" xr:uid="{00000000-0005-0000-0000-000015C00000}"/>
    <cellStyle name="20% - Accent1 6 5 2 2" xfId="49355" xr:uid="{00000000-0005-0000-0000-000016C00000}"/>
    <cellStyle name="20% - Accent1 6 5 2 2 2" xfId="49356" xr:uid="{00000000-0005-0000-0000-000017C00000}"/>
    <cellStyle name="20% - Accent1 6 5 2 2 2 2" xfId="49357" xr:uid="{00000000-0005-0000-0000-000018C00000}"/>
    <cellStyle name="20% - Accent1 6 5 2 2 2 2 2" xfId="49358" xr:uid="{00000000-0005-0000-0000-000019C00000}"/>
    <cellStyle name="20% - Accent1 6 5 2 2 2 3" xfId="49359" xr:uid="{00000000-0005-0000-0000-00001AC00000}"/>
    <cellStyle name="20% - Accent1 6 5 2 2 3" xfId="49360" xr:uid="{00000000-0005-0000-0000-00001BC00000}"/>
    <cellStyle name="20% - Accent1 6 5 2 2 3 2" xfId="49361" xr:uid="{00000000-0005-0000-0000-00001CC00000}"/>
    <cellStyle name="20% - Accent1 6 5 2 2 4" xfId="49362" xr:uid="{00000000-0005-0000-0000-00001DC00000}"/>
    <cellStyle name="20% - Accent1 6 5 2 3" xfId="49363" xr:uid="{00000000-0005-0000-0000-00001EC00000}"/>
    <cellStyle name="20% - Accent1 6 5 2 3 2" xfId="49364" xr:uid="{00000000-0005-0000-0000-00001FC00000}"/>
    <cellStyle name="20% - Accent1 6 5 2 3 2 2" xfId="49365" xr:uid="{00000000-0005-0000-0000-000020C00000}"/>
    <cellStyle name="20% - Accent1 6 5 2 3 2 2 2" xfId="49366" xr:uid="{00000000-0005-0000-0000-000021C00000}"/>
    <cellStyle name="20% - Accent1 6 5 2 3 2 3" xfId="49367" xr:uid="{00000000-0005-0000-0000-000022C00000}"/>
    <cellStyle name="20% - Accent1 6 5 2 3 3" xfId="49368" xr:uid="{00000000-0005-0000-0000-000023C00000}"/>
    <cellStyle name="20% - Accent1 6 5 2 3 3 2" xfId="49369" xr:uid="{00000000-0005-0000-0000-000024C00000}"/>
    <cellStyle name="20% - Accent1 6 5 2 3 4" xfId="49370" xr:uid="{00000000-0005-0000-0000-000025C00000}"/>
    <cellStyle name="20% - Accent1 6 5 2 4" xfId="49371" xr:uid="{00000000-0005-0000-0000-000026C00000}"/>
    <cellStyle name="20% - Accent1 6 5 2 4 2" xfId="49372" xr:uid="{00000000-0005-0000-0000-000027C00000}"/>
    <cellStyle name="20% - Accent1 6 5 2 4 2 2" xfId="49373" xr:uid="{00000000-0005-0000-0000-000028C00000}"/>
    <cellStyle name="20% - Accent1 6 5 2 4 2 2 2" xfId="49374" xr:uid="{00000000-0005-0000-0000-000029C00000}"/>
    <cellStyle name="20% - Accent1 6 5 2 4 2 3" xfId="49375" xr:uid="{00000000-0005-0000-0000-00002AC00000}"/>
    <cellStyle name="20% - Accent1 6 5 2 4 3" xfId="49376" xr:uid="{00000000-0005-0000-0000-00002BC00000}"/>
    <cellStyle name="20% - Accent1 6 5 2 4 3 2" xfId="49377" xr:uid="{00000000-0005-0000-0000-00002CC00000}"/>
    <cellStyle name="20% - Accent1 6 5 2 4 4" xfId="49378" xr:uid="{00000000-0005-0000-0000-00002DC00000}"/>
    <cellStyle name="20% - Accent1 6 5 2 5" xfId="49379" xr:uid="{00000000-0005-0000-0000-00002EC00000}"/>
    <cellStyle name="20% - Accent1 6 5 2 5 2" xfId="49380" xr:uid="{00000000-0005-0000-0000-00002FC00000}"/>
    <cellStyle name="20% - Accent1 6 5 2 5 2 2" xfId="49381" xr:uid="{00000000-0005-0000-0000-000030C00000}"/>
    <cellStyle name="20% - Accent1 6 5 2 5 3" xfId="49382" xr:uid="{00000000-0005-0000-0000-000031C00000}"/>
    <cellStyle name="20% - Accent1 6 5 2 6" xfId="49383" xr:uid="{00000000-0005-0000-0000-000032C00000}"/>
    <cellStyle name="20% - Accent1 6 5 2 6 2" xfId="49384" xr:uid="{00000000-0005-0000-0000-000033C00000}"/>
    <cellStyle name="20% - Accent1 6 5 2 6 2 2" xfId="49385" xr:uid="{00000000-0005-0000-0000-000034C00000}"/>
    <cellStyle name="20% - Accent1 6 5 2 6 3" xfId="49386" xr:uid="{00000000-0005-0000-0000-000035C00000}"/>
    <cellStyle name="20% - Accent1 6 5 2 7" xfId="49387" xr:uid="{00000000-0005-0000-0000-000036C00000}"/>
    <cellStyle name="20% - Accent1 6 5 2 7 2" xfId="49388" xr:uid="{00000000-0005-0000-0000-000037C00000}"/>
    <cellStyle name="20% - Accent1 6 5 2 8" xfId="49389" xr:uid="{00000000-0005-0000-0000-000038C00000}"/>
    <cellStyle name="20% - Accent1 6 5 2 8 2" xfId="49390" xr:uid="{00000000-0005-0000-0000-000039C00000}"/>
    <cellStyle name="20% - Accent1 6 5 2 9" xfId="49391" xr:uid="{00000000-0005-0000-0000-00003AC00000}"/>
    <cellStyle name="20% - Accent1 6 5 3" xfId="49392" xr:uid="{00000000-0005-0000-0000-00003BC00000}"/>
    <cellStyle name="20% - Accent1 6 5 3 2" xfId="49393" xr:uid="{00000000-0005-0000-0000-00003CC00000}"/>
    <cellStyle name="20% - Accent1 6 5 3 2 2" xfId="49394" xr:uid="{00000000-0005-0000-0000-00003DC00000}"/>
    <cellStyle name="20% - Accent1 6 5 3 2 2 2" xfId="49395" xr:uid="{00000000-0005-0000-0000-00003EC00000}"/>
    <cellStyle name="20% - Accent1 6 5 3 2 2 2 2" xfId="49396" xr:uid="{00000000-0005-0000-0000-00003FC00000}"/>
    <cellStyle name="20% - Accent1 6 5 3 2 2 3" xfId="49397" xr:uid="{00000000-0005-0000-0000-000040C00000}"/>
    <cellStyle name="20% - Accent1 6 5 3 2 3" xfId="49398" xr:uid="{00000000-0005-0000-0000-000041C00000}"/>
    <cellStyle name="20% - Accent1 6 5 3 2 3 2" xfId="49399" xr:uid="{00000000-0005-0000-0000-000042C00000}"/>
    <cellStyle name="20% - Accent1 6 5 3 2 4" xfId="49400" xr:uid="{00000000-0005-0000-0000-000043C00000}"/>
    <cellStyle name="20% - Accent1 6 5 3 3" xfId="49401" xr:uid="{00000000-0005-0000-0000-000044C00000}"/>
    <cellStyle name="20% - Accent1 6 5 3 3 2" xfId="49402" xr:uid="{00000000-0005-0000-0000-000045C00000}"/>
    <cellStyle name="20% - Accent1 6 5 3 3 2 2" xfId="49403" xr:uid="{00000000-0005-0000-0000-000046C00000}"/>
    <cellStyle name="20% - Accent1 6 5 3 3 2 2 2" xfId="49404" xr:uid="{00000000-0005-0000-0000-000047C00000}"/>
    <cellStyle name="20% - Accent1 6 5 3 3 2 3" xfId="49405" xr:uid="{00000000-0005-0000-0000-000048C00000}"/>
    <cellStyle name="20% - Accent1 6 5 3 3 3" xfId="49406" xr:uid="{00000000-0005-0000-0000-000049C00000}"/>
    <cellStyle name="20% - Accent1 6 5 3 3 3 2" xfId="49407" xr:uid="{00000000-0005-0000-0000-00004AC00000}"/>
    <cellStyle name="20% - Accent1 6 5 3 3 4" xfId="49408" xr:uid="{00000000-0005-0000-0000-00004BC00000}"/>
    <cellStyle name="20% - Accent1 6 5 3 4" xfId="49409" xr:uid="{00000000-0005-0000-0000-00004CC00000}"/>
    <cellStyle name="20% - Accent1 6 5 3 4 2" xfId="49410" xr:uid="{00000000-0005-0000-0000-00004DC00000}"/>
    <cellStyle name="20% - Accent1 6 5 3 4 2 2" xfId="49411" xr:uid="{00000000-0005-0000-0000-00004EC00000}"/>
    <cellStyle name="20% - Accent1 6 5 3 4 2 2 2" xfId="49412" xr:uid="{00000000-0005-0000-0000-00004FC00000}"/>
    <cellStyle name="20% - Accent1 6 5 3 4 2 3" xfId="49413" xr:uid="{00000000-0005-0000-0000-000050C00000}"/>
    <cellStyle name="20% - Accent1 6 5 3 4 3" xfId="49414" xr:uid="{00000000-0005-0000-0000-000051C00000}"/>
    <cellStyle name="20% - Accent1 6 5 3 4 3 2" xfId="49415" xr:uid="{00000000-0005-0000-0000-000052C00000}"/>
    <cellStyle name="20% - Accent1 6 5 3 4 4" xfId="49416" xr:uid="{00000000-0005-0000-0000-000053C00000}"/>
    <cellStyle name="20% - Accent1 6 5 3 5" xfId="49417" xr:uid="{00000000-0005-0000-0000-000054C00000}"/>
    <cellStyle name="20% - Accent1 6 5 3 5 2" xfId="49418" xr:uid="{00000000-0005-0000-0000-000055C00000}"/>
    <cellStyle name="20% - Accent1 6 5 3 5 2 2" xfId="49419" xr:uid="{00000000-0005-0000-0000-000056C00000}"/>
    <cellStyle name="20% - Accent1 6 5 3 5 3" xfId="49420" xr:uid="{00000000-0005-0000-0000-000057C00000}"/>
    <cellStyle name="20% - Accent1 6 5 3 6" xfId="49421" xr:uid="{00000000-0005-0000-0000-000058C00000}"/>
    <cellStyle name="20% - Accent1 6 5 3 6 2" xfId="49422" xr:uid="{00000000-0005-0000-0000-000059C00000}"/>
    <cellStyle name="20% - Accent1 6 5 3 6 2 2" xfId="49423" xr:uid="{00000000-0005-0000-0000-00005AC00000}"/>
    <cellStyle name="20% - Accent1 6 5 3 6 3" xfId="49424" xr:uid="{00000000-0005-0000-0000-00005BC00000}"/>
    <cellStyle name="20% - Accent1 6 5 3 7" xfId="49425" xr:uid="{00000000-0005-0000-0000-00005CC00000}"/>
    <cellStyle name="20% - Accent1 6 5 3 7 2" xfId="49426" xr:uid="{00000000-0005-0000-0000-00005DC00000}"/>
    <cellStyle name="20% - Accent1 6 5 3 8" xfId="49427" xr:uid="{00000000-0005-0000-0000-00005EC00000}"/>
    <cellStyle name="20% - Accent1 6 5 3 8 2" xfId="49428" xr:uid="{00000000-0005-0000-0000-00005FC00000}"/>
    <cellStyle name="20% - Accent1 6 5 3 9" xfId="49429" xr:uid="{00000000-0005-0000-0000-000060C00000}"/>
    <cellStyle name="20% - Accent1 6 5 4" xfId="49430" xr:uid="{00000000-0005-0000-0000-000061C00000}"/>
    <cellStyle name="20% - Accent1 6 5 4 2" xfId="49431" xr:uid="{00000000-0005-0000-0000-000062C00000}"/>
    <cellStyle name="20% - Accent1 6 5 4 2 2" xfId="49432" xr:uid="{00000000-0005-0000-0000-000063C00000}"/>
    <cellStyle name="20% - Accent1 6 5 4 2 2 2" xfId="49433" xr:uid="{00000000-0005-0000-0000-000064C00000}"/>
    <cellStyle name="20% - Accent1 6 5 4 2 3" xfId="49434" xr:uid="{00000000-0005-0000-0000-000065C00000}"/>
    <cellStyle name="20% - Accent1 6 5 4 3" xfId="49435" xr:uid="{00000000-0005-0000-0000-000066C00000}"/>
    <cellStyle name="20% - Accent1 6 5 4 3 2" xfId="49436" xr:uid="{00000000-0005-0000-0000-000067C00000}"/>
    <cellStyle name="20% - Accent1 6 5 4 4" xfId="49437" xr:uid="{00000000-0005-0000-0000-000068C00000}"/>
    <cellStyle name="20% - Accent1 6 5 5" xfId="49438" xr:uid="{00000000-0005-0000-0000-000069C00000}"/>
    <cellStyle name="20% - Accent1 6 5 5 2" xfId="49439" xr:uid="{00000000-0005-0000-0000-00006AC00000}"/>
    <cellStyle name="20% - Accent1 6 5 5 2 2" xfId="49440" xr:uid="{00000000-0005-0000-0000-00006BC00000}"/>
    <cellStyle name="20% - Accent1 6 5 5 2 2 2" xfId="49441" xr:uid="{00000000-0005-0000-0000-00006CC00000}"/>
    <cellStyle name="20% - Accent1 6 5 5 2 3" xfId="49442" xr:uid="{00000000-0005-0000-0000-00006DC00000}"/>
    <cellStyle name="20% - Accent1 6 5 5 3" xfId="49443" xr:uid="{00000000-0005-0000-0000-00006EC00000}"/>
    <cellStyle name="20% - Accent1 6 5 5 3 2" xfId="49444" xr:uid="{00000000-0005-0000-0000-00006FC00000}"/>
    <cellStyle name="20% - Accent1 6 5 5 4" xfId="49445" xr:uid="{00000000-0005-0000-0000-000070C00000}"/>
    <cellStyle name="20% - Accent1 6 5 6" xfId="49446" xr:uid="{00000000-0005-0000-0000-000071C00000}"/>
    <cellStyle name="20% - Accent1 6 5 6 2" xfId="49447" xr:uid="{00000000-0005-0000-0000-000072C00000}"/>
    <cellStyle name="20% - Accent1 6 5 6 2 2" xfId="49448" xr:uid="{00000000-0005-0000-0000-000073C00000}"/>
    <cellStyle name="20% - Accent1 6 5 6 2 2 2" xfId="49449" xr:uid="{00000000-0005-0000-0000-000074C00000}"/>
    <cellStyle name="20% - Accent1 6 5 6 2 3" xfId="49450" xr:uid="{00000000-0005-0000-0000-000075C00000}"/>
    <cellStyle name="20% - Accent1 6 5 6 3" xfId="49451" xr:uid="{00000000-0005-0000-0000-000076C00000}"/>
    <cellStyle name="20% - Accent1 6 5 6 3 2" xfId="49452" xr:uid="{00000000-0005-0000-0000-000077C00000}"/>
    <cellStyle name="20% - Accent1 6 5 6 4" xfId="49453" xr:uid="{00000000-0005-0000-0000-000078C00000}"/>
    <cellStyle name="20% - Accent1 6 5 7" xfId="49454" xr:uid="{00000000-0005-0000-0000-000079C00000}"/>
    <cellStyle name="20% - Accent1 6 5 7 2" xfId="49455" xr:uid="{00000000-0005-0000-0000-00007AC00000}"/>
    <cellStyle name="20% - Accent1 6 5 7 2 2" xfId="49456" xr:uid="{00000000-0005-0000-0000-00007BC00000}"/>
    <cellStyle name="20% - Accent1 6 5 7 3" xfId="49457" xr:uid="{00000000-0005-0000-0000-00007CC00000}"/>
    <cellStyle name="20% - Accent1 6 5 8" xfId="49458" xr:uid="{00000000-0005-0000-0000-00007DC00000}"/>
    <cellStyle name="20% - Accent1 6 5 8 2" xfId="49459" xr:uid="{00000000-0005-0000-0000-00007EC00000}"/>
    <cellStyle name="20% - Accent1 6 5 8 2 2" xfId="49460" xr:uid="{00000000-0005-0000-0000-00007FC00000}"/>
    <cellStyle name="20% - Accent1 6 5 8 3" xfId="49461" xr:uid="{00000000-0005-0000-0000-000080C00000}"/>
    <cellStyle name="20% - Accent1 6 5 9" xfId="49462" xr:uid="{00000000-0005-0000-0000-000081C00000}"/>
    <cellStyle name="20% - Accent1 6 5 9 2" xfId="49463" xr:uid="{00000000-0005-0000-0000-000082C00000}"/>
    <cellStyle name="20% - Accent1 6 6" xfId="49464" xr:uid="{00000000-0005-0000-0000-000083C00000}"/>
    <cellStyle name="20% - Accent1 6 6 10" xfId="49465" xr:uid="{00000000-0005-0000-0000-000084C00000}"/>
    <cellStyle name="20% - Accent1 6 6 10 2" xfId="49466" xr:uid="{00000000-0005-0000-0000-000085C00000}"/>
    <cellStyle name="20% - Accent1 6 6 11" xfId="49467" xr:uid="{00000000-0005-0000-0000-000086C00000}"/>
    <cellStyle name="20% - Accent1 6 6 2" xfId="49468" xr:uid="{00000000-0005-0000-0000-000087C00000}"/>
    <cellStyle name="20% - Accent1 6 6 2 2" xfId="49469" xr:uid="{00000000-0005-0000-0000-000088C00000}"/>
    <cellStyle name="20% - Accent1 6 6 2 2 2" xfId="49470" xr:uid="{00000000-0005-0000-0000-000089C00000}"/>
    <cellStyle name="20% - Accent1 6 6 2 2 2 2" xfId="49471" xr:uid="{00000000-0005-0000-0000-00008AC00000}"/>
    <cellStyle name="20% - Accent1 6 6 2 2 2 2 2" xfId="49472" xr:uid="{00000000-0005-0000-0000-00008BC00000}"/>
    <cellStyle name="20% - Accent1 6 6 2 2 2 3" xfId="49473" xr:uid="{00000000-0005-0000-0000-00008CC00000}"/>
    <cellStyle name="20% - Accent1 6 6 2 2 3" xfId="49474" xr:uid="{00000000-0005-0000-0000-00008DC00000}"/>
    <cellStyle name="20% - Accent1 6 6 2 2 3 2" xfId="49475" xr:uid="{00000000-0005-0000-0000-00008EC00000}"/>
    <cellStyle name="20% - Accent1 6 6 2 2 4" xfId="49476" xr:uid="{00000000-0005-0000-0000-00008FC00000}"/>
    <cellStyle name="20% - Accent1 6 6 2 3" xfId="49477" xr:uid="{00000000-0005-0000-0000-000090C00000}"/>
    <cellStyle name="20% - Accent1 6 6 2 3 2" xfId="49478" xr:uid="{00000000-0005-0000-0000-000091C00000}"/>
    <cellStyle name="20% - Accent1 6 6 2 3 2 2" xfId="49479" xr:uid="{00000000-0005-0000-0000-000092C00000}"/>
    <cellStyle name="20% - Accent1 6 6 2 3 2 2 2" xfId="49480" xr:uid="{00000000-0005-0000-0000-000093C00000}"/>
    <cellStyle name="20% - Accent1 6 6 2 3 2 3" xfId="49481" xr:uid="{00000000-0005-0000-0000-000094C00000}"/>
    <cellStyle name="20% - Accent1 6 6 2 3 3" xfId="49482" xr:uid="{00000000-0005-0000-0000-000095C00000}"/>
    <cellStyle name="20% - Accent1 6 6 2 3 3 2" xfId="49483" xr:uid="{00000000-0005-0000-0000-000096C00000}"/>
    <cellStyle name="20% - Accent1 6 6 2 3 4" xfId="49484" xr:uid="{00000000-0005-0000-0000-000097C00000}"/>
    <cellStyle name="20% - Accent1 6 6 2 4" xfId="49485" xr:uid="{00000000-0005-0000-0000-000098C00000}"/>
    <cellStyle name="20% - Accent1 6 6 2 4 2" xfId="49486" xr:uid="{00000000-0005-0000-0000-000099C00000}"/>
    <cellStyle name="20% - Accent1 6 6 2 4 2 2" xfId="49487" xr:uid="{00000000-0005-0000-0000-00009AC00000}"/>
    <cellStyle name="20% - Accent1 6 6 2 4 2 2 2" xfId="49488" xr:uid="{00000000-0005-0000-0000-00009BC00000}"/>
    <cellStyle name="20% - Accent1 6 6 2 4 2 3" xfId="49489" xr:uid="{00000000-0005-0000-0000-00009CC00000}"/>
    <cellStyle name="20% - Accent1 6 6 2 4 3" xfId="49490" xr:uid="{00000000-0005-0000-0000-00009DC00000}"/>
    <cellStyle name="20% - Accent1 6 6 2 4 3 2" xfId="49491" xr:uid="{00000000-0005-0000-0000-00009EC00000}"/>
    <cellStyle name="20% - Accent1 6 6 2 4 4" xfId="49492" xr:uid="{00000000-0005-0000-0000-00009FC00000}"/>
    <cellStyle name="20% - Accent1 6 6 2 5" xfId="49493" xr:uid="{00000000-0005-0000-0000-0000A0C00000}"/>
    <cellStyle name="20% - Accent1 6 6 2 5 2" xfId="49494" xr:uid="{00000000-0005-0000-0000-0000A1C00000}"/>
    <cellStyle name="20% - Accent1 6 6 2 5 2 2" xfId="49495" xr:uid="{00000000-0005-0000-0000-0000A2C00000}"/>
    <cellStyle name="20% - Accent1 6 6 2 5 3" xfId="49496" xr:uid="{00000000-0005-0000-0000-0000A3C00000}"/>
    <cellStyle name="20% - Accent1 6 6 2 6" xfId="49497" xr:uid="{00000000-0005-0000-0000-0000A4C00000}"/>
    <cellStyle name="20% - Accent1 6 6 2 6 2" xfId="49498" xr:uid="{00000000-0005-0000-0000-0000A5C00000}"/>
    <cellStyle name="20% - Accent1 6 6 2 6 2 2" xfId="49499" xr:uid="{00000000-0005-0000-0000-0000A6C00000}"/>
    <cellStyle name="20% - Accent1 6 6 2 6 3" xfId="49500" xr:uid="{00000000-0005-0000-0000-0000A7C00000}"/>
    <cellStyle name="20% - Accent1 6 6 2 7" xfId="49501" xr:uid="{00000000-0005-0000-0000-0000A8C00000}"/>
    <cellStyle name="20% - Accent1 6 6 2 7 2" xfId="49502" xr:uid="{00000000-0005-0000-0000-0000A9C00000}"/>
    <cellStyle name="20% - Accent1 6 6 2 8" xfId="49503" xr:uid="{00000000-0005-0000-0000-0000AAC00000}"/>
    <cellStyle name="20% - Accent1 6 6 2 8 2" xfId="49504" xr:uid="{00000000-0005-0000-0000-0000ABC00000}"/>
    <cellStyle name="20% - Accent1 6 6 2 9" xfId="49505" xr:uid="{00000000-0005-0000-0000-0000ACC00000}"/>
    <cellStyle name="20% - Accent1 6 6 3" xfId="49506" xr:uid="{00000000-0005-0000-0000-0000ADC00000}"/>
    <cellStyle name="20% - Accent1 6 6 3 2" xfId="49507" xr:uid="{00000000-0005-0000-0000-0000AEC00000}"/>
    <cellStyle name="20% - Accent1 6 6 3 2 2" xfId="49508" xr:uid="{00000000-0005-0000-0000-0000AFC00000}"/>
    <cellStyle name="20% - Accent1 6 6 3 2 2 2" xfId="49509" xr:uid="{00000000-0005-0000-0000-0000B0C00000}"/>
    <cellStyle name="20% - Accent1 6 6 3 2 2 2 2" xfId="49510" xr:uid="{00000000-0005-0000-0000-0000B1C00000}"/>
    <cellStyle name="20% - Accent1 6 6 3 2 2 3" xfId="49511" xr:uid="{00000000-0005-0000-0000-0000B2C00000}"/>
    <cellStyle name="20% - Accent1 6 6 3 2 3" xfId="49512" xr:uid="{00000000-0005-0000-0000-0000B3C00000}"/>
    <cellStyle name="20% - Accent1 6 6 3 2 3 2" xfId="49513" xr:uid="{00000000-0005-0000-0000-0000B4C00000}"/>
    <cellStyle name="20% - Accent1 6 6 3 2 4" xfId="49514" xr:uid="{00000000-0005-0000-0000-0000B5C00000}"/>
    <cellStyle name="20% - Accent1 6 6 3 3" xfId="49515" xr:uid="{00000000-0005-0000-0000-0000B6C00000}"/>
    <cellStyle name="20% - Accent1 6 6 3 3 2" xfId="49516" xr:uid="{00000000-0005-0000-0000-0000B7C00000}"/>
    <cellStyle name="20% - Accent1 6 6 3 3 2 2" xfId="49517" xr:uid="{00000000-0005-0000-0000-0000B8C00000}"/>
    <cellStyle name="20% - Accent1 6 6 3 3 2 2 2" xfId="49518" xr:uid="{00000000-0005-0000-0000-0000B9C00000}"/>
    <cellStyle name="20% - Accent1 6 6 3 3 2 3" xfId="49519" xr:uid="{00000000-0005-0000-0000-0000BAC00000}"/>
    <cellStyle name="20% - Accent1 6 6 3 3 3" xfId="49520" xr:uid="{00000000-0005-0000-0000-0000BBC00000}"/>
    <cellStyle name="20% - Accent1 6 6 3 3 3 2" xfId="49521" xr:uid="{00000000-0005-0000-0000-0000BCC00000}"/>
    <cellStyle name="20% - Accent1 6 6 3 3 4" xfId="49522" xr:uid="{00000000-0005-0000-0000-0000BDC00000}"/>
    <cellStyle name="20% - Accent1 6 6 3 4" xfId="49523" xr:uid="{00000000-0005-0000-0000-0000BEC00000}"/>
    <cellStyle name="20% - Accent1 6 6 3 4 2" xfId="49524" xr:uid="{00000000-0005-0000-0000-0000BFC00000}"/>
    <cellStyle name="20% - Accent1 6 6 3 4 2 2" xfId="49525" xr:uid="{00000000-0005-0000-0000-0000C0C00000}"/>
    <cellStyle name="20% - Accent1 6 6 3 4 2 2 2" xfId="49526" xr:uid="{00000000-0005-0000-0000-0000C1C00000}"/>
    <cellStyle name="20% - Accent1 6 6 3 4 2 3" xfId="49527" xr:uid="{00000000-0005-0000-0000-0000C2C00000}"/>
    <cellStyle name="20% - Accent1 6 6 3 4 3" xfId="49528" xr:uid="{00000000-0005-0000-0000-0000C3C00000}"/>
    <cellStyle name="20% - Accent1 6 6 3 4 3 2" xfId="49529" xr:uid="{00000000-0005-0000-0000-0000C4C00000}"/>
    <cellStyle name="20% - Accent1 6 6 3 4 4" xfId="49530" xr:uid="{00000000-0005-0000-0000-0000C5C00000}"/>
    <cellStyle name="20% - Accent1 6 6 3 5" xfId="49531" xr:uid="{00000000-0005-0000-0000-0000C6C00000}"/>
    <cellStyle name="20% - Accent1 6 6 3 5 2" xfId="49532" xr:uid="{00000000-0005-0000-0000-0000C7C00000}"/>
    <cellStyle name="20% - Accent1 6 6 3 5 2 2" xfId="49533" xr:uid="{00000000-0005-0000-0000-0000C8C00000}"/>
    <cellStyle name="20% - Accent1 6 6 3 5 3" xfId="49534" xr:uid="{00000000-0005-0000-0000-0000C9C00000}"/>
    <cellStyle name="20% - Accent1 6 6 3 6" xfId="49535" xr:uid="{00000000-0005-0000-0000-0000CAC00000}"/>
    <cellStyle name="20% - Accent1 6 6 3 6 2" xfId="49536" xr:uid="{00000000-0005-0000-0000-0000CBC00000}"/>
    <cellStyle name="20% - Accent1 6 6 3 6 2 2" xfId="49537" xr:uid="{00000000-0005-0000-0000-0000CCC00000}"/>
    <cellStyle name="20% - Accent1 6 6 3 6 3" xfId="49538" xr:uid="{00000000-0005-0000-0000-0000CDC00000}"/>
    <cellStyle name="20% - Accent1 6 6 3 7" xfId="49539" xr:uid="{00000000-0005-0000-0000-0000CEC00000}"/>
    <cellStyle name="20% - Accent1 6 6 3 7 2" xfId="49540" xr:uid="{00000000-0005-0000-0000-0000CFC00000}"/>
    <cellStyle name="20% - Accent1 6 6 3 8" xfId="49541" xr:uid="{00000000-0005-0000-0000-0000D0C00000}"/>
    <cellStyle name="20% - Accent1 6 6 3 8 2" xfId="49542" xr:uid="{00000000-0005-0000-0000-0000D1C00000}"/>
    <cellStyle name="20% - Accent1 6 6 3 9" xfId="49543" xr:uid="{00000000-0005-0000-0000-0000D2C00000}"/>
    <cellStyle name="20% - Accent1 6 6 4" xfId="49544" xr:uid="{00000000-0005-0000-0000-0000D3C00000}"/>
    <cellStyle name="20% - Accent1 6 6 4 2" xfId="49545" xr:uid="{00000000-0005-0000-0000-0000D4C00000}"/>
    <cellStyle name="20% - Accent1 6 6 4 2 2" xfId="49546" xr:uid="{00000000-0005-0000-0000-0000D5C00000}"/>
    <cellStyle name="20% - Accent1 6 6 4 2 2 2" xfId="49547" xr:uid="{00000000-0005-0000-0000-0000D6C00000}"/>
    <cellStyle name="20% - Accent1 6 6 4 2 3" xfId="49548" xr:uid="{00000000-0005-0000-0000-0000D7C00000}"/>
    <cellStyle name="20% - Accent1 6 6 4 3" xfId="49549" xr:uid="{00000000-0005-0000-0000-0000D8C00000}"/>
    <cellStyle name="20% - Accent1 6 6 4 3 2" xfId="49550" xr:uid="{00000000-0005-0000-0000-0000D9C00000}"/>
    <cellStyle name="20% - Accent1 6 6 4 4" xfId="49551" xr:uid="{00000000-0005-0000-0000-0000DAC00000}"/>
    <cellStyle name="20% - Accent1 6 6 5" xfId="49552" xr:uid="{00000000-0005-0000-0000-0000DBC00000}"/>
    <cellStyle name="20% - Accent1 6 6 5 2" xfId="49553" xr:uid="{00000000-0005-0000-0000-0000DCC00000}"/>
    <cellStyle name="20% - Accent1 6 6 5 2 2" xfId="49554" xr:uid="{00000000-0005-0000-0000-0000DDC00000}"/>
    <cellStyle name="20% - Accent1 6 6 5 2 2 2" xfId="49555" xr:uid="{00000000-0005-0000-0000-0000DEC00000}"/>
    <cellStyle name="20% - Accent1 6 6 5 2 3" xfId="49556" xr:uid="{00000000-0005-0000-0000-0000DFC00000}"/>
    <cellStyle name="20% - Accent1 6 6 5 3" xfId="49557" xr:uid="{00000000-0005-0000-0000-0000E0C00000}"/>
    <cellStyle name="20% - Accent1 6 6 5 3 2" xfId="49558" xr:uid="{00000000-0005-0000-0000-0000E1C00000}"/>
    <cellStyle name="20% - Accent1 6 6 5 4" xfId="49559" xr:uid="{00000000-0005-0000-0000-0000E2C00000}"/>
    <cellStyle name="20% - Accent1 6 6 6" xfId="49560" xr:uid="{00000000-0005-0000-0000-0000E3C00000}"/>
    <cellStyle name="20% - Accent1 6 6 6 2" xfId="49561" xr:uid="{00000000-0005-0000-0000-0000E4C00000}"/>
    <cellStyle name="20% - Accent1 6 6 6 2 2" xfId="49562" xr:uid="{00000000-0005-0000-0000-0000E5C00000}"/>
    <cellStyle name="20% - Accent1 6 6 6 2 2 2" xfId="49563" xr:uid="{00000000-0005-0000-0000-0000E6C00000}"/>
    <cellStyle name="20% - Accent1 6 6 6 2 3" xfId="49564" xr:uid="{00000000-0005-0000-0000-0000E7C00000}"/>
    <cellStyle name="20% - Accent1 6 6 6 3" xfId="49565" xr:uid="{00000000-0005-0000-0000-0000E8C00000}"/>
    <cellStyle name="20% - Accent1 6 6 6 3 2" xfId="49566" xr:uid="{00000000-0005-0000-0000-0000E9C00000}"/>
    <cellStyle name="20% - Accent1 6 6 6 4" xfId="49567" xr:uid="{00000000-0005-0000-0000-0000EAC00000}"/>
    <cellStyle name="20% - Accent1 6 6 7" xfId="49568" xr:uid="{00000000-0005-0000-0000-0000EBC00000}"/>
    <cellStyle name="20% - Accent1 6 6 7 2" xfId="49569" xr:uid="{00000000-0005-0000-0000-0000ECC00000}"/>
    <cellStyle name="20% - Accent1 6 6 7 2 2" xfId="49570" xr:uid="{00000000-0005-0000-0000-0000EDC00000}"/>
    <cellStyle name="20% - Accent1 6 6 7 3" xfId="49571" xr:uid="{00000000-0005-0000-0000-0000EEC00000}"/>
    <cellStyle name="20% - Accent1 6 6 8" xfId="49572" xr:uid="{00000000-0005-0000-0000-0000EFC00000}"/>
    <cellStyle name="20% - Accent1 6 6 8 2" xfId="49573" xr:uid="{00000000-0005-0000-0000-0000F0C00000}"/>
    <cellStyle name="20% - Accent1 6 6 8 2 2" xfId="49574" xr:uid="{00000000-0005-0000-0000-0000F1C00000}"/>
    <cellStyle name="20% - Accent1 6 6 8 3" xfId="49575" xr:uid="{00000000-0005-0000-0000-0000F2C00000}"/>
    <cellStyle name="20% - Accent1 6 6 9" xfId="49576" xr:uid="{00000000-0005-0000-0000-0000F3C00000}"/>
    <cellStyle name="20% - Accent1 6 6 9 2" xfId="49577" xr:uid="{00000000-0005-0000-0000-0000F4C00000}"/>
    <cellStyle name="20% - Accent1 6 7" xfId="49578" xr:uid="{00000000-0005-0000-0000-0000F5C00000}"/>
    <cellStyle name="20% - Accent1 6 7 2" xfId="49579" xr:uid="{00000000-0005-0000-0000-0000F6C00000}"/>
    <cellStyle name="20% - Accent1 6 7 2 2" xfId="49580" xr:uid="{00000000-0005-0000-0000-0000F7C00000}"/>
    <cellStyle name="20% - Accent1 6 7 2 2 2" xfId="49581" xr:uid="{00000000-0005-0000-0000-0000F8C00000}"/>
    <cellStyle name="20% - Accent1 6 7 2 2 2 2" xfId="49582" xr:uid="{00000000-0005-0000-0000-0000F9C00000}"/>
    <cellStyle name="20% - Accent1 6 7 2 2 3" xfId="49583" xr:uid="{00000000-0005-0000-0000-0000FAC00000}"/>
    <cellStyle name="20% - Accent1 6 7 2 3" xfId="49584" xr:uid="{00000000-0005-0000-0000-0000FBC00000}"/>
    <cellStyle name="20% - Accent1 6 7 2 3 2" xfId="49585" xr:uid="{00000000-0005-0000-0000-0000FCC00000}"/>
    <cellStyle name="20% - Accent1 6 7 2 4" xfId="49586" xr:uid="{00000000-0005-0000-0000-0000FDC00000}"/>
    <cellStyle name="20% - Accent1 6 7 3" xfId="49587" xr:uid="{00000000-0005-0000-0000-0000FEC00000}"/>
    <cellStyle name="20% - Accent1 6 7 3 2" xfId="49588" xr:uid="{00000000-0005-0000-0000-0000FFC00000}"/>
    <cellStyle name="20% - Accent1 6 7 3 2 2" xfId="49589" xr:uid="{00000000-0005-0000-0000-000000C10000}"/>
    <cellStyle name="20% - Accent1 6 7 3 2 2 2" xfId="49590" xr:uid="{00000000-0005-0000-0000-000001C10000}"/>
    <cellStyle name="20% - Accent1 6 7 3 2 3" xfId="49591" xr:uid="{00000000-0005-0000-0000-000002C10000}"/>
    <cellStyle name="20% - Accent1 6 7 3 3" xfId="49592" xr:uid="{00000000-0005-0000-0000-000003C10000}"/>
    <cellStyle name="20% - Accent1 6 7 3 3 2" xfId="49593" xr:uid="{00000000-0005-0000-0000-000004C10000}"/>
    <cellStyle name="20% - Accent1 6 7 3 4" xfId="49594" xr:uid="{00000000-0005-0000-0000-000005C10000}"/>
    <cellStyle name="20% - Accent1 6 7 4" xfId="49595" xr:uid="{00000000-0005-0000-0000-000006C10000}"/>
    <cellStyle name="20% - Accent1 6 7 4 2" xfId="49596" xr:uid="{00000000-0005-0000-0000-000007C10000}"/>
    <cellStyle name="20% - Accent1 6 7 4 2 2" xfId="49597" xr:uid="{00000000-0005-0000-0000-000008C10000}"/>
    <cellStyle name="20% - Accent1 6 7 4 2 2 2" xfId="49598" xr:uid="{00000000-0005-0000-0000-000009C10000}"/>
    <cellStyle name="20% - Accent1 6 7 4 2 3" xfId="49599" xr:uid="{00000000-0005-0000-0000-00000AC10000}"/>
    <cellStyle name="20% - Accent1 6 7 4 3" xfId="49600" xr:uid="{00000000-0005-0000-0000-00000BC10000}"/>
    <cellStyle name="20% - Accent1 6 7 4 3 2" xfId="49601" xr:uid="{00000000-0005-0000-0000-00000CC10000}"/>
    <cellStyle name="20% - Accent1 6 7 4 4" xfId="49602" xr:uid="{00000000-0005-0000-0000-00000DC10000}"/>
    <cellStyle name="20% - Accent1 6 7 5" xfId="49603" xr:uid="{00000000-0005-0000-0000-00000EC10000}"/>
    <cellStyle name="20% - Accent1 6 7 5 2" xfId="49604" xr:uid="{00000000-0005-0000-0000-00000FC10000}"/>
    <cellStyle name="20% - Accent1 6 7 5 2 2" xfId="49605" xr:uid="{00000000-0005-0000-0000-000010C10000}"/>
    <cellStyle name="20% - Accent1 6 7 5 3" xfId="49606" xr:uid="{00000000-0005-0000-0000-000011C10000}"/>
    <cellStyle name="20% - Accent1 6 7 6" xfId="49607" xr:uid="{00000000-0005-0000-0000-000012C10000}"/>
    <cellStyle name="20% - Accent1 6 7 6 2" xfId="49608" xr:uid="{00000000-0005-0000-0000-000013C10000}"/>
    <cellStyle name="20% - Accent1 6 7 6 2 2" xfId="49609" xr:uid="{00000000-0005-0000-0000-000014C10000}"/>
    <cellStyle name="20% - Accent1 6 7 6 3" xfId="49610" xr:uid="{00000000-0005-0000-0000-000015C10000}"/>
    <cellStyle name="20% - Accent1 6 7 7" xfId="49611" xr:uid="{00000000-0005-0000-0000-000016C10000}"/>
    <cellStyle name="20% - Accent1 6 7 7 2" xfId="49612" xr:uid="{00000000-0005-0000-0000-000017C10000}"/>
    <cellStyle name="20% - Accent1 6 7 8" xfId="49613" xr:uid="{00000000-0005-0000-0000-000018C10000}"/>
    <cellStyle name="20% - Accent1 6 7 8 2" xfId="49614" xr:uid="{00000000-0005-0000-0000-000019C10000}"/>
    <cellStyle name="20% - Accent1 6 7 9" xfId="49615" xr:uid="{00000000-0005-0000-0000-00001AC10000}"/>
    <cellStyle name="20% - Accent1 6 8" xfId="49616" xr:uid="{00000000-0005-0000-0000-00001BC10000}"/>
    <cellStyle name="20% - Accent1 6 8 2" xfId="49617" xr:uid="{00000000-0005-0000-0000-00001CC10000}"/>
    <cellStyle name="20% - Accent1 6 8 2 2" xfId="49618" xr:uid="{00000000-0005-0000-0000-00001DC10000}"/>
    <cellStyle name="20% - Accent1 6 8 2 2 2" xfId="49619" xr:uid="{00000000-0005-0000-0000-00001EC10000}"/>
    <cellStyle name="20% - Accent1 6 8 2 2 2 2" xfId="49620" xr:uid="{00000000-0005-0000-0000-00001FC10000}"/>
    <cellStyle name="20% - Accent1 6 8 2 2 3" xfId="49621" xr:uid="{00000000-0005-0000-0000-000020C10000}"/>
    <cellStyle name="20% - Accent1 6 8 2 3" xfId="49622" xr:uid="{00000000-0005-0000-0000-000021C10000}"/>
    <cellStyle name="20% - Accent1 6 8 2 3 2" xfId="49623" xr:uid="{00000000-0005-0000-0000-000022C10000}"/>
    <cellStyle name="20% - Accent1 6 8 2 4" xfId="49624" xr:uid="{00000000-0005-0000-0000-000023C10000}"/>
    <cellStyle name="20% - Accent1 6 8 3" xfId="49625" xr:uid="{00000000-0005-0000-0000-000024C10000}"/>
    <cellStyle name="20% - Accent1 6 8 3 2" xfId="49626" xr:uid="{00000000-0005-0000-0000-000025C10000}"/>
    <cellStyle name="20% - Accent1 6 8 3 2 2" xfId="49627" xr:uid="{00000000-0005-0000-0000-000026C10000}"/>
    <cellStyle name="20% - Accent1 6 8 3 2 2 2" xfId="49628" xr:uid="{00000000-0005-0000-0000-000027C10000}"/>
    <cellStyle name="20% - Accent1 6 8 3 2 3" xfId="49629" xr:uid="{00000000-0005-0000-0000-000028C10000}"/>
    <cellStyle name="20% - Accent1 6 8 3 3" xfId="49630" xr:uid="{00000000-0005-0000-0000-000029C10000}"/>
    <cellStyle name="20% - Accent1 6 8 3 3 2" xfId="49631" xr:uid="{00000000-0005-0000-0000-00002AC10000}"/>
    <cellStyle name="20% - Accent1 6 8 3 4" xfId="49632" xr:uid="{00000000-0005-0000-0000-00002BC10000}"/>
    <cellStyle name="20% - Accent1 6 8 4" xfId="49633" xr:uid="{00000000-0005-0000-0000-00002CC10000}"/>
    <cellStyle name="20% - Accent1 6 8 4 2" xfId="49634" xr:uid="{00000000-0005-0000-0000-00002DC10000}"/>
    <cellStyle name="20% - Accent1 6 8 4 2 2" xfId="49635" xr:uid="{00000000-0005-0000-0000-00002EC10000}"/>
    <cellStyle name="20% - Accent1 6 8 4 2 2 2" xfId="49636" xr:uid="{00000000-0005-0000-0000-00002FC10000}"/>
    <cellStyle name="20% - Accent1 6 8 4 2 3" xfId="49637" xr:uid="{00000000-0005-0000-0000-000030C10000}"/>
    <cellStyle name="20% - Accent1 6 8 4 3" xfId="49638" xr:uid="{00000000-0005-0000-0000-000031C10000}"/>
    <cellStyle name="20% - Accent1 6 8 4 3 2" xfId="49639" xr:uid="{00000000-0005-0000-0000-000032C10000}"/>
    <cellStyle name="20% - Accent1 6 8 4 4" xfId="49640" xr:uid="{00000000-0005-0000-0000-000033C10000}"/>
    <cellStyle name="20% - Accent1 6 8 5" xfId="49641" xr:uid="{00000000-0005-0000-0000-000034C10000}"/>
    <cellStyle name="20% - Accent1 6 8 5 2" xfId="49642" xr:uid="{00000000-0005-0000-0000-000035C10000}"/>
    <cellStyle name="20% - Accent1 6 8 5 2 2" xfId="49643" xr:uid="{00000000-0005-0000-0000-000036C10000}"/>
    <cellStyle name="20% - Accent1 6 8 5 3" xfId="49644" xr:uid="{00000000-0005-0000-0000-000037C10000}"/>
    <cellStyle name="20% - Accent1 6 8 6" xfId="49645" xr:uid="{00000000-0005-0000-0000-000038C10000}"/>
    <cellStyle name="20% - Accent1 6 8 6 2" xfId="49646" xr:uid="{00000000-0005-0000-0000-000039C10000}"/>
    <cellStyle name="20% - Accent1 6 8 6 2 2" xfId="49647" xr:uid="{00000000-0005-0000-0000-00003AC10000}"/>
    <cellStyle name="20% - Accent1 6 8 6 3" xfId="49648" xr:uid="{00000000-0005-0000-0000-00003BC10000}"/>
    <cellStyle name="20% - Accent1 6 8 7" xfId="49649" xr:uid="{00000000-0005-0000-0000-00003CC10000}"/>
    <cellStyle name="20% - Accent1 6 8 7 2" xfId="49650" xr:uid="{00000000-0005-0000-0000-00003DC10000}"/>
    <cellStyle name="20% - Accent1 6 8 8" xfId="49651" xr:uid="{00000000-0005-0000-0000-00003EC10000}"/>
    <cellStyle name="20% - Accent1 6 8 8 2" xfId="49652" xr:uid="{00000000-0005-0000-0000-00003FC10000}"/>
    <cellStyle name="20% - Accent1 6 8 9" xfId="49653" xr:uid="{00000000-0005-0000-0000-000040C10000}"/>
    <cellStyle name="20% - Accent1 6 9" xfId="49654" xr:uid="{00000000-0005-0000-0000-000041C10000}"/>
    <cellStyle name="20% - Accent1 6 9 2" xfId="49655" xr:uid="{00000000-0005-0000-0000-000042C10000}"/>
    <cellStyle name="20% - Accent1 6 9 2 2" xfId="49656" xr:uid="{00000000-0005-0000-0000-000043C10000}"/>
    <cellStyle name="20% - Accent1 6 9 2 2 2" xfId="49657" xr:uid="{00000000-0005-0000-0000-000044C10000}"/>
    <cellStyle name="20% - Accent1 6 9 2 3" xfId="49658" xr:uid="{00000000-0005-0000-0000-000045C10000}"/>
    <cellStyle name="20% - Accent1 6 9 3" xfId="49659" xr:uid="{00000000-0005-0000-0000-000046C10000}"/>
    <cellStyle name="20% - Accent1 6 9 3 2" xfId="49660" xr:uid="{00000000-0005-0000-0000-000047C10000}"/>
    <cellStyle name="20% - Accent1 6 9 4" xfId="49661" xr:uid="{00000000-0005-0000-0000-000048C10000}"/>
    <cellStyle name="20% - Accent1 7" xfId="49662" xr:uid="{00000000-0005-0000-0000-000049C10000}"/>
    <cellStyle name="20% - Accent1 7 10" xfId="49663" xr:uid="{00000000-0005-0000-0000-00004AC10000}"/>
    <cellStyle name="20% - Accent1 7 10 2" xfId="49664" xr:uid="{00000000-0005-0000-0000-00004BC10000}"/>
    <cellStyle name="20% - Accent1 7 10 2 2" xfId="49665" xr:uid="{00000000-0005-0000-0000-00004CC10000}"/>
    <cellStyle name="20% - Accent1 7 10 2 2 2" xfId="49666" xr:uid="{00000000-0005-0000-0000-00004DC10000}"/>
    <cellStyle name="20% - Accent1 7 10 2 3" xfId="49667" xr:uid="{00000000-0005-0000-0000-00004EC10000}"/>
    <cellStyle name="20% - Accent1 7 10 3" xfId="49668" xr:uid="{00000000-0005-0000-0000-00004FC10000}"/>
    <cellStyle name="20% - Accent1 7 10 3 2" xfId="49669" xr:uid="{00000000-0005-0000-0000-000050C10000}"/>
    <cellStyle name="20% - Accent1 7 10 4" xfId="49670" xr:uid="{00000000-0005-0000-0000-000051C10000}"/>
    <cellStyle name="20% - Accent1 7 11" xfId="49671" xr:uid="{00000000-0005-0000-0000-000052C10000}"/>
    <cellStyle name="20% - Accent1 7 11 2" xfId="49672" xr:uid="{00000000-0005-0000-0000-000053C10000}"/>
    <cellStyle name="20% - Accent1 7 11 2 2" xfId="49673" xr:uid="{00000000-0005-0000-0000-000054C10000}"/>
    <cellStyle name="20% - Accent1 7 11 2 2 2" xfId="49674" xr:uid="{00000000-0005-0000-0000-000055C10000}"/>
    <cellStyle name="20% - Accent1 7 11 2 3" xfId="49675" xr:uid="{00000000-0005-0000-0000-000056C10000}"/>
    <cellStyle name="20% - Accent1 7 11 3" xfId="49676" xr:uid="{00000000-0005-0000-0000-000057C10000}"/>
    <cellStyle name="20% - Accent1 7 11 3 2" xfId="49677" xr:uid="{00000000-0005-0000-0000-000058C10000}"/>
    <cellStyle name="20% - Accent1 7 11 4" xfId="49678" xr:uid="{00000000-0005-0000-0000-000059C10000}"/>
    <cellStyle name="20% - Accent1 7 12" xfId="49679" xr:uid="{00000000-0005-0000-0000-00005AC10000}"/>
    <cellStyle name="20% - Accent1 7 12 2" xfId="49680" xr:uid="{00000000-0005-0000-0000-00005BC10000}"/>
    <cellStyle name="20% - Accent1 7 12 2 2" xfId="49681" xr:uid="{00000000-0005-0000-0000-00005CC10000}"/>
    <cellStyle name="20% - Accent1 7 12 3" xfId="49682" xr:uid="{00000000-0005-0000-0000-00005DC10000}"/>
    <cellStyle name="20% - Accent1 7 13" xfId="49683" xr:uid="{00000000-0005-0000-0000-00005EC10000}"/>
    <cellStyle name="20% - Accent1 7 13 2" xfId="49684" xr:uid="{00000000-0005-0000-0000-00005FC10000}"/>
    <cellStyle name="20% - Accent1 7 13 2 2" xfId="49685" xr:uid="{00000000-0005-0000-0000-000060C10000}"/>
    <cellStyle name="20% - Accent1 7 13 3" xfId="49686" xr:uid="{00000000-0005-0000-0000-000061C10000}"/>
    <cellStyle name="20% - Accent1 7 14" xfId="49687" xr:uid="{00000000-0005-0000-0000-000062C10000}"/>
    <cellStyle name="20% - Accent1 7 14 2" xfId="49688" xr:uid="{00000000-0005-0000-0000-000063C10000}"/>
    <cellStyle name="20% - Accent1 7 15" xfId="49689" xr:uid="{00000000-0005-0000-0000-000064C10000}"/>
    <cellStyle name="20% - Accent1 7 15 2" xfId="49690" xr:uid="{00000000-0005-0000-0000-000065C10000}"/>
    <cellStyle name="20% - Accent1 7 16" xfId="49691" xr:uid="{00000000-0005-0000-0000-000066C10000}"/>
    <cellStyle name="20% - Accent1 7 2" xfId="49692" xr:uid="{00000000-0005-0000-0000-000067C10000}"/>
    <cellStyle name="20% - Accent1 7 2 10" xfId="49693" xr:uid="{00000000-0005-0000-0000-000068C10000}"/>
    <cellStyle name="20% - Accent1 7 2 10 2" xfId="49694" xr:uid="{00000000-0005-0000-0000-000069C10000}"/>
    <cellStyle name="20% - Accent1 7 2 10 2 2" xfId="49695" xr:uid="{00000000-0005-0000-0000-00006AC10000}"/>
    <cellStyle name="20% - Accent1 7 2 10 2 2 2" xfId="49696" xr:uid="{00000000-0005-0000-0000-00006BC10000}"/>
    <cellStyle name="20% - Accent1 7 2 10 2 3" xfId="49697" xr:uid="{00000000-0005-0000-0000-00006CC10000}"/>
    <cellStyle name="20% - Accent1 7 2 10 3" xfId="49698" xr:uid="{00000000-0005-0000-0000-00006DC10000}"/>
    <cellStyle name="20% - Accent1 7 2 10 3 2" xfId="49699" xr:uid="{00000000-0005-0000-0000-00006EC10000}"/>
    <cellStyle name="20% - Accent1 7 2 10 4" xfId="49700" xr:uid="{00000000-0005-0000-0000-00006FC10000}"/>
    <cellStyle name="20% - Accent1 7 2 11" xfId="49701" xr:uid="{00000000-0005-0000-0000-000070C10000}"/>
    <cellStyle name="20% - Accent1 7 2 11 2" xfId="49702" xr:uid="{00000000-0005-0000-0000-000071C10000}"/>
    <cellStyle name="20% - Accent1 7 2 11 2 2" xfId="49703" xr:uid="{00000000-0005-0000-0000-000072C10000}"/>
    <cellStyle name="20% - Accent1 7 2 11 3" xfId="49704" xr:uid="{00000000-0005-0000-0000-000073C10000}"/>
    <cellStyle name="20% - Accent1 7 2 12" xfId="49705" xr:uid="{00000000-0005-0000-0000-000074C10000}"/>
    <cellStyle name="20% - Accent1 7 2 12 2" xfId="49706" xr:uid="{00000000-0005-0000-0000-000075C10000}"/>
    <cellStyle name="20% - Accent1 7 2 12 2 2" xfId="49707" xr:uid="{00000000-0005-0000-0000-000076C10000}"/>
    <cellStyle name="20% - Accent1 7 2 12 3" xfId="49708" xr:uid="{00000000-0005-0000-0000-000077C10000}"/>
    <cellStyle name="20% - Accent1 7 2 13" xfId="49709" xr:uid="{00000000-0005-0000-0000-000078C10000}"/>
    <cellStyle name="20% - Accent1 7 2 13 2" xfId="49710" xr:uid="{00000000-0005-0000-0000-000079C10000}"/>
    <cellStyle name="20% - Accent1 7 2 14" xfId="49711" xr:uid="{00000000-0005-0000-0000-00007AC10000}"/>
    <cellStyle name="20% - Accent1 7 2 14 2" xfId="49712" xr:uid="{00000000-0005-0000-0000-00007BC10000}"/>
    <cellStyle name="20% - Accent1 7 2 15" xfId="49713" xr:uid="{00000000-0005-0000-0000-00007CC10000}"/>
    <cellStyle name="20% - Accent1 7 2 2" xfId="49714" xr:uid="{00000000-0005-0000-0000-00007DC10000}"/>
    <cellStyle name="20% - Accent1 7 2 2 10" xfId="49715" xr:uid="{00000000-0005-0000-0000-00007EC10000}"/>
    <cellStyle name="20% - Accent1 7 2 2 10 2" xfId="49716" xr:uid="{00000000-0005-0000-0000-00007FC10000}"/>
    <cellStyle name="20% - Accent1 7 2 2 10 2 2" xfId="49717" xr:uid="{00000000-0005-0000-0000-000080C10000}"/>
    <cellStyle name="20% - Accent1 7 2 2 10 3" xfId="49718" xr:uid="{00000000-0005-0000-0000-000081C10000}"/>
    <cellStyle name="20% - Accent1 7 2 2 11" xfId="49719" xr:uid="{00000000-0005-0000-0000-000082C10000}"/>
    <cellStyle name="20% - Accent1 7 2 2 11 2" xfId="49720" xr:uid="{00000000-0005-0000-0000-000083C10000}"/>
    <cellStyle name="20% - Accent1 7 2 2 11 2 2" xfId="49721" xr:uid="{00000000-0005-0000-0000-000084C10000}"/>
    <cellStyle name="20% - Accent1 7 2 2 11 3" xfId="49722" xr:uid="{00000000-0005-0000-0000-000085C10000}"/>
    <cellStyle name="20% - Accent1 7 2 2 12" xfId="49723" xr:uid="{00000000-0005-0000-0000-000086C10000}"/>
    <cellStyle name="20% - Accent1 7 2 2 12 2" xfId="49724" xr:uid="{00000000-0005-0000-0000-000087C10000}"/>
    <cellStyle name="20% - Accent1 7 2 2 13" xfId="49725" xr:uid="{00000000-0005-0000-0000-000088C10000}"/>
    <cellStyle name="20% - Accent1 7 2 2 13 2" xfId="49726" xr:uid="{00000000-0005-0000-0000-000089C10000}"/>
    <cellStyle name="20% - Accent1 7 2 2 14" xfId="49727" xr:uid="{00000000-0005-0000-0000-00008AC10000}"/>
    <cellStyle name="20% - Accent1 7 2 2 2" xfId="49728" xr:uid="{00000000-0005-0000-0000-00008BC10000}"/>
    <cellStyle name="20% - Accent1 7 2 2 2 10" xfId="49729" xr:uid="{00000000-0005-0000-0000-00008CC10000}"/>
    <cellStyle name="20% - Accent1 7 2 2 2 10 2" xfId="49730" xr:uid="{00000000-0005-0000-0000-00008DC10000}"/>
    <cellStyle name="20% - Accent1 7 2 2 2 11" xfId="49731" xr:uid="{00000000-0005-0000-0000-00008EC10000}"/>
    <cellStyle name="20% - Accent1 7 2 2 2 2" xfId="49732" xr:uid="{00000000-0005-0000-0000-00008FC10000}"/>
    <cellStyle name="20% - Accent1 7 2 2 2 2 2" xfId="49733" xr:uid="{00000000-0005-0000-0000-000090C10000}"/>
    <cellStyle name="20% - Accent1 7 2 2 2 2 2 2" xfId="49734" xr:uid="{00000000-0005-0000-0000-000091C10000}"/>
    <cellStyle name="20% - Accent1 7 2 2 2 2 2 2 2" xfId="49735" xr:uid="{00000000-0005-0000-0000-000092C10000}"/>
    <cellStyle name="20% - Accent1 7 2 2 2 2 2 2 2 2" xfId="49736" xr:uid="{00000000-0005-0000-0000-000093C10000}"/>
    <cellStyle name="20% - Accent1 7 2 2 2 2 2 2 3" xfId="49737" xr:uid="{00000000-0005-0000-0000-000094C10000}"/>
    <cellStyle name="20% - Accent1 7 2 2 2 2 2 3" xfId="49738" xr:uid="{00000000-0005-0000-0000-000095C10000}"/>
    <cellStyle name="20% - Accent1 7 2 2 2 2 2 3 2" xfId="49739" xr:uid="{00000000-0005-0000-0000-000096C10000}"/>
    <cellStyle name="20% - Accent1 7 2 2 2 2 2 4" xfId="49740" xr:uid="{00000000-0005-0000-0000-000097C10000}"/>
    <cellStyle name="20% - Accent1 7 2 2 2 2 3" xfId="49741" xr:uid="{00000000-0005-0000-0000-000098C10000}"/>
    <cellStyle name="20% - Accent1 7 2 2 2 2 3 2" xfId="49742" xr:uid="{00000000-0005-0000-0000-000099C10000}"/>
    <cellStyle name="20% - Accent1 7 2 2 2 2 3 2 2" xfId="49743" xr:uid="{00000000-0005-0000-0000-00009AC10000}"/>
    <cellStyle name="20% - Accent1 7 2 2 2 2 3 2 2 2" xfId="49744" xr:uid="{00000000-0005-0000-0000-00009BC10000}"/>
    <cellStyle name="20% - Accent1 7 2 2 2 2 3 2 3" xfId="49745" xr:uid="{00000000-0005-0000-0000-00009CC10000}"/>
    <cellStyle name="20% - Accent1 7 2 2 2 2 3 3" xfId="49746" xr:uid="{00000000-0005-0000-0000-00009DC10000}"/>
    <cellStyle name="20% - Accent1 7 2 2 2 2 3 3 2" xfId="49747" xr:uid="{00000000-0005-0000-0000-00009EC10000}"/>
    <cellStyle name="20% - Accent1 7 2 2 2 2 3 4" xfId="49748" xr:uid="{00000000-0005-0000-0000-00009FC10000}"/>
    <cellStyle name="20% - Accent1 7 2 2 2 2 4" xfId="49749" xr:uid="{00000000-0005-0000-0000-0000A0C10000}"/>
    <cellStyle name="20% - Accent1 7 2 2 2 2 4 2" xfId="49750" xr:uid="{00000000-0005-0000-0000-0000A1C10000}"/>
    <cellStyle name="20% - Accent1 7 2 2 2 2 4 2 2" xfId="49751" xr:uid="{00000000-0005-0000-0000-0000A2C10000}"/>
    <cellStyle name="20% - Accent1 7 2 2 2 2 4 2 2 2" xfId="49752" xr:uid="{00000000-0005-0000-0000-0000A3C10000}"/>
    <cellStyle name="20% - Accent1 7 2 2 2 2 4 2 3" xfId="49753" xr:uid="{00000000-0005-0000-0000-0000A4C10000}"/>
    <cellStyle name="20% - Accent1 7 2 2 2 2 4 3" xfId="49754" xr:uid="{00000000-0005-0000-0000-0000A5C10000}"/>
    <cellStyle name="20% - Accent1 7 2 2 2 2 4 3 2" xfId="49755" xr:uid="{00000000-0005-0000-0000-0000A6C10000}"/>
    <cellStyle name="20% - Accent1 7 2 2 2 2 4 4" xfId="49756" xr:uid="{00000000-0005-0000-0000-0000A7C10000}"/>
    <cellStyle name="20% - Accent1 7 2 2 2 2 5" xfId="49757" xr:uid="{00000000-0005-0000-0000-0000A8C10000}"/>
    <cellStyle name="20% - Accent1 7 2 2 2 2 5 2" xfId="49758" xr:uid="{00000000-0005-0000-0000-0000A9C10000}"/>
    <cellStyle name="20% - Accent1 7 2 2 2 2 5 2 2" xfId="49759" xr:uid="{00000000-0005-0000-0000-0000AAC10000}"/>
    <cellStyle name="20% - Accent1 7 2 2 2 2 5 3" xfId="49760" xr:uid="{00000000-0005-0000-0000-0000ABC10000}"/>
    <cellStyle name="20% - Accent1 7 2 2 2 2 6" xfId="49761" xr:uid="{00000000-0005-0000-0000-0000ACC10000}"/>
    <cellStyle name="20% - Accent1 7 2 2 2 2 6 2" xfId="49762" xr:uid="{00000000-0005-0000-0000-0000ADC10000}"/>
    <cellStyle name="20% - Accent1 7 2 2 2 2 6 2 2" xfId="49763" xr:uid="{00000000-0005-0000-0000-0000AEC10000}"/>
    <cellStyle name="20% - Accent1 7 2 2 2 2 6 3" xfId="49764" xr:uid="{00000000-0005-0000-0000-0000AFC10000}"/>
    <cellStyle name="20% - Accent1 7 2 2 2 2 7" xfId="49765" xr:uid="{00000000-0005-0000-0000-0000B0C10000}"/>
    <cellStyle name="20% - Accent1 7 2 2 2 2 7 2" xfId="49766" xr:uid="{00000000-0005-0000-0000-0000B1C10000}"/>
    <cellStyle name="20% - Accent1 7 2 2 2 2 8" xfId="49767" xr:uid="{00000000-0005-0000-0000-0000B2C10000}"/>
    <cellStyle name="20% - Accent1 7 2 2 2 2 8 2" xfId="49768" xr:uid="{00000000-0005-0000-0000-0000B3C10000}"/>
    <cellStyle name="20% - Accent1 7 2 2 2 2 9" xfId="49769" xr:uid="{00000000-0005-0000-0000-0000B4C10000}"/>
    <cellStyle name="20% - Accent1 7 2 2 2 3" xfId="49770" xr:uid="{00000000-0005-0000-0000-0000B5C10000}"/>
    <cellStyle name="20% - Accent1 7 2 2 2 3 2" xfId="49771" xr:uid="{00000000-0005-0000-0000-0000B6C10000}"/>
    <cellStyle name="20% - Accent1 7 2 2 2 3 2 2" xfId="49772" xr:uid="{00000000-0005-0000-0000-0000B7C10000}"/>
    <cellStyle name="20% - Accent1 7 2 2 2 3 2 2 2" xfId="49773" xr:uid="{00000000-0005-0000-0000-0000B8C10000}"/>
    <cellStyle name="20% - Accent1 7 2 2 2 3 2 2 2 2" xfId="49774" xr:uid="{00000000-0005-0000-0000-0000B9C10000}"/>
    <cellStyle name="20% - Accent1 7 2 2 2 3 2 2 3" xfId="49775" xr:uid="{00000000-0005-0000-0000-0000BAC10000}"/>
    <cellStyle name="20% - Accent1 7 2 2 2 3 2 3" xfId="49776" xr:uid="{00000000-0005-0000-0000-0000BBC10000}"/>
    <cellStyle name="20% - Accent1 7 2 2 2 3 2 3 2" xfId="49777" xr:uid="{00000000-0005-0000-0000-0000BCC10000}"/>
    <cellStyle name="20% - Accent1 7 2 2 2 3 2 4" xfId="49778" xr:uid="{00000000-0005-0000-0000-0000BDC10000}"/>
    <cellStyle name="20% - Accent1 7 2 2 2 3 3" xfId="49779" xr:uid="{00000000-0005-0000-0000-0000BEC10000}"/>
    <cellStyle name="20% - Accent1 7 2 2 2 3 3 2" xfId="49780" xr:uid="{00000000-0005-0000-0000-0000BFC10000}"/>
    <cellStyle name="20% - Accent1 7 2 2 2 3 3 2 2" xfId="49781" xr:uid="{00000000-0005-0000-0000-0000C0C10000}"/>
    <cellStyle name="20% - Accent1 7 2 2 2 3 3 2 2 2" xfId="49782" xr:uid="{00000000-0005-0000-0000-0000C1C10000}"/>
    <cellStyle name="20% - Accent1 7 2 2 2 3 3 2 3" xfId="49783" xr:uid="{00000000-0005-0000-0000-0000C2C10000}"/>
    <cellStyle name="20% - Accent1 7 2 2 2 3 3 3" xfId="49784" xr:uid="{00000000-0005-0000-0000-0000C3C10000}"/>
    <cellStyle name="20% - Accent1 7 2 2 2 3 3 3 2" xfId="49785" xr:uid="{00000000-0005-0000-0000-0000C4C10000}"/>
    <cellStyle name="20% - Accent1 7 2 2 2 3 3 4" xfId="49786" xr:uid="{00000000-0005-0000-0000-0000C5C10000}"/>
    <cellStyle name="20% - Accent1 7 2 2 2 3 4" xfId="49787" xr:uid="{00000000-0005-0000-0000-0000C6C10000}"/>
    <cellStyle name="20% - Accent1 7 2 2 2 3 4 2" xfId="49788" xr:uid="{00000000-0005-0000-0000-0000C7C10000}"/>
    <cellStyle name="20% - Accent1 7 2 2 2 3 4 2 2" xfId="49789" xr:uid="{00000000-0005-0000-0000-0000C8C10000}"/>
    <cellStyle name="20% - Accent1 7 2 2 2 3 4 2 2 2" xfId="49790" xr:uid="{00000000-0005-0000-0000-0000C9C10000}"/>
    <cellStyle name="20% - Accent1 7 2 2 2 3 4 2 3" xfId="49791" xr:uid="{00000000-0005-0000-0000-0000CAC10000}"/>
    <cellStyle name="20% - Accent1 7 2 2 2 3 4 3" xfId="49792" xr:uid="{00000000-0005-0000-0000-0000CBC10000}"/>
    <cellStyle name="20% - Accent1 7 2 2 2 3 4 3 2" xfId="49793" xr:uid="{00000000-0005-0000-0000-0000CCC10000}"/>
    <cellStyle name="20% - Accent1 7 2 2 2 3 4 4" xfId="49794" xr:uid="{00000000-0005-0000-0000-0000CDC10000}"/>
    <cellStyle name="20% - Accent1 7 2 2 2 3 5" xfId="49795" xr:uid="{00000000-0005-0000-0000-0000CEC10000}"/>
    <cellStyle name="20% - Accent1 7 2 2 2 3 5 2" xfId="49796" xr:uid="{00000000-0005-0000-0000-0000CFC10000}"/>
    <cellStyle name="20% - Accent1 7 2 2 2 3 5 2 2" xfId="49797" xr:uid="{00000000-0005-0000-0000-0000D0C10000}"/>
    <cellStyle name="20% - Accent1 7 2 2 2 3 5 3" xfId="49798" xr:uid="{00000000-0005-0000-0000-0000D1C10000}"/>
    <cellStyle name="20% - Accent1 7 2 2 2 3 6" xfId="49799" xr:uid="{00000000-0005-0000-0000-0000D2C10000}"/>
    <cellStyle name="20% - Accent1 7 2 2 2 3 6 2" xfId="49800" xr:uid="{00000000-0005-0000-0000-0000D3C10000}"/>
    <cellStyle name="20% - Accent1 7 2 2 2 3 6 2 2" xfId="49801" xr:uid="{00000000-0005-0000-0000-0000D4C10000}"/>
    <cellStyle name="20% - Accent1 7 2 2 2 3 6 3" xfId="49802" xr:uid="{00000000-0005-0000-0000-0000D5C10000}"/>
    <cellStyle name="20% - Accent1 7 2 2 2 3 7" xfId="49803" xr:uid="{00000000-0005-0000-0000-0000D6C10000}"/>
    <cellStyle name="20% - Accent1 7 2 2 2 3 7 2" xfId="49804" xr:uid="{00000000-0005-0000-0000-0000D7C10000}"/>
    <cellStyle name="20% - Accent1 7 2 2 2 3 8" xfId="49805" xr:uid="{00000000-0005-0000-0000-0000D8C10000}"/>
    <cellStyle name="20% - Accent1 7 2 2 2 3 8 2" xfId="49806" xr:uid="{00000000-0005-0000-0000-0000D9C10000}"/>
    <cellStyle name="20% - Accent1 7 2 2 2 3 9" xfId="49807" xr:uid="{00000000-0005-0000-0000-0000DAC10000}"/>
    <cellStyle name="20% - Accent1 7 2 2 2 4" xfId="49808" xr:uid="{00000000-0005-0000-0000-0000DBC10000}"/>
    <cellStyle name="20% - Accent1 7 2 2 2 4 2" xfId="49809" xr:uid="{00000000-0005-0000-0000-0000DCC10000}"/>
    <cellStyle name="20% - Accent1 7 2 2 2 4 2 2" xfId="49810" xr:uid="{00000000-0005-0000-0000-0000DDC10000}"/>
    <cellStyle name="20% - Accent1 7 2 2 2 4 2 2 2" xfId="49811" xr:uid="{00000000-0005-0000-0000-0000DEC10000}"/>
    <cellStyle name="20% - Accent1 7 2 2 2 4 2 3" xfId="49812" xr:uid="{00000000-0005-0000-0000-0000DFC10000}"/>
    <cellStyle name="20% - Accent1 7 2 2 2 4 3" xfId="49813" xr:uid="{00000000-0005-0000-0000-0000E0C10000}"/>
    <cellStyle name="20% - Accent1 7 2 2 2 4 3 2" xfId="49814" xr:uid="{00000000-0005-0000-0000-0000E1C10000}"/>
    <cellStyle name="20% - Accent1 7 2 2 2 4 4" xfId="49815" xr:uid="{00000000-0005-0000-0000-0000E2C10000}"/>
    <cellStyle name="20% - Accent1 7 2 2 2 5" xfId="49816" xr:uid="{00000000-0005-0000-0000-0000E3C10000}"/>
    <cellStyle name="20% - Accent1 7 2 2 2 5 2" xfId="49817" xr:uid="{00000000-0005-0000-0000-0000E4C10000}"/>
    <cellStyle name="20% - Accent1 7 2 2 2 5 2 2" xfId="49818" xr:uid="{00000000-0005-0000-0000-0000E5C10000}"/>
    <cellStyle name="20% - Accent1 7 2 2 2 5 2 2 2" xfId="49819" xr:uid="{00000000-0005-0000-0000-0000E6C10000}"/>
    <cellStyle name="20% - Accent1 7 2 2 2 5 2 3" xfId="49820" xr:uid="{00000000-0005-0000-0000-0000E7C10000}"/>
    <cellStyle name="20% - Accent1 7 2 2 2 5 3" xfId="49821" xr:uid="{00000000-0005-0000-0000-0000E8C10000}"/>
    <cellStyle name="20% - Accent1 7 2 2 2 5 3 2" xfId="49822" xr:uid="{00000000-0005-0000-0000-0000E9C10000}"/>
    <cellStyle name="20% - Accent1 7 2 2 2 5 4" xfId="49823" xr:uid="{00000000-0005-0000-0000-0000EAC10000}"/>
    <cellStyle name="20% - Accent1 7 2 2 2 6" xfId="49824" xr:uid="{00000000-0005-0000-0000-0000EBC10000}"/>
    <cellStyle name="20% - Accent1 7 2 2 2 6 2" xfId="49825" xr:uid="{00000000-0005-0000-0000-0000ECC10000}"/>
    <cellStyle name="20% - Accent1 7 2 2 2 6 2 2" xfId="49826" xr:uid="{00000000-0005-0000-0000-0000EDC10000}"/>
    <cellStyle name="20% - Accent1 7 2 2 2 6 2 2 2" xfId="49827" xr:uid="{00000000-0005-0000-0000-0000EEC10000}"/>
    <cellStyle name="20% - Accent1 7 2 2 2 6 2 3" xfId="49828" xr:uid="{00000000-0005-0000-0000-0000EFC10000}"/>
    <cellStyle name="20% - Accent1 7 2 2 2 6 3" xfId="49829" xr:uid="{00000000-0005-0000-0000-0000F0C10000}"/>
    <cellStyle name="20% - Accent1 7 2 2 2 6 3 2" xfId="49830" xr:uid="{00000000-0005-0000-0000-0000F1C10000}"/>
    <cellStyle name="20% - Accent1 7 2 2 2 6 4" xfId="49831" xr:uid="{00000000-0005-0000-0000-0000F2C10000}"/>
    <cellStyle name="20% - Accent1 7 2 2 2 7" xfId="49832" xr:uid="{00000000-0005-0000-0000-0000F3C10000}"/>
    <cellStyle name="20% - Accent1 7 2 2 2 7 2" xfId="49833" xr:uid="{00000000-0005-0000-0000-0000F4C10000}"/>
    <cellStyle name="20% - Accent1 7 2 2 2 7 2 2" xfId="49834" xr:uid="{00000000-0005-0000-0000-0000F5C10000}"/>
    <cellStyle name="20% - Accent1 7 2 2 2 7 3" xfId="49835" xr:uid="{00000000-0005-0000-0000-0000F6C10000}"/>
    <cellStyle name="20% - Accent1 7 2 2 2 8" xfId="49836" xr:uid="{00000000-0005-0000-0000-0000F7C10000}"/>
    <cellStyle name="20% - Accent1 7 2 2 2 8 2" xfId="49837" xr:uid="{00000000-0005-0000-0000-0000F8C10000}"/>
    <cellStyle name="20% - Accent1 7 2 2 2 8 2 2" xfId="49838" xr:uid="{00000000-0005-0000-0000-0000F9C10000}"/>
    <cellStyle name="20% - Accent1 7 2 2 2 8 3" xfId="49839" xr:uid="{00000000-0005-0000-0000-0000FAC10000}"/>
    <cellStyle name="20% - Accent1 7 2 2 2 9" xfId="49840" xr:uid="{00000000-0005-0000-0000-0000FBC10000}"/>
    <cellStyle name="20% - Accent1 7 2 2 2 9 2" xfId="49841" xr:uid="{00000000-0005-0000-0000-0000FCC10000}"/>
    <cellStyle name="20% - Accent1 7 2 2 3" xfId="49842" xr:uid="{00000000-0005-0000-0000-0000FDC10000}"/>
    <cellStyle name="20% - Accent1 7 2 2 3 10" xfId="49843" xr:uid="{00000000-0005-0000-0000-0000FEC10000}"/>
    <cellStyle name="20% - Accent1 7 2 2 3 10 2" xfId="49844" xr:uid="{00000000-0005-0000-0000-0000FFC10000}"/>
    <cellStyle name="20% - Accent1 7 2 2 3 11" xfId="49845" xr:uid="{00000000-0005-0000-0000-000000C20000}"/>
    <cellStyle name="20% - Accent1 7 2 2 3 2" xfId="49846" xr:uid="{00000000-0005-0000-0000-000001C20000}"/>
    <cellStyle name="20% - Accent1 7 2 2 3 2 2" xfId="49847" xr:uid="{00000000-0005-0000-0000-000002C20000}"/>
    <cellStyle name="20% - Accent1 7 2 2 3 2 2 2" xfId="49848" xr:uid="{00000000-0005-0000-0000-000003C20000}"/>
    <cellStyle name="20% - Accent1 7 2 2 3 2 2 2 2" xfId="49849" xr:uid="{00000000-0005-0000-0000-000004C20000}"/>
    <cellStyle name="20% - Accent1 7 2 2 3 2 2 2 2 2" xfId="49850" xr:uid="{00000000-0005-0000-0000-000005C20000}"/>
    <cellStyle name="20% - Accent1 7 2 2 3 2 2 2 3" xfId="49851" xr:uid="{00000000-0005-0000-0000-000006C20000}"/>
    <cellStyle name="20% - Accent1 7 2 2 3 2 2 3" xfId="49852" xr:uid="{00000000-0005-0000-0000-000007C20000}"/>
    <cellStyle name="20% - Accent1 7 2 2 3 2 2 3 2" xfId="49853" xr:uid="{00000000-0005-0000-0000-000008C20000}"/>
    <cellStyle name="20% - Accent1 7 2 2 3 2 2 4" xfId="49854" xr:uid="{00000000-0005-0000-0000-000009C20000}"/>
    <cellStyle name="20% - Accent1 7 2 2 3 2 3" xfId="49855" xr:uid="{00000000-0005-0000-0000-00000AC20000}"/>
    <cellStyle name="20% - Accent1 7 2 2 3 2 3 2" xfId="49856" xr:uid="{00000000-0005-0000-0000-00000BC20000}"/>
    <cellStyle name="20% - Accent1 7 2 2 3 2 3 2 2" xfId="49857" xr:uid="{00000000-0005-0000-0000-00000CC20000}"/>
    <cellStyle name="20% - Accent1 7 2 2 3 2 3 2 2 2" xfId="49858" xr:uid="{00000000-0005-0000-0000-00000DC20000}"/>
    <cellStyle name="20% - Accent1 7 2 2 3 2 3 2 3" xfId="49859" xr:uid="{00000000-0005-0000-0000-00000EC20000}"/>
    <cellStyle name="20% - Accent1 7 2 2 3 2 3 3" xfId="49860" xr:uid="{00000000-0005-0000-0000-00000FC20000}"/>
    <cellStyle name="20% - Accent1 7 2 2 3 2 3 3 2" xfId="49861" xr:uid="{00000000-0005-0000-0000-000010C20000}"/>
    <cellStyle name="20% - Accent1 7 2 2 3 2 3 4" xfId="49862" xr:uid="{00000000-0005-0000-0000-000011C20000}"/>
    <cellStyle name="20% - Accent1 7 2 2 3 2 4" xfId="49863" xr:uid="{00000000-0005-0000-0000-000012C20000}"/>
    <cellStyle name="20% - Accent1 7 2 2 3 2 4 2" xfId="49864" xr:uid="{00000000-0005-0000-0000-000013C20000}"/>
    <cellStyle name="20% - Accent1 7 2 2 3 2 4 2 2" xfId="49865" xr:uid="{00000000-0005-0000-0000-000014C20000}"/>
    <cellStyle name="20% - Accent1 7 2 2 3 2 4 2 2 2" xfId="49866" xr:uid="{00000000-0005-0000-0000-000015C20000}"/>
    <cellStyle name="20% - Accent1 7 2 2 3 2 4 2 3" xfId="49867" xr:uid="{00000000-0005-0000-0000-000016C20000}"/>
    <cellStyle name="20% - Accent1 7 2 2 3 2 4 3" xfId="49868" xr:uid="{00000000-0005-0000-0000-000017C20000}"/>
    <cellStyle name="20% - Accent1 7 2 2 3 2 4 3 2" xfId="49869" xr:uid="{00000000-0005-0000-0000-000018C20000}"/>
    <cellStyle name="20% - Accent1 7 2 2 3 2 4 4" xfId="49870" xr:uid="{00000000-0005-0000-0000-000019C20000}"/>
    <cellStyle name="20% - Accent1 7 2 2 3 2 5" xfId="49871" xr:uid="{00000000-0005-0000-0000-00001AC20000}"/>
    <cellStyle name="20% - Accent1 7 2 2 3 2 5 2" xfId="49872" xr:uid="{00000000-0005-0000-0000-00001BC20000}"/>
    <cellStyle name="20% - Accent1 7 2 2 3 2 5 2 2" xfId="49873" xr:uid="{00000000-0005-0000-0000-00001CC20000}"/>
    <cellStyle name="20% - Accent1 7 2 2 3 2 5 3" xfId="49874" xr:uid="{00000000-0005-0000-0000-00001DC20000}"/>
    <cellStyle name="20% - Accent1 7 2 2 3 2 6" xfId="49875" xr:uid="{00000000-0005-0000-0000-00001EC20000}"/>
    <cellStyle name="20% - Accent1 7 2 2 3 2 6 2" xfId="49876" xr:uid="{00000000-0005-0000-0000-00001FC20000}"/>
    <cellStyle name="20% - Accent1 7 2 2 3 2 6 2 2" xfId="49877" xr:uid="{00000000-0005-0000-0000-000020C20000}"/>
    <cellStyle name="20% - Accent1 7 2 2 3 2 6 3" xfId="49878" xr:uid="{00000000-0005-0000-0000-000021C20000}"/>
    <cellStyle name="20% - Accent1 7 2 2 3 2 7" xfId="49879" xr:uid="{00000000-0005-0000-0000-000022C20000}"/>
    <cellStyle name="20% - Accent1 7 2 2 3 2 7 2" xfId="49880" xr:uid="{00000000-0005-0000-0000-000023C20000}"/>
    <cellStyle name="20% - Accent1 7 2 2 3 2 8" xfId="49881" xr:uid="{00000000-0005-0000-0000-000024C20000}"/>
    <cellStyle name="20% - Accent1 7 2 2 3 2 8 2" xfId="49882" xr:uid="{00000000-0005-0000-0000-000025C20000}"/>
    <cellStyle name="20% - Accent1 7 2 2 3 2 9" xfId="49883" xr:uid="{00000000-0005-0000-0000-000026C20000}"/>
    <cellStyle name="20% - Accent1 7 2 2 3 3" xfId="49884" xr:uid="{00000000-0005-0000-0000-000027C20000}"/>
    <cellStyle name="20% - Accent1 7 2 2 3 3 2" xfId="49885" xr:uid="{00000000-0005-0000-0000-000028C20000}"/>
    <cellStyle name="20% - Accent1 7 2 2 3 3 2 2" xfId="49886" xr:uid="{00000000-0005-0000-0000-000029C20000}"/>
    <cellStyle name="20% - Accent1 7 2 2 3 3 2 2 2" xfId="49887" xr:uid="{00000000-0005-0000-0000-00002AC20000}"/>
    <cellStyle name="20% - Accent1 7 2 2 3 3 2 2 2 2" xfId="49888" xr:uid="{00000000-0005-0000-0000-00002BC20000}"/>
    <cellStyle name="20% - Accent1 7 2 2 3 3 2 2 3" xfId="49889" xr:uid="{00000000-0005-0000-0000-00002CC20000}"/>
    <cellStyle name="20% - Accent1 7 2 2 3 3 2 3" xfId="49890" xr:uid="{00000000-0005-0000-0000-00002DC20000}"/>
    <cellStyle name="20% - Accent1 7 2 2 3 3 2 3 2" xfId="49891" xr:uid="{00000000-0005-0000-0000-00002EC20000}"/>
    <cellStyle name="20% - Accent1 7 2 2 3 3 2 4" xfId="49892" xr:uid="{00000000-0005-0000-0000-00002FC20000}"/>
    <cellStyle name="20% - Accent1 7 2 2 3 3 3" xfId="49893" xr:uid="{00000000-0005-0000-0000-000030C20000}"/>
    <cellStyle name="20% - Accent1 7 2 2 3 3 3 2" xfId="49894" xr:uid="{00000000-0005-0000-0000-000031C20000}"/>
    <cellStyle name="20% - Accent1 7 2 2 3 3 3 2 2" xfId="49895" xr:uid="{00000000-0005-0000-0000-000032C20000}"/>
    <cellStyle name="20% - Accent1 7 2 2 3 3 3 2 2 2" xfId="49896" xr:uid="{00000000-0005-0000-0000-000033C20000}"/>
    <cellStyle name="20% - Accent1 7 2 2 3 3 3 2 3" xfId="49897" xr:uid="{00000000-0005-0000-0000-000034C20000}"/>
    <cellStyle name="20% - Accent1 7 2 2 3 3 3 3" xfId="49898" xr:uid="{00000000-0005-0000-0000-000035C20000}"/>
    <cellStyle name="20% - Accent1 7 2 2 3 3 3 3 2" xfId="49899" xr:uid="{00000000-0005-0000-0000-000036C20000}"/>
    <cellStyle name="20% - Accent1 7 2 2 3 3 3 4" xfId="49900" xr:uid="{00000000-0005-0000-0000-000037C20000}"/>
    <cellStyle name="20% - Accent1 7 2 2 3 3 4" xfId="49901" xr:uid="{00000000-0005-0000-0000-000038C20000}"/>
    <cellStyle name="20% - Accent1 7 2 2 3 3 4 2" xfId="49902" xr:uid="{00000000-0005-0000-0000-000039C20000}"/>
    <cellStyle name="20% - Accent1 7 2 2 3 3 4 2 2" xfId="49903" xr:uid="{00000000-0005-0000-0000-00003AC20000}"/>
    <cellStyle name="20% - Accent1 7 2 2 3 3 4 2 2 2" xfId="49904" xr:uid="{00000000-0005-0000-0000-00003BC20000}"/>
    <cellStyle name="20% - Accent1 7 2 2 3 3 4 2 3" xfId="49905" xr:uid="{00000000-0005-0000-0000-00003CC20000}"/>
    <cellStyle name="20% - Accent1 7 2 2 3 3 4 3" xfId="49906" xr:uid="{00000000-0005-0000-0000-00003DC20000}"/>
    <cellStyle name="20% - Accent1 7 2 2 3 3 4 3 2" xfId="49907" xr:uid="{00000000-0005-0000-0000-00003EC20000}"/>
    <cellStyle name="20% - Accent1 7 2 2 3 3 4 4" xfId="49908" xr:uid="{00000000-0005-0000-0000-00003FC20000}"/>
    <cellStyle name="20% - Accent1 7 2 2 3 3 5" xfId="49909" xr:uid="{00000000-0005-0000-0000-000040C20000}"/>
    <cellStyle name="20% - Accent1 7 2 2 3 3 5 2" xfId="49910" xr:uid="{00000000-0005-0000-0000-000041C20000}"/>
    <cellStyle name="20% - Accent1 7 2 2 3 3 5 2 2" xfId="49911" xr:uid="{00000000-0005-0000-0000-000042C20000}"/>
    <cellStyle name="20% - Accent1 7 2 2 3 3 5 3" xfId="49912" xr:uid="{00000000-0005-0000-0000-000043C20000}"/>
    <cellStyle name="20% - Accent1 7 2 2 3 3 6" xfId="49913" xr:uid="{00000000-0005-0000-0000-000044C20000}"/>
    <cellStyle name="20% - Accent1 7 2 2 3 3 6 2" xfId="49914" xr:uid="{00000000-0005-0000-0000-000045C20000}"/>
    <cellStyle name="20% - Accent1 7 2 2 3 3 6 2 2" xfId="49915" xr:uid="{00000000-0005-0000-0000-000046C20000}"/>
    <cellStyle name="20% - Accent1 7 2 2 3 3 6 3" xfId="49916" xr:uid="{00000000-0005-0000-0000-000047C20000}"/>
    <cellStyle name="20% - Accent1 7 2 2 3 3 7" xfId="49917" xr:uid="{00000000-0005-0000-0000-000048C20000}"/>
    <cellStyle name="20% - Accent1 7 2 2 3 3 7 2" xfId="49918" xr:uid="{00000000-0005-0000-0000-000049C20000}"/>
    <cellStyle name="20% - Accent1 7 2 2 3 3 8" xfId="49919" xr:uid="{00000000-0005-0000-0000-00004AC20000}"/>
    <cellStyle name="20% - Accent1 7 2 2 3 3 8 2" xfId="49920" xr:uid="{00000000-0005-0000-0000-00004BC20000}"/>
    <cellStyle name="20% - Accent1 7 2 2 3 3 9" xfId="49921" xr:uid="{00000000-0005-0000-0000-00004CC20000}"/>
    <cellStyle name="20% - Accent1 7 2 2 3 4" xfId="49922" xr:uid="{00000000-0005-0000-0000-00004DC20000}"/>
    <cellStyle name="20% - Accent1 7 2 2 3 4 2" xfId="49923" xr:uid="{00000000-0005-0000-0000-00004EC20000}"/>
    <cellStyle name="20% - Accent1 7 2 2 3 4 2 2" xfId="49924" xr:uid="{00000000-0005-0000-0000-00004FC20000}"/>
    <cellStyle name="20% - Accent1 7 2 2 3 4 2 2 2" xfId="49925" xr:uid="{00000000-0005-0000-0000-000050C20000}"/>
    <cellStyle name="20% - Accent1 7 2 2 3 4 2 3" xfId="49926" xr:uid="{00000000-0005-0000-0000-000051C20000}"/>
    <cellStyle name="20% - Accent1 7 2 2 3 4 3" xfId="49927" xr:uid="{00000000-0005-0000-0000-000052C20000}"/>
    <cellStyle name="20% - Accent1 7 2 2 3 4 3 2" xfId="49928" xr:uid="{00000000-0005-0000-0000-000053C20000}"/>
    <cellStyle name="20% - Accent1 7 2 2 3 4 4" xfId="49929" xr:uid="{00000000-0005-0000-0000-000054C20000}"/>
    <cellStyle name="20% - Accent1 7 2 2 3 5" xfId="49930" xr:uid="{00000000-0005-0000-0000-000055C20000}"/>
    <cellStyle name="20% - Accent1 7 2 2 3 5 2" xfId="49931" xr:uid="{00000000-0005-0000-0000-000056C20000}"/>
    <cellStyle name="20% - Accent1 7 2 2 3 5 2 2" xfId="49932" xr:uid="{00000000-0005-0000-0000-000057C20000}"/>
    <cellStyle name="20% - Accent1 7 2 2 3 5 2 2 2" xfId="49933" xr:uid="{00000000-0005-0000-0000-000058C20000}"/>
    <cellStyle name="20% - Accent1 7 2 2 3 5 2 3" xfId="49934" xr:uid="{00000000-0005-0000-0000-000059C20000}"/>
    <cellStyle name="20% - Accent1 7 2 2 3 5 3" xfId="49935" xr:uid="{00000000-0005-0000-0000-00005AC20000}"/>
    <cellStyle name="20% - Accent1 7 2 2 3 5 3 2" xfId="49936" xr:uid="{00000000-0005-0000-0000-00005BC20000}"/>
    <cellStyle name="20% - Accent1 7 2 2 3 5 4" xfId="49937" xr:uid="{00000000-0005-0000-0000-00005CC20000}"/>
    <cellStyle name="20% - Accent1 7 2 2 3 6" xfId="49938" xr:uid="{00000000-0005-0000-0000-00005DC20000}"/>
    <cellStyle name="20% - Accent1 7 2 2 3 6 2" xfId="49939" xr:uid="{00000000-0005-0000-0000-00005EC20000}"/>
    <cellStyle name="20% - Accent1 7 2 2 3 6 2 2" xfId="49940" xr:uid="{00000000-0005-0000-0000-00005FC20000}"/>
    <cellStyle name="20% - Accent1 7 2 2 3 6 2 2 2" xfId="49941" xr:uid="{00000000-0005-0000-0000-000060C20000}"/>
    <cellStyle name="20% - Accent1 7 2 2 3 6 2 3" xfId="49942" xr:uid="{00000000-0005-0000-0000-000061C20000}"/>
    <cellStyle name="20% - Accent1 7 2 2 3 6 3" xfId="49943" xr:uid="{00000000-0005-0000-0000-000062C20000}"/>
    <cellStyle name="20% - Accent1 7 2 2 3 6 3 2" xfId="49944" xr:uid="{00000000-0005-0000-0000-000063C20000}"/>
    <cellStyle name="20% - Accent1 7 2 2 3 6 4" xfId="49945" xr:uid="{00000000-0005-0000-0000-000064C20000}"/>
    <cellStyle name="20% - Accent1 7 2 2 3 7" xfId="49946" xr:uid="{00000000-0005-0000-0000-000065C20000}"/>
    <cellStyle name="20% - Accent1 7 2 2 3 7 2" xfId="49947" xr:uid="{00000000-0005-0000-0000-000066C20000}"/>
    <cellStyle name="20% - Accent1 7 2 2 3 7 2 2" xfId="49948" xr:uid="{00000000-0005-0000-0000-000067C20000}"/>
    <cellStyle name="20% - Accent1 7 2 2 3 7 3" xfId="49949" xr:uid="{00000000-0005-0000-0000-000068C20000}"/>
    <cellStyle name="20% - Accent1 7 2 2 3 8" xfId="49950" xr:uid="{00000000-0005-0000-0000-000069C20000}"/>
    <cellStyle name="20% - Accent1 7 2 2 3 8 2" xfId="49951" xr:uid="{00000000-0005-0000-0000-00006AC20000}"/>
    <cellStyle name="20% - Accent1 7 2 2 3 8 2 2" xfId="49952" xr:uid="{00000000-0005-0000-0000-00006BC20000}"/>
    <cellStyle name="20% - Accent1 7 2 2 3 8 3" xfId="49953" xr:uid="{00000000-0005-0000-0000-00006CC20000}"/>
    <cellStyle name="20% - Accent1 7 2 2 3 9" xfId="49954" xr:uid="{00000000-0005-0000-0000-00006DC20000}"/>
    <cellStyle name="20% - Accent1 7 2 2 3 9 2" xfId="49955" xr:uid="{00000000-0005-0000-0000-00006EC20000}"/>
    <cellStyle name="20% - Accent1 7 2 2 4" xfId="49956" xr:uid="{00000000-0005-0000-0000-00006FC20000}"/>
    <cellStyle name="20% - Accent1 7 2 2 4 10" xfId="49957" xr:uid="{00000000-0005-0000-0000-000070C20000}"/>
    <cellStyle name="20% - Accent1 7 2 2 4 10 2" xfId="49958" xr:uid="{00000000-0005-0000-0000-000071C20000}"/>
    <cellStyle name="20% - Accent1 7 2 2 4 11" xfId="49959" xr:uid="{00000000-0005-0000-0000-000072C20000}"/>
    <cellStyle name="20% - Accent1 7 2 2 4 2" xfId="49960" xr:uid="{00000000-0005-0000-0000-000073C20000}"/>
    <cellStyle name="20% - Accent1 7 2 2 4 2 2" xfId="49961" xr:uid="{00000000-0005-0000-0000-000074C20000}"/>
    <cellStyle name="20% - Accent1 7 2 2 4 2 2 2" xfId="49962" xr:uid="{00000000-0005-0000-0000-000075C20000}"/>
    <cellStyle name="20% - Accent1 7 2 2 4 2 2 2 2" xfId="49963" xr:uid="{00000000-0005-0000-0000-000076C20000}"/>
    <cellStyle name="20% - Accent1 7 2 2 4 2 2 2 2 2" xfId="49964" xr:uid="{00000000-0005-0000-0000-000077C20000}"/>
    <cellStyle name="20% - Accent1 7 2 2 4 2 2 2 3" xfId="49965" xr:uid="{00000000-0005-0000-0000-000078C20000}"/>
    <cellStyle name="20% - Accent1 7 2 2 4 2 2 3" xfId="49966" xr:uid="{00000000-0005-0000-0000-000079C20000}"/>
    <cellStyle name="20% - Accent1 7 2 2 4 2 2 3 2" xfId="49967" xr:uid="{00000000-0005-0000-0000-00007AC20000}"/>
    <cellStyle name="20% - Accent1 7 2 2 4 2 2 4" xfId="49968" xr:uid="{00000000-0005-0000-0000-00007BC20000}"/>
    <cellStyle name="20% - Accent1 7 2 2 4 2 3" xfId="49969" xr:uid="{00000000-0005-0000-0000-00007CC20000}"/>
    <cellStyle name="20% - Accent1 7 2 2 4 2 3 2" xfId="49970" xr:uid="{00000000-0005-0000-0000-00007DC20000}"/>
    <cellStyle name="20% - Accent1 7 2 2 4 2 3 2 2" xfId="49971" xr:uid="{00000000-0005-0000-0000-00007EC20000}"/>
    <cellStyle name="20% - Accent1 7 2 2 4 2 3 2 2 2" xfId="49972" xr:uid="{00000000-0005-0000-0000-00007FC20000}"/>
    <cellStyle name="20% - Accent1 7 2 2 4 2 3 2 3" xfId="49973" xr:uid="{00000000-0005-0000-0000-000080C20000}"/>
    <cellStyle name="20% - Accent1 7 2 2 4 2 3 3" xfId="49974" xr:uid="{00000000-0005-0000-0000-000081C20000}"/>
    <cellStyle name="20% - Accent1 7 2 2 4 2 3 3 2" xfId="49975" xr:uid="{00000000-0005-0000-0000-000082C20000}"/>
    <cellStyle name="20% - Accent1 7 2 2 4 2 3 4" xfId="49976" xr:uid="{00000000-0005-0000-0000-000083C20000}"/>
    <cellStyle name="20% - Accent1 7 2 2 4 2 4" xfId="49977" xr:uid="{00000000-0005-0000-0000-000084C20000}"/>
    <cellStyle name="20% - Accent1 7 2 2 4 2 4 2" xfId="49978" xr:uid="{00000000-0005-0000-0000-000085C20000}"/>
    <cellStyle name="20% - Accent1 7 2 2 4 2 4 2 2" xfId="49979" xr:uid="{00000000-0005-0000-0000-000086C20000}"/>
    <cellStyle name="20% - Accent1 7 2 2 4 2 4 2 2 2" xfId="49980" xr:uid="{00000000-0005-0000-0000-000087C20000}"/>
    <cellStyle name="20% - Accent1 7 2 2 4 2 4 2 3" xfId="49981" xr:uid="{00000000-0005-0000-0000-000088C20000}"/>
    <cellStyle name="20% - Accent1 7 2 2 4 2 4 3" xfId="49982" xr:uid="{00000000-0005-0000-0000-000089C20000}"/>
    <cellStyle name="20% - Accent1 7 2 2 4 2 4 3 2" xfId="49983" xr:uid="{00000000-0005-0000-0000-00008AC20000}"/>
    <cellStyle name="20% - Accent1 7 2 2 4 2 4 4" xfId="49984" xr:uid="{00000000-0005-0000-0000-00008BC20000}"/>
    <cellStyle name="20% - Accent1 7 2 2 4 2 5" xfId="49985" xr:uid="{00000000-0005-0000-0000-00008CC20000}"/>
    <cellStyle name="20% - Accent1 7 2 2 4 2 5 2" xfId="49986" xr:uid="{00000000-0005-0000-0000-00008DC20000}"/>
    <cellStyle name="20% - Accent1 7 2 2 4 2 5 2 2" xfId="49987" xr:uid="{00000000-0005-0000-0000-00008EC20000}"/>
    <cellStyle name="20% - Accent1 7 2 2 4 2 5 3" xfId="49988" xr:uid="{00000000-0005-0000-0000-00008FC20000}"/>
    <cellStyle name="20% - Accent1 7 2 2 4 2 6" xfId="49989" xr:uid="{00000000-0005-0000-0000-000090C20000}"/>
    <cellStyle name="20% - Accent1 7 2 2 4 2 6 2" xfId="49990" xr:uid="{00000000-0005-0000-0000-000091C20000}"/>
    <cellStyle name="20% - Accent1 7 2 2 4 2 6 2 2" xfId="49991" xr:uid="{00000000-0005-0000-0000-000092C20000}"/>
    <cellStyle name="20% - Accent1 7 2 2 4 2 6 3" xfId="49992" xr:uid="{00000000-0005-0000-0000-000093C20000}"/>
    <cellStyle name="20% - Accent1 7 2 2 4 2 7" xfId="49993" xr:uid="{00000000-0005-0000-0000-000094C20000}"/>
    <cellStyle name="20% - Accent1 7 2 2 4 2 7 2" xfId="49994" xr:uid="{00000000-0005-0000-0000-000095C20000}"/>
    <cellStyle name="20% - Accent1 7 2 2 4 2 8" xfId="49995" xr:uid="{00000000-0005-0000-0000-000096C20000}"/>
    <cellStyle name="20% - Accent1 7 2 2 4 2 8 2" xfId="49996" xr:uid="{00000000-0005-0000-0000-000097C20000}"/>
    <cellStyle name="20% - Accent1 7 2 2 4 2 9" xfId="49997" xr:uid="{00000000-0005-0000-0000-000098C20000}"/>
    <cellStyle name="20% - Accent1 7 2 2 4 3" xfId="49998" xr:uid="{00000000-0005-0000-0000-000099C20000}"/>
    <cellStyle name="20% - Accent1 7 2 2 4 3 2" xfId="49999" xr:uid="{00000000-0005-0000-0000-00009AC20000}"/>
    <cellStyle name="20% - Accent1 7 2 2 4 3 2 2" xfId="50000" xr:uid="{00000000-0005-0000-0000-00009BC20000}"/>
    <cellStyle name="20% - Accent1 7 2 2 4 3 2 2 2" xfId="50001" xr:uid="{00000000-0005-0000-0000-00009CC20000}"/>
    <cellStyle name="20% - Accent1 7 2 2 4 3 2 2 2 2" xfId="50002" xr:uid="{00000000-0005-0000-0000-00009DC20000}"/>
    <cellStyle name="20% - Accent1 7 2 2 4 3 2 2 3" xfId="50003" xr:uid="{00000000-0005-0000-0000-00009EC20000}"/>
    <cellStyle name="20% - Accent1 7 2 2 4 3 2 3" xfId="50004" xr:uid="{00000000-0005-0000-0000-00009FC20000}"/>
    <cellStyle name="20% - Accent1 7 2 2 4 3 2 3 2" xfId="50005" xr:uid="{00000000-0005-0000-0000-0000A0C20000}"/>
    <cellStyle name="20% - Accent1 7 2 2 4 3 2 4" xfId="50006" xr:uid="{00000000-0005-0000-0000-0000A1C20000}"/>
    <cellStyle name="20% - Accent1 7 2 2 4 3 3" xfId="50007" xr:uid="{00000000-0005-0000-0000-0000A2C20000}"/>
    <cellStyle name="20% - Accent1 7 2 2 4 3 3 2" xfId="50008" xr:uid="{00000000-0005-0000-0000-0000A3C20000}"/>
    <cellStyle name="20% - Accent1 7 2 2 4 3 3 2 2" xfId="50009" xr:uid="{00000000-0005-0000-0000-0000A4C20000}"/>
    <cellStyle name="20% - Accent1 7 2 2 4 3 3 2 2 2" xfId="50010" xr:uid="{00000000-0005-0000-0000-0000A5C20000}"/>
    <cellStyle name="20% - Accent1 7 2 2 4 3 3 2 3" xfId="50011" xr:uid="{00000000-0005-0000-0000-0000A6C20000}"/>
    <cellStyle name="20% - Accent1 7 2 2 4 3 3 3" xfId="50012" xr:uid="{00000000-0005-0000-0000-0000A7C20000}"/>
    <cellStyle name="20% - Accent1 7 2 2 4 3 3 3 2" xfId="50013" xr:uid="{00000000-0005-0000-0000-0000A8C20000}"/>
    <cellStyle name="20% - Accent1 7 2 2 4 3 3 4" xfId="50014" xr:uid="{00000000-0005-0000-0000-0000A9C20000}"/>
    <cellStyle name="20% - Accent1 7 2 2 4 3 4" xfId="50015" xr:uid="{00000000-0005-0000-0000-0000AAC20000}"/>
    <cellStyle name="20% - Accent1 7 2 2 4 3 4 2" xfId="50016" xr:uid="{00000000-0005-0000-0000-0000ABC20000}"/>
    <cellStyle name="20% - Accent1 7 2 2 4 3 4 2 2" xfId="50017" xr:uid="{00000000-0005-0000-0000-0000ACC20000}"/>
    <cellStyle name="20% - Accent1 7 2 2 4 3 4 2 2 2" xfId="50018" xr:uid="{00000000-0005-0000-0000-0000ADC20000}"/>
    <cellStyle name="20% - Accent1 7 2 2 4 3 4 2 3" xfId="50019" xr:uid="{00000000-0005-0000-0000-0000AEC20000}"/>
    <cellStyle name="20% - Accent1 7 2 2 4 3 4 3" xfId="50020" xr:uid="{00000000-0005-0000-0000-0000AFC20000}"/>
    <cellStyle name="20% - Accent1 7 2 2 4 3 4 3 2" xfId="50021" xr:uid="{00000000-0005-0000-0000-0000B0C20000}"/>
    <cellStyle name="20% - Accent1 7 2 2 4 3 4 4" xfId="50022" xr:uid="{00000000-0005-0000-0000-0000B1C20000}"/>
    <cellStyle name="20% - Accent1 7 2 2 4 3 5" xfId="50023" xr:uid="{00000000-0005-0000-0000-0000B2C20000}"/>
    <cellStyle name="20% - Accent1 7 2 2 4 3 5 2" xfId="50024" xr:uid="{00000000-0005-0000-0000-0000B3C20000}"/>
    <cellStyle name="20% - Accent1 7 2 2 4 3 5 2 2" xfId="50025" xr:uid="{00000000-0005-0000-0000-0000B4C20000}"/>
    <cellStyle name="20% - Accent1 7 2 2 4 3 5 3" xfId="50026" xr:uid="{00000000-0005-0000-0000-0000B5C20000}"/>
    <cellStyle name="20% - Accent1 7 2 2 4 3 6" xfId="50027" xr:uid="{00000000-0005-0000-0000-0000B6C20000}"/>
    <cellStyle name="20% - Accent1 7 2 2 4 3 6 2" xfId="50028" xr:uid="{00000000-0005-0000-0000-0000B7C20000}"/>
    <cellStyle name="20% - Accent1 7 2 2 4 3 6 2 2" xfId="50029" xr:uid="{00000000-0005-0000-0000-0000B8C20000}"/>
    <cellStyle name="20% - Accent1 7 2 2 4 3 6 3" xfId="50030" xr:uid="{00000000-0005-0000-0000-0000B9C20000}"/>
    <cellStyle name="20% - Accent1 7 2 2 4 3 7" xfId="50031" xr:uid="{00000000-0005-0000-0000-0000BAC20000}"/>
    <cellStyle name="20% - Accent1 7 2 2 4 3 7 2" xfId="50032" xr:uid="{00000000-0005-0000-0000-0000BBC20000}"/>
    <cellStyle name="20% - Accent1 7 2 2 4 3 8" xfId="50033" xr:uid="{00000000-0005-0000-0000-0000BCC20000}"/>
    <cellStyle name="20% - Accent1 7 2 2 4 3 8 2" xfId="50034" xr:uid="{00000000-0005-0000-0000-0000BDC20000}"/>
    <cellStyle name="20% - Accent1 7 2 2 4 3 9" xfId="50035" xr:uid="{00000000-0005-0000-0000-0000BEC20000}"/>
    <cellStyle name="20% - Accent1 7 2 2 4 4" xfId="50036" xr:uid="{00000000-0005-0000-0000-0000BFC20000}"/>
    <cellStyle name="20% - Accent1 7 2 2 4 4 2" xfId="50037" xr:uid="{00000000-0005-0000-0000-0000C0C20000}"/>
    <cellStyle name="20% - Accent1 7 2 2 4 4 2 2" xfId="50038" xr:uid="{00000000-0005-0000-0000-0000C1C20000}"/>
    <cellStyle name="20% - Accent1 7 2 2 4 4 2 2 2" xfId="50039" xr:uid="{00000000-0005-0000-0000-0000C2C20000}"/>
    <cellStyle name="20% - Accent1 7 2 2 4 4 2 3" xfId="50040" xr:uid="{00000000-0005-0000-0000-0000C3C20000}"/>
    <cellStyle name="20% - Accent1 7 2 2 4 4 3" xfId="50041" xr:uid="{00000000-0005-0000-0000-0000C4C20000}"/>
    <cellStyle name="20% - Accent1 7 2 2 4 4 3 2" xfId="50042" xr:uid="{00000000-0005-0000-0000-0000C5C20000}"/>
    <cellStyle name="20% - Accent1 7 2 2 4 4 4" xfId="50043" xr:uid="{00000000-0005-0000-0000-0000C6C20000}"/>
    <cellStyle name="20% - Accent1 7 2 2 4 5" xfId="50044" xr:uid="{00000000-0005-0000-0000-0000C7C20000}"/>
    <cellStyle name="20% - Accent1 7 2 2 4 5 2" xfId="50045" xr:uid="{00000000-0005-0000-0000-0000C8C20000}"/>
    <cellStyle name="20% - Accent1 7 2 2 4 5 2 2" xfId="50046" xr:uid="{00000000-0005-0000-0000-0000C9C20000}"/>
    <cellStyle name="20% - Accent1 7 2 2 4 5 2 2 2" xfId="50047" xr:uid="{00000000-0005-0000-0000-0000CAC20000}"/>
    <cellStyle name="20% - Accent1 7 2 2 4 5 2 3" xfId="50048" xr:uid="{00000000-0005-0000-0000-0000CBC20000}"/>
    <cellStyle name="20% - Accent1 7 2 2 4 5 3" xfId="50049" xr:uid="{00000000-0005-0000-0000-0000CCC20000}"/>
    <cellStyle name="20% - Accent1 7 2 2 4 5 3 2" xfId="50050" xr:uid="{00000000-0005-0000-0000-0000CDC20000}"/>
    <cellStyle name="20% - Accent1 7 2 2 4 5 4" xfId="50051" xr:uid="{00000000-0005-0000-0000-0000CEC20000}"/>
    <cellStyle name="20% - Accent1 7 2 2 4 6" xfId="50052" xr:uid="{00000000-0005-0000-0000-0000CFC20000}"/>
    <cellStyle name="20% - Accent1 7 2 2 4 6 2" xfId="50053" xr:uid="{00000000-0005-0000-0000-0000D0C20000}"/>
    <cellStyle name="20% - Accent1 7 2 2 4 6 2 2" xfId="50054" xr:uid="{00000000-0005-0000-0000-0000D1C20000}"/>
    <cellStyle name="20% - Accent1 7 2 2 4 6 2 2 2" xfId="50055" xr:uid="{00000000-0005-0000-0000-0000D2C20000}"/>
    <cellStyle name="20% - Accent1 7 2 2 4 6 2 3" xfId="50056" xr:uid="{00000000-0005-0000-0000-0000D3C20000}"/>
    <cellStyle name="20% - Accent1 7 2 2 4 6 3" xfId="50057" xr:uid="{00000000-0005-0000-0000-0000D4C20000}"/>
    <cellStyle name="20% - Accent1 7 2 2 4 6 3 2" xfId="50058" xr:uid="{00000000-0005-0000-0000-0000D5C20000}"/>
    <cellStyle name="20% - Accent1 7 2 2 4 6 4" xfId="50059" xr:uid="{00000000-0005-0000-0000-0000D6C20000}"/>
    <cellStyle name="20% - Accent1 7 2 2 4 7" xfId="50060" xr:uid="{00000000-0005-0000-0000-0000D7C20000}"/>
    <cellStyle name="20% - Accent1 7 2 2 4 7 2" xfId="50061" xr:uid="{00000000-0005-0000-0000-0000D8C20000}"/>
    <cellStyle name="20% - Accent1 7 2 2 4 7 2 2" xfId="50062" xr:uid="{00000000-0005-0000-0000-0000D9C20000}"/>
    <cellStyle name="20% - Accent1 7 2 2 4 7 3" xfId="50063" xr:uid="{00000000-0005-0000-0000-0000DAC20000}"/>
    <cellStyle name="20% - Accent1 7 2 2 4 8" xfId="50064" xr:uid="{00000000-0005-0000-0000-0000DBC20000}"/>
    <cellStyle name="20% - Accent1 7 2 2 4 8 2" xfId="50065" xr:uid="{00000000-0005-0000-0000-0000DCC20000}"/>
    <cellStyle name="20% - Accent1 7 2 2 4 8 2 2" xfId="50066" xr:uid="{00000000-0005-0000-0000-0000DDC20000}"/>
    <cellStyle name="20% - Accent1 7 2 2 4 8 3" xfId="50067" xr:uid="{00000000-0005-0000-0000-0000DEC20000}"/>
    <cellStyle name="20% - Accent1 7 2 2 4 9" xfId="50068" xr:uid="{00000000-0005-0000-0000-0000DFC20000}"/>
    <cellStyle name="20% - Accent1 7 2 2 4 9 2" xfId="50069" xr:uid="{00000000-0005-0000-0000-0000E0C20000}"/>
    <cellStyle name="20% - Accent1 7 2 2 5" xfId="50070" xr:uid="{00000000-0005-0000-0000-0000E1C20000}"/>
    <cellStyle name="20% - Accent1 7 2 2 5 2" xfId="50071" xr:uid="{00000000-0005-0000-0000-0000E2C20000}"/>
    <cellStyle name="20% - Accent1 7 2 2 5 2 2" xfId="50072" xr:uid="{00000000-0005-0000-0000-0000E3C20000}"/>
    <cellStyle name="20% - Accent1 7 2 2 5 2 2 2" xfId="50073" xr:uid="{00000000-0005-0000-0000-0000E4C20000}"/>
    <cellStyle name="20% - Accent1 7 2 2 5 2 2 2 2" xfId="50074" xr:uid="{00000000-0005-0000-0000-0000E5C20000}"/>
    <cellStyle name="20% - Accent1 7 2 2 5 2 2 3" xfId="50075" xr:uid="{00000000-0005-0000-0000-0000E6C20000}"/>
    <cellStyle name="20% - Accent1 7 2 2 5 2 3" xfId="50076" xr:uid="{00000000-0005-0000-0000-0000E7C20000}"/>
    <cellStyle name="20% - Accent1 7 2 2 5 2 3 2" xfId="50077" xr:uid="{00000000-0005-0000-0000-0000E8C20000}"/>
    <cellStyle name="20% - Accent1 7 2 2 5 2 4" xfId="50078" xr:uid="{00000000-0005-0000-0000-0000E9C20000}"/>
    <cellStyle name="20% - Accent1 7 2 2 5 3" xfId="50079" xr:uid="{00000000-0005-0000-0000-0000EAC20000}"/>
    <cellStyle name="20% - Accent1 7 2 2 5 3 2" xfId="50080" xr:uid="{00000000-0005-0000-0000-0000EBC20000}"/>
    <cellStyle name="20% - Accent1 7 2 2 5 3 2 2" xfId="50081" xr:uid="{00000000-0005-0000-0000-0000ECC20000}"/>
    <cellStyle name="20% - Accent1 7 2 2 5 3 2 2 2" xfId="50082" xr:uid="{00000000-0005-0000-0000-0000EDC20000}"/>
    <cellStyle name="20% - Accent1 7 2 2 5 3 2 3" xfId="50083" xr:uid="{00000000-0005-0000-0000-0000EEC20000}"/>
    <cellStyle name="20% - Accent1 7 2 2 5 3 3" xfId="50084" xr:uid="{00000000-0005-0000-0000-0000EFC20000}"/>
    <cellStyle name="20% - Accent1 7 2 2 5 3 3 2" xfId="50085" xr:uid="{00000000-0005-0000-0000-0000F0C20000}"/>
    <cellStyle name="20% - Accent1 7 2 2 5 3 4" xfId="50086" xr:uid="{00000000-0005-0000-0000-0000F1C20000}"/>
    <cellStyle name="20% - Accent1 7 2 2 5 4" xfId="50087" xr:uid="{00000000-0005-0000-0000-0000F2C20000}"/>
    <cellStyle name="20% - Accent1 7 2 2 5 4 2" xfId="50088" xr:uid="{00000000-0005-0000-0000-0000F3C20000}"/>
    <cellStyle name="20% - Accent1 7 2 2 5 4 2 2" xfId="50089" xr:uid="{00000000-0005-0000-0000-0000F4C20000}"/>
    <cellStyle name="20% - Accent1 7 2 2 5 4 2 2 2" xfId="50090" xr:uid="{00000000-0005-0000-0000-0000F5C20000}"/>
    <cellStyle name="20% - Accent1 7 2 2 5 4 2 3" xfId="50091" xr:uid="{00000000-0005-0000-0000-0000F6C20000}"/>
    <cellStyle name="20% - Accent1 7 2 2 5 4 3" xfId="50092" xr:uid="{00000000-0005-0000-0000-0000F7C20000}"/>
    <cellStyle name="20% - Accent1 7 2 2 5 4 3 2" xfId="50093" xr:uid="{00000000-0005-0000-0000-0000F8C20000}"/>
    <cellStyle name="20% - Accent1 7 2 2 5 4 4" xfId="50094" xr:uid="{00000000-0005-0000-0000-0000F9C20000}"/>
    <cellStyle name="20% - Accent1 7 2 2 5 5" xfId="50095" xr:uid="{00000000-0005-0000-0000-0000FAC20000}"/>
    <cellStyle name="20% - Accent1 7 2 2 5 5 2" xfId="50096" xr:uid="{00000000-0005-0000-0000-0000FBC20000}"/>
    <cellStyle name="20% - Accent1 7 2 2 5 5 2 2" xfId="50097" xr:uid="{00000000-0005-0000-0000-0000FCC20000}"/>
    <cellStyle name="20% - Accent1 7 2 2 5 5 3" xfId="50098" xr:uid="{00000000-0005-0000-0000-0000FDC20000}"/>
    <cellStyle name="20% - Accent1 7 2 2 5 6" xfId="50099" xr:uid="{00000000-0005-0000-0000-0000FEC20000}"/>
    <cellStyle name="20% - Accent1 7 2 2 5 6 2" xfId="50100" xr:uid="{00000000-0005-0000-0000-0000FFC20000}"/>
    <cellStyle name="20% - Accent1 7 2 2 5 6 2 2" xfId="50101" xr:uid="{00000000-0005-0000-0000-000000C30000}"/>
    <cellStyle name="20% - Accent1 7 2 2 5 6 3" xfId="50102" xr:uid="{00000000-0005-0000-0000-000001C30000}"/>
    <cellStyle name="20% - Accent1 7 2 2 5 7" xfId="50103" xr:uid="{00000000-0005-0000-0000-000002C30000}"/>
    <cellStyle name="20% - Accent1 7 2 2 5 7 2" xfId="50104" xr:uid="{00000000-0005-0000-0000-000003C30000}"/>
    <cellStyle name="20% - Accent1 7 2 2 5 8" xfId="50105" xr:uid="{00000000-0005-0000-0000-000004C30000}"/>
    <cellStyle name="20% - Accent1 7 2 2 5 8 2" xfId="50106" xr:uid="{00000000-0005-0000-0000-000005C30000}"/>
    <cellStyle name="20% - Accent1 7 2 2 5 9" xfId="50107" xr:uid="{00000000-0005-0000-0000-000006C30000}"/>
    <cellStyle name="20% - Accent1 7 2 2 6" xfId="50108" xr:uid="{00000000-0005-0000-0000-000007C30000}"/>
    <cellStyle name="20% - Accent1 7 2 2 6 2" xfId="50109" xr:uid="{00000000-0005-0000-0000-000008C30000}"/>
    <cellStyle name="20% - Accent1 7 2 2 6 2 2" xfId="50110" xr:uid="{00000000-0005-0000-0000-000009C30000}"/>
    <cellStyle name="20% - Accent1 7 2 2 6 2 2 2" xfId="50111" xr:uid="{00000000-0005-0000-0000-00000AC30000}"/>
    <cellStyle name="20% - Accent1 7 2 2 6 2 2 2 2" xfId="50112" xr:uid="{00000000-0005-0000-0000-00000BC30000}"/>
    <cellStyle name="20% - Accent1 7 2 2 6 2 2 3" xfId="50113" xr:uid="{00000000-0005-0000-0000-00000CC30000}"/>
    <cellStyle name="20% - Accent1 7 2 2 6 2 3" xfId="50114" xr:uid="{00000000-0005-0000-0000-00000DC30000}"/>
    <cellStyle name="20% - Accent1 7 2 2 6 2 3 2" xfId="50115" xr:uid="{00000000-0005-0000-0000-00000EC30000}"/>
    <cellStyle name="20% - Accent1 7 2 2 6 2 4" xfId="50116" xr:uid="{00000000-0005-0000-0000-00000FC30000}"/>
    <cellStyle name="20% - Accent1 7 2 2 6 3" xfId="50117" xr:uid="{00000000-0005-0000-0000-000010C30000}"/>
    <cellStyle name="20% - Accent1 7 2 2 6 3 2" xfId="50118" xr:uid="{00000000-0005-0000-0000-000011C30000}"/>
    <cellStyle name="20% - Accent1 7 2 2 6 3 2 2" xfId="50119" xr:uid="{00000000-0005-0000-0000-000012C30000}"/>
    <cellStyle name="20% - Accent1 7 2 2 6 3 2 2 2" xfId="50120" xr:uid="{00000000-0005-0000-0000-000013C30000}"/>
    <cellStyle name="20% - Accent1 7 2 2 6 3 2 3" xfId="50121" xr:uid="{00000000-0005-0000-0000-000014C30000}"/>
    <cellStyle name="20% - Accent1 7 2 2 6 3 3" xfId="50122" xr:uid="{00000000-0005-0000-0000-000015C30000}"/>
    <cellStyle name="20% - Accent1 7 2 2 6 3 3 2" xfId="50123" xr:uid="{00000000-0005-0000-0000-000016C30000}"/>
    <cellStyle name="20% - Accent1 7 2 2 6 3 4" xfId="50124" xr:uid="{00000000-0005-0000-0000-000017C30000}"/>
    <cellStyle name="20% - Accent1 7 2 2 6 4" xfId="50125" xr:uid="{00000000-0005-0000-0000-000018C30000}"/>
    <cellStyle name="20% - Accent1 7 2 2 6 4 2" xfId="50126" xr:uid="{00000000-0005-0000-0000-000019C30000}"/>
    <cellStyle name="20% - Accent1 7 2 2 6 4 2 2" xfId="50127" xr:uid="{00000000-0005-0000-0000-00001AC30000}"/>
    <cellStyle name="20% - Accent1 7 2 2 6 4 2 2 2" xfId="50128" xr:uid="{00000000-0005-0000-0000-00001BC30000}"/>
    <cellStyle name="20% - Accent1 7 2 2 6 4 2 3" xfId="50129" xr:uid="{00000000-0005-0000-0000-00001CC30000}"/>
    <cellStyle name="20% - Accent1 7 2 2 6 4 3" xfId="50130" xr:uid="{00000000-0005-0000-0000-00001DC30000}"/>
    <cellStyle name="20% - Accent1 7 2 2 6 4 3 2" xfId="50131" xr:uid="{00000000-0005-0000-0000-00001EC30000}"/>
    <cellStyle name="20% - Accent1 7 2 2 6 4 4" xfId="50132" xr:uid="{00000000-0005-0000-0000-00001FC30000}"/>
    <cellStyle name="20% - Accent1 7 2 2 6 5" xfId="50133" xr:uid="{00000000-0005-0000-0000-000020C30000}"/>
    <cellStyle name="20% - Accent1 7 2 2 6 5 2" xfId="50134" xr:uid="{00000000-0005-0000-0000-000021C30000}"/>
    <cellStyle name="20% - Accent1 7 2 2 6 5 2 2" xfId="50135" xr:uid="{00000000-0005-0000-0000-000022C30000}"/>
    <cellStyle name="20% - Accent1 7 2 2 6 5 3" xfId="50136" xr:uid="{00000000-0005-0000-0000-000023C30000}"/>
    <cellStyle name="20% - Accent1 7 2 2 6 6" xfId="50137" xr:uid="{00000000-0005-0000-0000-000024C30000}"/>
    <cellStyle name="20% - Accent1 7 2 2 6 6 2" xfId="50138" xr:uid="{00000000-0005-0000-0000-000025C30000}"/>
    <cellStyle name="20% - Accent1 7 2 2 6 6 2 2" xfId="50139" xr:uid="{00000000-0005-0000-0000-000026C30000}"/>
    <cellStyle name="20% - Accent1 7 2 2 6 6 3" xfId="50140" xr:uid="{00000000-0005-0000-0000-000027C30000}"/>
    <cellStyle name="20% - Accent1 7 2 2 6 7" xfId="50141" xr:uid="{00000000-0005-0000-0000-000028C30000}"/>
    <cellStyle name="20% - Accent1 7 2 2 6 7 2" xfId="50142" xr:uid="{00000000-0005-0000-0000-000029C30000}"/>
    <cellStyle name="20% - Accent1 7 2 2 6 8" xfId="50143" xr:uid="{00000000-0005-0000-0000-00002AC30000}"/>
    <cellStyle name="20% - Accent1 7 2 2 6 8 2" xfId="50144" xr:uid="{00000000-0005-0000-0000-00002BC30000}"/>
    <cellStyle name="20% - Accent1 7 2 2 6 9" xfId="50145" xr:uid="{00000000-0005-0000-0000-00002CC30000}"/>
    <cellStyle name="20% - Accent1 7 2 2 7" xfId="50146" xr:uid="{00000000-0005-0000-0000-00002DC30000}"/>
    <cellStyle name="20% - Accent1 7 2 2 7 2" xfId="50147" xr:uid="{00000000-0005-0000-0000-00002EC30000}"/>
    <cellStyle name="20% - Accent1 7 2 2 7 2 2" xfId="50148" xr:uid="{00000000-0005-0000-0000-00002FC30000}"/>
    <cellStyle name="20% - Accent1 7 2 2 7 2 2 2" xfId="50149" xr:uid="{00000000-0005-0000-0000-000030C30000}"/>
    <cellStyle name="20% - Accent1 7 2 2 7 2 3" xfId="50150" xr:uid="{00000000-0005-0000-0000-000031C30000}"/>
    <cellStyle name="20% - Accent1 7 2 2 7 3" xfId="50151" xr:uid="{00000000-0005-0000-0000-000032C30000}"/>
    <cellStyle name="20% - Accent1 7 2 2 7 3 2" xfId="50152" xr:uid="{00000000-0005-0000-0000-000033C30000}"/>
    <cellStyle name="20% - Accent1 7 2 2 7 4" xfId="50153" xr:uid="{00000000-0005-0000-0000-000034C30000}"/>
    <cellStyle name="20% - Accent1 7 2 2 8" xfId="50154" xr:uid="{00000000-0005-0000-0000-000035C30000}"/>
    <cellStyle name="20% - Accent1 7 2 2 8 2" xfId="50155" xr:uid="{00000000-0005-0000-0000-000036C30000}"/>
    <cellStyle name="20% - Accent1 7 2 2 8 2 2" xfId="50156" xr:uid="{00000000-0005-0000-0000-000037C30000}"/>
    <cellStyle name="20% - Accent1 7 2 2 8 2 2 2" xfId="50157" xr:uid="{00000000-0005-0000-0000-000038C30000}"/>
    <cellStyle name="20% - Accent1 7 2 2 8 2 3" xfId="50158" xr:uid="{00000000-0005-0000-0000-000039C30000}"/>
    <cellStyle name="20% - Accent1 7 2 2 8 3" xfId="50159" xr:uid="{00000000-0005-0000-0000-00003AC30000}"/>
    <cellStyle name="20% - Accent1 7 2 2 8 3 2" xfId="50160" xr:uid="{00000000-0005-0000-0000-00003BC30000}"/>
    <cellStyle name="20% - Accent1 7 2 2 8 4" xfId="50161" xr:uid="{00000000-0005-0000-0000-00003CC30000}"/>
    <cellStyle name="20% - Accent1 7 2 2 9" xfId="50162" xr:uid="{00000000-0005-0000-0000-00003DC30000}"/>
    <cellStyle name="20% - Accent1 7 2 2 9 2" xfId="50163" xr:uid="{00000000-0005-0000-0000-00003EC30000}"/>
    <cellStyle name="20% - Accent1 7 2 2 9 2 2" xfId="50164" xr:uid="{00000000-0005-0000-0000-00003FC30000}"/>
    <cellStyle name="20% - Accent1 7 2 2 9 2 2 2" xfId="50165" xr:uid="{00000000-0005-0000-0000-000040C30000}"/>
    <cellStyle name="20% - Accent1 7 2 2 9 2 3" xfId="50166" xr:uid="{00000000-0005-0000-0000-000041C30000}"/>
    <cellStyle name="20% - Accent1 7 2 2 9 3" xfId="50167" xr:uid="{00000000-0005-0000-0000-000042C30000}"/>
    <cellStyle name="20% - Accent1 7 2 2 9 3 2" xfId="50168" xr:uid="{00000000-0005-0000-0000-000043C30000}"/>
    <cellStyle name="20% - Accent1 7 2 2 9 4" xfId="50169" xr:uid="{00000000-0005-0000-0000-000044C30000}"/>
    <cellStyle name="20% - Accent1 7 2 3" xfId="50170" xr:uid="{00000000-0005-0000-0000-000045C30000}"/>
    <cellStyle name="20% - Accent1 7 2 3 10" xfId="50171" xr:uid="{00000000-0005-0000-0000-000046C30000}"/>
    <cellStyle name="20% - Accent1 7 2 3 10 2" xfId="50172" xr:uid="{00000000-0005-0000-0000-000047C30000}"/>
    <cellStyle name="20% - Accent1 7 2 3 11" xfId="50173" xr:uid="{00000000-0005-0000-0000-000048C30000}"/>
    <cellStyle name="20% - Accent1 7 2 3 2" xfId="50174" xr:uid="{00000000-0005-0000-0000-000049C30000}"/>
    <cellStyle name="20% - Accent1 7 2 3 2 2" xfId="50175" xr:uid="{00000000-0005-0000-0000-00004AC30000}"/>
    <cellStyle name="20% - Accent1 7 2 3 2 2 2" xfId="50176" xr:uid="{00000000-0005-0000-0000-00004BC30000}"/>
    <cellStyle name="20% - Accent1 7 2 3 2 2 2 2" xfId="50177" xr:uid="{00000000-0005-0000-0000-00004CC30000}"/>
    <cellStyle name="20% - Accent1 7 2 3 2 2 2 2 2" xfId="50178" xr:uid="{00000000-0005-0000-0000-00004DC30000}"/>
    <cellStyle name="20% - Accent1 7 2 3 2 2 2 3" xfId="50179" xr:uid="{00000000-0005-0000-0000-00004EC30000}"/>
    <cellStyle name="20% - Accent1 7 2 3 2 2 3" xfId="50180" xr:uid="{00000000-0005-0000-0000-00004FC30000}"/>
    <cellStyle name="20% - Accent1 7 2 3 2 2 3 2" xfId="50181" xr:uid="{00000000-0005-0000-0000-000050C30000}"/>
    <cellStyle name="20% - Accent1 7 2 3 2 2 4" xfId="50182" xr:uid="{00000000-0005-0000-0000-000051C30000}"/>
    <cellStyle name="20% - Accent1 7 2 3 2 3" xfId="50183" xr:uid="{00000000-0005-0000-0000-000052C30000}"/>
    <cellStyle name="20% - Accent1 7 2 3 2 3 2" xfId="50184" xr:uid="{00000000-0005-0000-0000-000053C30000}"/>
    <cellStyle name="20% - Accent1 7 2 3 2 3 2 2" xfId="50185" xr:uid="{00000000-0005-0000-0000-000054C30000}"/>
    <cellStyle name="20% - Accent1 7 2 3 2 3 2 2 2" xfId="50186" xr:uid="{00000000-0005-0000-0000-000055C30000}"/>
    <cellStyle name="20% - Accent1 7 2 3 2 3 2 3" xfId="50187" xr:uid="{00000000-0005-0000-0000-000056C30000}"/>
    <cellStyle name="20% - Accent1 7 2 3 2 3 3" xfId="50188" xr:uid="{00000000-0005-0000-0000-000057C30000}"/>
    <cellStyle name="20% - Accent1 7 2 3 2 3 3 2" xfId="50189" xr:uid="{00000000-0005-0000-0000-000058C30000}"/>
    <cellStyle name="20% - Accent1 7 2 3 2 3 4" xfId="50190" xr:uid="{00000000-0005-0000-0000-000059C30000}"/>
    <cellStyle name="20% - Accent1 7 2 3 2 4" xfId="50191" xr:uid="{00000000-0005-0000-0000-00005AC30000}"/>
    <cellStyle name="20% - Accent1 7 2 3 2 4 2" xfId="50192" xr:uid="{00000000-0005-0000-0000-00005BC30000}"/>
    <cellStyle name="20% - Accent1 7 2 3 2 4 2 2" xfId="50193" xr:uid="{00000000-0005-0000-0000-00005CC30000}"/>
    <cellStyle name="20% - Accent1 7 2 3 2 4 2 2 2" xfId="50194" xr:uid="{00000000-0005-0000-0000-00005DC30000}"/>
    <cellStyle name="20% - Accent1 7 2 3 2 4 2 3" xfId="50195" xr:uid="{00000000-0005-0000-0000-00005EC30000}"/>
    <cellStyle name="20% - Accent1 7 2 3 2 4 3" xfId="50196" xr:uid="{00000000-0005-0000-0000-00005FC30000}"/>
    <cellStyle name="20% - Accent1 7 2 3 2 4 3 2" xfId="50197" xr:uid="{00000000-0005-0000-0000-000060C30000}"/>
    <cellStyle name="20% - Accent1 7 2 3 2 4 4" xfId="50198" xr:uid="{00000000-0005-0000-0000-000061C30000}"/>
    <cellStyle name="20% - Accent1 7 2 3 2 5" xfId="50199" xr:uid="{00000000-0005-0000-0000-000062C30000}"/>
    <cellStyle name="20% - Accent1 7 2 3 2 5 2" xfId="50200" xr:uid="{00000000-0005-0000-0000-000063C30000}"/>
    <cellStyle name="20% - Accent1 7 2 3 2 5 2 2" xfId="50201" xr:uid="{00000000-0005-0000-0000-000064C30000}"/>
    <cellStyle name="20% - Accent1 7 2 3 2 5 3" xfId="50202" xr:uid="{00000000-0005-0000-0000-000065C30000}"/>
    <cellStyle name="20% - Accent1 7 2 3 2 6" xfId="50203" xr:uid="{00000000-0005-0000-0000-000066C30000}"/>
    <cellStyle name="20% - Accent1 7 2 3 2 6 2" xfId="50204" xr:uid="{00000000-0005-0000-0000-000067C30000}"/>
    <cellStyle name="20% - Accent1 7 2 3 2 6 2 2" xfId="50205" xr:uid="{00000000-0005-0000-0000-000068C30000}"/>
    <cellStyle name="20% - Accent1 7 2 3 2 6 3" xfId="50206" xr:uid="{00000000-0005-0000-0000-000069C30000}"/>
    <cellStyle name="20% - Accent1 7 2 3 2 7" xfId="50207" xr:uid="{00000000-0005-0000-0000-00006AC30000}"/>
    <cellStyle name="20% - Accent1 7 2 3 2 7 2" xfId="50208" xr:uid="{00000000-0005-0000-0000-00006BC30000}"/>
    <cellStyle name="20% - Accent1 7 2 3 2 8" xfId="50209" xr:uid="{00000000-0005-0000-0000-00006CC30000}"/>
    <cellStyle name="20% - Accent1 7 2 3 2 8 2" xfId="50210" xr:uid="{00000000-0005-0000-0000-00006DC30000}"/>
    <cellStyle name="20% - Accent1 7 2 3 2 9" xfId="50211" xr:uid="{00000000-0005-0000-0000-00006EC30000}"/>
    <cellStyle name="20% - Accent1 7 2 3 3" xfId="50212" xr:uid="{00000000-0005-0000-0000-00006FC30000}"/>
    <cellStyle name="20% - Accent1 7 2 3 3 2" xfId="50213" xr:uid="{00000000-0005-0000-0000-000070C30000}"/>
    <cellStyle name="20% - Accent1 7 2 3 3 2 2" xfId="50214" xr:uid="{00000000-0005-0000-0000-000071C30000}"/>
    <cellStyle name="20% - Accent1 7 2 3 3 2 2 2" xfId="50215" xr:uid="{00000000-0005-0000-0000-000072C30000}"/>
    <cellStyle name="20% - Accent1 7 2 3 3 2 2 2 2" xfId="50216" xr:uid="{00000000-0005-0000-0000-000073C30000}"/>
    <cellStyle name="20% - Accent1 7 2 3 3 2 2 3" xfId="50217" xr:uid="{00000000-0005-0000-0000-000074C30000}"/>
    <cellStyle name="20% - Accent1 7 2 3 3 2 3" xfId="50218" xr:uid="{00000000-0005-0000-0000-000075C30000}"/>
    <cellStyle name="20% - Accent1 7 2 3 3 2 3 2" xfId="50219" xr:uid="{00000000-0005-0000-0000-000076C30000}"/>
    <cellStyle name="20% - Accent1 7 2 3 3 2 4" xfId="50220" xr:uid="{00000000-0005-0000-0000-000077C30000}"/>
    <cellStyle name="20% - Accent1 7 2 3 3 3" xfId="50221" xr:uid="{00000000-0005-0000-0000-000078C30000}"/>
    <cellStyle name="20% - Accent1 7 2 3 3 3 2" xfId="50222" xr:uid="{00000000-0005-0000-0000-000079C30000}"/>
    <cellStyle name="20% - Accent1 7 2 3 3 3 2 2" xfId="50223" xr:uid="{00000000-0005-0000-0000-00007AC30000}"/>
    <cellStyle name="20% - Accent1 7 2 3 3 3 2 2 2" xfId="50224" xr:uid="{00000000-0005-0000-0000-00007BC30000}"/>
    <cellStyle name="20% - Accent1 7 2 3 3 3 2 3" xfId="50225" xr:uid="{00000000-0005-0000-0000-00007CC30000}"/>
    <cellStyle name="20% - Accent1 7 2 3 3 3 3" xfId="50226" xr:uid="{00000000-0005-0000-0000-00007DC30000}"/>
    <cellStyle name="20% - Accent1 7 2 3 3 3 3 2" xfId="50227" xr:uid="{00000000-0005-0000-0000-00007EC30000}"/>
    <cellStyle name="20% - Accent1 7 2 3 3 3 4" xfId="50228" xr:uid="{00000000-0005-0000-0000-00007FC30000}"/>
    <cellStyle name="20% - Accent1 7 2 3 3 4" xfId="50229" xr:uid="{00000000-0005-0000-0000-000080C30000}"/>
    <cellStyle name="20% - Accent1 7 2 3 3 4 2" xfId="50230" xr:uid="{00000000-0005-0000-0000-000081C30000}"/>
    <cellStyle name="20% - Accent1 7 2 3 3 4 2 2" xfId="50231" xr:uid="{00000000-0005-0000-0000-000082C30000}"/>
    <cellStyle name="20% - Accent1 7 2 3 3 4 2 2 2" xfId="50232" xr:uid="{00000000-0005-0000-0000-000083C30000}"/>
    <cellStyle name="20% - Accent1 7 2 3 3 4 2 3" xfId="50233" xr:uid="{00000000-0005-0000-0000-000084C30000}"/>
    <cellStyle name="20% - Accent1 7 2 3 3 4 3" xfId="50234" xr:uid="{00000000-0005-0000-0000-000085C30000}"/>
    <cellStyle name="20% - Accent1 7 2 3 3 4 3 2" xfId="50235" xr:uid="{00000000-0005-0000-0000-000086C30000}"/>
    <cellStyle name="20% - Accent1 7 2 3 3 4 4" xfId="50236" xr:uid="{00000000-0005-0000-0000-000087C30000}"/>
    <cellStyle name="20% - Accent1 7 2 3 3 5" xfId="50237" xr:uid="{00000000-0005-0000-0000-000088C30000}"/>
    <cellStyle name="20% - Accent1 7 2 3 3 5 2" xfId="50238" xr:uid="{00000000-0005-0000-0000-000089C30000}"/>
    <cellStyle name="20% - Accent1 7 2 3 3 5 2 2" xfId="50239" xr:uid="{00000000-0005-0000-0000-00008AC30000}"/>
    <cellStyle name="20% - Accent1 7 2 3 3 5 3" xfId="50240" xr:uid="{00000000-0005-0000-0000-00008BC30000}"/>
    <cellStyle name="20% - Accent1 7 2 3 3 6" xfId="50241" xr:uid="{00000000-0005-0000-0000-00008CC30000}"/>
    <cellStyle name="20% - Accent1 7 2 3 3 6 2" xfId="50242" xr:uid="{00000000-0005-0000-0000-00008DC30000}"/>
    <cellStyle name="20% - Accent1 7 2 3 3 6 2 2" xfId="50243" xr:uid="{00000000-0005-0000-0000-00008EC30000}"/>
    <cellStyle name="20% - Accent1 7 2 3 3 6 3" xfId="50244" xr:uid="{00000000-0005-0000-0000-00008FC30000}"/>
    <cellStyle name="20% - Accent1 7 2 3 3 7" xfId="50245" xr:uid="{00000000-0005-0000-0000-000090C30000}"/>
    <cellStyle name="20% - Accent1 7 2 3 3 7 2" xfId="50246" xr:uid="{00000000-0005-0000-0000-000091C30000}"/>
    <cellStyle name="20% - Accent1 7 2 3 3 8" xfId="50247" xr:uid="{00000000-0005-0000-0000-000092C30000}"/>
    <cellStyle name="20% - Accent1 7 2 3 3 8 2" xfId="50248" xr:uid="{00000000-0005-0000-0000-000093C30000}"/>
    <cellStyle name="20% - Accent1 7 2 3 3 9" xfId="50249" xr:uid="{00000000-0005-0000-0000-000094C30000}"/>
    <cellStyle name="20% - Accent1 7 2 3 4" xfId="50250" xr:uid="{00000000-0005-0000-0000-000095C30000}"/>
    <cellStyle name="20% - Accent1 7 2 3 4 2" xfId="50251" xr:uid="{00000000-0005-0000-0000-000096C30000}"/>
    <cellStyle name="20% - Accent1 7 2 3 4 2 2" xfId="50252" xr:uid="{00000000-0005-0000-0000-000097C30000}"/>
    <cellStyle name="20% - Accent1 7 2 3 4 2 2 2" xfId="50253" xr:uid="{00000000-0005-0000-0000-000098C30000}"/>
    <cellStyle name="20% - Accent1 7 2 3 4 2 3" xfId="50254" xr:uid="{00000000-0005-0000-0000-000099C30000}"/>
    <cellStyle name="20% - Accent1 7 2 3 4 3" xfId="50255" xr:uid="{00000000-0005-0000-0000-00009AC30000}"/>
    <cellStyle name="20% - Accent1 7 2 3 4 3 2" xfId="50256" xr:uid="{00000000-0005-0000-0000-00009BC30000}"/>
    <cellStyle name="20% - Accent1 7 2 3 4 4" xfId="50257" xr:uid="{00000000-0005-0000-0000-00009CC30000}"/>
    <cellStyle name="20% - Accent1 7 2 3 5" xfId="50258" xr:uid="{00000000-0005-0000-0000-00009DC30000}"/>
    <cellStyle name="20% - Accent1 7 2 3 5 2" xfId="50259" xr:uid="{00000000-0005-0000-0000-00009EC30000}"/>
    <cellStyle name="20% - Accent1 7 2 3 5 2 2" xfId="50260" xr:uid="{00000000-0005-0000-0000-00009FC30000}"/>
    <cellStyle name="20% - Accent1 7 2 3 5 2 2 2" xfId="50261" xr:uid="{00000000-0005-0000-0000-0000A0C30000}"/>
    <cellStyle name="20% - Accent1 7 2 3 5 2 3" xfId="50262" xr:uid="{00000000-0005-0000-0000-0000A1C30000}"/>
    <cellStyle name="20% - Accent1 7 2 3 5 3" xfId="50263" xr:uid="{00000000-0005-0000-0000-0000A2C30000}"/>
    <cellStyle name="20% - Accent1 7 2 3 5 3 2" xfId="50264" xr:uid="{00000000-0005-0000-0000-0000A3C30000}"/>
    <cellStyle name="20% - Accent1 7 2 3 5 4" xfId="50265" xr:uid="{00000000-0005-0000-0000-0000A4C30000}"/>
    <cellStyle name="20% - Accent1 7 2 3 6" xfId="50266" xr:uid="{00000000-0005-0000-0000-0000A5C30000}"/>
    <cellStyle name="20% - Accent1 7 2 3 6 2" xfId="50267" xr:uid="{00000000-0005-0000-0000-0000A6C30000}"/>
    <cellStyle name="20% - Accent1 7 2 3 6 2 2" xfId="50268" xr:uid="{00000000-0005-0000-0000-0000A7C30000}"/>
    <cellStyle name="20% - Accent1 7 2 3 6 2 2 2" xfId="50269" xr:uid="{00000000-0005-0000-0000-0000A8C30000}"/>
    <cellStyle name="20% - Accent1 7 2 3 6 2 3" xfId="50270" xr:uid="{00000000-0005-0000-0000-0000A9C30000}"/>
    <cellStyle name="20% - Accent1 7 2 3 6 3" xfId="50271" xr:uid="{00000000-0005-0000-0000-0000AAC30000}"/>
    <cellStyle name="20% - Accent1 7 2 3 6 3 2" xfId="50272" xr:uid="{00000000-0005-0000-0000-0000ABC30000}"/>
    <cellStyle name="20% - Accent1 7 2 3 6 4" xfId="50273" xr:uid="{00000000-0005-0000-0000-0000ACC30000}"/>
    <cellStyle name="20% - Accent1 7 2 3 7" xfId="50274" xr:uid="{00000000-0005-0000-0000-0000ADC30000}"/>
    <cellStyle name="20% - Accent1 7 2 3 7 2" xfId="50275" xr:uid="{00000000-0005-0000-0000-0000AEC30000}"/>
    <cellStyle name="20% - Accent1 7 2 3 7 2 2" xfId="50276" xr:uid="{00000000-0005-0000-0000-0000AFC30000}"/>
    <cellStyle name="20% - Accent1 7 2 3 7 3" xfId="50277" xr:uid="{00000000-0005-0000-0000-0000B0C30000}"/>
    <cellStyle name="20% - Accent1 7 2 3 8" xfId="50278" xr:uid="{00000000-0005-0000-0000-0000B1C30000}"/>
    <cellStyle name="20% - Accent1 7 2 3 8 2" xfId="50279" xr:uid="{00000000-0005-0000-0000-0000B2C30000}"/>
    <cellStyle name="20% - Accent1 7 2 3 8 2 2" xfId="50280" xr:uid="{00000000-0005-0000-0000-0000B3C30000}"/>
    <cellStyle name="20% - Accent1 7 2 3 8 3" xfId="50281" xr:uid="{00000000-0005-0000-0000-0000B4C30000}"/>
    <cellStyle name="20% - Accent1 7 2 3 9" xfId="50282" xr:uid="{00000000-0005-0000-0000-0000B5C30000}"/>
    <cellStyle name="20% - Accent1 7 2 3 9 2" xfId="50283" xr:uid="{00000000-0005-0000-0000-0000B6C30000}"/>
    <cellStyle name="20% - Accent1 7 2 4" xfId="50284" xr:uid="{00000000-0005-0000-0000-0000B7C30000}"/>
    <cellStyle name="20% - Accent1 7 2 4 10" xfId="50285" xr:uid="{00000000-0005-0000-0000-0000B8C30000}"/>
    <cellStyle name="20% - Accent1 7 2 4 10 2" xfId="50286" xr:uid="{00000000-0005-0000-0000-0000B9C30000}"/>
    <cellStyle name="20% - Accent1 7 2 4 11" xfId="50287" xr:uid="{00000000-0005-0000-0000-0000BAC30000}"/>
    <cellStyle name="20% - Accent1 7 2 4 2" xfId="50288" xr:uid="{00000000-0005-0000-0000-0000BBC30000}"/>
    <cellStyle name="20% - Accent1 7 2 4 2 2" xfId="50289" xr:uid="{00000000-0005-0000-0000-0000BCC30000}"/>
    <cellStyle name="20% - Accent1 7 2 4 2 2 2" xfId="50290" xr:uid="{00000000-0005-0000-0000-0000BDC30000}"/>
    <cellStyle name="20% - Accent1 7 2 4 2 2 2 2" xfId="50291" xr:uid="{00000000-0005-0000-0000-0000BEC30000}"/>
    <cellStyle name="20% - Accent1 7 2 4 2 2 2 2 2" xfId="50292" xr:uid="{00000000-0005-0000-0000-0000BFC30000}"/>
    <cellStyle name="20% - Accent1 7 2 4 2 2 2 3" xfId="50293" xr:uid="{00000000-0005-0000-0000-0000C0C30000}"/>
    <cellStyle name="20% - Accent1 7 2 4 2 2 3" xfId="50294" xr:uid="{00000000-0005-0000-0000-0000C1C30000}"/>
    <cellStyle name="20% - Accent1 7 2 4 2 2 3 2" xfId="50295" xr:uid="{00000000-0005-0000-0000-0000C2C30000}"/>
    <cellStyle name="20% - Accent1 7 2 4 2 2 4" xfId="50296" xr:uid="{00000000-0005-0000-0000-0000C3C30000}"/>
    <cellStyle name="20% - Accent1 7 2 4 2 3" xfId="50297" xr:uid="{00000000-0005-0000-0000-0000C4C30000}"/>
    <cellStyle name="20% - Accent1 7 2 4 2 3 2" xfId="50298" xr:uid="{00000000-0005-0000-0000-0000C5C30000}"/>
    <cellStyle name="20% - Accent1 7 2 4 2 3 2 2" xfId="50299" xr:uid="{00000000-0005-0000-0000-0000C6C30000}"/>
    <cellStyle name="20% - Accent1 7 2 4 2 3 2 2 2" xfId="50300" xr:uid="{00000000-0005-0000-0000-0000C7C30000}"/>
    <cellStyle name="20% - Accent1 7 2 4 2 3 2 3" xfId="50301" xr:uid="{00000000-0005-0000-0000-0000C8C30000}"/>
    <cellStyle name="20% - Accent1 7 2 4 2 3 3" xfId="50302" xr:uid="{00000000-0005-0000-0000-0000C9C30000}"/>
    <cellStyle name="20% - Accent1 7 2 4 2 3 3 2" xfId="50303" xr:uid="{00000000-0005-0000-0000-0000CAC30000}"/>
    <cellStyle name="20% - Accent1 7 2 4 2 3 4" xfId="50304" xr:uid="{00000000-0005-0000-0000-0000CBC30000}"/>
    <cellStyle name="20% - Accent1 7 2 4 2 4" xfId="50305" xr:uid="{00000000-0005-0000-0000-0000CCC30000}"/>
    <cellStyle name="20% - Accent1 7 2 4 2 4 2" xfId="50306" xr:uid="{00000000-0005-0000-0000-0000CDC30000}"/>
    <cellStyle name="20% - Accent1 7 2 4 2 4 2 2" xfId="50307" xr:uid="{00000000-0005-0000-0000-0000CEC30000}"/>
    <cellStyle name="20% - Accent1 7 2 4 2 4 2 2 2" xfId="50308" xr:uid="{00000000-0005-0000-0000-0000CFC30000}"/>
    <cellStyle name="20% - Accent1 7 2 4 2 4 2 3" xfId="50309" xr:uid="{00000000-0005-0000-0000-0000D0C30000}"/>
    <cellStyle name="20% - Accent1 7 2 4 2 4 3" xfId="50310" xr:uid="{00000000-0005-0000-0000-0000D1C30000}"/>
    <cellStyle name="20% - Accent1 7 2 4 2 4 3 2" xfId="50311" xr:uid="{00000000-0005-0000-0000-0000D2C30000}"/>
    <cellStyle name="20% - Accent1 7 2 4 2 4 4" xfId="50312" xr:uid="{00000000-0005-0000-0000-0000D3C30000}"/>
    <cellStyle name="20% - Accent1 7 2 4 2 5" xfId="50313" xr:uid="{00000000-0005-0000-0000-0000D4C30000}"/>
    <cellStyle name="20% - Accent1 7 2 4 2 5 2" xfId="50314" xr:uid="{00000000-0005-0000-0000-0000D5C30000}"/>
    <cellStyle name="20% - Accent1 7 2 4 2 5 2 2" xfId="50315" xr:uid="{00000000-0005-0000-0000-0000D6C30000}"/>
    <cellStyle name="20% - Accent1 7 2 4 2 5 3" xfId="50316" xr:uid="{00000000-0005-0000-0000-0000D7C30000}"/>
    <cellStyle name="20% - Accent1 7 2 4 2 6" xfId="50317" xr:uid="{00000000-0005-0000-0000-0000D8C30000}"/>
    <cellStyle name="20% - Accent1 7 2 4 2 6 2" xfId="50318" xr:uid="{00000000-0005-0000-0000-0000D9C30000}"/>
    <cellStyle name="20% - Accent1 7 2 4 2 6 2 2" xfId="50319" xr:uid="{00000000-0005-0000-0000-0000DAC30000}"/>
    <cellStyle name="20% - Accent1 7 2 4 2 6 3" xfId="50320" xr:uid="{00000000-0005-0000-0000-0000DBC30000}"/>
    <cellStyle name="20% - Accent1 7 2 4 2 7" xfId="50321" xr:uid="{00000000-0005-0000-0000-0000DCC30000}"/>
    <cellStyle name="20% - Accent1 7 2 4 2 7 2" xfId="50322" xr:uid="{00000000-0005-0000-0000-0000DDC30000}"/>
    <cellStyle name="20% - Accent1 7 2 4 2 8" xfId="50323" xr:uid="{00000000-0005-0000-0000-0000DEC30000}"/>
    <cellStyle name="20% - Accent1 7 2 4 2 8 2" xfId="50324" xr:uid="{00000000-0005-0000-0000-0000DFC30000}"/>
    <cellStyle name="20% - Accent1 7 2 4 2 9" xfId="50325" xr:uid="{00000000-0005-0000-0000-0000E0C30000}"/>
    <cellStyle name="20% - Accent1 7 2 4 3" xfId="50326" xr:uid="{00000000-0005-0000-0000-0000E1C30000}"/>
    <cellStyle name="20% - Accent1 7 2 4 3 2" xfId="50327" xr:uid="{00000000-0005-0000-0000-0000E2C30000}"/>
    <cellStyle name="20% - Accent1 7 2 4 3 2 2" xfId="50328" xr:uid="{00000000-0005-0000-0000-0000E3C30000}"/>
    <cellStyle name="20% - Accent1 7 2 4 3 2 2 2" xfId="50329" xr:uid="{00000000-0005-0000-0000-0000E4C30000}"/>
    <cellStyle name="20% - Accent1 7 2 4 3 2 2 2 2" xfId="50330" xr:uid="{00000000-0005-0000-0000-0000E5C30000}"/>
    <cellStyle name="20% - Accent1 7 2 4 3 2 2 3" xfId="50331" xr:uid="{00000000-0005-0000-0000-0000E6C30000}"/>
    <cellStyle name="20% - Accent1 7 2 4 3 2 3" xfId="50332" xr:uid="{00000000-0005-0000-0000-0000E7C30000}"/>
    <cellStyle name="20% - Accent1 7 2 4 3 2 3 2" xfId="50333" xr:uid="{00000000-0005-0000-0000-0000E8C30000}"/>
    <cellStyle name="20% - Accent1 7 2 4 3 2 4" xfId="50334" xr:uid="{00000000-0005-0000-0000-0000E9C30000}"/>
    <cellStyle name="20% - Accent1 7 2 4 3 3" xfId="50335" xr:uid="{00000000-0005-0000-0000-0000EAC30000}"/>
    <cellStyle name="20% - Accent1 7 2 4 3 3 2" xfId="50336" xr:uid="{00000000-0005-0000-0000-0000EBC30000}"/>
    <cellStyle name="20% - Accent1 7 2 4 3 3 2 2" xfId="50337" xr:uid="{00000000-0005-0000-0000-0000ECC30000}"/>
    <cellStyle name="20% - Accent1 7 2 4 3 3 2 2 2" xfId="50338" xr:uid="{00000000-0005-0000-0000-0000EDC30000}"/>
    <cellStyle name="20% - Accent1 7 2 4 3 3 2 3" xfId="50339" xr:uid="{00000000-0005-0000-0000-0000EEC30000}"/>
    <cellStyle name="20% - Accent1 7 2 4 3 3 3" xfId="50340" xr:uid="{00000000-0005-0000-0000-0000EFC30000}"/>
    <cellStyle name="20% - Accent1 7 2 4 3 3 3 2" xfId="50341" xr:uid="{00000000-0005-0000-0000-0000F0C30000}"/>
    <cellStyle name="20% - Accent1 7 2 4 3 3 4" xfId="50342" xr:uid="{00000000-0005-0000-0000-0000F1C30000}"/>
    <cellStyle name="20% - Accent1 7 2 4 3 4" xfId="50343" xr:uid="{00000000-0005-0000-0000-0000F2C30000}"/>
    <cellStyle name="20% - Accent1 7 2 4 3 4 2" xfId="50344" xr:uid="{00000000-0005-0000-0000-0000F3C30000}"/>
    <cellStyle name="20% - Accent1 7 2 4 3 4 2 2" xfId="50345" xr:uid="{00000000-0005-0000-0000-0000F4C30000}"/>
    <cellStyle name="20% - Accent1 7 2 4 3 4 2 2 2" xfId="50346" xr:uid="{00000000-0005-0000-0000-0000F5C30000}"/>
    <cellStyle name="20% - Accent1 7 2 4 3 4 2 3" xfId="50347" xr:uid="{00000000-0005-0000-0000-0000F6C30000}"/>
    <cellStyle name="20% - Accent1 7 2 4 3 4 3" xfId="50348" xr:uid="{00000000-0005-0000-0000-0000F7C30000}"/>
    <cellStyle name="20% - Accent1 7 2 4 3 4 3 2" xfId="50349" xr:uid="{00000000-0005-0000-0000-0000F8C30000}"/>
    <cellStyle name="20% - Accent1 7 2 4 3 4 4" xfId="50350" xr:uid="{00000000-0005-0000-0000-0000F9C30000}"/>
    <cellStyle name="20% - Accent1 7 2 4 3 5" xfId="50351" xr:uid="{00000000-0005-0000-0000-0000FAC30000}"/>
    <cellStyle name="20% - Accent1 7 2 4 3 5 2" xfId="50352" xr:uid="{00000000-0005-0000-0000-0000FBC30000}"/>
    <cellStyle name="20% - Accent1 7 2 4 3 5 2 2" xfId="50353" xr:uid="{00000000-0005-0000-0000-0000FCC30000}"/>
    <cellStyle name="20% - Accent1 7 2 4 3 5 3" xfId="50354" xr:uid="{00000000-0005-0000-0000-0000FDC30000}"/>
    <cellStyle name="20% - Accent1 7 2 4 3 6" xfId="50355" xr:uid="{00000000-0005-0000-0000-0000FEC30000}"/>
    <cellStyle name="20% - Accent1 7 2 4 3 6 2" xfId="50356" xr:uid="{00000000-0005-0000-0000-0000FFC30000}"/>
    <cellStyle name="20% - Accent1 7 2 4 3 6 2 2" xfId="50357" xr:uid="{00000000-0005-0000-0000-000000C40000}"/>
    <cellStyle name="20% - Accent1 7 2 4 3 6 3" xfId="50358" xr:uid="{00000000-0005-0000-0000-000001C40000}"/>
    <cellStyle name="20% - Accent1 7 2 4 3 7" xfId="50359" xr:uid="{00000000-0005-0000-0000-000002C40000}"/>
    <cellStyle name="20% - Accent1 7 2 4 3 7 2" xfId="50360" xr:uid="{00000000-0005-0000-0000-000003C40000}"/>
    <cellStyle name="20% - Accent1 7 2 4 3 8" xfId="50361" xr:uid="{00000000-0005-0000-0000-000004C40000}"/>
    <cellStyle name="20% - Accent1 7 2 4 3 8 2" xfId="50362" xr:uid="{00000000-0005-0000-0000-000005C40000}"/>
    <cellStyle name="20% - Accent1 7 2 4 3 9" xfId="50363" xr:uid="{00000000-0005-0000-0000-000006C40000}"/>
    <cellStyle name="20% - Accent1 7 2 4 4" xfId="50364" xr:uid="{00000000-0005-0000-0000-000007C40000}"/>
    <cellStyle name="20% - Accent1 7 2 4 4 2" xfId="50365" xr:uid="{00000000-0005-0000-0000-000008C40000}"/>
    <cellStyle name="20% - Accent1 7 2 4 4 2 2" xfId="50366" xr:uid="{00000000-0005-0000-0000-000009C40000}"/>
    <cellStyle name="20% - Accent1 7 2 4 4 2 2 2" xfId="50367" xr:uid="{00000000-0005-0000-0000-00000AC40000}"/>
    <cellStyle name="20% - Accent1 7 2 4 4 2 3" xfId="50368" xr:uid="{00000000-0005-0000-0000-00000BC40000}"/>
    <cellStyle name="20% - Accent1 7 2 4 4 3" xfId="50369" xr:uid="{00000000-0005-0000-0000-00000CC40000}"/>
    <cellStyle name="20% - Accent1 7 2 4 4 3 2" xfId="50370" xr:uid="{00000000-0005-0000-0000-00000DC40000}"/>
    <cellStyle name="20% - Accent1 7 2 4 4 4" xfId="50371" xr:uid="{00000000-0005-0000-0000-00000EC40000}"/>
    <cellStyle name="20% - Accent1 7 2 4 5" xfId="50372" xr:uid="{00000000-0005-0000-0000-00000FC40000}"/>
    <cellStyle name="20% - Accent1 7 2 4 5 2" xfId="50373" xr:uid="{00000000-0005-0000-0000-000010C40000}"/>
    <cellStyle name="20% - Accent1 7 2 4 5 2 2" xfId="50374" xr:uid="{00000000-0005-0000-0000-000011C40000}"/>
    <cellStyle name="20% - Accent1 7 2 4 5 2 2 2" xfId="50375" xr:uid="{00000000-0005-0000-0000-000012C40000}"/>
    <cellStyle name="20% - Accent1 7 2 4 5 2 3" xfId="50376" xr:uid="{00000000-0005-0000-0000-000013C40000}"/>
    <cellStyle name="20% - Accent1 7 2 4 5 3" xfId="50377" xr:uid="{00000000-0005-0000-0000-000014C40000}"/>
    <cellStyle name="20% - Accent1 7 2 4 5 3 2" xfId="50378" xr:uid="{00000000-0005-0000-0000-000015C40000}"/>
    <cellStyle name="20% - Accent1 7 2 4 5 4" xfId="50379" xr:uid="{00000000-0005-0000-0000-000016C40000}"/>
    <cellStyle name="20% - Accent1 7 2 4 6" xfId="50380" xr:uid="{00000000-0005-0000-0000-000017C40000}"/>
    <cellStyle name="20% - Accent1 7 2 4 6 2" xfId="50381" xr:uid="{00000000-0005-0000-0000-000018C40000}"/>
    <cellStyle name="20% - Accent1 7 2 4 6 2 2" xfId="50382" xr:uid="{00000000-0005-0000-0000-000019C40000}"/>
    <cellStyle name="20% - Accent1 7 2 4 6 2 2 2" xfId="50383" xr:uid="{00000000-0005-0000-0000-00001AC40000}"/>
    <cellStyle name="20% - Accent1 7 2 4 6 2 3" xfId="50384" xr:uid="{00000000-0005-0000-0000-00001BC40000}"/>
    <cellStyle name="20% - Accent1 7 2 4 6 3" xfId="50385" xr:uid="{00000000-0005-0000-0000-00001CC40000}"/>
    <cellStyle name="20% - Accent1 7 2 4 6 3 2" xfId="50386" xr:uid="{00000000-0005-0000-0000-00001DC40000}"/>
    <cellStyle name="20% - Accent1 7 2 4 6 4" xfId="50387" xr:uid="{00000000-0005-0000-0000-00001EC40000}"/>
    <cellStyle name="20% - Accent1 7 2 4 7" xfId="50388" xr:uid="{00000000-0005-0000-0000-00001FC40000}"/>
    <cellStyle name="20% - Accent1 7 2 4 7 2" xfId="50389" xr:uid="{00000000-0005-0000-0000-000020C40000}"/>
    <cellStyle name="20% - Accent1 7 2 4 7 2 2" xfId="50390" xr:uid="{00000000-0005-0000-0000-000021C40000}"/>
    <cellStyle name="20% - Accent1 7 2 4 7 3" xfId="50391" xr:uid="{00000000-0005-0000-0000-000022C40000}"/>
    <cellStyle name="20% - Accent1 7 2 4 8" xfId="50392" xr:uid="{00000000-0005-0000-0000-000023C40000}"/>
    <cellStyle name="20% - Accent1 7 2 4 8 2" xfId="50393" xr:uid="{00000000-0005-0000-0000-000024C40000}"/>
    <cellStyle name="20% - Accent1 7 2 4 8 2 2" xfId="50394" xr:uid="{00000000-0005-0000-0000-000025C40000}"/>
    <cellStyle name="20% - Accent1 7 2 4 8 3" xfId="50395" xr:uid="{00000000-0005-0000-0000-000026C40000}"/>
    <cellStyle name="20% - Accent1 7 2 4 9" xfId="50396" xr:uid="{00000000-0005-0000-0000-000027C40000}"/>
    <cellStyle name="20% - Accent1 7 2 4 9 2" xfId="50397" xr:uid="{00000000-0005-0000-0000-000028C40000}"/>
    <cellStyle name="20% - Accent1 7 2 5" xfId="50398" xr:uid="{00000000-0005-0000-0000-000029C40000}"/>
    <cellStyle name="20% - Accent1 7 2 5 10" xfId="50399" xr:uid="{00000000-0005-0000-0000-00002AC40000}"/>
    <cellStyle name="20% - Accent1 7 2 5 10 2" xfId="50400" xr:uid="{00000000-0005-0000-0000-00002BC40000}"/>
    <cellStyle name="20% - Accent1 7 2 5 11" xfId="50401" xr:uid="{00000000-0005-0000-0000-00002CC40000}"/>
    <cellStyle name="20% - Accent1 7 2 5 2" xfId="50402" xr:uid="{00000000-0005-0000-0000-00002DC40000}"/>
    <cellStyle name="20% - Accent1 7 2 5 2 2" xfId="50403" xr:uid="{00000000-0005-0000-0000-00002EC40000}"/>
    <cellStyle name="20% - Accent1 7 2 5 2 2 2" xfId="50404" xr:uid="{00000000-0005-0000-0000-00002FC40000}"/>
    <cellStyle name="20% - Accent1 7 2 5 2 2 2 2" xfId="50405" xr:uid="{00000000-0005-0000-0000-000030C40000}"/>
    <cellStyle name="20% - Accent1 7 2 5 2 2 2 2 2" xfId="50406" xr:uid="{00000000-0005-0000-0000-000031C40000}"/>
    <cellStyle name="20% - Accent1 7 2 5 2 2 2 3" xfId="50407" xr:uid="{00000000-0005-0000-0000-000032C40000}"/>
    <cellStyle name="20% - Accent1 7 2 5 2 2 3" xfId="50408" xr:uid="{00000000-0005-0000-0000-000033C40000}"/>
    <cellStyle name="20% - Accent1 7 2 5 2 2 3 2" xfId="50409" xr:uid="{00000000-0005-0000-0000-000034C40000}"/>
    <cellStyle name="20% - Accent1 7 2 5 2 2 4" xfId="50410" xr:uid="{00000000-0005-0000-0000-000035C40000}"/>
    <cellStyle name="20% - Accent1 7 2 5 2 3" xfId="50411" xr:uid="{00000000-0005-0000-0000-000036C40000}"/>
    <cellStyle name="20% - Accent1 7 2 5 2 3 2" xfId="50412" xr:uid="{00000000-0005-0000-0000-000037C40000}"/>
    <cellStyle name="20% - Accent1 7 2 5 2 3 2 2" xfId="50413" xr:uid="{00000000-0005-0000-0000-000038C40000}"/>
    <cellStyle name="20% - Accent1 7 2 5 2 3 2 2 2" xfId="50414" xr:uid="{00000000-0005-0000-0000-000039C40000}"/>
    <cellStyle name="20% - Accent1 7 2 5 2 3 2 3" xfId="50415" xr:uid="{00000000-0005-0000-0000-00003AC40000}"/>
    <cellStyle name="20% - Accent1 7 2 5 2 3 3" xfId="50416" xr:uid="{00000000-0005-0000-0000-00003BC40000}"/>
    <cellStyle name="20% - Accent1 7 2 5 2 3 3 2" xfId="50417" xr:uid="{00000000-0005-0000-0000-00003CC40000}"/>
    <cellStyle name="20% - Accent1 7 2 5 2 3 4" xfId="50418" xr:uid="{00000000-0005-0000-0000-00003DC40000}"/>
    <cellStyle name="20% - Accent1 7 2 5 2 4" xfId="50419" xr:uid="{00000000-0005-0000-0000-00003EC40000}"/>
    <cellStyle name="20% - Accent1 7 2 5 2 4 2" xfId="50420" xr:uid="{00000000-0005-0000-0000-00003FC40000}"/>
    <cellStyle name="20% - Accent1 7 2 5 2 4 2 2" xfId="50421" xr:uid="{00000000-0005-0000-0000-000040C40000}"/>
    <cellStyle name="20% - Accent1 7 2 5 2 4 2 2 2" xfId="50422" xr:uid="{00000000-0005-0000-0000-000041C40000}"/>
    <cellStyle name="20% - Accent1 7 2 5 2 4 2 3" xfId="50423" xr:uid="{00000000-0005-0000-0000-000042C40000}"/>
    <cellStyle name="20% - Accent1 7 2 5 2 4 3" xfId="50424" xr:uid="{00000000-0005-0000-0000-000043C40000}"/>
    <cellStyle name="20% - Accent1 7 2 5 2 4 3 2" xfId="50425" xr:uid="{00000000-0005-0000-0000-000044C40000}"/>
    <cellStyle name="20% - Accent1 7 2 5 2 4 4" xfId="50426" xr:uid="{00000000-0005-0000-0000-000045C40000}"/>
    <cellStyle name="20% - Accent1 7 2 5 2 5" xfId="50427" xr:uid="{00000000-0005-0000-0000-000046C40000}"/>
    <cellStyle name="20% - Accent1 7 2 5 2 5 2" xfId="50428" xr:uid="{00000000-0005-0000-0000-000047C40000}"/>
    <cellStyle name="20% - Accent1 7 2 5 2 5 2 2" xfId="50429" xr:uid="{00000000-0005-0000-0000-000048C40000}"/>
    <cellStyle name="20% - Accent1 7 2 5 2 5 3" xfId="50430" xr:uid="{00000000-0005-0000-0000-000049C40000}"/>
    <cellStyle name="20% - Accent1 7 2 5 2 6" xfId="50431" xr:uid="{00000000-0005-0000-0000-00004AC40000}"/>
    <cellStyle name="20% - Accent1 7 2 5 2 6 2" xfId="50432" xr:uid="{00000000-0005-0000-0000-00004BC40000}"/>
    <cellStyle name="20% - Accent1 7 2 5 2 6 2 2" xfId="50433" xr:uid="{00000000-0005-0000-0000-00004CC40000}"/>
    <cellStyle name="20% - Accent1 7 2 5 2 6 3" xfId="50434" xr:uid="{00000000-0005-0000-0000-00004DC40000}"/>
    <cellStyle name="20% - Accent1 7 2 5 2 7" xfId="50435" xr:uid="{00000000-0005-0000-0000-00004EC40000}"/>
    <cellStyle name="20% - Accent1 7 2 5 2 7 2" xfId="50436" xr:uid="{00000000-0005-0000-0000-00004FC40000}"/>
    <cellStyle name="20% - Accent1 7 2 5 2 8" xfId="50437" xr:uid="{00000000-0005-0000-0000-000050C40000}"/>
    <cellStyle name="20% - Accent1 7 2 5 2 8 2" xfId="50438" xr:uid="{00000000-0005-0000-0000-000051C40000}"/>
    <cellStyle name="20% - Accent1 7 2 5 2 9" xfId="50439" xr:uid="{00000000-0005-0000-0000-000052C40000}"/>
    <cellStyle name="20% - Accent1 7 2 5 3" xfId="50440" xr:uid="{00000000-0005-0000-0000-000053C40000}"/>
    <cellStyle name="20% - Accent1 7 2 5 3 2" xfId="50441" xr:uid="{00000000-0005-0000-0000-000054C40000}"/>
    <cellStyle name="20% - Accent1 7 2 5 3 2 2" xfId="50442" xr:uid="{00000000-0005-0000-0000-000055C40000}"/>
    <cellStyle name="20% - Accent1 7 2 5 3 2 2 2" xfId="50443" xr:uid="{00000000-0005-0000-0000-000056C40000}"/>
    <cellStyle name="20% - Accent1 7 2 5 3 2 2 2 2" xfId="50444" xr:uid="{00000000-0005-0000-0000-000057C40000}"/>
    <cellStyle name="20% - Accent1 7 2 5 3 2 2 3" xfId="50445" xr:uid="{00000000-0005-0000-0000-000058C40000}"/>
    <cellStyle name="20% - Accent1 7 2 5 3 2 3" xfId="50446" xr:uid="{00000000-0005-0000-0000-000059C40000}"/>
    <cellStyle name="20% - Accent1 7 2 5 3 2 3 2" xfId="50447" xr:uid="{00000000-0005-0000-0000-00005AC40000}"/>
    <cellStyle name="20% - Accent1 7 2 5 3 2 4" xfId="50448" xr:uid="{00000000-0005-0000-0000-00005BC40000}"/>
    <cellStyle name="20% - Accent1 7 2 5 3 3" xfId="50449" xr:uid="{00000000-0005-0000-0000-00005CC40000}"/>
    <cellStyle name="20% - Accent1 7 2 5 3 3 2" xfId="50450" xr:uid="{00000000-0005-0000-0000-00005DC40000}"/>
    <cellStyle name="20% - Accent1 7 2 5 3 3 2 2" xfId="50451" xr:uid="{00000000-0005-0000-0000-00005EC40000}"/>
    <cellStyle name="20% - Accent1 7 2 5 3 3 2 2 2" xfId="50452" xr:uid="{00000000-0005-0000-0000-00005FC40000}"/>
    <cellStyle name="20% - Accent1 7 2 5 3 3 2 3" xfId="50453" xr:uid="{00000000-0005-0000-0000-000060C40000}"/>
    <cellStyle name="20% - Accent1 7 2 5 3 3 3" xfId="50454" xr:uid="{00000000-0005-0000-0000-000061C40000}"/>
    <cellStyle name="20% - Accent1 7 2 5 3 3 3 2" xfId="50455" xr:uid="{00000000-0005-0000-0000-000062C40000}"/>
    <cellStyle name="20% - Accent1 7 2 5 3 3 4" xfId="50456" xr:uid="{00000000-0005-0000-0000-000063C40000}"/>
    <cellStyle name="20% - Accent1 7 2 5 3 4" xfId="50457" xr:uid="{00000000-0005-0000-0000-000064C40000}"/>
    <cellStyle name="20% - Accent1 7 2 5 3 4 2" xfId="50458" xr:uid="{00000000-0005-0000-0000-000065C40000}"/>
    <cellStyle name="20% - Accent1 7 2 5 3 4 2 2" xfId="50459" xr:uid="{00000000-0005-0000-0000-000066C40000}"/>
    <cellStyle name="20% - Accent1 7 2 5 3 4 2 2 2" xfId="50460" xr:uid="{00000000-0005-0000-0000-000067C40000}"/>
    <cellStyle name="20% - Accent1 7 2 5 3 4 2 3" xfId="50461" xr:uid="{00000000-0005-0000-0000-000068C40000}"/>
    <cellStyle name="20% - Accent1 7 2 5 3 4 3" xfId="50462" xr:uid="{00000000-0005-0000-0000-000069C40000}"/>
    <cellStyle name="20% - Accent1 7 2 5 3 4 3 2" xfId="50463" xr:uid="{00000000-0005-0000-0000-00006AC40000}"/>
    <cellStyle name="20% - Accent1 7 2 5 3 4 4" xfId="50464" xr:uid="{00000000-0005-0000-0000-00006BC40000}"/>
    <cellStyle name="20% - Accent1 7 2 5 3 5" xfId="50465" xr:uid="{00000000-0005-0000-0000-00006CC40000}"/>
    <cellStyle name="20% - Accent1 7 2 5 3 5 2" xfId="50466" xr:uid="{00000000-0005-0000-0000-00006DC40000}"/>
    <cellStyle name="20% - Accent1 7 2 5 3 5 2 2" xfId="50467" xr:uid="{00000000-0005-0000-0000-00006EC40000}"/>
    <cellStyle name="20% - Accent1 7 2 5 3 5 3" xfId="50468" xr:uid="{00000000-0005-0000-0000-00006FC40000}"/>
    <cellStyle name="20% - Accent1 7 2 5 3 6" xfId="50469" xr:uid="{00000000-0005-0000-0000-000070C40000}"/>
    <cellStyle name="20% - Accent1 7 2 5 3 6 2" xfId="50470" xr:uid="{00000000-0005-0000-0000-000071C40000}"/>
    <cellStyle name="20% - Accent1 7 2 5 3 6 2 2" xfId="50471" xr:uid="{00000000-0005-0000-0000-000072C40000}"/>
    <cellStyle name="20% - Accent1 7 2 5 3 6 3" xfId="50472" xr:uid="{00000000-0005-0000-0000-000073C40000}"/>
    <cellStyle name="20% - Accent1 7 2 5 3 7" xfId="50473" xr:uid="{00000000-0005-0000-0000-000074C40000}"/>
    <cellStyle name="20% - Accent1 7 2 5 3 7 2" xfId="50474" xr:uid="{00000000-0005-0000-0000-000075C40000}"/>
    <cellStyle name="20% - Accent1 7 2 5 3 8" xfId="50475" xr:uid="{00000000-0005-0000-0000-000076C40000}"/>
    <cellStyle name="20% - Accent1 7 2 5 3 8 2" xfId="50476" xr:uid="{00000000-0005-0000-0000-000077C40000}"/>
    <cellStyle name="20% - Accent1 7 2 5 3 9" xfId="50477" xr:uid="{00000000-0005-0000-0000-000078C40000}"/>
    <cellStyle name="20% - Accent1 7 2 5 4" xfId="50478" xr:uid="{00000000-0005-0000-0000-000079C40000}"/>
    <cellStyle name="20% - Accent1 7 2 5 4 2" xfId="50479" xr:uid="{00000000-0005-0000-0000-00007AC40000}"/>
    <cellStyle name="20% - Accent1 7 2 5 4 2 2" xfId="50480" xr:uid="{00000000-0005-0000-0000-00007BC40000}"/>
    <cellStyle name="20% - Accent1 7 2 5 4 2 2 2" xfId="50481" xr:uid="{00000000-0005-0000-0000-00007CC40000}"/>
    <cellStyle name="20% - Accent1 7 2 5 4 2 3" xfId="50482" xr:uid="{00000000-0005-0000-0000-00007DC40000}"/>
    <cellStyle name="20% - Accent1 7 2 5 4 3" xfId="50483" xr:uid="{00000000-0005-0000-0000-00007EC40000}"/>
    <cellStyle name="20% - Accent1 7 2 5 4 3 2" xfId="50484" xr:uid="{00000000-0005-0000-0000-00007FC40000}"/>
    <cellStyle name="20% - Accent1 7 2 5 4 4" xfId="50485" xr:uid="{00000000-0005-0000-0000-000080C40000}"/>
    <cellStyle name="20% - Accent1 7 2 5 5" xfId="50486" xr:uid="{00000000-0005-0000-0000-000081C40000}"/>
    <cellStyle name="20% - Accent1 7 2 5 5 2" xfId="50487" xr:uid="{00000000-0005-0000-0000-000082C40000}"/>
    <cellStyle name="20% - Accent1 7 2 5 5 2 2" xfId="50488" xr:uid="{00000000-0005-0000-0000-000083C40000}"/>
    <cellStyle name="20% - Accent1 7 2 5 5 2 2 2" xfId="50489" xr:uid="{00000000-0005-0000-0000-000084C40000}"/>
    <cellStyle name="20% - Accent1 7 2 5 5 2 3" xfId="50490" xr:uid="{00000000-0005-0000-0000-000085C40000}"/>
    <cellStyle name="20% - Accent1 7 2 5 5 3" xfId="50491" xr:uid="{00000000-0005-0000-0000-000086C40000}"/>
    <cellStyle name="20% - Accent1 7 2 5 5 3 2" xfId="50492" xr:uid="{00000000-0005-0000-0000-000087C40000}"/>
    <cellStyle name="20% - Accent1 7 2 5 5 4" xfId="50493" xr:uid="{00000000-0005-0000-0000-000088C40000}"/>
    <cellStyle name="20% - Accent1 7 2 5 6" xfId="50494" xr:uid="{00000000-0005-0000-0000-000089C40000}"/>
    <cellStyle name="20% - Accent1 7 2 5 6 2" xfId="50495" xr:uid="{00000000-0005-0000-0000-00008AC40000}"/>
    <cellStyle name="20% - Accent1 7 2 5 6 2 2" xfId="50496" xr:uid="{00000000-0005-0000-0000-00008BC40000}"/>
    <cellStyle name="20% - Accent1 7 2 5 6 2 2 2" xfId="50497" xr:uid="{00000000-0005-0000-0000-00008CC40000}"/>
    <cellStyle name="20% - Accent1 7 2 5 6 2 3" xfId="50498" xr:uid="{00000000-0005-0000-0000-00008DC40000}"/>
    <cellStyle name="20% - Accent1 7 2 5 6 3" xfId="50499" xr:uid="{00000000-0005-0000-0000-00008EC40000}"/>
    <cellStyle name="20% - Accent1 7 2 5 6 3 2" xfId="50500" xr:uid="{00000000-0005-0000-0000-00008FC40000}"/>
    <cellStyle name="20% - Accent1 7 2 5 6 4" xfId="50501" xr:uid="{00000000-0005-0000-0000-000090C40000}"/>
    <cellStyle name="20% - Accent1 7 2 5 7" xfId="50502" xr:uid="{00000000-0005-0000-0000-000091C40000}"/>
    <cellStyle name="20% - Accent1 7 2 5 7 2" xfId="50503" xr:uid="{00000000-0005-0000-0000-000092C40000}"/>
    <cellStyle name="20% - Accent1 7 2 5 7 2 2" xfId="50504" xr:uid="{00000000-0005-0000-0000-000093C40000}"/>
    <cellStyle name="20% - Accent1 7 2 5 7 3" xfId="50505" xr:uid="{00000000-0005-0000-0000-000094C40000}"/>
    <cellStyle name="20% - Accent1 7 2 5 8" xfId="50506" xr:uid="{00000000-0005-0000-0000-000095C40000}"/>
    <cellStyle name="20% - Accent1 7 2 5 8 2" xfId="50507" xr:uid="{00000000-0005-0000-0000-000096C40000}"/>
    <cellStyle name="20% - Accent1 7 2 5 8 2 2" xfId="50508" xr:uid="{00000000-0005-0000-0000-000097C40000}"/>
    <cellStyle name="20% - Accent1 7 2 5 8 3" xfId="50509" xr:uid="{00000000-0005-0000-0000-000098C40000}"/>
    <cellStyle name="20% - Accent1 7 2 5 9" xfId="50510" xr:uid="{00000000-0005-0000-0000-000099C40000}"/>
    <cellStyle name="20% - Accent1 7 2 5 9 2" xfId="50511" xr:uid="{00000000-0005-0000-0000-00009AC40000}"/>
    <cellStyle name="20% - Accent1 7 2 6" xfId="50512" xr:uid="{00000000-0005-0000-0000-00009BC40000}"/>
    <cellStyle name="20% - Accent1 7 2 6 2" xfId="50513" xr:uid="{00000000-0005-0000-0000-00009CC40000}"/>
    <cellStyle name="20% - Accent1 7 2 6 2 2" xfId="50514" xr:uid="{00000000-0005-0000-0000-00009DC40000}"/>
    <cellStyle name="20% - Accent1 7 2 6 2 2 2" xfId="50515" xr:uid="{00000000-0005-0000-0000-00009EC40000}"/>
    <cellStyle name="20% - Accent1 7 2 6 2 2 2 2" xfId="50516" xr:uid="{00000000-0005-0000-0000-00009FC40000}"/>
    <cellStyle name="20% - Accent1 7 2 6 2 2 3" xfId="50517" xr:uid="{00000000-0005-0000-0000-0000A0C40000}"/>
    <cellStyle name="20% - Accent1 7 2 6 2 3" xfId="50518" xr:uid="{00000000-0005-0000-0000-0000A1C40000}"/>
    <cellStyle name="20% - Accent1 7 2 6 2 3 2" xfId="50519" xr:uid="{00000000-0005-0000-0000-0000A2C40000}"/>
    <cellStyle name="20% - Accent1 7 2 6 2 4" xfId="50520" xr:uid="{00000000-0005-0000-0000-0000A3C40000}"/>
    <cellStyle name="20% - Accent1 7 2 6 3" xfId="50521" xr:uid="{00000000-0005-0000-0000-0000A4C40000}"/>
    <cellStyle name="20% - Accent1 7 2 6 3 2" xfId="50522" xr:uid="{00000000-0005-0000-0000-0000A5C40000}"/>
    <cellStyle name="20% - Accent1 7 2 6 3 2 2" xfId="50523" xr:uid="{00000000-0005-0000-0000-0000A6C40000}"/>
    <cellStyle name="20% - Accent1 7 2 6 3 2 2 2" xfId="50524" xr:uid="{00000000-0005-0000-0000-0000A7C40000}"/>
    <cellStyle name="20% - Accent1 7 2 6 3 2 3" xfId="50525" xr:uid="{00000000-0005-0000-0000-0000A8C40000}"/>
    <cellStyle name="20% - Accent1 7 2 6 3 3" xfId="50526" xr:uid="{00000000-0005-0000-0000-0000A9C40000}"/>
    <cellStyle name="20% - Accent1 7 2 6 3 3 2" xfId="50527" xr:uid="{00000000-0005-0000-0000-0000AAC40000}"/>
    <cellStyle name="20% - Accent1 7 2 6 3 4" xfId="50528" xr:uid="{00000000-0005-0000-0000-0000ABC40000}"/>
    <cellStyle name="20% - Accent1 7 2 6 4" xfId="50529" xr:uid="{00000000-0005-0000-0000-0000ACC40000}"/>
    <cellStyle name="20% - Accent1 7 2 6 4 2" xfId="50530" xr:uid="{00000000-0005-0000-0000-0000ADC40000}"/>
    <cellStyle name="20% - Accent1 7 2 6 4 2 2" xfId="50531" xr:uid="{00000000-0005-0000-0000-0000AEC40000}"/>
    <cellStyle name="20% - Accent1 7 2 6 4 2 2 2" xfId="50532" xr:uid="{00000000-0005-0000-0000-0000AFC40000}"/>
    <cellStyle name="20% - Accent1 7 2 6 4 2 3" xfId="50533" xr:uid="{00000000-0005-0000-0000-0000B0C40000}"/>
    <cellStyle name="20% - Accent1 7 2 6 4 3" xfId="50534" xr:uid="{00000000-0005-0000-0000-0000B1C40000}"/>
    <cellStyle name="20% - Accent1 7 2 6 4 3 2" xfId="50535" xr:uid="{00000000-0005-0000-0000-0000B2C40000}"/>
    <cellStyle name="20% - Accent1 7 2 6 4 4" xfId="50536" xr:uid="{00000000-0005-0000-0000-0000B3C40000}"/>
    <cellStyle name="20% - Accent1 7 2 6 5" xfId="50537" xr:uid="{00000000-0005-0000-0000-0000B4C40000}"/>
    <cellStyle name="20% - Accent1 7 2 6 5 2" xfId="50538" xr:uid="{00000000-0005-0000-0000-0000B5C40000}"/>
    <cellStyle name="20% - Accent1 7 2 6 5 2 2" xfId="50539" xr:uid="{00000000-0005-0000-0000-0000B6C40000}"/>
    <cellStyle name="20% - Accent1 7 2 6 5 3" xfId="50540" xr:uid="{00000000-0005-0000-0000-0000B7C40000}"/>
    <cellStyle name="20% - Accent1 7 2 6 6" xfId="50541" xr:uid="{00000000-0005-0000-0000-0000B8C40000}"/>
    <cellStyle name="20% - Accent1 7 2 6 6 2" xfId="50542" xr:uid="{00000000-0005-0000-0000-0000B9C40000}"/>
    <cellStyle name="20% - Accent1 7 2 6 6 2 2" xfId="50543" xr:uid="{00000000-0005-0000-0000-0000BAC40000}"/>
    <cellStyle name="20% - Accent1 7 2 6 6 3" xfId="50544" xr:uid="{00000000-0005-0000-0000-0000BBC40000}"/>
    <cellStyle name="20% - Accent1 7 2 6 7" xfId="50545" xr:uid="{00000000-0005-0000-0000-0000BCC40000}"/>
    <cellStyle name="20% - Accent1 7 2 6 7 2" xfId="50546" xr:uid="{00000000-0005-0000-0000-0000BDC40000}"/>
    <cellStyle name="20% - Accent1 7 2 6 8" xfId="50547" xr:uid="{00000000-0005-0000-0000-0000BEC40000}"/>
    <cellStyle name="20% - Accent1 7 2 6 8 2" xfId="50548" xr:uid="{00000000-0005-0000-0000-0000BFC40000}"/>
    <cellStyle name="20% - Accent1 7 2 6 9" xfId="50549" xr:uid="{00000000-0005-0000-0000-0000C0C40000}"/>
    <cellStyle name="20% - Accent1 7 2 7" xfId="50550" xr:uid="{00000000-0005-0000-0000-0000C1C40000}"/>
    <cellStyle name="20% - Accent1 7 2 7 2" xfId="50551" xr:uid="{00000000-0005-0000-0000-0000C2C40000}"/>
    <cellStyle name="20% - Accent1 7 2 7 2 2" xfId="50552" xr:uid="{00000000-0005-0000-0000-0000C3C40000}"/>
    <cellStyle name="20% - Accent1 7 2 7 2 2 2" xfId="50553" xr:uid="{00000000-0005-0000-0000-0000C4C40000}"/>
    <cellStyle name="20% - Accent1 7 2 7 2 2 2 2" xfId="50554" xr:uid="{00000000-0005-0000-0000-0000C5C40000}"/>
    <cellStyle name="20% - Accent1 7 2 7 2 2 3" xfId="50555" xr:uid="{00000000-0005-0000-0000-0000C6C40000}"/>
    <cellStyle name="20% - Accent1 7 2 7 2 3" xfId="50556" xr:uid="{00000000-0005-0000-0000-0000C7C40000}"/>
    <cellStyle name="20% - Accent1 7 2 7 2 3 2" xfId="50557" xr:uid="{00000000-0005-0000-0000-0000C8C40000}"/>
    <cellStyle name="20% - Accent1 7 2 7 2 4" xfId="50558" xr:uid="{00000000-0005-0000-0000-0000C9C40000}"/>
    <cellStyle name="20% - Accent1 7 2 7 3" xfId="50559" xr:uid="{00000000-0005-0000-0000-0000CAC40000}"/>
    <cellStyle name="20% - Accent1 7 2 7 3 2" xfId="50560" xr:uid="{00000000-0005-0000-0000-0000CBC40000}"/>
    <cellStyle name="20% - Accent1 7 2 7 3 2 2" xfId="50561" xr:uid="{00000000-0005-0000-0000-0000CCC40000}"/>
    <cellStyle name="20% - Accent1 7 2 7 3 2 2 2" xfId="50562" xr:uid="{00000000-0005-0000-0000-0000CDC40000}"/>
    <cellStyle name="20% - Accent1 7 2 7 3 2 3" xfId="50563" xr:uid="{00000000-0005-0000-0000-0000CEC40000}"/>
    <cellStyle name="20% - Accent1 7 2 7 3 3" xfId="50564" xr:uid="{00000000-0005-0000-0000-0000CFC40000}"/>
    <cellStyle name="20% - Accent1 7 2 7 3 3 2" xfId="50565" xr:uid="{00000000-0005-0000-0000-0000D0C40000}"/>
    <cellStyle name="20% - Accent1 7 2 7 3 4" xfId="50566" xr:uid="{00000000-0005-0000-0000-0000D1C40000}"/>
    <cellStyle name="20% - Accent1 7 2 7 4" xfId="50567" xr:uid="{00000000-0005-0000-0000-0000D2C40000}"/>
    <cellStyle name="20% - Accent1 7 2 7 4 2" xfId="50568" xr:uid="{00000000-0005-0000-0000-0000D3C40000}"/>
    <cellStyle name="20% - Accent1 7 2 7 4 2 2" xfId="50569" xr:uid="{00000000-0005-0000-0000-0000D4C40000}"/>
    <cellStyle name="20% - Accent1 7 2 7 4 2 2 2" xfId="50570" xr:uid="{00000000-0005-0000-0000-0000D5C40000}"/>
    <cellStyle name="20% - Accent1 7 2 7 4 2 3" xfId="50571" xr:uid="{00000000-0005-0000-0000-0000D6C40000}"/>
    <cellStyle name="20% - Accent1 7 2 7 4 3" xfId="50572" xr:uid="{00000000-0005-0000-0000-0000D7C40000}"/>
    <cellStyle name="20% - Accent1 7 2 7 4 3 2" xfId="50573" xr:uid="{00000000-0005-0000-0000-0000D8C40000}"/>
    <cellStyle name="20% - Accent1 7 2 7 4 4" xfId="50574" xr:uid="{00000000-0005-0000-0000-0000D9C40000}"/>
    <cellStyle name="20% - Accent1 7 2 7 5" xfId="50575" xr:uid="{00000000-0005-0000-0000-0000DAC40000}"/>
    <cellStyle name="20% - Accent1 7 2 7 5 2" xfId="50576" xr:uid="{00000000-0005-0000-0000-0000DBC40000}"/>
    <cellStyle name="20% - Accent1 7 2 7 5 2 2" xfId="50577" xr:uid="{00000000-0005-0000-0000-0000DCC40000}"/>
    <cellStyle name="20% - Accent1 7 2 7 5 3" xfId="50578" xr:uid="{00000000-0005-0000-0000-0000DDC40000}"/>
    <cellStyle name="20% - Accent1 7 2 7 6" xfId="50579" xr:uid="{00000000-0005-0000-0000-0000DEC40000}"/>
    <cellStyle name="20% - Accent1 7 2 7 6 2" xfId="50580" xr:uid="{00000000-0005-0000-0000-0000DFC40000}"/>
    <cellStyle name="20% - Accent1 7 2 7 6 2 2" xfId="50581" xr:uid="{00000000-0005-0000-0000-0000E0C40000}"/>
    <cellStyle name="20% - Accent1 7 2 7 6 3" xfId="50582" xr:uid="{00000000-0005-0000-0000-0000E1C40000}"/>
    <cellStyle name="20% - Accent1 7 2 7 7" xfId="50583" xr:uid="{00000000-0005-0000-0000-0000E2C40000}"/>
    <cellStyle name="20% - Accent1 7 2 7 7 2" xfId="50584" xr:uid="{00000000-0005-0000-0000-0000E3C40000}"/>
    <cellStyle name="20% - Accent1 7 2 7 8" xfId="50585" xr:uid="{00000000-0005-0000-0000-0000E4C40000}"/>
    <cellStyle name="20% - Accent1 7 2 7 8 2" xfId="50586" xr:uid="{00000000-0005-0000-0000-0000E5C40000}"/>
    <cellStyle name="20% - Accent1 7 2 7 9" xfId="50587" xr:uid="{00000000-0005-0000-0000-0000E6C40000}"/>
    <cellStyle name="20% - Accent1 7 2 8" xfId="50588" xr:uid="{00000000-0005-0000-0000-0000E7C40000}"/>
    <cellStyle name="20% - Accent1 7 2 8 2" xfId="50589" xr:uid="{00000000-0005-0000-0000-0000E8C40000}"/>
    <cellStyle name="20% - Accent1 7 2 8 2 2" xfId="50590" xr:uid="{00000000-0005-0000-0000-0000E9C40000}"/>
    <cellStyle name="20% - Accent1 7 2 8 2 2 2" xfId="50591" xr:uid="{00000000-0005-0000-0000-0000EAC40000}"/>
    <cellStyle name="20% - Accent1 7 2 8 2 3" xfId="50592" xr:uid="{00000000-0005-0000-0000-0000EBC40000}"/>
    <cellStyle name="20% - Accent1 7 2 8 3" xfId="50593" xr:uid="{00000000-0005-0000-0000-0000ECC40000}"/>
    <cellStyle name="20% - Accent1 7 2 8 3 2" xfId="50594" xr:uid="{00000000-0005-0000-0000-0000EDC40000}"/>
    <cellStyle name="20% - Accent1 7 2 8 4" xfId="50595" xr:uid="{00000000-0005-0000-0000-0000EEC40000}"/>
    <cellStyle name="20% - Accent1 7 2 9" xfId="50596" xr:uid="{00000000-0005-0000-0000-0000EFC40000}"/>
    <cellStyle name="20% - Accent1 7 2 9 2" xfId="50597" xr:uid="{00000000-0005-0000-0000-0000F0C40000}"/>
    <cellStyle name="20% - Accent1 7 2 9 2 2" xfId="50598" xr:uid="{00000000-0005-0000-0000-0000F1C40000}"/>
    <cellStyle name="20% - Accent1 7 2 9 2 2 2" xfId="50599" xr:uid="{00000000-0005-0000-0000-0000F2C40000}"/>
    <cellStyle name="20% - Accent1 7 2 9 2 3" xfId="50600" xr:uid="{00000000-0005-0000-0000-0000F3C40000}"/>
    <cellStyle name="20% - Accent1 7 2 9 3" xfId="50601" xr:uid="{00000000-0005-0000-0000-0000F4C40000}"/>
    <cellStyle name="20% - Accent1 7 2 9 3 2" xfId="50602" xr:uid="{00000000-0005-0000-0000-0000F5C40000}"/>
    <cellStyle name="20% - Accent1 7 2 9 4" xfId="50603" xr:uid="{00000000-0005-0000-0000-0000F6C40000}"/>
    <cellStyle name="20% - Accent1 7 3" xfId="50604" xr:uid="{00000000-0005-0000-0000-0000F7C40000}"/>
    <cellStyle name="20% - Accent1 7 3 10" xfId="50605" xr:uid="{00000000-0005-0000-0000-0000F8C40000}"/>
    <cellStyle name="20% - Accent1 7 3 10 2" xfId="50606" xr:uid="{00000000-0005-0000-0000-0000F9C40000}"/>
    <cellStyle name="20% - Accent1 7 3 10 2 2" xfId="50607" xr:uid="{00000000-0005-0000-0000-0000FAC40000}"/>
    <cellStyle name="20% - Accent1 7 3 10 3" xfId="50608" xr:uid="{00000000-0005-0000-0000-0000FBC40000}"/>
    <cellStyle name="20% - Accent1 7 3 11" xfId="50609" xr:uid="{00000000-0005-0000-0000-0000FCC40000}"/>
    <cellStyle name="20% - Accent1 7 3 11 2" xfId="50610" xr:uid="{00000000-0005-0000-0000-0000FDC40000}"/>
    <cellStyle name="20% - Accent1 7 3 11 2 2" xfId="50611" xr:uid="{00000000-0005-0000-0000-0000FEC40000}"/>
    <cellStyle name="20% - Accent1 7 3 11 3" xfId="50612" xr:uid="{00000000-0005-0000-0000-0000FFC40000}"/>
    <cellStyle name="20% - Accent1 7 3 12" xfId="50613" xr:uid="{00000000-0005-0000-0000-000000C50000}"/>
    <cellStyle name="20% - Accent1 7 3 12 2" xfId="50614" xr:uid="{00000000-0005-0000-0000-000001C50000}"/>
    <cellStyle name="20% - Accent1 7 3 13" xfId="50615" xr:uid="{00000000-0005-0000-0000-000002C50000}"/>
    <cellStyle name="20% - Accent1 7 3 13 2" xfId="50616" xr:uid="{00000000-0005-0000-0000-000003C50000}"/>
    <cellStyle name="20% - Accent1 7 3 14" xfId="50617" xr:uid="{00000000-0005-0000-0000-000004C50000}"/>
    <cellStyle name="20% - Accent1 7 3 2" xfId="50618" xr:uid="{00000000-0005-0000-0000-000005C50000}"/>
    <cellStyle name="20% - Accent1 7 3 2 10" xfId="50619" xr:uid="{00000000-0005-0000-0000-000006C50000}"/>
    <cellStyle name="20% - Accent1 7 3 2 10 2" xfId="50620" xr:uid="{00000000-0005-0000-0000-000007C50000}"/>
    <cellStyle name="20% - Accent1 7 3 2 11" xfId="50621" xr:uid="{00000000-0005-0000-0000-000008C50000}"/>
    <cellStyle name="20% - Accent1 7 3 2 2" xfId="50622" xr:uid="{00000000-0005-0000-0000-000009C50000}"/>
    <cellStyle name="20% - Accent1 7 3 2 2 2" xfId="50623" xr:uid="{00000000-0005-0000-0000-00000AC50000}"/>
    <cellStyle name="20% - Accent1 7 3 2 2 2 2" xfId="50624" xr:uid="{00000000-0005-0000-0000-00000BC50000}"/>
    <cellStyle name="20% - Accent1 7 3 2 2 2 2 2" xfId="50625" xr:uid="{00000000-0005-0000-0000-00000CC50000}"/>
    <cellStyle name="20% - Accent1 7 3 2 2 2 2 2 2" xfId="50626" xr:uid="{00000000-0005-0000-0000-00000DC50000}"/>
    <cellStyle name="20% - Accent1 7 3 2 2 2 2 3" xfId="50627" xr:uid="{00000000-0005-0000-0000-00000EC50000}"/>
    <cellStyle name="20% - Accent1 7 3 2 2 2 3" xfId="50628" xr:uid="{00000000-0005-0000-0000-00000FC50000}"/>
    <cellStyle name="20% - Accent1 7 3 2 2 2 3 2" xfId="50629" xr:uid="{00000000-0005-0000-0000-000010C50000}"/>
    <cellStyle name="20% - Accent1 7 3 2 2 2 4" xfId="50630" xr:uid="{00000000-0005-0000-0000-000011C50000}"/>
    <cellStyle name="20% - Accent1 7 3 2 2 3" xfId="50631" xr:uid="{00000000-0005-0000-0000-000012C50000}"/>
    <cellStyle name="20% - Accent1 7 3 2 2 3 2" xfId="50632" xr:uid="{00000000-0005-0000-0000-000013C50000}"/>
    <cellStyle name="20% - Accent1 7 3 2 2 3 2 2" xfId="50633" xr:uid="{00000000-0005-0000-0000-000014C50000}"/>
    <cellStyle name="20% - Accent1 7 3 2 2 3 2 2 2" xfId="50634" xr:uid="{00000000-0005-0000-0000-000015C50000}"/>
    <cellStyle name="20% - Accent1 7 3 2 2 3 2 3" xfId="50635" xr:uid="{00000000-0005-0000-0000-000016C50000}"/>
    <cellStyle name="20% - Accent1 7 3 2 2 3 3" xfId="50636" xr:uid="{00000000-0005-0000-0000-000017C50000}"/>
    <cellStyle name="20% - Accent1 7 3 2 2 3 3 2" xfId="50637" xr:uid="{00000000-0005-0000-0000-000018C50000}"/>
    <cellStyle name="20% - Accent1 7 3 2 2 3 4" xfId="50638" xr:uid="{00000000-0005-0000-0000-000019C50000}"/>
    <cellStyle name="20% - Accent1 7 3 2 2 4" xfId="50639" xr:uid="{00000000-0005-0000-0000-00001AC50000}"/>
    <cellStyle name="20% - Accent1 7 3 2 2 4 2" xfId="50640" xr:uid="{00000000-0005-0000-0000-00001BC50000}"/>
    <cellStyle name="20% - Accent1 7 3 2 2 4 2 2" xfId="50641" xr:uid="{00000000-0005-0000-0000-00001CC50000}"/>
    <cellStyle name="20% - Accent1 7 3 2 2 4 2 2 2" xfId="50642" xr:uid="{00000000-0005-0000-0000-00001DC50000}"/>
    <cellStyle name="20% - Accent1 7 3 2 2 4 2 3" xfId="50643" xr:uid="{00000000-0005-0000-0000-00001EC50000}"/>
    <cellStyle name="20% - Accent1 7 3 2 2 4 3" xfId="50644" xr:uid="{00000000-0005-0000-0000-00001FC50000}"/>
    <cellStyle name="20% - Accent1 7 3 2 2 4 3 2" xfId="50645" xr:uid="{00000000-0005-0000-0000-000020C50000}"/>
    <cellStyle name="20% - Accent1 7 3 2 2 4 4" xfId="50646" xr:uid="{00000000-0005-0000-0000-000021C50000}"/>
    <cellStyle name="20% - Accent1 7 3 2 2 5" xfId="50647" xr:uid="{00000000-0005-0000-0000-000022C50000}"/>
    <cellStyle name="20% - Accent1 7 3 2 2 5 2" xfId="50648" xr:uid="{00000000-0005-0000-0000-000023C50000}"/>
    <cellStyle name="20% - Accent1 7 3 2 2 5 2 2" xfId="50649" xr:uid="{00000000-0005-0000-0000-000024C50000}"/>
    <cellStyle name="20% - Accent1 7 3 2 2 5 3" xfId="50650" xr:uid="{00000000-0005-0000-0000-000025C50000}"/>
    <cellStyle name="20% - Accent1 7 3 2 2 6" xfId="50651" xr:uid="{00000000-0005-0000-0000-000026C50000}"/>
    <cellStyle name="20% - Accent1 7 3 2 2 6 2" xfId="50652" xr:uid="{00000000-0005-0000-0000-000027C50000}"/>
    <cellStyle name="20% - Accent1 7 3 2 2 6 2 2" xfId="50653" xr:uid="{00000000-0005-0000-0000-000028C50000}"/>
    <cellStyle name="20% - Accent1 7 3 2 2 6 3" xfId="50654" xr:uid="{00000000-0005-0000-0000-000029C50000}"/>
    <cellStyle name="20% - Accent1 7 3 2 2 7" xfId="50655" xr:uid="{00000000-0005-0000-0000-00002AC50000}"/>
    <cellStyle name="20% - Accent1 7 3 2 2 7 2" xfId="50656" xr:uid="{00000000-0005-0000-0000-00002BC50000}"/>
    <cellStyle name="20% - Accent1 7 3 2 2 8" xfId="50657" xr:uid="{00000000-0005-0000-0000-00002CC50000}"/>
    <cellStyle name="20% - Accent1 7 3 2 2 8 2" xfId="50658" xr:uid="{00000000-0005-0000-0000-00002DC50000}"/>
    <cellStyle name="20% - Accent1 7 3 2 2 9" xfId="50659" xr:uid="{00000000-0005-0000-0000-00002EC50000}"/>
    <cellStyle name="20% - Accent1 7 3 2 3" xfId="50660" xr:uid="{00000000-0005-0000-0000-00002FC50000}"/>
    <cellStyle name="20% - Accent1 7 3 2 3 2" xfId="50661" xr:uid="{00000000-0005-0000-0000-000030C50000}"/>
    <cellStyle name="20% - Accent1 7 3 2 3 2 2" xfId="50662" xr:uid="{00000000-0005-0000-0000-000031C50000}"/>
    <cellStyle name="20% - Accent1 7 3 2 3 2 2 2" xfId="50663" xr:uid="{00000000-0005-0000-0000-000032C50000}"/>
    <cellStyle name="20% - Accent1 7 3 2 3 2 2 2 2" xfId="50664" xr:uid="{00000000-0005-0000-0000-000033C50000}"/>
    <cellStyle name="20% - Accent1 7 3 2 3 2 2 3" xfId="50665" xr:uid="{00000000-0005-0000-0000-000034C50000}"/>
    <cellStyle name="20% - Accent1 7 3 2 3 2 3" xfId="50666" xr:uid="{00000000-0005-0000-0000-000035C50000}"/>
    <cellStyle name="20% - Accent1 7 3 2 3 2 3 2" xfId="50667" xr:uid="{00000000-0005-0000-0000-000036C50000}"/>
    <cellStyle name="20% - Accent1 7 3 2 3 2 4" xfId="50668" xr:uid="{00000000-0005-0000-0000-000037C50000}"/>
    <cellStyle name="20% - Accent1 7 3 2 3 3" xfId="50669" xr:uid="{00000000-0005-0000-0000-000038C50000}"/>
    <cellStyle name="20% - Accent1 7 3 2 3 3 2" xfId="50670" xr:uid="{00000000-0005-0000-0000-000039C50000}"/>
    <cellStyle name="20% - Accent1 7 3 2 3 3 2 2" xfId="50671" xr:uid="{00000000-0005-0000-0000-00003AC50000}"/>
    <cellStyle name="20% - Accent1 7 3 2 3 3 2 2 2" xfId="50672" xr:uid="{00000000-0005-0000-0000-00003BC50000}"/>
    <cellStyle name="20% - Accent1 7 3 2 3 3 2 3" xfId="50673" xr:uid="{00000000-0005-0000-0000-00003CC50000}"/>
    <cellStyle name="20% - Accent1 7 3 2 3 3 3" xfId="50674" xr:uid="{00000000-0005-0000-0000-00003DC50000}"/>
    <cellStyle name="20% - Accent1 7 3 2 3 3 3 2" xfId="50675" xr:uid="{00000000-0005-0000-0000-00003EC50000}"/>
    <cellStyle name="20% - Accent1 7 3 2 3 3 4" xfId="50676" xr:uid="{00000000-0005-0000-0000-00003FC50000}"/>
    <cellStyle name="20% - Accent1 7 3 2 3 4" xfId="50677" xr:uid="{00000000-0005-0000-0000-000040C50000}"/>
    <cellStyle name="20% - Accent1 7 3 2 3 4 2" xfId="50678" xr:uid="{00000000-0005-0000-0000-000041C50000}"/>
    <cellStyle name="20% - Accent1 7 3 2 3 4 2 2" xfId="50679" xr:uid="{00000000-0005-0000-0000-000042C50000}"/>
    <cellStyle name="20% - Accent1 7 3 2 3 4 2 2 2" xfId="50680" xr:uid="{00000000-0005-0000-0000-000043C50000}"/>
    <cellStyle name="20% - Accent1 7 3 2 3 4 2 3" xfId="50681" xr:uid="{00000000-0005-0000-0000-000044C50000}"/>
    <cellStyle name="20% - Accent1 7 3 2 3 4 3" xfId="50682" xr:uid="{00000000-0005-0000-0000-000045C50000}"/>
    <cellStyle name="20% - Accent1 7 3 2 3 4 3 2" xfId="50683" xr:uid="{00000000-0005-0000-0000-000046C50000}"/>
    <cellStyle name="20% - Accent1 7 3 2 3 4 4" xfId="50684" xr:uid="{00000000-0005-0000-0000-000047C50000}"/>
    <cellStyle name="20% - Accent1 7 3 2 3 5" xfId="50685" xr:uid="{00000000-0005-0000-0000-000048C50000}"/>
    <cellStyle name="20% - Accent1 7 3 2 3 5 2" xfId="50686" xr:uid="{00000000-0005-0000-0000-000049C50000}"/>
    <cellStyle name="20% - Accent1 7 3 2 3 5 2 2" xfId="50687" xr:uid="{00000000-0005-0000-0000-00004AC50000}"/>
    <cellStyle name="20% - Accent1 7 3 2 3 5 3" xfId="50688" xr:uid="{00000000-0005-0000-0000-00004BC50000}"/>
    <cellStyle name="20% - Accent1 7 3 2 3 6" xfId="50689" xr:uid="{00000000-0005-0000-0000-00004CC50000}"/>
    <cellStyle name="20% - Accent1 7 3 2 3 6 2" xfId="50690" xr:uid="{00000000-0005-0000-0000-00004DC50000}"/>
    <cellStyle name="20% - Accent1 7 3 2 3 6 2 2" xfId="50691" xr:uid="{00000000-0005-0000-0000-00004EC50000}"/>
    <cellStyle name="20% - Accent1 7 3 2 3 6 3" xfId="50692" xr:uid="{00000000-0005-0000-0000-00004FC50000}"/>
    <cellStyle name="20% - Accent1 7 3 2 3 7" xfId="50693" xr:uid="{00000000-0005-0000-0000-000050C50000}"/>
    <cellStyle name="20% - Accent1 7 3 2 3 7 2" xfId="50694" xr:uid="{00000000-0005-0000-0000-000051C50000}"/>
    <cellStyle name="20% - Accent1 7 3 2 3 8" xfId="50695" xr:uid="{00000000-0005-0000-0000-000052C50000}"/>
    <cellStyle name="20% - Accent1 7 3 2 3 8 2" xfId="50696" xr:uid="{00000000-0005-0000-0000-000053C50000}"/>
    <cellStyle name="20% - Accent1 7 3 2 3 9" xfId="50697" xr:uid="{00000000-0005-0000-0000-000054C50000}"/>
    <cellStyle name="20% - Accent1 7 3 2 4" xfId="50698" xr:uid="{00000000-0005-0000-0000-000055C50000}"/>
    <cellStyle name="20% - Accent1 7 3 2 4 2" xfId="50699" xr:uid="{00000000-0005-0000-0000-000056C50000}"/>
    <cellStyle name="20% - Accent1 7 3 2 4 2 2" xfId="50700" xr:uid="{00000000-0005-0000-0000-000057C50000}"/>
    <cellStyle name="20% - Accent1 7 3 2 4 2 2 2" xfId="50701" xr:uid="{00000000-0005-0000-0000-000058C50000}"/>
    <cellStyle name="20% - Accent1 7 3 2 4 2 3" xfId="50702" xr:uid="{00000000-0005-0000-0000-000059C50000}"/>
    <cellStyle name="20% - Accent1 7 3 2 4 3" xfId="50703" xr:uid="{00000000-0005-0000-0000-00005AC50000}"/>
    <cellStyle name="20% - Accent1 7 3 2 4 3 2" xfId="50704" xr:uid="{00000000-0005-0000-0000-00005BC50000}"/>
    <cellStyle name="20% - Accent1 7 3 2 4 4" xfId="50705" xr:uid="{00000000-0005-0000-0000-00005CC50000}"/>
    <cellStyle name="20% - Accent1 7 3 2 5" xfId="50706" xr:uid="{00000000-0005-0000-0000-00005DC50000}"/>
    <cellStyle name="20% - Accent1 7 3 2 5 2" xfId="50707" xr:uid="{00000000-0005-0000-0000-00005EC50000}"/>
    <cellStyle name="20% - Accent1 7 3 2 5 2 2" xfId="50708" xr:uid="{00000000-0005-0000-0000-00005FC50000}"/>
    <cellStyle name="20% - Accent1 7 3 2 5 2 2 2" xfId="50709" xr:uid="{00000000-0005-0000-0000-000060C50000}"/>
    <cellStyle name="20% - Accent1 7 3 2 5 2 3" xfId="50710" xr:uid="{00000000-0005-0000-0000-000061C50000}"/>
    <cellStyle name="20% - Accent1 7 3 2 5 3" xfId="50711" xr:uid="{00000000-0005-0000-0000-000062C50000}"/>
    <cellStyle name="20% - Accent1 7 3 2 5 3 2" xfId="50712" xr:uid="{00000000-0005-0000-0000-000063C50000}"/>
    <cellStyle name="20% - Accent1 7 3 2 5 4" xfId="50713" xr:uid="{00000000-0005-0000-0000-000064C50000}"/>
    <cellStyle name="20% - Accent1 7 3 2 6" xfId="50714" xr:uid="{00000000-0005-0000-0000-000065C50000}"/>
    <cellStyle name="20% - Accent1 7 3 2 6 2" xfId="50715" xr:uid="{00000000-0005-0000-0000-000066C50000}"/>
    <cellStyle name="20% - Accent1 7 3 2 6 2 2" xfId="50716" xr:uid="{00000000-0005-0000-0000-000067C50000}"/>
    <cellStyle name="20% - Accent1 7 3 2 6 2 2 2" xfId="50717" xr:uid="{00000000-0005-0000-0000-000068C50000}"/>
    <cellStyle name="20% - Accent1 7 3 2 6 2 3" xfId="50718" xr:uid="{00000000-0005-0000-0000-000069C50000}"/>
    <cellStyle name="20% - Accent1 7 3 2 6 3" xfId="50719" xr:uid="{00000000-0005-0000-0000-00006AC50000}"/>
    <cellStyle name="20% - Accent1 7 3 2 6 3 2" xfId="50720" xr:uid="{00000000-0005-0000-0000-00006BC50000}"/>
    <cellStyle name="20% - Accent1 7 3 2 6 4" xfId="50721" xr:uid="{00000000-0005-0000-0000-00006CC50000}"/>
    <cellStyle name="20% - Accent1 7 3 2 7" xfId="50722" xr:uid="{00000000-0005-0000-0000-00006DC50000}"/>
    <cellStyle name="20% - Accent1 7 3 2 7 2" xfId="50723" xr:uid="{00000000-0005-0000-0000-00006EC50000}"/>
    <cellStyle name="20% - Accent1 7 3 2 7 2 2" xfId="50724" xr:uid="{00000000-0005-0000-0000-00006FC50000}"/>
    <cellStyle name="20% - Accent1 7 3 2 7 3" xfId="50725" xr:uid="{00000000-0005-0000-0000-000070C50000}"/>
    <cellStyle name="20% - Accent1 7 3 2 8" xfId="50726" xr:uid="{00000000-0005-0000-0000-000071C50000}"/>
    <cellStyle name="20% - Accent1 7 3 2 8 2" xfId="50727" xr:uid="{00000000-0005-0000-0000-000072C50000}"/>
    <cellStyle name="20% - Accent1 7 3 2 8 2 2" xfId="50728" xr:uid="{00000000-0005-0000-0000-000073C50000}"/>
    <cellStyle name="20% - Accent1 7 3 2 8 3" xfId="50729" xr:uid="{00000000-0005-0000-0000-000074C50000}"/>
    <cellStyle name="20% - Accent1 7 3 2 9" xfId="50730" xr:uid="{00000000-0005-0000-0000-000075C50000}"/>
    <cellStyle name="20% - Accent1 7 3 2 9 2" xfId="50731" xr:uid="{00000000-0005-0000-0000-000076C50000}"/>
    <cellStyle name="20% - Accent1 7 3 3" xfId="50732" xr:uid="{00000000-0005-0000-0000-000077C50000}"/>
    <cellStyle name="20% - Accent1 7 3 3 10" xfId="50733" xr:uid="{00000000-0005-0000-0000-000078C50000}"/>
    <cellStyle name="20% - Accent1 7 3 3 10 2" xfId="50734" xr:uid="{00000000-0005-0000-0000-000079C50000}"/>
    <cellStyle name="20% - Accent1 7 3 3 11" xfId="50735" xr:uid="{00000000-0005-0000-0000-00007AC50000}"/>
    <cellStyle name="20% - Accent1 7 3 3 2" xfId="50736" xr:uid="{00000000-0005-0000-0000-00007BC50000}"/>
    <cellStyle name="20% - Accent1 7 3 3 2 2" xfId="50737" xr:uid="{00000000-0005-0000-0000-00007CC50000}"/>
    <cellStyle name="20% - Accent1 7 3 3 2 2 2" xfId="50738" xr:uid="{00000000-0005-0000-0000-00007DC50000}"/>
    <cellStyle name="20% - Accent1 7 3 3 2 2 2 2" xfId="50739" xr:uid="{00000000-0005-0000-0000-00007EC50000}"/>
    <cellStyle name="20% - Accent1 7 3 3 2 2 2 2 2" xfId="50740" xr:uid="{00000000-0005-0000-0000-00007FC50000}"/>
    <cellStyle name="20% - Accent1 7 3 3 2 2 2 3" xfId="50741" xr:uid="{00000000-0005-0000-0000-000080C50000}"/>
    <cellStyle name="20% - Accent1 7 3 3 2 2 3" xfId="50742" xr:uid="{00000000-0005-0000-0000-000081C50000}"/>
    <cellStyle name="20% - Accent1 7 3 3 2 2 3 2" xfId="50743" xr:uid="{00000000-0005-0000-0000-000082C50000}"/>
    <cellStyle name="20% - Accent1 7 3 3 2 2 4" xfId="50744" xr:uid="{00000000-0005-0000-0000-000083C50000}"/>
    <cellStyle name="20% - Accent1 7 3 3 2 3" xfId="50745" xr:uid="{00000000-0005-0000-0000-000084C50000}"/>
    <cellStyle name="20% - Accent1 7 3 3 2 3 2" xfId="50746" xr:uid="{00000000-0005-0000-0000-000085C50000}"/>
    <cellStyle name="20% - Accent1 7 3 3 2 3 2 2" xfId="50747" xr:uid="{00000000-0005-0000-0000-000086C50000}"/>
    <cellStyle name="20% - Accent1 7 3 3 2 3 2 2 2" xfId="50748" xr:uid="{00000000-0005-0000-0000-000087C50000}"/>
    <cellStyle name="20% - Accent1 7 3 3 2 3 2 3" xfId="50749" xr:uid="{00000000-0005-0000-0000-000088C50000}"/>
    <cellStyle name="20% - Accent1 7 3 3 2 3 3" xfId="50750" xr:uid="{00000000-0005-0000-0000-000089C50000}"/>
    <cellStyle name="20% - Accent1 7 3 3 2 3 3 2" xfId="50751" xr:uid="{00000000-0005-0000-0000-00008AC50000}"/>
    <cellStyle name="20% - Accent1 7 3 3 2 3 4" xfId="50752" xr:uid="{00000000-0005-0000-0000-00008BC50000}"/>
    <cellStyle name="20% - Accent1 7 3 3 2 4" xfId="50753" xr:uid="{00000000-0005-0000-0000-00008CC50000}"/>
    <cellStyle name="20% - Accent1 7 3 3 2 4 2" xfId="50754" xr:uid="{00000000-0005-0000-0000-00008DC50000}"/>
    <cellStyle name="20% - Accent1 7 3 3 2 4 2 2" xfId="50755" xr:uid="{00000000-0005-0000-0000-00008EC50000}"/>
    <cellStyle name="20% - Accent1 7 3 3 2 4 2 2 2" xfId="50756" xr:uid="{00000000-0005-0000-0000-00008FC50000}"/>
    <cellStyle name="20% - Accent1 7 3 3 2 4 2 3" xfId="50757" xr:uid="{00000000-0005-0000-0000-000090C50000}"/>
    <cellStyle name="20% - Accent1 7 3 3 2 4 3" xfId="50758" xr:uid="{00000000-0005-0000-0000-000091C50000}"/>
    <cellStyle name="20% - Accent1 7 3 3 2 4 3 2" xfId="50759" xr:uid="{00000000-0005-0000-0000-000092C50000}"/>
    <cellStyle name="20% - Accent1 7 3 3 2 4 4" xfId="50760" xr:uid="{00000000-0005-0000-0000-000093C50000}"/>
    <cellStyle name="20% - Accent1 7 3 3 2 5" xfId="50761" xr:uid="{00000000-0005-0000-0000-000094C50000}"/>
    <cellStyle name="20% - Accent1 7 3 3 2 5 2" xfId="50762" xr:uid="{00000000-0005-0000-0000-000095C50000}"/>
    <cellStyle name="20% - Accent1 7 3 3 2 5 2 2" xfId="50763" xr:uid="{00000000-0005-0000-0000-000096C50000}"/>
    <cellStyle name="20% - Accent1 7 3 3 2 5 3" xfId="50764" xr:uid="{00000000-0005-0000-0000-000097C50000}"/>
    <cellStyle name="20% - Accent1 7 3 3 2 6" xfId="50765" xr:uid="{00000000-0005-0000-0000-000098C50000}"/>
    <cellStyle name="20% - Accent1 7 3 3 2 6 2" xfId="50766" xr:uid="{00000000-0005-0000-0000-000099C50000}"/>
    <cellStyle name="20% - Accent1 7 3 3 2 6 2 2" xfId="50767" xr:uid="{00000000-0005-0000-0000-00009AC50000}"/>
    <cellStyle name="20% - Accent1 7 3 3 2 6 3" xfId="50768" xr:uid="{00000000-0005-0000-0000-00009BC50000}"/>
    <cellStyle name="20% - Accent1 7 3 3 2 7" xfId="50769" xr:uid="{00000000-0005-0000-0000-00009CC50000}"/>
    <cellStyle name="20% - Accent1 7 3 3 2 7 2" xfId="50770" xr:uid="{00000000-0005-0000-0000-00009DC50000}"/>
    <cellStyle name="20% - Accent1 7 3 3 2 8" xfId="50771" xr:uid="{00000000-0005-0000-0000-00009EC50000}"/>
    <cellStyle name="20% - Accent1 7 3 3 2 8 2" xfId="50772" xr:uid="{00000000-0005-0000-0000-00009FC50000}"/>
    <cellStyle name="20% - Accent1 7 3 3 2 9" xfId="50773" xr:uid="{00000000-0005-0000-0000-0000A0C50000}"/>
    <cellStyle name="20% - Accent1 7 3 3 3" xfId="50774" xr:uid="{00000000-0005-0000-0000-0000A1C50000}"/>
    <cellStyle name="20% - Accent1 7 3 3 3 2" xfId="50775" xr:uid="{00000000-0005-0000-0000-0000A2C50000}"/>
    <cellStyle name="20% - Accent1 7 3 3 3 2 2" xfId="50776" xr:uid="{00000000-0005-0000-0000-0000A3C50000}"/>
    <cellStyle name="20% - Accent1 7 3 3 3 2 2 2" xfId="50777" xr:uid="{00000000-0005-0000-0000-0000A4C50000}"/>
    <cellStyle name="20% - Accent1 7 3 3 3 2 2 2 2" xfId="50778" xr:uid="{00000000-0005-0000-0000-0000A5C50000}"/>
    <cellStyle name="20% - Accent1 7 3 3 3 2 2 3" xfId="50779" xr:uid="{00000000-0005-0000-0000-0000A6C50000}"/>
    <cellStyle name="20% - Accent1 7 3 3 3 2 3" xfId="50780" xr:uid="{00000000-0005-0000-0000-0000A7C50000}"/>
    <cellStyle name="20% - Accent1 7 3 3 3 2 3 2" xfId="50781" xr:uid="{00000000-0005-0000-0000-0000A8C50000}"/>
    <cellStyle name="20% - Accent1 7 3 3 3 2 4" xfId="50782" xr:uid="{00000000-0005-0000-0000-0000A9C50000}"/>
    <cellStyle name="20% - Accent1 7 3 3 3 3" xfId="50783" xr:uid="{00000000-0005-0000-0000-0000AAC50000}"/>
    <cellStyle name="20% - Accent1 7 3 3 3 3 2" xfId="50784" xr:uid="{00000000-0005-0000-0000-0000ABC50000}"/>
    <cellStyle name="20% - Accent1 7 3 3 3 3 2 2" xfId="50785" xr:uid="{00000000-0005-0000-0000-0000ACC50000}"/>
    <cellStyle name="20% - Accent1 7 3 3 3 3 2 2 2" xfId="50786" xr:uid="{00000000-0005-0000-0000-0000ADC50000}"/>
    <cellStyle name="20% - Accent1 7 3 3 3 3 2 3" xfId="50787" xr:uid="{00000000-0005-0000-0000-0000AEC50000}"/>
    <cellStyle name="20% - Accent1 7 3 3 3 3 3" xfId="50788" xr:uid="{00000000-0005-0000-0000-0000AFC50000}"/>
    <cellStyle name="20% - Accent1 7 3 3 3 3 3 2" xfId="50789" xr:uid="{00000000-0005-0000-0000-0000B0C50000}"/>
    <cellStyle name="20% - Accent1 7 3 3 3 3 4" xfId="50790" xr:uid="{00000000-0005-0000-0000-0000B1C50000}"/>
    <cellStyle name="20% - Accent1 7 3 3 3 4" xfId="50791" xr:uid="{00000000-0005-0000-0000-0000B2C50000}"/>
    <cellStyle name="20% - Accent1 7 3 3 3 4 2" xfId="50792" xr:uid="{00000000-0005-0000-0000-0000B3C50000}"/>
    <cellStyle name="20% - Accent1 7 3 3 3 4 2 2" xfId="50793" xr:uid="{00000000-0005-0000-0000-0000B4C50000}"/>
    <cellStyle name="20% - Accent1 7 3 3 3 4 2 2 2" xfId="50794" xr:uid="{00000000-0005-0000-0000-0000B5C50000}"/>
    <cellStyle name="20% - Accent1 7 3 3 3 4 2 3" xfId="50795" xr:uid="{00000000-0005-0000-0000-0000B6C50000}"/>
    <cellStyle name="20% - Accent1 7 3 3 3 4 3" xfId="50796" xr:uid="{00000000-0005-0000-0000-0000B7C50000}"/>
    <cellStyle name="20% - Accent1 7 3 3 3 4 3 2" xfId="50797" xr:uid="{00000000-0005-0000-0000-0000B8C50000}"/>
    <cellStyle name="20% - Accent1 7 3 3 3 4 4" xfId="50798" xr:uid="{00000000-0005-0000-0000-0000B9C50000}"/>
    <cellStyle name="20% - Accent1 7 3 3 3 5" xfId="50799" xr:uid="{00000000-0005-0000-0000-0000BAC50000}"/>
    <cellStyle name="20% - Accent1 7 3 3 3 5 2" xfId="50800" xr:uid="{00000000-0005-0000-0000-0000BBC50000}"/>
    <cellStyle name="20% - Accent1 7 3 3 3 5 2 2" xfId="50801" xr:uid="{00000000-0005-0000-0000-0000BCC50000}"/>
    <cellStyle name="20% - Accent1 7 3 3 3 5 3" xfId="50802" xr:uid="{00000000-0005-0000-0000-0000BDC50000}"/>
    <cellStyle name="20% - Accent1 7 3 3 3 6" xfId="50803" xr:uid="{00000000-0005-0000-0000-0000BEC50000}"/>
    <cellStyle name="20% - Accent1 7 3 3 3 6 2" xfId="50804" xr:uid="{00000000-0005-0000-0000-0000BFC50000}"/>
    <cellStyle name="20% - Accent1 7 3 3 3 6 2 2" xfId="50805" xr:uid="{00000000-0005-0000-0000-0000C0C50000}"/>
    <cellStyle name="20% - Accent1 7 3 3 3 6 3" xfId="50806" xr:uid="{00000000-0005-0000-0000-0000C1C50000}"/>
    <cellStyle name="20% - Accent1 7 3 3 3 7" xfId="50807" xr:uid="{00000000-0005-0000-0000-0000C2C50000}"/>
    <cellStyle name="20% - Accent1 7 3 3 3 7 2" xfId="50808" xr:uid="{00000000-0005-0000-0000-0000C3C50000}"/>
    <cellStyle name="20% - Accent1 7 3 3 3 8" xfId="50809" xr:uid="{00000000-0005-0000-0000-0000C4C50000}"/>
    <cellStyle name="20% - Accent1 7 3 3 3 8 2" xfId="50810" xr:uid="{00000000-0005-0000-0000-0000C5C50000}"/>
    <cellStyle name="20% - Accent1 7 3 3 3 9" xfId="50811" xr:uid="{00000000-0005-0000-0000-0000C6C50000}"/>
    <cellStyle name="20% - Accent1 7 3 3 4" xfId="50812" xr:uid="{00000000-0005-0000-0000-0000C7C50000}"/>
    <cellStyle name="20% - Accent1 7 3 3 4 2" xfId="50813" xr:uid="{00000000-0005-0000-0000-0000C8C50000}"/>
    <cellStyle name="20% - Accent1 7 3 3 4 2 2" xfId="50814" xr:uid="{00000000-0005-0000-0000-0000C9C50000}"/>
    <cellStyle name="20% - Accent1 7 3 3 4 2 2 2" xfId="50815" xr:uid="{00000000-0005-0000-0000-0000CAC50000}"/>
    <cellStyle name="20% - Accent1 7 3 3 4 2 3" xfId="50816" xr:uid="{00000000-0005-0000-0000-0000CBC50000}"/>
    <cellStyle name="20% - Accent1 7 3 3 4 3" xfId="50817" xr:uid="{00000000-0005-0000-0000-0000CCC50000}"/>
    <cellStyle name="20% - Accent1 7 3 3 4 3 2" xfId="50818" xr:uid="{00000000-0005-0000-0000-0000CDC50000}"/>
    <cellStyle name="20% - Accent1 7 3 3 4 4" xfId="50819" xr:uid="{00000000-0005-0000-0000-0000CEC50000}"/>
    <cellStyle name="20% - Accent1 7 3 3 5" xfId="50820" xr:uid="{00000000-0005-0000-0000-0000CFC50000}"/>
    <cellStyle name="20% - Accent1 7 3 3 5 2" xfId="50821" xr:uid="{00000000-0005-0000-0000-0000D0C50000}"/>
    <cellStyle name="20% - Accent1 7 3 3 5 2 2" xfId="50822" xr:uid="{00000000-0005-0000-0000-0000D1C50000}"/>
    <cellStyle name="20% - Accent1 7 3 3 5 2 2 2" xfId="50823" xr:uid="{00000000-0005-0000-0000-0000D2C50000}"/>
    <cellStyle name="20% - Accent1 7 3 3 5 2 3" xfId="50824" xr:uid="{00000000-0005-0000-0000-0000D3C50000}"/>
    <cellStyle name="20% - Accent1 7 3 3 5 3" xfId="50825" xr:uid="{00000000-0005-0000-0000-0000D4C50000}"/>
    <cellStyle name="20% - Accent1 7 3 3 5 3 2" xfId="50826" xr:uid="{00000000-0005-0000-0000-0000D5C50000}"/>
    <cellStyle name="20% - Accent1 7 3 3 5 4" xfId="50827" xr:uid="{00000000-0005-0000-0000-0000D6C50000}"/>
    <cellStyle name="20% - Accent1 7 3 3 6" xfId="50828" xr:uid="{00000000-0005-0000-0000-0000D7C50000}"/>
    <cellStyle name="20% - Accent1 7 3 3 6 2" xfId="50829" xr:uid="{00000000-0005-0000-0000-0000D8C50000}"/>
    <cellStyle name="20% - Accent1 7 3 3 6 2 2" xfId="50830" xr:uid="{00000000-0005-0000-0000-0000D9C50000}"/>
    <cellStyle name="20% - Accent1 7 3 3 6 2 2 2" xfId="50831" xr:uid="{00000000-0005-0000-0000-0000DAC50000}"/>
    <cellStyle name="20% - Accent1 7 3 3 6 2 3" xfId="50832" xr:uid="{00000000-0005-0000-0000-0000DBC50000}"/>
    <cellStyle name="20% - Accent1 7 3 3 6 3" xfId="50833" xr:uid="{00000000-0005-0000-0000-0000DCC50000}"/>
    <cellStyle name="20% - Accent1 7 3 3 6 3 2" xfId="50834" xr:uid="{00000000-0005-0000-0000-0000DDC50000}"/>
    <cellStyle name="20% - Accent1 7 3 3 6 4" xfId="50835" xr:uid="{00000000-0005-0000-0000-0000DEC50000}"/>
    <cellStyle name="20% - Accent1 7 3 3 7" xfId="50836" xr:uid="{00000000-0005-0000-0000-0000DFC50000}"/>
    <cellStyle name="20% - Accent1 7 3 3 7 2" xfId="50837" xr:uid="{00000000-0005-0000-0000-0000E0C50000}"/>
    <cellStyle name="20% - Accent1 7 3 3 7 2 2" xfId="50838" xr:uid="{00000000-0005-0000-0000-0000E1C50000}"/>
    <cellStyle name="20% - Accent1 7 3 3 7 3" xfId="50839" xr:uid="{00000000-0005-0000-0000-0000E2C50000}"/>
    <cellStyle name="20% - Accent1 7 3 3 8" xfId="50840" xr:uid="{00000000-0005-0000-0000-0000E3C50000}"/>
    <cellStyle name="20% - Accent1 7 3 3 8 2" xfId="50841" xr:uid="{00000000-0005-0000-0000-0000E4C50000}"/>
    <cellStyle name="20% - Accent1 7 3 3 8 2 2" xfId="50842" xr:uid="{00000000-0005-0000-0000-0000E5C50000}"/>
    <cellStyle name="20% - Accent1 7 3 3 8 3" xfId="50843" xr:uid="{00000000-0005-0000-0000-0000E6C50000}"/>
    <cellStyle name="20% - Accent1 7 3 3 9" xfId="50844" xr:uid="{00000000-0005-0000-0000-0000E7C50000}"/>
    <cellStyle name="20% - Accent1 7 3 3 9 2" xfId="50845" xr:uid="{00000000-0005-0000-0000-0000E8C50000}"/>
    <cellStyle name="20% - Accent1 7 3 4" xfId="50846" xr:uid="{00000000-0005-0000-0000-0000E9C50000}"/>
    <cellStyle name="20% - Accent1 7 3 4 10" xfId="50847" xr:uid="{00000000-0005-0000-0000-0000EAC50000}"/>
    <cellStyle name="20% - Accent1 7 3 4 10 2" xfId="50848" xr:uid="{00000000-0005-0000-0000-0000EBC50000}"/>
    <cellStyle name="20% - Accent1 7 3 4 11" xfId="50849" xr:uid="{00000000-0005-0000-0000-0000ECC50000}"/>
    <cellStyle name="20% - Accent1 7 3 4 2" xfId="50850" xr:uid="{00000000-0005-0000-0000-0000EDC50000}"/>
    <cellStyle name="20% - Accent1 7 3 4 2 2" xfId="50851" xr:uid="{00000000-0005-0000-0000-0000EEC50000}"/>
    <cellStyle name="20% - Accent1 7 3 4 2 2 2" xfId="50852" xr:uid="{00000000-0005-0000-0000-0000EFC50000}"/>
    <cellStyle name="20% - Accent1 7 3 4 2 2 2 2" xfId="50853" xr:uid="{00000000-0005-0000-0000-0000F0C50000}"/>
    <cellStyle name="20% - Accent1 7 3 4 2 2 2 2 2" xfId="50854" xr:uid="{00000000-0005-0000-0000-0000F1C50000}"/>
    <cellStyle name="20% - Accent1 7 3 4 2 2 2 3" xfId="50855" xr:uid="{00000000-0005-0000-0000-0000F2C50000}"/>
    <cellStyle name="20% - Accent1 7 3 4 2 2 3" xfId="50856" xr:uid="{00000000-0005-0000-0000-0000F3C50000}"/>
    <cellStyle name="20% - Accent1 7 3 4 2 2 3 2" xfId="50857" xr:uid="{00000000-0005-0000-0000-0000F4C50000}"/>
    <cellStyle name="20% - Accent1 7 3 4 2 2 4" xfId="50858" xr:uid="{00000000-0005-0000-0000-0000F5C50000}"/>
    <cellStyle name="20% - Accent1 7 3 4 2 3" xfId="50859" xr:uid="{00000000-0005-0000-0000-0000F6C50000}"/>
    <cellStyle name="20% - Accent1 7 3 4 2 3 2" xfId="50860" xr:uid="{00000000-0005-0000-0000-0000F7C50000}"/>
    <cellStyle name="20% - Accent1 7 3 4 2 3 2 2" xfId="50861" xr:uid="{00000000-0005-0000-0000-0000F8C50000}"/>
    <cellStyle name="20% - Accent1 7 3 4 2 3 2 2 2" xfId="50862" xr:uid="{00000000-0005-0000-0000-0000F9C50000}"/>
    <cellStyle name="20% - Accent1 7 3 4 2 3 2 3" xfId="50863" xr:uid="{00000000-0005-0000-0000-0000FAC50000}"/>
    <cellStyle name="20% - Accent1 7 3 4 2 3 3" xfId="50864" xr:uid="{00000000-0005-0000-0000-0000FBC50000}"/>
    <cellStyle name="20% - Accent1 7 3 4 2 3 3 2" xfId="50865" xr:uid="{00000000-0005-0000-0000-0000FCC50000}"/>
    <cellStyle name="20% - Accent1 7 3 4 2 3 4" xfId="50866" xr:uid="{00000000-0005-0000-0000-0000FDC50000}"/>
    <cellStyle name="20% - Accent1 7 3 4 2 4" xfId="50867" xr:uid="{00000000-0005-0000-0000-0000FEC50000}"/>
    <cellStyle name="20% - Accent1 7 3 4 2 4 2" xfId="50868" xr:uid="{00000000-0005-0000-0000-0000FFC50000}"/>
    <cellStyle name="20% - Accent1 7 3 4 2 4 2 2" xfId="50869" xr:uid="{00000000-0005-0000-0000-000000C60000}"/>
    <cellStyle name="20% - Accent1 7 3 4 2 4 2 2 2" xfId="50870" xr:uid="{00000000-0005-0000-0000-000001C60000}"/>
    <cellStyle name="20% - Accent1 7 3 4 2 4 2 3" xfId="50871" xr:uid="{00000000-0005-0000-0000-000002C60000}"/>
    <cellStyle name="20% - Accent1 7 3 4 2 4 3" xfId="50872" xr:uid="{00000000-0005-0000-0000-000003C60000}"/>
    <cellStyle name="20% - Accent1 7 3 4 2 4 3 2" xfId="50873" xr:uid="{00000000-0005-0000-0000-000004C60000}"/>
    <cellStyle name="20% - Accent1 7 3 4 2 4 4" xfId="50874" xr:uid="{00000000-0005-0000-0000-000005C60000}"/>
    <cellStyle name="20% - Accent1 7 3 4 2 5" xfId="50875" xr:uid="{00000000-0005-0000-0000-000006C60000}"/>
    <cellStyle name="20% - Accent1 7 3 4 2 5 2" xfId="50876" xr:uid="{00000000-0005-0000-0000-000007C60000}"/>
    <cellStyle name="20% - Accent1 7 3 4 2 5 2 2" xfId="50877" xr:uid="{00000000-0005-0000-0000-000008C60000}"/>
    <cellStyle name="20% - Accent1 7 3 4 2 5 3" xfId="50878" xr:uid="{00000000-0005-0000-0000-000009C60000}"/>
    <cellStyle name="20% - Accent1 7 3 4 2 6" xfId="50879" xr:uid="{00000000-0005-0000-0000-00000AC60000}"/>
    <cellStyle name="20% - Accent1 7 3 4 2 6 2" xfId="50880" xr:uid="{00000000-0005-0000-0000-00000BC60000}"/>
    <cellStyle name="20% - Accent1 7 3 4 2 6 2 2" xfId="50881" xr:uid="{00000000-0005-0000-0000-00000CC60000}"/>
    <cellStyle name="20% - Accent1 7 3 4 2 6 3" xfId="50882" xr:uid="{00000000-0005-0000-0000-00000DC60000}"/>
    <cellStyle name="20% - Accent1 7 3 4 2 7" xfId="50883" xr:uid="{00000000-0005-0000-0000-00000EC60000}"/>
    <cellStyle name="20% - Accent1 7 3 4 2 7 2" xfId="50884" xr:uid="{00000000-0005-0000-0000-00000FC60000}"/>
    <cellStyle name="20% - Accent1 7 3 4 2 8" xfId="50885" xr:uid="{00000000-0005-0000-0000-000010C60000}"/>
    <cellStyle name="20% - Accent1 7 3 4 2 8 2" xfId="50886" xr:uid="{00000000-0005-0000-0000-000011C60000}"/>
    <cellStyle name="20% - Accent1 7 3 4 2 9" xfId="50887" xr:uid="{00000000-0005-0000-0000-000012C60000}"/>
    <cellStyle name="20% - Accent1 7 3 4 3" xfId="50888" xr:uid="{00000000-0005-0000-0000-000013C60000}"/>
    <cellStyle name="20% - Accent1 7 3 4 3 2" xfId="50889" xr:uid="{00000000-0005-0000-0000-000014C60000}"/>
    <cellStyle name="20% - Accent1 7 3 4 3 2 2" xfId="50890" xr:uid="{00000000-0005-0000-0000-000015C60000}"/>
    <cellStyle name="20% - Accent1 7 3 4 3 2 2 2" xfId="50891" xr:uid="{00000000-0005-0000-0000-000016C60000}"/>
    <cellStyle name="20% - Accent1 7 3 4 3 2 2 2 2" xfId="50892" xr:uid="{00000000-0005-0000-0000-000017C60000}"/>
    <cellStyle name="20% - Accent1 7 3 4 3 2 2 3" xfId="50893" xr:uid="{00000000-0005-0000-0000-000018C60000}"/>
    <cellStyle name="20% - Accent1 7 3 4 3 2 3" xfId="50894" xr:uid="{00000000-0005-0000-0000-000019C60000}"/>
    <cellStyle name="20% - Accent1 7 3 4 3 2 3 2" xfId="50895" xr:uid="{00000000-0005-0000-0000-00001AC60000}"/>
    <cellStyle name="20% - Accent1 7 3 4 3 2 4" xfId="50896" xr:uid="{00000000-0005-0000-0000-00001BC60000}"/>
    <cellStyle name="20% - Accent1 7 3 4 3 3" xfId="50897" xr:uid="{00000000-0005-0000-0000-00001CC60000}"/>
    <cellStyle name="20% - Accent1 7 3 4 3 3 2" xfId="50898" xr:uid="{00000000-0005-0000-0000-00001DC60000}"/>
    <cellStyle name="20% - Accent1 7 3 4 3 3 2 2" xfId="50899" xr:uid="{00000000-0005-0000-0000-00001EC60000}"/>
    <cellStyle name="20% - Accent1 7 3 4 3 3 2 2 2" xfId="50900" xr:uid="{00000000-0005-0000-0000-00001FC60000}"/>
    <cellStyle name="20% - Accent1 7 3 4 3 3 2 3" xfId="50901" xr:uid="{00000000-0005-0000-0000-000020C60000}"/>
    <cellStyle name="20% - Accent1 7 3 4 3 3 3" xfId="50902" xr:uid="{00000000-0005-0000-0000-000021C60000}"/>
    <cellStyle name="20% - Accent1 7 3 4 3 3 3 2" xfId="50903" xr:uid="{00000000-0005-0000-0000-000022C60000}"/>
    <cellStyle name="20% - Accent1 7 3 4 3 3 4" xfId="50904" xr:uid="{00000000-0005-0000-0000-000023C60000}"/>
    <cellStyle name="20% - Accent1 7 3 4 3 4" xfId="50905" xr:uid="{00000000-0005-0000-0000-000024C60000}"/>
    <cellStyle name="20% - Accent1 7 3 4 3 4 2" xfId="50906" xr:uid="{00000000-0005-0000-0000-000025C60000}"/>
    <cellStyle name="20% - Accent1 7 3 4 3 4 2 2" xfId="50907" xr:uid="{00000000-0005-0000-0000-000026C60000}"/>
    <cellStyle name="20% - Accent1 7 3 4 3 4 2 2 2" xfId="50908" xr:uid="{00000000-0005-0000-0000-000027C60000}"/>
    <cellStyle name="20% - Accent1 7 3 4 3 4 2 3" xfId="50909" xr:uid="{00000000-0005-0000-0000-000028C60000}"/>
    <cellStyle name="20% - Accent1 7 3 4 3 4 3" xfId="50910" xr:uid="{00000000-0005-0000-0000-000029C60000}"/>
    <cellStyle name="20% - Accent1 7 3 4 3 4 3 2" xfId="50911" xr:uid="{00000000-0005-0000-0000-00002AC60000}"/>
    <cellStyle name="20% - Accent1 7 3 4 3 4 4" xfId="50912" xr:uid="{00000000-0005-0000-0000-00002BC60000}"/>
    <cellStyle name="20% - Accent1 7 3 4 3 5" xfId="50913" xr:uid="{00000000-0005-0000-0000-00002CC60000}"/>
    <cellStyle name="20% - Accent1 7 3 4 3 5 2" xfId="50914" xr:uid="{00000000-0005-0000-0000-00002DC60000}"/>
    <cellStyle name="20% - Accent1 7 3 4 3 5 2 2" xfId="50915" xr:uid="{00000000-0005-0000-0000-00002EC60000}"/>
    <cellStyle name="20% - Accent1 7 3 4 3 5 3" xfId="50916" xr:uid="{00000000-0005-0000-0000-00002FC60000}"/>
    <cellStyle name="20% - Accent1 7 3 4 3 6" xfId="50917" xr:uid="{00000000-0005-0000-0000-000030C60000}"/>
    <cellStyle name="20% - Accent1 7 3 4 3 6 2" xfId="50918" xr:uid="{00000000-0005-0000-0000-000031C60000}"/>
    <cellStyle name="20% - Accent1 7 3 4 3 6 2 2" xfId="50919" xr:uid="{00000000-0005-0000-0000-000032C60000}"/>
    <cellStyle name="20% - Accent1 7 3 4 3 6 3" xfId="50920" xr:uid="{00000000-0005-0000-0000-000033C60000}"/>
    <cellStyle name="20% - Accent1 7 3 4 3 7" xfId="50921" xr:uid="{00000000-0005-0000-0000-000034C60000}"/>
    <cellStyle name="20% - Accent1 7 3 4 3 7 2" xfId="50922" xr:uid="{00000000-0005-0000-0000-000035C60000}"/>
    <cellStyle name="20% - Accent1 7 3 4 3 8" xfId="50923" xr:uid="{00000000-0005-0000-0000-000036C60000}"/>
    <cellStyle name="20% - Accent1 7 3 4 3 8 2" xfId="50924" xr:uid="{00000000-0005-0000-0000-000037C60000}"/>
    <cellStyle name="20% - Accent1 7 3 4 3 9" xfId="50925" xr:uid="{00000000-0005-0000-0000-000038C60000}"/>
    <cellStyle name="20% - Accent1 7 3 4 4" xfId="50926" xr:uid="{00000000-0005-0000-0000-000039C60000}"/>
    <cellStyle name="20% - Accent1 7 3 4 4 2" xfId="50927" xr:uid="{00000000-0005-0000-0000-00003AC60000}"/>
    <cellStyle name="20% - Accent1 7 3 4 4 2 2" xfId="50928" xr:uid="{00000000-0005-0000-0000-00003BC60000}"/>
    <cellStyle name="20% - Accent1 7 3 4 4 2 2 2" xfId="50929" xr:uid="{00000000-0005-0000-0000-00003CC60000}"/>
    <cellStyle name="20% - Accent1 7 3 4 4 2 3" xfId="50930" xr:uid="{00000000-0005-0000-0000-00003DC60000}"/>
    <cellStyle name="20% - Accent1 7 3 4 4 3" xfId="50931" xr:uid="{00000000-0005-0000-0000-00003EC60000}"/>
    <cellStyle name="20% - Accent1 7 3 4 4 3 2" xfId="50932" xr:uid="{00000000-0005-0000-0000-00003FC60000}"/>
    <cellStyle name="20% - Accent1 7 3 4 4 4" xfId="50933" xr:uid="{00000000-0005-0000-0000-000040C60000}"/>
    <cellStyle name="20% - Accent1 7 3 4 5" xfId="50934" xr:uid="{00000000-0005-0000-0000-000041C60000}"/>
    <cellStyle name="20% - Accent1 7 3 4 5 2" xfId="50935" xr:uid="{00000000-0005-0000-0000-000042C60000}"/>
    <cellStyle name="20% - Accent1 7 3 4 5 2 2" xfId="50936" xr:uid="{00000000-0005-0000-0000-000043C60000}"/>
    <cellStyle name="20% - Accent1 7 3 4 5 2 2 2" xfId="50937" xr:uid="{00000000-0005-0000-0000-000044C60000}"/>
    <cellStyle name="20% - Accent1 7 3 4 5 2 3" xfId="50938" xr:uid="{00000000-0005-0000-0000-000045C60000}"/>
    <cellStyle name="20% - Accent1 7 3 4 5 3" xfId="50939" xr:uid="{00000000-0005-0000-0000-000046C60000}"/>
    <cellStyle name="20% - Accent1 7 3 4 5 3 2" xfId="50940" xr:uid="{00000000-0005-0000-0000-000047C60000}"/>
    <cellStyle name="20% - Accent1 7 3 4 5 4" xfId="50941" xr:uid="{00000000-0005-0000-0000-000048C60000}"/>
    <cellStyle name="20% - Accent1 7 3 4 6" xfId="50942" xr:uid="{00000000-0005-0000-0000-000049C60000}"/>
    <cellStyle name="20% - Accent1 7 3 4 6 2" xfId="50943" xr:uid="{00000000-0005-0000-0000-00004AC60000}"/>
    <cellStyle name="20% - Accent1 7 3 4 6 2 2" xfId="50944" xr:uid="{00000000-0005-0000-0000-00004BC60000}"/>
    <cellStyle name="20% - Accent1 7 3 4 6 2 2 2" xfId="50945" xr:uid="{00000000-0005-0000-0000-00004CC60000}"/>
    <cellStyle name="20% - Accent1 7 3 4 6 2 3" xfId="50946" xr:uid="{00000000-0005-0000-0000-00004DC60000}"/>
    <cellStyle name="20% - Accent1 7 3 4 6 3" xfId="50947" xr:uid="{00000000-0005-0000-0000-00004EC60000}"/>
    <cellStyle name="20% - Accent1 7 3 4 6 3 2" xfId="50948" xr:uid="{00000000-0005-0000-0000-00004FC60000}"/>
    <cellStyle name="20% - Accent1 7 3 4 6 4" xfId="50949" xr:uid="{00000000-0005-0000-0000-000050C60000}"/>
    <cellStyle name="20% - Accent1 7 3 4 7" xfId="50950" xr:uid="{00000000-0005-0000-0000-000051C60000}"/>
    <cellStyle name="20% - Accent1 7 3 4 7 2" xfId="50951" xr:uid="{00000000-0005-0000-0000-000052C60000}"/>
    <cellStyle name="20% - Accent1 7 3 4 7 2 2" xfId="50952" xr:uid="{00000000-0005-0000-0000-000053C60000}"/>
    <cellStyle name="20% - Accent1 7 3 4 7 3" xfId="50953" xr:uid="{00000000-0005-0000-0000-000054C60000}"/>
    <cellStyle name="20% - Accent1 7 3 4 8" xfId="50954" xr:uid="{00000000-0005-0000-0000-000055C60000}"/>
    <cellStyle name="20% - Accent1 7 3 4 8 2" xfId="50955" xr:uid="{00000000-0005-0000-0000-000056C60000}"/>
    <cellStyle name="20% - Accent1 7 3 4 8 2 2" xfId="50956" xr:uid="{00000000-0005-0000-0000-000057C60000}"/>
    <cellStyle name="20% - Accent1 7 3 4 8 3" xfId="50957" xr:uid="{00000000-0005-0000-0000-000058C60000}"/>
    <cellStyle name="20% - Accent1 7 3 4 9" xfId="50958" xr:uid="{00000000-0005-0000-0000-000059C60000}"/>
    <cellStyle name="20% - Accent1 7 3 4 9 2" xfId="50959" xr:uid="{00000000-0005-0000-0000-00005AC60000}"/>
    <cellStyle name="20% - Accent1 7 3 5" xfId="50960" xr:uid="{00000000-0005-0000-0000-00005BC60000}"/>
    <cellStyle name="20% - Accent1 7 3 5 2" xfId="50961" xr:uid="{00000000-0005-0000-0000-00005CC60000}"/>
    <cellStyle name="20% - Accent1 7 3 5 2 2" xfId="50962" xr:uid="{00000000-0005-0000-0000-00005DC60000}"/>
    <cellStyle name="20% - Accent1 7 3 5 2 2 2" xfId="50963" xr:uid="{00000000-0005-0000-0000-00005EC60000}"/>
    <cellStyle name="20% - Accent1 7 3 5 2 2 2 2" xfId="50964" xr:uid="{00000000-0005-0000-0000-00005FC60000}"/>
    <cellStyle name="20% - Accent1 7 3 5 2 2 3" xfId="50965" xr:uid="{00000000-0005-0000-0000-000060C60000}"/>
    <cellStyle name="20% - Accent1 7 3 5 2 3" xfId="50966" xr:uid="{00000000-0005-0000-0000-000061C60000}"/>
    <cellStyle name="20% - Accent1 7 3 5 2 3 2" xfId="50967" xr:uid="{00000000-0005-0000-0000-000062C60000}"/>
    <cellStyle name="20% - Accent1 7 3 5 2 4" xfId="50968" xr:uid="{00000000-0005-0000-0000-000063C60000}"/>
    <cellStyle name="20% - Accent1 7 3 5 3" xfId="50969" xr:uid="{00000000-0005-0000-0000-000064C60000}"/>
    <cellStyle name="20% - Accent1 7 3 5 3 2" xfId="50970" xr:uid="{00000000-0005-0000-0000-000065C60000}"/>
    <cellStyle name="20% - Accent1 7 3 5 3 2 2" xfId="50971" xr:uid="{00000000-0005-0000-0000-000066C60000}"/>
    <cellStyle name="20% - Accent1 7 3 5 3 2 2 2" xfId="50972" xr:uid="{00000000-0005-0000-0000-000067C60000}"/>
    <cellStyle name="20% - Accent1 7 3 5 3 2 3" xfId="50973" xr:uid="{00000000-0005-0000-0000-000068C60000}"/>
    <cellStyle name="20% - Accent1 7 3 5 3 3" xfId="50974" xr:uid="{00000000-0005-0000-0000-000069C60000}"/>
    <cellStyle name="20% - Accent1 7 3 5 3 3 2" xfId="50975" xr:uid="{00000000-0005-0000-0000-00006AC60000}"/>
    <cellStyle name="20% - Accent1 7 3 5 3 4" xfId="50976" xr:uid="{00000000-0005-0000-0000-00006BC60000}"/>
    <cellStyle name="20% - Accent1 7 3 5 4" xfId="50977" xr:uid="{00000000-0005-0000-0000-00006CC60000}"/>
    <cellStyle name="20% - Accent1 7 3 5 4 2" xfId="50978" xr:uid="{00000000-0005-0000-0000-00006DC60000}"/>
    <cellStyle name="20% - Accent1 7 3 5 4 2 2" xfId="50979" xr:uid="{00000000-0005-0000-0000-00006EC60000}"/>
    <cellStyle name="20% - Accent1 7 3 5 4 2 2 2" xfId="50980" xr:uid="{00000000-0005-0000-0000-00006FC60000}"/>
    <cellStyle name="20% - Accent1 7 3 5 4 2 3" xfId="50981" xr:uid="{00000000-0005-0000-0000-000070C60000}"/>
    <cellStyle name="20% - Accent1 7 3 5 4 3" xfId="50982" xr:uid="{00000000-0005-0000-0000-000071C60000}"/>
    <cellStyle name="20% - Accent1 7 3 5 4 3 2" xfId="50983" xr:uid="{00000000-0005-0000-0000-000072C60000}"/>
    <cellStyle name="20% - Accent1 7 3 5 4 4" xfId="50984" xr:uid="{00000000-0005-0000-0000-000073C60000}"/>
    <cellStyle name="20% - Accent1 7 3 5 5" xfId="50985" xr:uid="{00000000-0005-0000-0000-000074C60000}"/>
    <cellStyle name="20% - Accent1 7 3 5 5 2" xfId="50986" xr:uid="{00000000-0005-0000-0000-000075C60000}"/>
    <cellStyle name="20% - Accent1 7 3 5 5 2 2" xfId="50987" xr:uid="{00000000-0005-0000-0000-000076C60000}"/>
    <cellStyle name="20% - Accent1 7 3 5 5 3" xfId="50988" xr:uid="{00000000-0005-0000-0000-000077C60000}"/>
    <cellStyle name="20% - Accent1 7 3 5 6" xfId="50989" xr:uid="{00000000-0005-0000-0000-000078C60000}"/>
    <cellStyle name="20% - Accent1 7 3 5 6 2" xfId="50990" xr:uid="{00000000-0005-0000-0000-000079C60000}"/>
    <cellStyle name="20% - Accent1 7 3 5 6 2 2" xfId="50991" xr:uid="{00000000-0005-0000-0000-00007AC60000}"/>
    <cellStyle name="20% - Accent1 7 3 5 6 3" xfId="50992" xr:uid="{00000000-0005-0000-0000-00007BC60000}"/>
    <cellStyle name="20% - Accent1 7 3 5 7" xfId="50993" xr:uid="{00000000-0005-0000-0000-00007CC60000}"/>
    <cellStyle name="20% - Accent1 7 3 5 7 2" xfId="50994" xr:uid="{00000000-0005-0000-0000-00007DC60000}"/>
    <cellStyle name="20% - Accent1 7 3 5 8" xfId="50995" xr:uid="{00000000-0005-0000-0000-00007EC60000}"/>
    <cellStyle name="20% - Accent1 7 3 5 8 2" xfId="50996" xr:uid="{00000000-0005-0000-0000-00007FC60000}"/>
    <cellStyle name="20% - Accent1 7 3 5 9" xfId="50997" xr:uid="{00000000-0005-0000-0000-000080C60000}"/>
    <cellStyle name="20% - Accent1 7 3 6" xfId="50998" xr:uid="{00000000-0005-0000-0000-000081C60000}"/>
    <cellStyle name="20% - Accent1 7 3 6 2" xfId="50999" xr:uid="{00000000-0005-0000-0000-000082C60000}"/>
    <cellStyle name="20% - Accent1 7 3 6 2 2" xfId="51000" xr:uid="{00000000-0005-0000-0000-000083C60000}"/>
    <cellStyle name="20% - Accent1 7 3 6 2 2 2" xfId="51001" xr:uid="{00000000-0005-0000-0000-000084C60000}"/>
    <cellStyle name="20% - Accent1 7 3 6 2 2 2 2" xfId="51002" xr:uid="{00000000-0005-0000-0000-000085C60000}"/>
    <cellStyle name="20% - Accent1 7 3 6 2 2 3" xfId="51003" xr:uid="{00000000-0005-0000-0000-000086C60000}"/>
    <cellStyle name="20% - Accent1 7 3 6 2 3" xfId="51004" xr:uid="{00000000-0005-0000-0000-000087C60000}"/>
    <cellStyle name="20% - Accent1 7 3 6 2 3 2" xfId="51005" xr:uid="{00000000-0005-0000-0000-000088C60000}"/>
    <cellStyle name="20% - Accent1 7 3 6 2 4" xfId="51006" xr:uid="{00000000-0005-0000-0000-000089C60000}"/>
    <cellStyle name="20% - Accent1 7 3 6 3" xfId="51007" xr:uid="{00000000-0005-0000-0000-00008AC60000}"/>
    <cellStyle name="20% - Accent1 7 3 6 3 2" xfId="51008" xr:uid="{00000000-0005-0000-0000-00008BC60000}"/>
    <cellStyle name="20% - Accent1 7 3 6 3 2 2" xfId="51009" xr:uid="{00000000-0005-0000-0000-00008CC60000}"/>
    <cellStyle name="20% - Accent1 7 3 6 3 2 2 2" xfId="51010" xr:uid="{00000000-0005-0000-0000-00008DC60000}"/>
    <cellStyle name="20% - Accent1 7 3 6 3 2 3" xfId="51011" xr:uid="{00000000-0005-0000-0000-00008EC60000}"/>
    <cellStyle name="20% - Accent1 7 3 6 3 3" xfId="51012" xr:uid="{00000000-0005-0000-0000-00008FC60000}"/>
    <cellStyle name="20% - Accent1 7 3 6 3 3 2" xfId="51013" xr:uid="{00000000-0005-0000-0000-000090C60000}"/>
    <cellStyle name="20% - Accent1 7 3 6 3 4" xfId="51014" xr:uid="{00000000-0005-0000-0000-000091C60000}"/>
    <cellStyle name="20% - Accent1 7 3 6 4" xfId="51015" xr:uid="{00000000-0005-0000-0000-000092C60000}"/>
    <cellStyle name="20% - Accent1 7 3 6 4 2" xfId="51016" xr:uid="{00000000-0005-0000-0000-000093C60000}"/>
    <cellStyle name="20% - Accent1 7 3 6 4 2 2" xfId="51017" xr:uid="{00000000-0005-0000-0000-000094C60000}"/>
    <cellStyle name="20% - Accent1 7 3 6 4 2 2 2" xfId="51018" xr:uid="{00000000-0005-0000-0000-000095C60000}"/>
    <cellStyle name="20% - Accent1 7 3 6 4 2 3" xfId="51019" xr:uid="{00000000-0005-0000-0000-000096C60000}"/>
    <cellStyle name="20% - Accent1 7 3 6 4 3" xfId="51020" xr:uid="{00000000-0005-0000-0000-000097C60000}"/>
    <cellStyle name="20% - Accent1 7 3 6 4 3 2" xfId="51021" xr:uid="{00000000-0005-0000-0000-000098C60000}"/>
    <cellStyle name="20% - Accent1 7 3 6 4 4" xfId="51022" xr:uid="{00000000-0005-0000-0000-000099C60000}"/>
    <cellStyle name="20% - Accent1 7 3 6 5" xfId="51023" xr:uid="{00000000-0005-0000-0000-00009AC60000}"/>
    <cellStyle name="20% - Accent1 7 3 6 5 2" xfId="51024" xr:uid="{00000000-0005-0000-0000-00009BC60000}"/>
    <cellStyle name="20% - Accent1 7 3 6 5 2 2" xfId="51025" xr:uid="{00000000-0005-0000-0000-00009CC60000}"/>
    <cellStyle name="20% - Accent1 7 3 6 5 3" xfId="51026" xr:uid="{00000000-0005-0000-0000-00009DC60000}"/>
    <cellStyle name="20% - Accent1 7 3 6 6" xfId="51027" xr:uid="{00000000-0005-0000-0000-00009EC60000}"/>
    <cellStyle name="20% - Accent1 7 3 6 6 2" xfId="51028" xr:uid="{00000000-0005-0000-0000-00009FC60000}"/>
    <cellStyle name="20% - Accent1 7 3 6 6 2 2" xfId="51029" xr:uid="{00000000-0005-0000-0000-0000A0C60000}"/>
    <cellStyle name="20% - Accent1 7 3 6 6 3" xfId="51030" xr:uid="{00000000-0005-0000-0000-0000A1C60000}"/>
    <cellStyle name="20% - Accent1 7 3 6 7" xfId="51031" xr:uid="{00000000-0005-0000-0000-0000A2C60000}"/>
    <cellStyle name="20% - Accent1 7 3 6 7 2" xfId="51032" xr:uid="{00000000-0005-0000-0000-0000A3C60000}"/>
    <cellStyle name="20% - Accent1 7 3 6 8" xfId="51033" xr:uid="{00000000-0005-0000-0000-0000A4C60000}"/>
    <cellStyle name="20% - Accent1 7 3 6 8 2" xfId="51034" xr:uid="{00000000-0005-0000-0000-0000A5C60000}"/>
    <cellStyle name="20% - Accent1 7 3 6 9" xfId="51035" xr:uid="{00000000-0005-0000-0000-0000A6C60000}"/>
    <cellStyle name="20% - Accent1 7 3 7" xfId="51036" xr:uid="{00000000-0005-0000-0000-0000A7C60000}"/>
    <cellStyle name="20% - Accent1 7 3 7 2" xfId="51037" xr:uid="{00000000-0005-0000-0000-0000A8C60000}"/>
    <cellStyle name="20% - Accent1 7 3 7 2 2" xfId="51038" xr:uid="{00000000-0005-0000-0000-0000A9C60000}"/>
    <cellStyle name="20% - Accent1 7 3 7 2 2 2" xfId="51039" xr:uid="{00000000-0005-0000-0000-0000AAC60000}"/>
    <cellStyle name="20% - Accent1 7 3 7 2 3" xfId="51040" xr:uid="{00000000-0005-0000-0000-0000ABC60000}"/>
    <cellStyle name="20% - Accent1 7 3 7 3" xfId="51041" xr:uid="{00000000-0005-0000-0000-0000ACC60000}"/>
    <cellStyle name="20% - Accent1 7 3 7 3 2" xfId="51042" xr:uid="{00000000-0005-0000-0000-0000ADC60000}"/>
    <cellStyle name="20% - Accent1 7 3 7 4" xfId="51043" xr:uid="{00000000-0005-0000-0000-0000AEC60000}"/>
    <cellStyle name="20% - Accent1 7 3 8" xfId="51044" xr:uid="{00000000-0005-0000-0000-0000AFC60000}"/>
    <cellStyle name="20% - Accent1 7 3 8 2" xfId="51045" xr:uid="{00000000-0005-0000-0000-0000B0C60000}"/>
    <cellStyle name="20% - Accent1 7 3 8 2 2" xfId="51046" xr:uid="{00000000-0005-0000-0000-0000B1C60000}"/>
    <cellStyle name="20% - Accent1 7 3 8 2 2 2" xfId="51047" xr:uid="{00000000-0005-0000-0000-0000B2C60000}"/>
    <cellStyle name="20% - Accent1 7 3 8 2 3" xfId="51048" xr:uid="{00000000-0005-0000-0000-0000B3C60000}"/>
    <cellStyle name="20% - Accent1 7 3 8 3" xfId="51049" xr:uid="{00000000-0005-0000-0000-0000B4C60000}"/>
    <cellStyle name="20% - Accent1 7 3 8 3 2" xfId="51050" xr:uid="{00000000-0005-0000-0000-0000B5C60000}"/>
    <cellStyle name="20% - Accent1 7 3 8 4" xfId="51051" xr:uid="{00000000-0005-0000-0000-0000B6C60000}"/>
    <cellStyle name="20% - Accent1 7 3 9" xfId="51052" xr:uid="{00000000-0005-0000-0000-0000B7C60000}"/>
    <cellStyle name="20% - Accent1 7 3 9 2" xfId="51053" xr:uid="{00000000-0005-0000-0000-0000B8C60000}"/>
    <cellStyle name="20% - Accent1 7 3 9 2 2" xfId="51054" xr:uid="{00000000-0005-0000-0000-0000B9C60000}"/>
    <cellStyle name="20% - Accent1 7 3 9 2 2 2" xfId="51055" xr:uid="{00000000-0005-0000-0000-0000BAC60000}"/>
    <cellStyle name="20% - Accent1 7 3 9 2 3" xfId="51056" xr:uid="{00000000-0005-0000-0000-0000BBC60000}"/>
    <cellStyle name="20% - Accent1 7 3 9 3" xfId="51057" xr:uid="{00000000-0005-0000-0000-0000BCC60000}"/>
    <cellStyle name="20% - Accent1 7 3 9 3 2" xfId="51058" xr:uid="{00000000-0005-0000-0000-0000BDC60000}"/>
    <cellStyle name="20% - Accent1 7 3 9 4" xfId="51059" xr:uid="{00000000-0005-0000-0000-0000BEC60000}"/>
    <cellStyle name="20% - Accent1 7 4" xfId="51060" xr:uid="{00000000-0005-0000-0000-0000BFC60000}"/>
    <cellStyle name="20% - Accent1 7 4 10" xfId="51061" xr:uid="{00000000-0005-0000-0000-0000C0C60000}"/>
    <cellStyle name="20% - Accent1 7 4 10 2" xfId="51062" xr:uid="{00000000-0005-0000-0000-0000C1C60000}"/>
    <cellStyle name="20% - Accent1 7 4 11" xfId="51063" xr:uid="{00000000-0005-0000-0000-0000C2C60000}"/>
    <cellStyle name="20% - Accent1 7 4 2" xfId="51064" xr:uid="{00000000-0005-0000-0000-0000C3C60000}"/>
    <cellStyle name="20% - Accent1 7 4 2 2" xfId="51065" xr:uid="{00000000-0005-0000-0000-0000C4C60000}"/>
    <cellStyle name="20% - Accent1 7 4 2 2 2" xfId="51066" xr:uid="{00000000-0005-0000-0000-0000C5C60000}"/>
    <cellStyle name="20% - Accent1 7 4 2 2 2 2" xfId="51067" xr:uid="{00000000-0005-0000-0000-0000C6C60000}"/>
    <cellStyle name="20% - Accent1 7 4 2 2 2 2 2" xfId="51068" xr:uid="{00000000-0005-0000-0000-0000C7C60000}"/>
    <cellStyle name="20% - Accent1 7 4 2 2 2 3" xfId="51069" xr:uid="{00000000-0005-0000-0000-0000C8C60000}"/>
    <cellStyle name="20% - Accent1 7 4 2 2 3" xfId="51070" xr:uid="{00000000-0005-0000-0000-0000C9C60000}"/>
    <cellStyle name="20% - Accent1 7 4 2 2 3 2" xfId="51071" xr:uid="{00000000-0005-0000-0000-0000CAC60000}"/>
    <cellStyle name="20% - Accent1 7 4 2 2 4" xfId="51072" xr:uid="{00000000-0005-0000-0000-0000CBC60000}"/>
    <cellStyle name="20% - Accent1 7 4 2 3" xfId="51073" xr:uid="{00000000-0005-0000-0000-0000CCC60000}"/>
    <cellStyle name="20% - Accent1 7 4 2 3 2" xfId="51074" xr:uid="{00000000-0005-0000-0000-0000CDC60000}"/>
    <cellStyle name="20% - Accent1 7 4 2 3 2 2" xfId="51075" xr:uid="{00000000-0005-0000-0000-0000CEC60000}"/>
    <cellStyle name="20% - Accent1 7 4 2 3 2 2 2" xfId="51076" xr:uid="{00000000-0005-0000-0000-0000CFC60000}"/>
    <cellStyle name="20% - Accent1 7 4 2 3 2 3" xfId="51077" xr:uid="{00000000-0005-0000-0000-0000D0C60000}"/>
    <cellStyle name="20% - Accent1 7 4 2 3 3" xfId="51078" xr:uid="{00000000-0005-0000-0000-0000D1C60000}"/>
    <cellStyle name="20% - Accent1 7 4 2 3 3 2" xfId="51079" xr:uid="{00000000-0005-0000-0000-0000D2C60000}"/>
    <cellStyle name="20% - Accent1 7 4 2 3 4" xfId="51080" xr:uid="{00000000-0005-0000-0000-0000D3C60000}"/>
    <cellStyle name="20% - Accent1 7 4 2 4" xfId="51081" xr:uid="{00000000-0005-0000-0000-0000D4C60000}"/>
    <cellStyle name="20% - Accent1 7 4 2 4 2" xfId="51082" xr:uid="{00000000-0005-0000-0000-0000D5C60000}"/>
    <cellStyle name="20% - Accent1 7 4 2 4 2 2" xfId="51083" xr:uid="{00000000-0005-0000-0000-0000D6C60000}"/>
    <cellStyle name="20% - Accent1 7 4 2 4 2 2 2" xfId="51084" xr:uid="{00000000-0005-0000-0000-0000D7C60000}"/>
    <cellStyle name="20% - Accent1 7 4 2 4 2 3" xfId="51085" xr:uid="{00000000-0005-0000-0000-0000D8C60000}"/>
    <cellStyle name="20% - Accent1 7 4 2 4 3" xfId="51086" xr:uid="{00000000-0005-0000-0000-0000D9C60000}"/>
    <cellStyle name="20% - Accent1 7 4 2 4 3 2" xfId="51087" xr:uid="{00000000-0005-0000-0000-0000DAC60000}"/>
    <cellStyle name="20% - Accent1 7 4 2 4 4" xfId="51088" xr:uid="{00000000-0005-0000-0000-0000DBC60000}"/>
    <cellStyle name="20% - Accent1 7 4 2 5" xfId="51089" xr:uid="{00000000-0005-0000-0000-0000DCC60000}"/>
    <cellStyle name="20% - Accent1 7 4 2 5 2" xfId="51090" xr:uid="{00000000-0005-0000-0000-0000DDC60000}"/>
    <cellStyle name="20% - Accent1 7 4 2 5 2 2" xfId="51091" xr:uid="{00000000-0005-0000-0000-0000DEC60000}"/>
    <cellStyle name="20% - Accent1 7 4 2 5 3" xfId="51092" xr:uid="{00000000-0005-0000-0000-0000DFC60000}"/>
    <cellStyle name="20% - Accent1 7 4 2 6" xfId="51093" xr:uid="{00000000-0005-0000-0000-0000E0C60000}"/>
    <cellStyle name="20% - Accent1 7 4 2 6 2" xfId="51094" xr:uid="{00000000-0005-0000-0000-0000E1C60000}"/>
    <cellStyle name="20% - Accent1 7 4 2 6 2 2" xfId="51095" xr:uid="{00000000-0005-0000-0000-0000E2C60000}"/>
    <cellStyle name="20% - Accent1 7 4 2 6 3" xfId="51096" xr:uid="{00000000-0005-0000-0000-0000E3C60000}"/>
    <cellStyle name="20% - Accent1 7 4 2 7" xfId="51097" xr:uid="{00000000-0005-0000-0000-0000E4C60000}"/>
    <cellStyle name="20% - Accent1 7 4 2 7 2" xfId="51098" xr:uid="{00000000-0005-0000-0000-0000E5C60000}"/>
    <cellStyle name="20% - Accent1 7 4 2 8" xfId="51099" xr:uid="{00000000-0005-0000-0000-0000E6C60000}"/>
    <cellStyle name="20% - Accent1 7 4 2 8 2" xfId="51100" xr:uid="{00000000-0005-0000-0000-0000E7C60000}"/>
    <cellStyle name="20% - Accent1 7 4 2 9" xfId="51101" xr:uid="{00000000-0005-0000-0000-0000E8C60000}"/>
    <cellStyle name="20% - Accent1 7 4 3" xfId="51102" xr:uid="{00000000-0005-0000-0000-0000E9C60000}"/>
    <cellStyle name="20% - Accent1 7 4 3 2" xfId="51103" xr:uid="{00000000-0005-0000-0000-0000EAC60000}"/>
    <cellStyle name="20% - Accent1 7 4 3 2 2" xfId="51104" xr:uid="{00000000-0005-0000-0000-0000EBC60000}"/>
    <cellStyle name="20% - Accent1 7 4 3 2 2 2" xfId="51105" xr:uid="{00000000-0005-0000-0000-0000ECC60000}"/>
    <cellStyle name="20% - Accent1 7 4 3 2 2 2 2" xfId="51106" xr:uid="{00000000-0005-0000-0000-0000EDC60000}"/>
    <cellStyle name="20% - Accent1 7 4 3 2 2 3" xfId="51107" xr:uid="{00000000-0005-0000-0000-0000EEC60000}"/>
    <cellStyle name="20% - Accent1 7 4 3 2 3" xfId="51108" xr:uid="{00000000-0005-0000-0000-0000EFC60000}"/>
    <cellStyle name="20% - Accent1 7 4 3 2 3 2" xfId="51109" xr:uid="{00000000-0005-0000-0000-0000F0C60000}"/>
    <cellStyle name="20% - Accent1 7 4 3 2 4" xfId="51110" xr:uid="{00000000-0005-0000-0000-0000F1C60000}"/>
    <cellStyle name="20% - Accent1 7 4 3 3" xfId="51111" xr:uid="{00000000-0005-0000-0000-0000F2C60000}"/>
    <cellStyle name="20% - Accent1 7 4 3 3 2" xfId="51112" xr:uid="{00000000-0005-0000-0000-0000F3C60000}"/>
    <cellStyle name="20% - Accent1 7 4 3 3 2 2" xfId="51113" xr:uid="{00000000-0005-0000-0000-0000F4C60000}"/>
    <cellStyle name="20% - Accent1 7 4 3 3 2 2 2" xfId="51114" xr:uid="{00000000-0005-0000-0000-0000F5C60000}"/>
    <cellStyle name="20% - Accent1 7 4 3 3 2 3" xfId="51115" xr:uid="{00000000-0005-0000-0000-0000F6C60000}"/>
    <cellStyle name="20% - Accent1 7 4 3 3 3" xfId="51116" xr:uid="{00000000-0005-0000-0000-0000F7C60000}"/>
    <cellStyle name="20% - Accent1 7 4 3 3 3 2" xfId="51117" xr:uid="{00000000-0005-0000-0000-0000F8C60000}"/>
    <cellStyle name="20% - Accent1 7 4 3 3 4" xfId="51118" xr:uid="{00000000-0005-0000-0000-0000F9C60000}"/>
    <cellStyle name="20% - Accent1 7 4 3 4" xfId="51119" xr:uid="{00000000-0005-0000-0000-0000FAC60000}"/>
    <cellStyle name="20% - Accent1 7 4 3 4 2" xfId="51120" xr:uid="{00000000-0005-0000-0000-0000FBC60000}"/>
    <cellStyle name="20% - Accent1 7 4 3 4 2 2" xfId="51121" xr:uid="{00000000-0005-0000-0000-0000FCC60000}"/>
    <cellStyle name="20% - Accent1 7 4 3 4 2 2 2" xfId="51122" xr:uid="{00000000-0005-0000-0000-0000FDC60000}"/>
    <cellStyle name="20% - Accent1 7 4 3 4 2 3" xfId="51123" xr:uid="{00000000-0005-0000-0000-0000FEC60000}"/>
    <cellStyle name="20% - Accent1 7 4 3 4 3" xfId="51124" xr:uid="{00000000-0005-0000-0000-0000FFC60000}"/>
    <cellStyle name="20% - Accent1 7 4 3 4 3 2" xfId="51125" xr:uid="{00000000-0005-0000-0000-000000C70000}"/>
    <cellStyle name="20% - Accent1 7 4 3 4 4" xfId="51126" xr:uid="{00000000-0005-0000-0000-000001C70000}"/>
    <cellStyle name="20% - Accent1 7 4 3 5" xfId="51127" xr:uid="{00000000-0005-0000-0000-000002C70000}"/>
    <cellStyle name="20% - Accent1 7 4 3 5 2" xfId="51128" xr:uid="{00000000-0005-0000-0000-000003C70000}"/>
    <cellStyle name="20% - Accent1 7 4 3 5 2 2" xfId="51129" xr:uid="{00000000-0005-0000-0000-000004C70000}"/>
    <cellStyle name="20% - Accent1 7 4 3 5 3" xfId="51130" xr:uid="{00000000-0005-0000-0000-000005C70000}"/>
    <cellStyle name="20% - Accent1 7 4 3 6" xfId="51131" xr:uid="{00000000-0005-0000-0000-000006C70000}"/>
    <cellStyle name="20% - Accent1 7 4 3 6 2" xfId="51132" xr:uid="{00000000-0005-0000-0000-000007C70000}"/>
    <cellStyle name="20% - Accent1 7 4 3 6 2 2" xfId="51133" xr:uid="{00000000-0005-0000-0000-000008C70000}"/>
    <cellStyle name="20% - Accent1 7 4 3 6 3" xfId="51134" xr:uid="{00000000-0005-0000-0000-000009C70000}"/>
    <cellStyle name="20% - Accent1 7 4 3 7" xfId="51135" xr:uid="{00000000-0005-0000-0000-00000AC70000}"/>
    <cellStyle name="20% - Accent1 7 4 3 7 2" xfId="51136" xr:uid="{00000000-0005-0000-0000-00000BC70000}"/>
    <cellStyle name="20% - Accent1 7 4 3 8" xfId="51137" xr:uid="{00000000-0005-0000-0000-00000CC70000}"/>
    <cellStyle name="20% - Accent1 7 4 3 8 2" xfId="51138" xr:uid="{00000000-0005-0000-0000-00000DC70000}"/>
    <cellStyle name="20% - Accent1 7 4 3 9" xfId="51139" xr:uid="{00000000-0005-0000-0000-00000EC70000}"/>
    <cellStyle name="20% - Accent1 7 4 4" xfId="51140" xr:uid="{00000000-0005-0000-0000-00000FC70000}"/>
    <cellStyle name="20% - Accent1 7 4 4 2" xfId="51141" xr:uid="{00000000-0005-0000-0000-000010C70000}"/>
    <cellStyle name="20% - Accent1 7 4 4 2 2" xfId="51142" xr:uid="{00000000-0005-0000-0000-000011C70000}"/>
    <cellStyle name="20% - Accent1 7 4 4 2 2 2" xfId="51143" xr:uid="{00000000-0005-0000-0000-000012C70000}"/>
    <cellStyle name="20% - Accent1 7 4 4 2 3" xfId="51144" xr:uid="{00000000-0005-0000-0000-000013C70000}"/>
    <cellStyle name="20% - Accent1 7 4 4 3" xfId="51145" xr:uid="{00000000-0005-0000-0000-000014C70000}"/>
    <cellStyle name="20% - Accent1 7 4 4 3 2" xfId="51146" xr:uid="{00000000-0005-0000-0000-000015C70000}"/>
    <cellStyle name="20% - Accent1 7 4 4 4" xfId="51147" xr:uid="{00000000-0005-0000-0000-000016C70000}"/>
    <cellStyle name="20% - Accent1 7 4 5" xfId="51148" xr:uid="{00000000-0005-0000-0000-000017C70000}"/>
    <cellStyle name="20% - Accent1 7 4 5 2" xfId="51149" xr:uid="{00000000-0005-0000-0000-000018C70000}"/>
    <cellStyle name="20% - Accent1 7 4 5 2 2" xfId="51150" xr:uid="{00000000-0005-0000-0000-000019C70000}"/>
    <cellStyle name="20% - Accent1 7 4 5 2 2 2" xfId="51151" xr:uid="{00000000-0005-0000-0000-00001AC70000}"/>
    <cellStyle name="20% - Accent1 7 4 5 2 3" xfId="51152" xr:uid="{00000000-0005-0000-0000-00001BC70000}"/>
    <cellStyle name="20% - Accent1 7 4 5 3" xfId="51153" xr:uid="{00000000-0005-0000-0000-00001CC70000}"/>
    <cellStyle name="20% - Accent1 7 4 5 3 2" xfId="51154" xr:uid="{00000000-0005-0000-0000-00001DC70000}"/>
    <cellStyle name="20% - Accent1 7 4 5 4" xfId="51155" xr:uid="{00000000-0005-0000-0000-00001EC70000}"/>
    <cellStyle name="20% - Accent1 7 4 6" xfId="51156" xr:uid="{00000000-0005-0000-0000-00001FC70000}"/>
    <cellStyle name="20% - Accent1 7 4 6 2" xfId="51157" xr:uid="{00000000-0005-0000-0000-000020C70000}"/>
    <cellStyle name="20% - Accent1 7 4 6 2 2" xfId="51158" xr:uid="{00000000-0005-0000-0000-000021C70000}"/>
    <cellStyle name="20% - Accent1 7 4 6 2 2 2" xfId="51159" xr:uid="{00000000-0005-0000-0000-000022C70000}"/>
    <cellStyle name="20% - Accent1 7 4 6 2 3" xfId="51160" xr:uid="{00000000-0005-0000-0000-000023C70000}"/>
    <cellStyle name="20% - Accent1 7 4 6 3" xfId="51161" xr:uid="{00000000-0005-0000-0000-000024C70000}"/>
    <cellStyle name="20% - Accent1 7 4 6 3 2" xfId="51162" xr:uid="{00000000-0005-0000-0000-000025C70000}"/>
    <cellStyle name="20% - Accent1 7 4 6 4" xfId="51163" xr:uid="{00000000-0005-0000-0000-000026C70000}"/>
    <cellStyle name="20% - Accent1 7 4 7" xfId="51164" xr:uid="{00000000-0005-0000-0000-000027C70000}"/>
    <cellStyle name="20% - Accent1 7 4 7 2" xfId="51165" xr:uid="{00000000-0005-0000-0000-000028C70000}"/>
    <cellStyle name="20% - Accent1 7 4 7 2 2" xfId="51166" xr:uid="{00000000-0005-0000-0000-000029C70000}"/>
    <cellStyle name="20% - Accent1 7 4 7 3" xfId="51167" xr:uid="{00000000-0005-0000-0000-00002AC70000}"/>
    <cellStyle name="20% - Accent1 7 4 8" xfId="51168" xr:uid="{00000000-0005-0000-0000-00002BC70000}"/>
    <cellStyle name="20% - Accent1 7 4 8 2" xfId="51169" xr:uid="{00000000-0005-0000-0000-00002CC70000}"/>
    <cellStyle name="20% - Accent1 7 4 8 2 2" xfId="51170" xr:uid="{00000000-0005-0000-0000-00002DC70000}"/>
    <cellStyle name="20% - Accent1 7 4 8 3" xfId="51171" xr:uid="{00000000-0005-0000-0000-00002EC70000}"/>
    <cellStyle name="20% - Accent1 7 4 9" xfId="51172" xr:uid="{00000000-0005-0000-0000-00002FC70000}"/>
    <cellStyle name="20% - Accent1 7 4 9 2" xfId="51173" xr:uid="{00000000-0005-0000-0000-000030C70000}"/>
    <cellStyle name="20% - Accent1 7 5" xfId="51174" xr:uid="{00000000-0005-0000-0000-000031C70000}"/>
    <cellStyle name="20% - Accent1 7 5 10" xfId="51175" xr:uid="{00000000-0005-0000-0000-000032C70000}"/>
    <cellStyle name="20% - Accent1 7 5 10 2" xfId="51176" xr:uid="{00000000-0005-0000-0000-000033C70000}"/>
    <cellStyle name="20% - Accent1 7 5 11" xfId="51177" xr:uid="{00000000-0005-0000-0000-000034C70000}"/>
    <cellStyle name="20% - Accent1 7 5 2" xfId="51178" xr:uid="{00000000-0005-0000-0000-000035C70000}"/>
    <cellStyle name="20% - Accent1 7 5 2 2" xfId="51179" xr:uid="{00000000-0005-0000-0000-000036C70000}"/>
    <cellStyle name="20% - Accent1 7 5 2 2 2" xfId="51180" xr:uid="{00000000-0005-0000-0000-000037C70000}"/>
    <cellStyle name="20% - Accent1 7 5 2 2 2 2" xfId="51181" xr:uid="{00000000-0005-0000-0000-000038C70000}"/>
    <cellStyle name="20% - Accent1 7 5 2 2 2 2 2" xfId="51182" xr:uid="{00000000-0005-0000-0000-000039C70000}"/>
    <cellStyle name="20% - Accent1 7 5 2 2 2 3" xfId="51183" xr:uid="{00000000-0005-0000-0000-00003AC70000}"/>
    <cellStyle name="20% - Accent1 7 5 2 2 3" xfId="51184" xr:uid="{00000000-0005-0000-0000-00003BC70000}"/>
    <cellStyle name="20% - Accent1 7 5 2 2 3 2" xfId="51185" xr:uid="{00000000-0005-0000-0000-00003CC70000}"/>
    <cellStyle name="20% - Accent1 7 5 2 2 4" xfId="51186" xr:uid="{00000000-0005-0000-0000-00003DC70000}"/>
    <cellStyle name="20% - Accent1 7 5 2 3" xfId="51187" xr:uid="{00000000-0005-0000-0000-00003EC70000}"/>
    <cellStyle name="20% - Accent1 7 5 2 3 2" xfId="51188" xr:uid="{00000000-0005-0000-0000-00003FC70000}"/>
    <cellStyle name="20% - Accent1 7 5 2 3 2 2" xfId="51189" xr:uid="{00000000-0005-0000-0000-000040C70000}"/>
    <cellStyle name="20% - Accent1 7 5 2 3 2 2 2" xfId="51190" xr:uid="{00000000-0005-0000-0000-000041C70000}"/>
    <cellStyle name="20% - Accent1 7 5 2 3 2 3" xfId="51191" xr:uid="{00000000-0005-0000-0000-000042C70000}"/>
    <cellStyle name="20% - Accent1 7 5 2 3 3" xfId="51192" xr:uid="{00000000-0005-0000-0000-000043C70000}"/>
    <cellStyle name="20% - Accent1 7 5 2 3 3 2" xfId="51193" xr:uid="{00000000-0005-0000-0000-000044C70000}"/>
    <cellStyle name="20% - Accent1 7 5 2 3 4" xfId="51194" xr:uid="{00000000-0005-0000-0000-000045C70000}"/>
    <cellStyle name="20% - Accent1 7 5 2 4" xfId="51195" xr:uid="{00000000-0005-0000-0000-000046C70000}"/>
    <cellStyle name="20% - Accent1 7 5 2 4 2" xfId="51196" xr:uid="{00000000-0005-0000-0000-000047C70000}"/>
    <cellStyle name="20% - Accent1 7 5 2 4 2 2" xfId="51197" xr:uid="{00000000-0005-0000-0000-000048C70000}"/>
    <cellStyle name="20% - Accent1 7 5 2 4 2 2 2" xfId="51198" xr:uid="{00000000-0005-0000-0000-000049C70000}"/>
    <cellStyle name="20% - Accent1 7 5 2 4 2 3" xfId="51199" xr:uid="{00000000-0005-0000-0000-00004AC70000}"/>
    <cellStyle name="20% - Accent1 7 5 2 4 3" xfId="51200" xr:uid="{00000000-0005-0000-0000-00004BC70000}"/>
    <cellStyle name="20% - Accent1 7 5 2 4 3 2" xfId="51201" xr:uid="{00000000-0005-0000-0000-00004CC70000}"/>
    <cellStyle name="20% - Accent1 7 5 2 4 4" xfId="51202" xr:uid="{00000000-0005-0000-0000-00004DC70000}"/>
    <cellStyle name="20% - Accent1 7 5 2 5" xfId="51203" xr:uid="{00000000-0005-0000-0000-00004EC70000}"/>
    <cellStyle name="20% - Accent1 7 5 2 5 2" xfId="51204" xr:uid="{00000000-0005-0000-0000-00004FC70000}"/>
    <cellStyle name="20% - Accent1 7 5 2 5 2 2" xfId="51205" xr:uid="{00000000-0005-0000-0000-000050C70000}"/>
    <cellStyle name="20% - Accent1 7 5 2 5 3" xfId="51206" xr:uid="{00000000-0005-0000-0000-000051C70000}"/>
    <cellStyle name="20% - Accent1 7 5 2 6" xfId="51207" xr:uid="{00000000-0005-0000-0000-000052C70000}"/>
    <cellStyle name="20% - Accent1 7 5 2 6 2" xfId="51208" xr:uid="{00000000-0005-0000-0000-000053C70000}"/>
    <cellStyle name="20% - Accent1 7 5 2 6 2 2" xfId="51209" xr:uid="{00000000-0005-0000-0000-000054C70000}"/>
    <cellStyle name="20% - Accent1 7 5 2 6 3" xfId="51210" xr:uid="{00000000-0005-0000-0000-000055C70000}"/>
    <cellStyle name="20% - Accent1 7 5 2 7" xfId="51211" xr:uid="{00000000-0005-0000-0000-000056C70000}"/>
    <cellStyle name="20% - Accent1 7 5 2 7 2" xfId="51212" xr:uid="{00000000-0005-0000-0000-000057C70000}"/>
    <cellStyle name="20% - Accent1 7 5 2 8" xfId="51213" xr:uid="{00000000-0005-0000-0000-000058C70000}"/>
    <cellStyle name="20% - Accent1 7 5 2 8 2" xfId="51214" xr:uid="{00000000-0005-0000-0000-000059C70000}"/>
    <cellStyle name="20% - Accent1 7 5 2 9" xfId="51215" xr:uid="{00000000-0005-0000-0000-00005AC70000}"/>
    <cellStyle name="20% - Accent1 7 5 3" xfId="51216" xr:uid="{00000000-0005-0000-0000-00005BC70000}"/>
    <cellStyle name="20% - Accent1 7 5 3 2" xfId="51217" xr:uid="{00000000-0005-0000-0000-00005CC70000}"/>
    <cellStyle name="20% - Accent1 7 5 3 2 2" xfId="51218" xr:uid="{00000000-0005-0000-0000-00005DC70000}"/>
    <cellStyle name="20% - Accent1 7 5 3 2 2 2" xfId="51219" xr:uid="{00000000-0005-0000-0000-00005EC70000}"/>
    <cellStyle name="20% - Accent1 7 5 3 2 2 2 2" xfId="51220" xr:uid="{00000000-0005-0000-0000-00005FC70000}"/>
    <cellStyle name="20% - Accent1 7 5 3 2 2 3" xfId="51221" xr:uid="{00000000-0005-0000-0000-000060C70000}"/>
    <cellStyle name="20% - Accent1 7 5 3 2 3" xfId="51222" xr:uid="{00000000-0005-0000-0000-000061C70000}"/>
    <cellStyle name="20% - Accent1 7 5 3 2 3 2" xfId="51223" xr:uid="{00000000-0005-0000-0000-000062C70000}"/>
    <cellStyle name="20% - Accent1 7 5 3 2 4" xfId="51224" xr:uid="{00000000-0005-0000-0000-000063C70000}"/>
    <cellStyle name="20% - Accent1 7 5 3 3" xfId="51225" xr:uid="{00000000-0005-0000-0000-000064C70000}"/>
    <cellStyle name="20% - Accent1 7 5 3 3 2" xfId="51226" xr:uid="{00000000-0005-0000-0000-000065C70000}"/>
    <cellStyle name="20% - Accent1 7 5 3 3 2 2" xfId="51227" xr:uid="{00000000-0005-0000-0000-000066C70000}"/>
    <cellStyle name="20% - Accent1 7 5 3 3 2 2 2" xfId="51228" xr:uid="{00000000-0005-0000-0000-000067C70000}"/>
    <cellStyle name="20% - Accent1 7 5 3 3 2 3" xfId="51229" xr:uid="{00000000-0005-0000-0000-000068C70000}"/>
    <cellStyle name="20% - Accent1 7 5 3 3 3" xfId="51230" xr:uid="{00000000-0005-0000-0000-000069C70000}"/>
    <cellStyle name="20% - Accent1 7 5 3 3 3 2" xfId="51231" xr:uid="{00000000-0005-0000-0000-00006AC70000}"/>
    <cellStyle name="20% - Accent1 7 5 3 3 4" xfId="51232" xr:uid="{00000000-0005-0000-0000-00006BC70000}"/>
    <cellStyle name="20% - Accent1 7 5 3 4" xfId="51233" xr:uid="{00000000-0005-0000-0000-00006CC70000}"/>
    <cellStyle name="20% - Accent1 7 5 3 4 2" xfId="51234" xr:uid="{00000000-0005-0000-0000-00006DC70000}"/>
    <cellStyle name="20% - Accent1 7 5 3 4 2 2" xfId="51235" xr:uid="{00000000-0005-0000-0000-00006EC70000}"/>
    <cellStyle name="20% - Accent1 7 5 3 4 2 2 2" xfId="51236" xr:uid="{00000000-0005-0000-0000-00006FC70000}"/>
    <cellStyle name="20% - Accent1 7 5 3 4 2 3" xfId="51237" xr:uid="{00000000-0005-0000-0000-000070C70000}"/>
    <cellStyle name="20% - Accent1 7 5 3 4 3" xfId="51238" xr:uid="{00000000-0005-0000-0000-000071C70000}"/>
    <cellStyle name="20% - Accent1 7 5 3 4 3 2" xfId="51239" xr:uid="{00000000-0005-0000-0000-000072C70000}"/>
    <cellStyle name="20% - Accent1 7 5 3 4 4" xfId="51240" xr:uid="{00000000-0005-0000-0000-000073C70000}"/>
    <cellStyle name="20% - Accent1 7 5 3 5" xfId="51241" xr:uid="{00000000-0005-0000-0000-000074C70000}"/>
    <cellStyle name="20% - Accent1 7 5 3 5 2" xfId="51242" xr:uid="{00000000-0005-0000-0000-000075C70000}"/>
    <cellStyle name="20% - Accent1 7 5 3 5 2 2" xfId="51243" xr:uid="{00000000-0005-0000-0000-000076C70000}"/>
    <cellStyle name="20% - Accent1 7 5 3 5 3" xfId="51244" xr:uid="{00000000-0005-0000-0000-000077C70000}"/>
    <cellStyle name="20% - Accent1 7 5 3 6" xfId="51245" xr:uid="{00000000-0005-0000-0000-000078C70000}"/>
    <cellStyle name="20% - Accent1 7 5 3 6 2" xfId="51246" xr:uid="{00000000-0005-0000-0000-000079C70000}"/>
    <cellStyle name="20% - Accent1 7 5 3 6 2 2" xfId="51247" xr:uid="{00000000-0005-0000-0000-00007AC70000}"/>
    <cellStyle name="20% - Accent1 7 5 3 6 3" xfId="51248" xr:uid="{00000000-0005-0000-0000-00007BC70000}"/>
    <cellStyle name="20% - Accent1 7 5 3 7" xfId="51249" xr:uid="{00000000-0005-0000-0000-00007CC70000}"/>
    <cellStyle name="20% - Accent1 7 5 3 7 2" xfId="51250" xr:uid="{00000000-0005-0000-0000-00007DC70000}"/>
    <cellStyle name="20% - Accent1 7 5 3 8" xfId="51251" xr:uid="{00000000-0005-0000-0000-00007EC70000}"/>
    <cellStyle name="20% - Accent1 7 5 3 8 2" xfId="51252" xr:uid="{00000000-0005-0000-0000-00007FC70000}"/>
    <cellStyle name="20% - Accent1 7 5 3 9" xfId="51253" xr:uid="{00000000-0005-0000-0000-000080C70000}"/>
    <cellStyle name="20% - Accent1 7 5 4" xfId="51254" xr:uid="{00000000-0005-0000-0000-000081C70000}"/>
    <cellStyle name="20% - Accent1 7 5 4 2" xfId="51255" xr:uid="{00000000-0005-0000-0000-000082C70000}"/>
    <cellStyle name="20% - Accent1 7 5 4 2 2" xfId="51256" xr:uid="{00000000-0005-0000-0000-000083C70000}"/>
    <cellStyle name="20% - Accent1 7 5 4 2 2 2" xfId="51257" xr:uid="{00000000-0005-0000-0000-000084C70000}"/>
    <cellStyle name="20% - Accent1 7 5 4 2 3" xfId="51258" xr:uid="{00000000-0005-0000-0000-000085C70000}"/>
    <cellStyle name="20% - Accent1 7 5 4 3" xfId="51259" xr:uid="{00000000-0005-0000-0000-000086C70000}"/>
    <cellStyle name="20% - Accent1 7 5 4 3 2" xfId="51260" xr:uid="{00000000-0005-0000-0000-000087C70000}"/>
    <cellStyle name="20% - Accent1 7 5 4 4" xfId="51261" xr:uid="{00000000-0005-0000-0000-000088C70000}"/>
    <cellStyle name="20% - Accent1 7 5 5" xfId="51262" xr:uid="{00000000-0005-0000-0000-000089C70000}"/>
    <cellStyle name="20% - Accent1 7 5 5 2" xfId="51263" xr:uid="{00000000-0005-0000-0000-00008AC70000}"/>
    <cellStyle name="20% - Accent1 7 5 5 2 2" xfId="51264" xr:uid="{00000000-0005-0000-0000-00008BC70000}"/>
    <cellStyle name="20% - Accent1 7 5 5 2 2 2" xfId="51265" xr:uid="{00000000-0005-0000-0000-00008CC70000}"/>
    <cellStyle name="20% - Accent1 7 5 5 2 3" xfId="51266" xr:uid="{00000000-0005-0000-0000-00008DC70000}"/>
    <cellStyle name="20% - Accent1 7 5 5 3" xfId="51267" xr:uid="{00000000-0005-0000-0000-00008EC70000}"/>
    <cellStyle name="20% - Accent1 7 5 5 3 2" xfId="51268" xr:uid="{00000000-0005-0000-0000-00008FC70000}"/>
    <cellStyle name="20% - Accent1 7 5 5 4" xfId="51269" xr:uid="{00000000-0005-0000-0000-000090C70000}"/>
    <cellStyle name="20% - Accent1 7 5 6" xfId="51270" xr:uid="{00000000-0005-0000-0000-000091C70000}"/>
    <cellStyle name="20% - Accent1 7 5 6 2" xfId="51271" xr:uid="{00000000-0005-0000-0000-000092C70000}"/>
    <cellStyle name="20% - Accent1 7 5 6 2 2" xfId="51272" xr:uid="{00000000-0005-0000-0000-000093C70000}"/>
    <cellStyle name="20% - Accent1 7 5 6 2 2 2" xfId="51273" xr:uid="{00000000-0005-0000-0000-000094C70000}"/>
    <cellStyle name="20% - Accent1 7 5 6 2 3" xfId="51274" xr:uid="{00000000-0005-0000-0000-000095C70000}"/>
    <cellStyle name="20% - Accent1 7 5 6 3" xfId="51275" xr:uid="{00000000-0005-0000-0000-000096C70000}"/>
    <cellStyle name="20% - Accent1 7 5 6 3 2" xfId="51276" xr:uid="{00000000-0005-0000-0000-000097C70000}"/>
    <cellStyle name="20% - Accent1 7 5 6 4" xfId="51277" xr:uid="{00000000-0005-0000-0000-000098C70000}"/>
    <cellStyle name="20% - Accent1 7 5 7" xfId="51278" xr:uid="{00000000-0005-0000-0000-000099C70000}"/>
    <cellStyle name="20% - Accent1 7 5 7 2" xfId="51279" xr:uid="{00000000-0005-0000-0000-00009AC70000}"/>
    <cellStyle name="20% - Accent1 7 5 7 2 2" xfId="51280" xr:uid="{00000000-0005-0000-0000-00009BC70000}"/>
    <cellStyle name="20% - Accent1 7 5 7 3" xfId="51281" xr:uid="{00000000-0005-0000-0000-00009CC70000}"/>
    <cellStyle name="20% - Accent1 7 5 8" xfId="51282" xr:uid="{00000000-0005-0000-0000-00009DC70000}"/>
    <cellStyle name="20% - Accent1 7 5 8 2" xfId="51283" xr:uid="{00000000-0005-0000-0000-00009EC70000}"/>
    <cellStyle name="20% - Accent1 7 5 8 2 2" xfId="51284" xr:uid="{00000000-0005-0000-0000-00009FC70000}"/>
    <cellStyle name="20% - Accent1 7 5 8 3" xfId="51285" xr:uid="{00000000-0005-0000-0000-0000A0C70000}"/>
    <cellStyle name="20% - Accent1 7 5 9" xfId="51286" xr:uid="{00000000-0005-0000-0000-0000A1C70000}"/>
    <cellStyle name="20% - Accent1 7 5 9 2" xfId="51287" xr:uid="{00000000-0005-0000-0000-0000A2C70000}"/>
    <cellStyle name="20% - Accent1 7 6" xfId="51288" xr:uid="{00000000-0005-0000-0000-0000A3C70000}"/>
    <cellStyle name="20% - Accent1 7 6 10" xfId="51289" xr:uid="{00000000-0005-0000-0000-0000A4C70000}"/>
    <cellStyle name="20% - Accent1 7 6 10 2" xfId="51290" xr:uid="{00000000-0005-0000-0000-0000A5C70000}"/>
    <cellStyle name="20% - Accent1 7 6 11" xfId="51291" xr:uid="{00000000-0005-0000-0000-0000A6C70000}"/>
    <cellStyle name="20% - Accent1 7 6 2" xfId="51292" xr:uid="{00000000-0005-0000-0000-0000A7C70000}"/>
    <cellStyle name="20% - Accent1 7 6 2 2" xfId="51293" xr:uid="{00000000-0005-0000-0000-0000A8C70000}"/>
    <cellStyle name="20% - Accent1 7 6 2 2 2" xfId="51294" xr:uid="{00000000-0005-0000-0000-0000A9C70000}"/>
    <cellStyle name="20% - Accent1 7 6 2 2 2 2" xfId="51295" xr:uid="{00000000-0005-0000-0000-0000AAC70000}"/>
    <cellStyle name="20% - Accent1 7 6 2 2 2 2 2" xfId="51296" xr:uid="{00000000-0005-0000-0000-0000ABC70000}"/>
    <cellStyle name="20% - Accent1 7 6 2 2 2 3" xfId="51297" xr:uid="{00000000-0005-0000-0000-0000ACC70000}"/>
    <cellStyle name="20% - Accent1 7 6 2 2 3" xfId="51298" xr:uid="{00000000-0005-0000-0000-0000ADC70000}"/>
    <cellStyle name="20% - Accent1 7 6 2 2 3 2" xfId="51299" xr:uid="{00000000-0005-0000-0000-0000AEC70000}"/>
    <cellStyle name="20% - Accent1 7 6 2 2 4" xfId="51300" xr:uid="{00000000-0005-0000-0000-0000AFC70000}"/>
    <cellStyle name="20% - Accent1 7 6 2 3" xfId="51301" xr:uid="{00000000-0005-0000-0000-0000B0C70000}"/>
    <cellStyle name="20% - Accent1 7 6 2 3 2" xfId="51302" xr:uid="{00000000-0005-0000-0000-0000B1C70000}"/>
    <cellStyle name="20% - Accent1 7 6 2 3 2 2" xfId="51303" xr:uid="{00000000-0005-0000-0000-0000B2C70000}"/>
    <cellStyle name="20% - Accent1 7 6 2 3 2 2 2" xfId="51304" xr:uid="{00000000-0005-0000-0000-0000B3C70000}"/>
    <cellStyle name="20% - Accent1 7 6 2 3 2 3" xfId="51305" xr:uid="{00000000-0005-0000-0000-0000B4C70000}"/>
    <cellStyle name="20% - Accent1 7 6 2 3 3" xfId="51306" xr:uid="{00000000-0005-0000-0000-0000B5C70000}"/>
    <cellStyle name="20% - Accent1 7 6 2 3 3 2" xfId="51307" xr:uid="{00000000-0005-0000-0000-0000B6C70000}"/>
    <cellStyle name="20% - Accent1 7 6 2 3 4" xfId="51308" xr:uid="{00000000-0005-0000-0000-0000B7C70000}"/>
    <cellStyle name="20% - Accent1 7 6 2 4" xfId="51309" xr:uid="{00000000-0005-0000-0000-0000B8C70000}"/>
    <cellStyle name="20% - Accent1 7 6 2 4 2" xfId="51310" xr:uid="{00000000-0005-0000-0000-0000B9C70000}"/>
    <cellStyle name="20% - Accent1 7 6 2 4 2 2" xfId="51311" xr:uid="{00000000-0005-0000-0000-0000BAC70000}"/>
    <cellStyle name="20% - Accent1 7 6 2 4 2 2 2" xfId="51312" xr:uid="{00000000-0005-0000-0000-0000BBC70000}"/>
    <cellStyle name="20% - Accent1 7 6 2 4 2 3" xfId="51313" xr:uid="{00000000-0005-0000-0000-0000BCC70000}"/>
    <cellStyle name="20% - Accent1 7 6 2 4 3" xfId="51314" xr:uid="{00000000-0005-0000-0000-0000BDC70000}"/>
    <cellStyle name="20% - Accent1 7 6 2 4 3 2" xfId="51315" xr:uid="{00000000-0005-0000-0000-0000BEC70000}"/>
    <cellStyle name="20% - Accent1 7 6 2 4 4" xfId="51316" xr:uid="{00000000-0005-0000-0000-0000BFC70000}"/>
    <cellStyle name="20% - Accent1 7 6 2 5" xfId="51317" xr:uid="{00000000-0005-0000-0000-0000C0C70000}"/>
    <cellStyle name="20% - Accent1 7 6 2 5 2" xfId="51318" xr:uid="{00000000-0005-0000-0000-0000C1C70000}"/>
    <cellStyle name="20% - Accent1 7 6 2 5 2 2" xfId="51319" xr:uid="{00000000-0005-0000-0000-0000C2C70000}"/>
    <cellStyle name="20% - Accent1 7 6 2 5 3" xfId="51320" xr:uid="{00000000-0005-0000-0000-0000C3C70000}"/>
    <cellStyle name="20% - Accent1 7 6 2 6" xfId="51321" xr:uid="{00000000-0005-0000-0000-0000C4C70000}"/>
    <cellStyle name="20% - Accent1 7 6 2 6 2" xfId="51322" xr:uid="{00000000-0005-0000-0000-0000C5C70000}"/>
    <cellStyle name="20% - Accent1 7 6 2 6 2 2" xfId="51323" xr:uid="{00000000-0005-0000-0000-0000C6C70000}"/>
    <cellStyle name="20% - Accent1 7 6 2 6 3" xfId="51324" xr:uid="{00000000-0005-0000-0000-0000C7C70000}"/>
    <cellStyle name="20% - Accent1 7 6 2 7" xfId="51325" xr:uid="{00000000-0005-0000-0000-0000C8C70000}"/>
    <cellStyle name="20% - Accent1 7 6 2 7 2" xfId="51326" xr:uid="{00000000-0005-0000-0000-0000C9C70000}"/>
    <cellStyle name="20% - Accent1 7 6 2 8" xfId="51327" xr:uid="{00000000-0005-0000-0000-0000CAC70000}"/>
    <cellStyle name="20% - Accent1 7 6 2 8 2" xfId="51328" xr:uid="{00000000-0005-0000-0000-0000CBC70000}"/>
    <cellStyle name="20% - Accent1 7 6 2 9" xfId="51329" xr:uid="{00000000-0005-0000-0000-0000CCC70000}"/>
    <cellStyle name="20% - Accent1 7 6 3" xfId="51330" xr:uid="{00000000-0005-0000-0000-0000CDC70000}"/>
    <cellStyle name="20% - Accent1 7 6 3 2" xfId="51331" xr:uid="{00000000-0005-0000-0000-0000CEC70000}"/>
    <cellStyle name="20% - Accent1 7 6 3 2 2" xfId="51332" xr:uid="{00000000-0005-0000-0000-0000CFC70000}"/>
    <cellStyle name="20% - Accent1 7 6 3 2 2 2" xfId="51333" xr:uid="{00000000-0005-0000-0000-0000D0C70000}"/>
    <cellStyle name="20% - Accent1 7 6 3 2 2 2 2" xfId="51334" xr:uid="{00000000-0005-0000-0000-0000D1C70000}"/>
    <cellStyle name="20% - Accent1 7 6 3 2 2 3" xfId="51335" xr:uid="{00000000-0005-0000-0000-0000D2C70000}"/>
    <cellStyle name="20% - Accent1 7 6 3 2 3" xfId="51336" xr:uid="{00000000-0005-0000-0000-0000D3C70000}"/>
    <cellStyle name="20% - Accent1 7 6 3 2 3 2" xfId="51337" xr:uid="{00000000-0005-0000-0000-0000D4C70000}"/>
    <cellStyle name="20% - Accent1 7 6 3 2 4" xfId="51338" xr:uid="{00000000-0005-0000-0000-0000D5C70000}"/>
    <cellStyle name="20% - Accent1 7 6 3 3" xfId="51339" xr:uid="{00000000-0005-0000-0000-0000D6C70000}"/>
    <cellStyle name="20% - Accent1 7 6 3 3 2" xfId="51340" xr:uid="{00000000-0005-0000-0000-0000D7C70000}"/>
    <cellStyle name="20% - Accent1 7 6 3 3 2 2" xfId="51341" xr:uid="{00000000-0005-0000-0000-0000D8C70000}"/>
    <cellStyle name="20% - Accent1 7 6 3 3 2 2 2" xfId="51342" xr:uid="{00000000-0005-0000-0000-0000D9C70000}"/>
    <cellStyle name="20% - Accent1 7 6 3 3 2 3" xfId="51343" xr:uid="{00000000-0005-0000-0000-0000DAC70000}"/>
    <cellStyle name="20% - Accent1 7 6 3 3 3" xfId="51344" xr:uid="{00000000-0005-0000-0000-0000DBC70000}"/>
    <cellStyle name="20% - Accent1 7 6 3 3 3 2" xfId="51345" xr:uid="{00000000-0005-0000-0000-0000DCC70000}"/>
    <cellStyle name="20% - Accent1 7 6 3 3 4" xfId="51346" xr:uid="{00000000-0005-0000-0000-0000DDC70000}"/>
    <cellStyle name="20% - Accent1 7 6 3 4" xfId="51347" xr:uid="{00000000-0005-0000-0000-0000DEC70000}"/>
    <cellStyle name="20% - Accent1 7 6 3 4 2" xfId="51348" xr:uid="{00000000-0005-0000-0000-0000DFC70000}"/>
    <cellStyle name="20% - Accent1 7 6 3 4 2 2" xfId="51349" xr:uid="{00000000-0005-0000-0000-0000E0C70000}"/>
    <cellStyle name="20% - Accent1 7 6 3 4 2 2 2" xfId="51350" xr:uid="{00000000-0005-0000-0000-0000E1C70000}"/>
    <cellStyle name="20% - Accent1 7 6 3 4 2 3" xfId="51351" xr:uid="{00000000-0005-0000-0000-0000E2C70000}"/>
    <cellStyle name="20% - Accent1 7 6 3 4 3" xfId="51352" xr:uid="{00000000-0005-0000-0000-0000E3C70000}"/>
    <cellStyle name="20% - Accent1 7 6 3 4 3 2" xfId="51353" xr:uid="{00000000-0005-0000-0000-0000E4C70000}"/>
    <cellStyle name="20% - Accent1 7 6 3 4 4" xfId="51354" xr:uid="{00000000-0005-0000-0000-0000E5C70000}"/>
    <cellStyle name="20% - Accent1 7 6 3 5" xfId="51355" xr:uid="{00000000-0005-0000-0000-0000E6C70000}"/>
    <cellStyle name="20% - Accent1 7 6 3 5 2" xfId="51356" xr:uid="{00000000-0005-0000-0000-0000E7C70000}"/>
    <cellStyle name="20% - Accent1 7 6 3 5 2 2" xfId="51357" xr:uid="{00000000-0005-0000-0000-0000E8C70000}"/>
    <cellStyle name="20% - Accent1 7 6 3 5 3" xfId="51358" xr:uid="{00000000-0005-0000-0000-0000E9C70000}"/>
    <cellStyle name="20% - Accent1 7 6 3 6" xfId="51359" xr:uid="{00000000-0005-0000-0000-0000EAC70000}"/>
    <cellStyle name="20% - Accent1 7 6 3 6 2" xfId="51360" xr:uid="{00000000-0005-0000-0000-0000EBC70000}"/>
    <cellStyle name="20% - Accent1 7 6 3 6 2 2" xfId="51361" xr:uid="{00000000-0005-0000-0000-0000ECC70000}"/>
    <cellStyle name="20% - Accent1 7 6 3 6 3" xfId="51362" xr:uid="{00000000-0005-0000-0000-0000EDC70000}"/>
    <cellStyle name="20% - Accent1 7 6 3 7" xfId="51363" xr:uid="{00000000-0005-0000-0000-0000EEC70000}"/>
    <cellStyle name="20% - Accent1 7 6 3 7 2" xfId="51364" xr:uid="{00000000-0005-0000-0000-0000EFC70000}"/>
    <cellStyle name="20% - Accent1 7 6 3 8" xfId="51365" xr:uid="{00000000-0005-0000-0000-0000F0C70000}"/>
    <cellStyle name="20% - Accent1 7 6 3 8 2" xfId="51366" xr:uid="{00000000-0005-0000-0000-0000F1C70000}"/>
    <cellStyle name="20% - Accent1 7 6 3 9" xfId="51367" xr:uid="{00000000-0005-0000-0000-0000F2C70000}"/>
    <cellStyle name="20% - Accent1 7 6 4" xfId="51368" xr:uid="{00000000-0005-0000-0000-0000F3C70000}"/>
    <cellStyle name="20% - Accent1 7 6 4 2" xfId="51369" xr:uid="{00000000-0005-0000-0000-0000F4C70000}"/>
    <cellStyle name="20% - Accent1 7 6 4 2 2" xfId="51370" xr:uid="{00000000-0005-0000-0000-0000F5C70000}"/>
    <cellStyle name="20% - Accent1 7 6 4 2 2 2" xfId="51371" xr:uid="{00000000-0005-0000-0000-0000F6C70000}"/>
    <cellStyle name="20% - Accent1 7 6 4 2 3" xfId="51372" xr:uid="{00000000-0005-0000-0000-0000F7C70000}"/>
    <cellStyle name="20% - Accent1 7 6 4 3" xfId="51373" xr:uid="{00000000-0005-0000-0000-0000F8C70000}"/>
    <cellStyle name="20% - Accent1 7 6 4 3 2" xfId="51374" xr:uid="{00000000-0005-0000-0000-0000F9C70000}"/>
    <cellStyle name="20% - Accent1 7 6 4 4" xfId="51375" xr:uid="{00000000-0005-0000-0000-0000FAC70000}"/>
    <cellStyle name="20% - Accent1 7 6 5" xfId="51376" xr:uid="{00000000-0005-0000-0000-0000FBC70000}"/>
    <cellStyle name="20% - Accent1 7 6 5 2" xfId="51377" xr:uid="{00000000-0005-0000-0000-0000FCC70000}"/>
    <cellStyle name="20% - Accent1 7 6 5 2 2" xfId="51378" xr:uid="{00000000-0005-0000-0000-0000FDC70000}"/>
    <cellStyle name="20% - Accent1 7 6 5 2 2 2" xfId="51379" xr:uid="{00000000-0005-0000-0000-0000FEC70000}"/>
    <cellStyle name="20% - Accent1 7 6 5 2 3" xfId="51380" xr:uid="{00000000-0005-0000-0000-0000FFC70000}"/>
    <cellStyle name="20% - Accent1 7 6 5 3" xfId="51381" xr:uid="{00000000-0005-0000-0000-000000C80000}"/>
    <cellStyle name="20% - Accent1 7 6 5 3 2" xfId="51382" xr:uid="{00000000-0005-0000-0000-000001C80000}"/>
    <cellStyle name="20% - Accent1 7 6 5 4" xfId="51383" xr:uid="{00000000-0005-0000-0000-000002C80000}"/>
    <cellStyle name="20% - Accent1 7 6 6" xfId="51384" xr:uid="{00000000-0005-0000-0000-000003C80000}"/>
    <cellStyle name="20% - Accent1 7 6 6 2" xfId="51385" xr:uid="{00000000-0005-0000-0000-000004C80000}"/>
    <cellStyle name="20% - Accent1 7 6 6 2 2" xfId="51386" xr:uid="{00000000-0005-0000-0000-000005C80000}"/>
    <cellStyle name="20% - Accent1 7 6 6 2 2 2" xfId="51387" xr:uid="{00000000-0005-0000-0000-000006C80000}"/>
    <cellStyle name="20% - Accent1 7 6 6 2 3" xfId="51388" xr:uid="{00000000-0005-0000-0000-000007C80000}"/>
    <cellStyle name="20% - Accent1 7 6 6 3" xfId="51389" xr:uid="{00000000-0005-0000-0000-000008C80000}"/>
    <cellStyle name="20% - Accent1 7 6 6 3 2" xfId="51390" xr:uid="{00000000-0005-0000-0000-000009C80000}"/>
    <cellStyle name="20% - Accent1 7 6 6 4" xfId="51391" xr:uid="{00000000-0005-0000-0000-00000AC80000}"/>
    <cellStyle name="20% - Accent1 7 6 7" xfId="51392" xr:uid="{00000000-0005-0000-0000-00000BC80000}"/>
    <cellStyle name="20% - Accent1 7 6 7 2" xfId="51393" xr:uid="{00000000-0005-0000-0000-00000CC80000}"/>
    <cellStyle name="20% - Accent1 7 6 7 2 2" xfId="51394" xr:uid="{00000000-0005-0000-0000-00000DC80000}"/>
    <cellStyle name="20% - Accent1 7 6 7 3" xfId="51395" xr:uid="{00000000-0005-0000-0000-00000EC80000}"/>
    <cellStyle name="20% - Accent1 7 6 8" xfId="51396" xr:uid="{00000000-0005-0000-0000-00000FC80000}"/>
    <cellStyle name="20% - Accent1 7 6 8 2" xfId="51397" xr:uid="{00000000-0005-0000-0000-000010C80000}"/>
    <cellStyle name="20% - Accent1 7 6 8 2 2" xfId="51398" xr:uid="{00000000-0005-0000-0000-000011C80000}"/>
    <cellStyle name="20% - Accent1 7 6 8 3" xfId="51399" xr:uid="{00000000-0005-0000-0000-000012C80000}"/>
    <cellStyle name="20% - Accent1 7 6 9" xfId="51400" xr:uid="{00000000-0005-0000-0000-000013C80000}"/>
    <cellStyle name="20% - Accent1 7 6 9 2" xfId="51401" xr:uid="{00000000-0005-0000-0000-000014C80000}"/>
    <cellStyle name="20% - Accent1 7 7" xfId="51402" xr:uid="{00000000-0005-0000-0000-000015C80000}"/>
    <cellStyle name="20% - Accent1 7 7 2" xfId="51403" xr:uid="{00000000-0005-0000-0000-000016C80000}"/>
    <cellStyle name="20% - Accent1 7 7 2 2" xfId="51404" xr:uid="{00000000-0005-0000-0000-000017C80000}"/>
    <cellStyle name="20% - Accent1 7 7 2 2 2" xfId="51405" xr:uid="{00000000-0005-0000-0000-000018C80000}"/>
    <cellStyle name="20% - Accent1 7 7 2 2 2 2" xfId="51406" xr:uid="{00000000-0005-0000-0000-000019C80000}"/>
    <cellStyle name="20% - Accent1 7 7 2 2 3" xfId="51407" xr:uid="{00000000-0005-0000-0000-00001AC80000}"/>
    <cellStyle name="20% - Accent1 7 7 2 3" xfId="51408" xr:uid="{00000000-0005-0000-0000-00001BC80000}"/>
    <cellStyle name="20% - Accent1 7 7 2 3 2" xfId="51409" xr:uid="{00000000-0005-0000-0000-00001CC80000}"/>
    <cellStyle name="20% - Accent1 7 7 2 4" xfId="51410" xr:uid="{00000000-0005-0000-0000-00001DC80000}"/>
    <cellStyle name="20% - Accent1 7 7 3" xfId="51411" xr:uid="{00000000-0005-0000-0000-00001EC80000}"/>
    <cellStyle name="20% - Accent1 7 7 3 2" xfId="51412" xr:uid="{00000000-0005-0000-0000-00001FC80000}"/>
    <cellStyle name="20% - Accent1 7 7 3 2 2" xfId="51413" xr:uid="{00000000-0005-0000-0000-000020C80000}"/>
    <cellStyle name="20% - Accent1 7 7 3 2 2 2" xfId="51414" xr:uid="{00000000-0005-0000-0000-000021C80000}"/>
    <cellStyle name="20% - Accent1 7 7 3 2 3" xfId="51415" xr:uid="{00000000-0005-0000-0000-000022C80000}"/>
    <cellStyle name="20% - Accent1 7 7 3 3" xfId="51416" xr:uid="{00000000-0005-0000-0000-000023C80000}"/>
    <cellStyle name="20% - Accent1 7 7 3 3 2" xfId="51417" xr:uid="{00000000-0005-0000-0000-000024C80000}"/>
    <cellStyle name="20% - Accent1 7 7 3 4" xfId="51418" xr:uid="{00000000-0005-0000-0000-000025C80000}"/>
    <cellStyle name="20% - Accent1 7 7 4" xfId="51419" xr:uid="{00000000-0005-0000-0000-000026C80000}"/>
    <cellStyle name="20% - Accent1 7 7 4 2" xfId="51420" xr:uid="{00000000-0005-0000-0000-000027C80000}"/>
    <cellStyle name="20% - Accent1 7 7 4 2 2" xfId="51421" xr:uid="{00000000-0005-0000-0000-000028C80000}"/>
    <cellStyle name="20% - Accent1 7 7 4 2 2 2" xfId="51422" xr:uid="{00000000-0005-0000-0000-000029C80000}"/>
    <cellStyle name="20% - Accent1 7 7 4 2 3" xfId="51423" xr:uid="{00000000-0005-0000-0000-00002AC80000}"/>
    <cellStyle name="20% - Accent1 7 7 4 3" xfId="51424" xr:uid="{00000000-0005-0000-0000-00002BC80000}"/>
    <cellStyle name="20% - Accent1 7 7 4 3 2" xfId="51425" xr:uid="{00000000-0005-0000-0000-00002CC80000}"/>
    <cellStyle name="20% - Accent1 7 7 4 4" xfId="51426" xr:uid="{00000000-0005-0000-0000-00002DC80000}"/>
    <cellStyle name="20% - Accent1 7 7 5" xfId="51427" xr:uid="{00000000-0005-0000-0000-00002EC80000}"/>
    <cellStyle name="20% - Accent1 7 7 5 2" xfId="51428" xr:uid="{00000000-0005-0000-0000-00002FC80000}"/>
    <cellStyle name="20% - Accent1 7 7 5 2 2" xfId="51429" xr:uid="{00000000-0005-0000-0000-000030C80000}"/>
    <cellStyle name="20% - Accent1 7 7 5 3" xfId="51430" xr:uid="{00000000-0005-0000-0000-000031C80000}"/>
    <cellStyle name="20% - Accent1 7 7 6" xfId="51431" xr:uid="{00000000-0005-0000-0000-000032C80000}"/>
    <cellStyle name="20% - Accent1 7 7 6 2" xfId="51432" xr:uid="{00000000-0005-0000-0000-000033C80000}"/>
    <cellStyle name="20% - Accent1 7 7 6 2 2" xfId="51433" xr:uid="{00000000-0005-0000-0000-000034C80000}"/>
    <cellStyle name="20% - Accent1 7 7 6 3" xfId="51434" xr:uid="{00000000-0005-0000-0000-000035C80000}"/>
    <cellStyle name="20% - Accent1 7 7 7" xfId="51435" xr:uid="{00000000-0005-0000-0000-000036C80000}"/>
    <cellStyle name="20% - Accent1 7 7 7 2" xfId="51436" xr:uid="{00000000-0005-0000-0000-000037C80000}"/>
    <cellStyle name="20% - Accent1 7 7 8" xfId="51437" xr:uid="{00000000-0005-0000-0000-000038C80000}"/>
    <cellStyle name="20% - Accent1 7 7 8 2" xfId="51438" xr:uid="{00000000-0005-0000-0000-000039C80000}"/>
    <cellStyle name="20% - Accent1 7 7 9" xfId="51439" xr:uid="{00000000-0005-0000-0000-00003AC80000}"/>
    <cellStyle name="20% - Accent1 7 8" xfId="51440" xr:uid="{00000000-0005-0000-0000-00003BC80000}"/>
    <cellStyle name="20% - Accent1 7 8 2" xfId="51441" xr:uid="{00000000-0005-0000-0000-00003CC80000}"/>
    <cellStyle name="20% - Accent1 7 8 2 2" xfId="51442" xr:uid="{00000000-0005-0000-0000-00003DC80000}"/>
    <cellStyle name="20% - Accent1 7 8 2 2 2" xfId="51443" xr:uid="{00000000-0005-0000-0000-00003EC80000}"/>
    <cellStyle name="20% - Accent1 7 8 2 2 2 2" xfId="51444" xr:uid="{00000000-0005-0000-0000-00003FC80000}"/>
    <cellStyle name="20% - Accent1 7 8 2 2 3" xfId="51445" xr:uid="{00000000-0005-0000-0000-000040C80000}"/>
    <cellStyle name="20% - Accent1 7 8 2 3" xfId="51446" xr:uid="{00000000-0005-0000-0000-000041C80000}"/>
    <cellStyle name="20% - Accent1 7 8 2 3 2" xfId="51447" xr:uid="{00000000-0005-0000-0000-000042C80000}"/>
    <cellStyle name="20% - Accent1 7 8 2 4" xfId="51448" xr:uid="{00000000-0005-0000-0000-000043C80000}"/>
    <cellStyle name="20% - Accent1 7 8 3" xfId="51449" xr:uid="{00000000-0005-0000-0000-000044C80000}"/>
    <cellStyle name="20% - Accent1 7 8 3 2" xfId="51450" xr:uid="{00000000-0005-0000-0000-000045C80000}"/>
    <cellStyle name="20% - Accent1 7 8 3 2 2" xfId="51451" xr:uid="{00000000-0005-0000-0000-000046C80000}"/>
    <cellStyle name="20% - Accent1 7 8 3 2 2 2" xfId="51452" xr:uid="{00000000-0005-0000-0000-000047C80000}"/>
    <cellStyle name="20% - Accent1 7 8 3 2 3" xfId="51453" xr:uid="{00000000-0005-0000-0000-000048C80000}"/>
    <cellStyle name="20% - Accent1 7 8 3 3" xfId="51454" xr:uid="{00000000-0005-0000-0000-000049C80000}"/>
    <cellStyle name="20% - Accent1 7 8 3 3 2" xfId="51455" xr:uid="{00000000-0005-0000-0000-00004AC80000}"/>
    <cellStyle name="20% - Accent1 7 8 3 4" xfId="51456" xr:uid="{00000000-0005-0000-0000-00004BC80000}"/>
    <cellStyle name="20% - Accent1 7 8 4" xfId="51457" xr:uid="{00000000-0005-0000-0000-00004CC80000}"/>
    <cellStyle name="20% - Accent1 7 8 4 2" xfId="51458" xr:uid="{00000000-0005-0000-0000-00004DC80000}"/>
    <cellStyle name="20% - Accent1 7 8 4 2 2" xfId="51459" xr:uid="{00000000-0005-0000-0000-00004EC80000}"/>
    <cellStyle name="20% - Accent1 7 8 4 2 2 2" xfId="51460" xr:uid="{00000000-0005-0000-0000-00004FC80000}"/>
    <cellStyle name="20% - Accent1 7 8 4 2 3" xfId="51461" xr:uid="{00000000-0005-0000-0000-000050C80000}"/>
    <cellStyle name="20% - Accent1 7 8 4 3" xfId="51462" xr:uid="{00000000-0005-0000-0000-000051C80000}"/>
    <cellStyle name="20% - Accent1 7 8 4 3 2" xfId="51463" xr:uid="{00000000-0005-0000-0000-000052C80000}"/>
    <cellStyle name="20% - Accent1 7 8 4 4" xfId="51464" xr:uid="{00000000-0005-0000-0000-000053C80000}"/>
    <cellStyle name="20% - Accent1 7 8 5" xfId="51465" xr:uid="{00000000-0005-0000-0000-000054C80000}"/>
    <cellStyle name="20% - Accent1 7 8 5 2" xfId="51466" xr:uid="{00000000-0005-0000-0000-000055C80000}"/>
    <cellStyle name="20% - Accent1 7 8 5 2 2" xfId="51467" xr:uid="{00000000-0005-0000-0000-000056C80000}"/>
    <cellStyle name="20% - Accent1 7 8 5 3" xfId="51468" xr:uid="{00000000-0005-0000-0000-000057C80000}"/>
    <cellStyle name="20% - Accent1 7 8 6" xfId="51469" xr:uid="{00000000-0005-0000-0000-000058C80000}"/>
    <cellStyle name="20% - Accent1 7 8 6 2" xfId="51470" xr:uid="{00000000-0005-0000-0000-000059C80000}"/>
    <cellStyle name="20% - Accent1 7 8 6 2 2" xfId="51471" xr:uid="{00000000-0005-0000-0000-00005AC80000}"/>
    <cellStyle name="20% - Accent1 7 8 6 3" xfId="51472" xr:uid="{00000000-0005-0000-0000-00005BC80000}"/>
    <cellStyle name="20% - Accent1 7 8 7" xfId="51473" xr:uid="{00000000-0005-0000-0000-00005CC80000}"/>
    <cellStyle name="20% - Accent1 7 8 7 2" xfId="51474" xr:uid="{00000000-0005-0000-0000-00005DC80000}"/>
    <cellStyle name="20% - Accent1 7 8 8" xfId="51475" xr:uid="{00000000-0005-0000-0000-00005EC80000}"/>
    <cellStyle name="20% - Accent1 7 8 8 2" xfId="51476" xr:uid="{00000000-0005-0000-0000-00005FC80000}"/>
    <cellStyle name="20% - Accent1 7 8 9" xfId="51477" xr:uid="{00000000-0005-0000-0000-000060C80000}"/>
    <cellStyle name="20% - Accent1 7 9" xfId="51478" xr:uid="{00000000-0005-0000-0000-000061C80000}"/>
    <cellStyle name="20% - Accent1 7 9 2" xfId="51479" xr:uid="{00000000-0005-0000-0000-000062C80000}"/>
    <cellStyle name="20% - Accent1 7 9 2 2" xfId="51480" xr:uid="{00000000-0005-0000-0000-000063C80000}"/>
    <cellStyle name="20% - Accent1 7 9 2 2 2" xfId="51481" xr:uid="{00000000-0005-0000-0000-000064C80000}"/>
    <cellStyle name="20% - Accent1 7 9 2 3" xfId="51482" xr:uid="{00000000-0005-0000-0000-000065C80000}"/>
    <cellStyle name="20% - Accent1 7 9 3" xfId="51483" xr:uid="{00000000-0005-0000-0000-000066C80000}"/>
    <cellStyle name="20% - Accent1 7 9 3 2" xfId="51484" xr:uid="{00000000-0005-0000-0000-000067C80000}"/>
    <cellStyle name="20% - Accent1 7 9 4" xfId="51485" xr:uid="{00000000-0005-0000-0000-000068C80000}"/>
    <cellStyle name="20% - Accent1 8" xfId="51486" xr:uid="{00000000-0005-0000-0000-000069C80000}"/>
    <cellStyle name="20% - Accent1 8 10" xfId="51487" xr:uid="{00000000-0005-0000-0000-00006AC80000}"/>
    <cellStyle name="20% - Accent1 8 10 2" xfId="51488" xr:uid="{00000000-0005-0000-0000-00006BC80000}"/>
    <cellStyle name="20% - Accent1 8 10 2 2" xfId="51489" xr:uid="{00000000-0005-0000-0000-00006CC80000}"/>
    <cellStyle name="20% - Accent1 8 10 2 2 2" xfId="51490" xr:uid="{00000000-0005-0000-0000-00006DC80000}"/>
    <cellStyle name="20% - Accent1 8 10 2 3" xfId="51491" xr:uid="{00000000-0005-0000-0000-00006EC80000}"/>
    <cellStyle name="20% - Accent1 8 10 3" xfId="51492" xr:uid="{00000000-0005-0000-0000-00006FC80000}"/>
    <cellStyle name="20% - Accent1 8 10 3 2" xfId="51493" xr:uid="{00000000-0005-0000-0000-000070C80000}"/>
    <cellStyle name="20% - Accent1 8 10 4" xfId="51494" xr:uid="{00000000-0005-0000-0000-000071C80000}"/>
    <cellStyle name="20% - Accent1 8 11" xfId="51495" xr:uid="{00000000-0005-0000-0000-000072C80000}"/>
    <cellStyle name="20% - Accent1 8 11 2" xfId="51496" xr:uid="{00000000-0005-0000-0000-000073C80000}"/>
    <cellStyle name="20% - Accent1 8 11 2 2" xfId="51497" xr:uid="{00000000-0005-0000-0000-000074C80000}"/>
    <cellStyle name="20% - Accent1 8 11 3" xfId="51498" xr:uid="{00000000-0005-0000-0000-000075C80000}"/>
    <cellStyle name="20% - Accent1 8 12" xfId="51499" xr:uid="{00000000-0005-0000-0000-000076C80000}"/>
    <cellStyle name="20% - Accent1 8 12 2" xfId="51500" xr:uid="{00000000-0005-0000-0000-000077C80000}"/>
    <cellStyle name="20% - Accent1 8 12 2 2" xfId="51501" xr:uid="{00000000-0005-0000-0000-000078C80000}"/>
    <cellStyle name="20% - Accent1 8 12 3" xfId="51502" xr:uid="{00000000-0005-0000-0000-000079C80000}"/>
    <cellStyle name="20% - Accent1 8 13" xfId="51503" xr:uid="{00000000-0005-0000-0000-00007AC80000}"/>
    <cellStyle name="20% - Accent1 8 13 2" xfId="51504" xr:uid="{00000000-0005-0000-0000-00007BC80000}"/>
    <cellStyle name="20% - Accent1 8 14" xfId="51505" xr:uid="{00000000-0005-0000-0000-00007CC80000}"/>
    <cellStyle name="20% - Accent1 8 14 2" xfId="51506" xr:uid="{00000000-0005-0000-0000-00007DC80000}"/>
    <cellStyle name="20% - Accent1 8 15" xfId="51507" xr:uid="{00000000-0005-0000-0000-00007EC80000}"/>
    <cellStyle name="20% - Accent1 8 2" xfId="51508" xr:uid="{00000000-0005-0000-0000-00007FC80000}"/>
    <cellStyle name="20% - Accent1 8 2 10" xfId="51509" xr:uid="{00000000-0005-0000-0000-000080C80000}"/>
    <cellStyle name="20% - Accent1 8 2 10 2" xfId="51510" xr:uid="{00000000-0005-0000-0000-000081C80000}"/>
    <cellStyle name="20% - Accent1 8 2 10 2 2" xfId="51511" xr:uid="{00000000-0005-0000-0000-000082C80000}"/>
    <cellStyle name="20% - Accent1 8 2 10 3" xfId="51512" xr:uid="{00000000-0005-0000-0000-000083C80000}"/>
    <cellStyle name="20% - Accent1 8 2 11" xfId="51513" xr:uid="{00000000-0005-0000-0000-000084C80000}"/>
    <cellStyle name="20% - Accent1 8 2 11 2" xfId="51514" xr:uid="{00000000-0005-0000-0000-000085C80000}"/>
    <cellStyle name="20% - Accent1 8 2 11 2 2" xfId="51515" xr:uid="{00000000-0005-0000-0000-000086C80000}"/>
    <cellStyle name="20% - Accent1 8 2 11 3" xfId="51516" xr:uid="{00000000-0005-0000-0000-000087C80000}"/>
    <cellStyle name="20% - Accent1 8 2 12" xfId="51517" xr:uid="{00000000-0005-0000-0000-000088C80000}"/>
    <cellStyle name="20% - Accent1 8 2 12 2" xfId="51518" xr:uid="{00000000-0005-0000-0000-000089C80000}"/>
    <cellStyle name="20% - Accent1 8 2 13" xfId="51519" xr:uid="{00000000-0005-0000-0000-00008AC80000}"/>
    <cellStyle name="20% - Accent1 8 2 13 2" xfId="51520" xr:uid="{00000000-0005-0000-0000-00008BC80000}"/>
    <cellStyle name="20% - Accent1 8 2 14" xfId="51521" xr:uid="{00000000-0005-0000-0000-00008CC80000}"/>
    <cellStyle name="20% - Accent1 8 2 2" xfId="51522" xr:uid="{00000000-0005-0000-0000-00008DC80000}"/>
    <cellStyle name="20% - Accent1 8 2 2 10" xfId="51523" xr:uid="{00000000-0005-0000-0000-00008EC80000}"/>
    <cellStyle name="20% - Accent1 8 2 2 10 2" xfId="51524" xr:uid="{00000000-0005-0000-0000-00008FC80000}"/>
    <cellStyle name="20% - Accent1 8 2 2 11" xfId="51525" xr:uid="{00000000-0005-0000-0000-000090C80000}"/>
    <cellStyle name="20% - Accent1 8 2 2 2" xfId="51526" xr:uid="{00000000-0005-0000-0000-000091C80000}"/>
    <cellStyle name="20% - Accent1 8 2 2 2 2" xfId="51527" xr:uid="{00000000-0005-0000-0000-000092C80000}"/>
    <cellStyle name="20% - Accent1 8 2 2 2 2 2" xfId="51528" xr:uid="{00000000-0005-0000-0000-000093C80000}"/>
    <cellStyle name="20% - Accent1 8 2 2 2 2 2 2" xfId="51529" xr:uid="{00000000-0005-0000-0000-000094C80000}"/>
    <cellStyle name="20% - Accent1 8 2 2 2 2 2 2 2" xfId="51530" xr:uid="{00000000-0005-0000-0000-000095C80000}"/>
    <cellStyle name="20% - Accent1 8 2 2 2 2 2 3" xfId="51531" xr:uid="{00000000-0005-0000-0000-000096C80000}"/>
    <cellStyle name="20% - Accent1 8 2 2 2 2 3" xfId="51532" xr:uid="{00000000-0005-0000-0000-000097C80000}"/>
    <cellStyle name="20% - Accent1 8 2 2 2 2 3 2" xfId="51533" xr:uid="{00000000-0005-0000-0000-000098C80000}"/>
    <cellStyle name="20% - Accent1 8 2 2 2 2 4" xfId="51534" xr:uid="{00000000-0005-0000-0000-000099C80000}"/>
    <cellStyle name="20% - Accent1 8 2 2 2 3" xfId="51535" xr:uid="{00000000-0005-0000-0000-00009AC80000}"/>
    <cellStyle name="20% - Accent1 8 2 2 2 3 2" xfId="51536" xr:uid="{00000000-0005-0000-0000-00009BC80000}"/>
    <cellStyle name="20% - Accent1 8 2 2 2 3 2 2" xfId="51537" xr:uid="{00000000-0005-0000-0000-00009CC80000}"/>
    <cellStyle name="20% - Accent1 8 2 2 2 3 2 2 2" xfId="51538" xr:uid="{00000000-0005-0000-0000-00009DC80000}"/>
    <cellStyle name="20% - Accent1 8 2 2 2 3 2 3" xfId="51539" xr:uid="{00000000-0005-0000-0000-00009EC80000}"/>
    <cellStyle name="20% - Accent1 8 2 2 2 3 3" xfId="51540" xr:uid="{00000000-0005-0000-0000-00009FC80000}"/>
    <cellStyle name="20% - Accent1 8 2 2 2 3 3 2" xfId="51541" xr:uid="{00000000-0005-0000-0000-0000A0C80000}"/>
    <cellStyle name="20% - Accent1 8 2 2 2 3 4" xfId="51542" xr:uid="{00000000-0005-0000-0000-0000A1C80000}"/>
    <cellStyle name="20% - Accent1 8 2 2 2 4" xfId="51543" xr:uid="{00000000-0005-0000-0000-0000A2C80000}"/>
    <cellStyle name="20% - Accent1 8 2 2 2 4 2" xfId="51544" xr:uid="{00000000-0005-0000-0000-0000A3C80000}"/>
    <cellStyle name="20% - Accent1 8 2 2 2 4 2 2" xfId="51545" xr:uid="{00000000-0005-0000-0000-0000A4C80000}"/>
    <cellStyle name="20% - Accent1 8 2 2 2 4 2 2 2" xfId="51546" xr:uid="{00000000-0005-0000-0000-0000A5C80000}"/>
    <cellStyle name="20% - Accent1 8 2 2 2 4 2 3" xfId="51547" xr:uid="{00000000-0005-0000-0000-0000A6C80000}"/>
    <cellStyle name="20% - Accent1 8 2 2 2 4 3" xfId="51548" xr:uid="{00000000-0005-0000-0000-0000A7C80000}"/>
    <cellStyle name="20% - Accent1 8 2 2 2 4 3 2" xfId="51549" xr:uid="{00000000-0005-0000-0000-0000A8C80000}"/>
    <cellStyle name="20% - Accent1 8 2 2 2 4 4" xfId="51550" xr:uid="{00000000-0005-0000-0000-0000A9C80000}"/>
    <cellStyle name="20% - Accent1 8 2 2 2 5" xfId="51551" xr:uid="{00000000-0005-0000-0000-0000AAC80000}"/>
    <cellStyle name="20% - Accent1 8 2 2 2 5 2" xfId="51552" xr:uid="{00000000-0005-0000-0000-0000ABC80000}"/>
    <cellStyle name="20% - Accent1 8 2 2 2 5 2 2" xfId="51553" xr:uid="{00000000-0005-0000-0000-0000ACC80000}"/>
    <cellStyle name="20% - Accent1 8 2 2 2 5 3" xfId="51554" xr:uid="{00000000-0005-0000-0000-0000ADC80000}"/>
    <cellStyle name="20% - Accent1 8 2 2 2 6" xfId="51555" xr:uid="{00000000-0005-0000-0000-0000AEC80000}"/>
    <cellStyle name="20% - Accent1 8 2 2 2 6 2" xfId="51556" xr:uid="{00000000-0005-0000-0000-0000AFC80000}"/>
    <cellStyle name="20% - Accent1 8 2 2 2 6 2 2" xfId="51557" xr:uid="{00000000-0005-0000-0000-0000B0C80000}"/>
    <cellStyle name="20% - Accent1 8 2 2 2 6 3" xfId="51558" xr:uid="{00000000-0005-0000-0000-0000B1C80000}"/>
    <cellStyle name="20% - Accent1 8 2 2 2 7" xfId="51559" xr:uid="{00000000-0005-0000-0000-0000B2C80000}"/>
    <cellStyle name="20% - Accent1 8 2 2 2 7 2" xfId="51560" xr:uid="{00000000-0005-0000-0000-0000B3C80000}"/>
    <cellStyle name="20% - Accent1 8 2 2 2 8" xfId="51561" xr:uid="{00000000-0005-0000-0000-0000B4C80000}"/>
    <cellStyle name="20% - Accent1 8 2 2 2 8 2" xfId="51562" xr:uid="{00000000-0005-0000-0000-0000B5C80000}"/>
    <cellStyle name="20% - Accent1 8 2 2 2 9" xfId="51563" xr:uid="{00000000-0005-0000-0000-0000B6C80000}"/>
    <cellStyle name="20% - Accent1 8 2 2 3" xfId="51564" xr:uid="{00000000-0005-0000-0000-0000B7C80000}"/>
    <cellStyle name="20% - Accent1 8 2 2 3 2" xfId="51565" xr:uid="{00000000-0005-0000-0000-0000B8C80000}"/>
    <cellStyle name="20% - Accent1 8 2 2 3 2 2" xfId="51566" xr:uid="{00000000-0005-0000-0000-0000B9C80000}"/>
    <cellStyle name="20% - Accent1 8 2 2 3 2 2 2" xfId="51567" xr:uid="{00000000-0005-0000-0000-0000BAC80000}"/>
    <cellStyle name="20% - Accent1 8 2 2 3 2 2 2 2" xfId="51568" xr:uid="{00000000-0005-0000-0000-0000BBC80000}"/>
    <cellStyle name="20% - Accent1 8 2 2 3 2 2 3" xfId="51569" xr:uid="{00000000-0005-0000-0000-0000BCC80000}"/>
    <cellStyle name="20% - Accent1 8 2 2 3 2 3" xfId="51570" xr:uid="{00000000-0005-0000-0000-0000BDC80000}"/>
    <cellStyle name="20% - Accent1 8 2 2 3 2 3 2" xfId="51571" xr:uid="{00000000-0005-0000-0000-0000BEC80000}"/>
    <cellStyle name="20% - Accent1 8 2 2 3 2 4" xfId="51572" xr:uid="{00000000-0005-0000-0000-0000BFC80000}"/>
    <cellStyle name="20% - Accent1 8 2 2 3 3" xfId="51573" xr:uid="{00000000-0005-0000-0000-0000C0C80000}"/>
    <cellStyle name="20% - Accent1 8 2 2 3 3 2" xfId="51574" xr:uid="{00000000-0005-0000-0000-0000C1C80000}"/>
    <cellStyle name="20% - Accent1 8 2 2 3 3 2 2" xfId="51575" xr:uid="{00000000-0005-0000-0000-0000C2C80000}"/>
    <cellStyle name="20% - Accent1 8 2 2 3 3 2 2 2" xfId="51576" xr:uid="{00000000-0005-0000-0000-0000C3C80000}"/>
    <cellStyle name="20% - Accent1 8 2 2 3 3 2 3" xfId="51577" xr:uid="{00000000-0005-0000-0000-0000C4C80000}"/>
    <cellStyle name="20% - Accent1 8 2 2 3 3 3" xfId="51578" xr:uid="{00000000-0005-0000-0000-0000C5C80000}"/>
    <cellStyle name="20% - Accent1 8 2 2 3 3 3 2" xfId="51579" xr:uid="{00000000-0005-0000-0000-0000C6C80000}"/>
    <cellStyle name="20% - Accent1 8 2 2 3 3 4" xfId="51580" xr:uid="{00000000-0005-0000-0000-0000C7C80000}"/>
    <cellStyle name="20% - Accent1 8 2 2 3 4" xfId="51581" xr:uid="{00000000-0005-0000-0000-0000C8C80000}"/>
    <cellStyle name="20% - Accent1 8 2 2 3 4 2" xfId="51582" xr:uid="{00000000-0005-0000-0000-0000C9C80000}"/>
    <cellStyle name="20% - Accent1 8 2 2 3 4 2 2" xfId="51583" xr:uid="{00000000-0005-0000-0000-0000CAC80000}"/>
    <cellStyle name="20% - Accent1 8 2 2 3 4 2 2 2" xfId="51584" xr:uid="{00000000-0005-0000-0000-0000CBC80000}"/>
    <cellStyle name="20% - Accent1 8 2 2 3 4 2 3" xfId="51585" xr:uid="{00000000-0005-0000-0000-0000CCC80000}"/>
    <cellStyle name="20% - Accent1 8 2 2 3 4 3" xfId="51586" xr:uid="{00000000-0005-0000-0000-0000CDC80000}"/>
    <cellStyle name="20% - Accent1 8 2 2 3 4 3 2" xfId="51587" xr:uid="{00000000-0005-0000-0000-0000CEC80000}"/>
    <cellStyle name="20% - Accent1 8 2 2 3 4 4" xfId="51588" xr:uid="{00000000-0005-0000-0000-0000CFC80000}"/>
    <cellStyle name="20% - Accent1 8 2 2 3 5" xfId="51589" xr:uid="{00000000-0005-0000-0000-0000D0C80000}"/>
    <cellStyle name="20% - Accent1 8 2 2 3 5 2" xfId="51590" xr:uid="{00000000-0005-0000-0000-0000D1C80000}"/>
    <cellStyle name="20% - Accent1 8 2 2 3 5 2 2" xfId="51591" xr:uid="{00000000-0005-0000-0000-0000D2C80000}"/>
    <cellStyle name="20% - Accent1 8 2 2 3 5 3" xfId="51592" xr:uid="{00000000-0005-0000-0000-0000D3C80000}"/>
    <cellStyle name="20% - Accent1 8 2 2 3 6" xfId="51593" xr:uid="{00000000-0005-0000-0000-0000D4C80000}"/>
    <cellStyle name="20% - Accent1 8 2 2 3 6 2" xfId="51594" xr:uid="{00000000-0005-0000-0000-0000D5C80000}"/>
    <cellStyle name="20% - Accent1 8 2 2 3 6 2 2" xfId="51595" xr:uid="{00000000-0005-0000-0000-0000D6C80000}"/>
    <cellStyle name="20% - Accent1 8 2 2 3 6 3" xfId="51596" xr:uid="{00000000-0005-0000-0000-0000D7C80000}"/>
    <cellStyle name="20% - Accent1 8 2 2 3 7" xfId="51597" xr:uid="{00000000-0005-0000-0000-0000D8C80000}"/>
    <cellStyle name="20% - Accent1 8 2 2 3 7 2" xfId="51598" xr:uid="{00000000-0005-0000-0000-0000D9C80000}"/>
    <cellStyle name="20% - Accent1 8 2 2 3 8" xfId="51599" xr:uid="{00000000-0005-0000-0000-0000DAC80000}"/>
    <cellStyle name="20% - Accent1 8 2 2 3 8 2" xfId="51600" xr:uid="{00000000-0005-0000-0000-0000DBC80000}"/>
    <cellStyle name="20% - Accent1 8 2 2 3 9" xfId="51601" xr:uid="{00000000-0005-0000-0000-0000DCC80000}"/>
    <cellStyle name="20% - Accent1 8 2 2 4" xfId="51602" xr:uid="{00000000-0005-0000-0000-0000DDC80000}"/>
    <cellStyle name="20% - Accent1 8 2 2 4 2" xfId="51603" xr:uid="{00000000-0005-0000-0000-0000DEC80000}"/>
    <cellStyle name="20% - Accent1 8 2 2 4 2 2" xfId="51604" xr:uid="{00000000-0005-0000-0000-0000DFC80000}"/>
    <cellStyle name="20% - Accent1 8 2 2 4 2 2 2" xfId="51605" xr:uid="{00000000-0005-0000-0000-0000E0C80000}"/>
    <cellStyle name="20% - Accent1 8 2 2 4 2 3" xfId="51606" xr:uid="{00000000-0005-0000-0000-0000E1C80000}"/>
    <cellStyle name="20% - Accent1 8 2 2 4 3" xfId="51607" xr:uid="{00000000-0005-0000-0000-0000E2C80000}"/>
    <cellStyle name="20% - Accent1 8 2 2 4 3 2" xfId="51608" xr:uid="{00000000-0005-0000-0000-0000E3C80000}"/>
    <cellStyle name="20% - Accent1 8 2 2 4 4" xfId="51609" xr:uid="{00000000-0005-0000-0000-0000E4C80000}"/>
    <cellStyle name="20% - Accent1 8 2 2 5" xfId="51610" xr:uid="{00000000-0005-0000-0000-0000E5C80000}"/>
    <cellStyle name="20% - Accent1 8 2 2 5 2" xfId="51611" xr:uid="{00000000-0005-0000-0000-0000E6C80000}"/>
    <cellStyle name="20% - Accent1 8 2 2 5 2 2" xfId="51612" xr:uid="{00000000-0005-0000-0000-0000E7C80000}"/>
    <cellStyle name="20% - Accent1 8 2 2 5 2 2 2" xfId="51613" xr:uid="{00000000-0005-0000-0000-0000E8C80000}"/>
    <cellStyle name="20% - Accent1 8 2 2 5 2 3" xfId="51614" xr:uid="{00000000-0005-0000-0000-0000E9C80000}"/>
    <cellStyle name="20% - Accent1 8 2 2 5 3" xfId="51615" xr:uid="{00000000-0005-0000-0000-0000EAC80000}"/>
    <cellStyle name="20% - Accent1 8 2 2 5 3 2" xfId="51616" xr:uid="{00000000-0005-0000-0000-0000EBC80000}"/>
    <cellStyle name="20% - Accent1 8 2 2 5 4" xfId="51617" xr:uid="{00000000-0005-0000-0000-0000ECC80000}"/>
    <cellStyle name="20% - Accent1 8 2 2 6" xfId="51618" xr:uid="{00000000-0005-0000-0000-0000EDC80000}"/>
    <cellStyle name="20% - Accent1 8 2 2 6 2" xfId="51619" xr:uid="{00000000-0005-0000-0000-0000EEC80000}"/>
    <cellStyle name="20% - Accent1 8 2 2 6 2 2" xfId="51620" xr:uid="{00000000-0005-0000-0000-0000EFC80000}"/>
    <cellStyle name="20% - Accent1 8 2 2 6 2 2 2" xfId="51621" xr:uid="{00000000-0005-0000-0000-0000F0C80000}"/>
    <cellStyle name="20% - Accent1 8 2 2 6 2 3" xfId="51622" xr:uid="{00000000-0005-0000-0000-0000F1C80000}"/>
    <cellStyle name="20% - Accent1 8 2 2 6 3" xfId="51623" xr:uid="{00000000-0005-0000-0000-0000F2C80000}"/>
    <cellStyle name="20% - Accent1 8 2 2 6 3 2" xfId="51624" xr:uid="{00000000-0005-0000-0000-0000F3C80000}"/>
    <cellStyle name="20% - Accent1 8 2 2 6 4" xfId="51625" xr:uid="{00000000-0005-0000-0000-0000F4C80000}"/>
    <cellStyle name="20% - Accent1 8 2 2 7" xfId="51626" xr:uid="{00000000-0005-0000-0000-0000F5C80000}"/>
    <cellStyle name="20% - Accent1 8 2 2 7 2" xfId="51627" xr:uid="{00000000-0005-0000-0000-0000F6C80000}"/>
    <cellStyle name="20% - Accent1 8 2 2 7 2 2" xfId="51628" xr:uid="{00000000-0005-0000-0000-0000F7C80000}"/>
    <cellStyle name="20% - Accent1 8 2 2 7 3" xfId="51629" xr:uid="{00000000-0005-0000-0000-0000F8C80000}"/>
    <cellStyle name="20% - Accent1 8 2 2 8" xfId="51630" xr:uid="{00000000-0005-0000-0000-0000F9C80000}"/>
    <cellStyle name="20% - Accent1 8 2 2 8 2" xfId="51631" xr:uid="{00000000-0005-0000-0000-0000FAC80000}"/>
    <cellStyle name="20% - Accent1 8 2 2 8 2 2" xfId="51632" xr:uid="{00000000-0005-0000-0000-0000FBC80000}"/>
    <cellStyle name="20% - Accent1 8 2 2 8 3" xfId="51633" xr:uid="{00000000-0005-0000-0000-0000FCC80000}"/>
    <cellStyle name="20% - Accent1 8 2 2 9" xfId="51634" xr:uid="{00000000-0005-0000-0000-0000FDC80000}"/>
    <cellStyle name="20% - Accent1 8 2 2 9 2" xfId="51635" xr:uid="{00000000-0005-0000-0000-0000FEC80000}"/>
    <cellStyle name="20% - Accent1 8 2 3" xfId="51636" xr:uid="{00000000-0005-0000-0000-0000FFC80000}"/>
    <cellStyle name="20% - Accent1 8 2 3 10" xfId="51637" xr:uid="{00000000-0005-0000-0000-000000C90000}"/>
    <cellStyle name="20% - Accent1 8 2 3 10 2" xfId="51638" xr:uid="{00000000-0005-0000-0000-000001C90000}"/>
    <cellStyle name="20% - Accent1 8 2 3 11" xfId="51639" xr:uid="{00000000-0005-0000-0000-000002C90000}"/>
    <cellStyle name="20% - Accent1 8 2 3 2" xfId="51640" xr:uid="{00000000-0005-0000-0000-000003C90000}"/>
    <cellStyle name="20% - Accent1 8 2 3 2 2" xfId="51641" xr:uid="{00000000-0005-0000-0000-000004C90000}"/>
    <cellStyle name="20% - Accent1 8 2 3 2 2 2" xfId="51642" xr:uid="{00000000-0005-0000-0000-000005C90000}"/>
    <cellStyle name="20% - Accent1 8 2 3 2 2 2 2" xfId="51643" xr:uid="{00000000-0005-0000-0000-000006C90000}"/>
    <cellStyle name="20% - Accent1 8 2 3 2 2 2 2 2" xfId="51644" xr:uid="{00000000-0005-0000-0000-000007C90000}"/>
    <cellStyle name="20% - Accent1 8 2 3 2 2 2 3" xfId="51645" xr:uid="{00000000-0005-0000-0000-000008C90000}"/>
    <cellStyle name="20% - Accent1 8 2 3 2 2 3" xfId="51646" xr:uid="{00000000-0005-0000-0000-000009C90000}"/>
    <cellStyle name="20% - Accent1 8 2 3 2 2 3 2" xfId="51647" xr:uid="{00000000-0005-0000-0000-00000AC90000}"/>
    <cellStyle name="20% - Accent1 8 2 3 2 2 4" xfId="51648" xr:uid="{00000000-0005-0000-0000-00000BC90000}"/>
    <cellStyle name="20% - Accent1 8 2 3 2 3" xfId="51649" xr:uid="{00000000-0005-0000-0000-00000CC90000}"/>
    <cellStyle name="20% - Accent1 8 2 3 2 3 2" xfId="51650" xr:uid="{00000000-0005-0000-0000-00000DC90000}"/>
    <cellStyle name="20% - Accent1 8 2 3 2 3 2 2" xfId="51651" xr:uid="{00000000-0005-0000-0000-00000EC90000}"/>
    <cellStyle name="20% - Accent1 8 2 3 2 3 2 2 2" xfId="51652" xr:uid="{00000000-0005-0000-0000-00000FC90000}"/>
    <cellStyle name="20% - Accent1 8 2 3 2 3 2 3" xfId="51653" xr:uid="{00000000-0005-0000-0000-000010C90000}"/>
    <cellStyle name="20% - Accent1 8 2 3 2 3 3" xfId="51654" xr:uid="{00000000-0005-0000-0000-000011C90000}"/>
    <cellStyle name="20% - Accent1 8 2 3 2 3 3 2" xfId="51655" xr:uid="{00000000-0005-0000-0000-000012C90000}"/>
    <cellStyle name="20% - Accent1 8 2 3 2 3 4" xfId="51656" xr:uid="{00000000-0005-0000-0000-000013C90000}"/>
    <cellStyle name="20% - Accent1 8 2 3 2 4" xfId="51657" xr:uid="{00000000-0005-0000-0000-000014C90000}"/>
    <cellStyle name="20% - Accent1 8 2 3 2 4 2" xfId="51658" xr:uid="{00000000-0005-0000-0000-000015C90000}"/>
    <cellStyle name="20% - Accent1 8 2 3 2 4 2 2" xfId="51659" xr:uid="{00000000-0005-0000-0000-000016C90000}"/>
    <cellStyle name="20% - Accent1 8 2 3 2 4 2 2 2" xfId="51660" xr:uid="{00000000-0005-0000-0000-000017C90000}"/>
    <cellStyle name="20% - Accent1 8 2 3 2 4 2 3" xfId="51661" xr:uid="{00000000-0005-0000-0000-000018C90000}"/>
    <cellStyle name="20% - Accent1 8 2 3 2 4 3" xfId="51662" xr:uid="{00000000-0005-0000-0000-000019C90000}"/>
    <cellStyle name="20% - Accent1 8 2 3 2 4 3 2" xfId="51663" xr:uid="{00000000-0005-0000-0000-00001AC90000}"/>
    <cellStyle name="20% - Accent1 8 2 3 2 4 4" xfId="51664" xr:uid="{00000000-0005-0000-0000-00001BC90000}"/>
    <cellStyle name="20% - Accent1 8 2 3 2 5" xfId="51665" xr:uid="{00000000-0005-0000-0000-00001CC90000}"/>
    <cellStyle name="20% - Accent1 8 2 3 2 5 2" xfId="51666" xr:uid="{00000000-0005-0000-0000-00001DC90000}"/>
    <cellStyle name="20% - Accent1 8 2 3 2 5 2 2" xfId="51667" xr:uid="{00000000-0005-0000-0000-00001EC90000}"/>
    <cellStyle name="20% - Accent1 8 2 3 2 5 3" xfId="51668" xr:uid="{00000000-0005-0000-0000-00001FC90000}"/>
    <cellStyle name="20% - Accent1 8 2 3 2 6" xfId="51669" xr:uid="{00000000-0005-0000-0000-000020C90000}"/>
    <cellStyle name="20% - Accent1 8 2 3 2 6 2" xfId="51670" xr:uid="{00000000-0005-0000-0000-000021C90000}"/>
    <cellStyle name="20% - Accent1 8 2 3 2 6 2 2" xfId="51671" xr:uid="{00000000-0005-0000-0000-000022C90000}"/>
    <cellStyle name="20% - Accent1 8 2 3 2 6 3" xfId="51672" xr:uid="{00000000-0005-0000-0000-000023C90000}"/>
    <cellStyle name="20% - Accent1 8 2 3 2 7" xfId="51673" xr:uid="{00000000-0005-0000-0000-000024C90000}"/>
    <cellStyle name="20% - Accent1 8 2 3 2 7 2" xfId="51674" xr:uid="{00000000-0005-0000-0000-000025C90000}"/>
    <cellStyle name="20% - Accent1 8 2 3 2 8" xfId="51675" xr:uid="{00000000-0005-0000-0000-000026C90000}"/>
    <cellStyle name="20% - Accent1 8 2 3 2 8 2" xfId="51676" xr:uid="{00000000-0005-0000-0000-000027C90000}"/>
    <cellStyle name="20% - Accent1 8 2 3 2 9" xfId="51677" xr:uid="{00000000-0005-0000-0000-000028C90000}"/>
    <cellStyle name="20% - Accent1 8 2 3 3" xfId="51678" xr:uid="{00000000-0005-0000-0000-000029C90000}"/>
    <cellStyle name="20% - Accent1 8 2 3 3 2" xfId="51679" xr:uid="{00000000-0005-0000-0000-00002AC90000}"/>
    <cellStyle name="20% - Accent1 8 2 3 3 2 2" xfId="51680" xr:uid="{00000000-0005-0000-0000-00002BC90000}"/>
    <cellStyle name="20% - Accent1 8 2 3 3 2 2 2" xfId="51681" xr:uid="{00000000-0005-0000-0000-00002CC90000}"/>
    <cellStyle name="20% - Accent1 8 2 3 3 2 2 2 2" xfId="51682" xr:uid="{00000000-0005-0000-0000-00002DC90000}"/>
    <cellStyle name="20% - Accent1 8 2 3 3 2 2 3" xfId="51683" xr:uid="{00000000-0005-0000-0000-00002EC90000}"/>
    <cellStyle name="20% - Accent1 8 2 3 3 2 3" xfId="51684" xr:uid="{00000000-0005-0000-0000-00002FC90000}"/>
    <cellStyle name="20% - Accent1 8 2 3 3 2 3 2" xfId="51685" xr:uid="{00000000-0005-0000-0000-000030C90000}"/>
    <cellStyle name="20% - Accent1 8 2 3 3 2 4" xfId="51686" xr:uid="{00000000-0005-0000-0000-000031C90000}"/>
    <cellStyle name="20% - Accent1 8 2 3 3 3" xfId="51687" xr:uid="{00000000-0005-0000-0000-000032C90000}"/>
    <cellStyle name="20% - Accent1 8 2 3 3 3 2" xfId="51688" xr:uid="{00000000-0005-0000-0000-000033C90000}"/>
    <cellStyle name="20% - Accent1 8 2 3 3 3 2 2" xfId="51689" xr:uid="{00000000-0005-0000-0000-000034C90000}"/>
    <cellStyle name="20% - Accent1 8 2 3 3 3 2 2 2" xfId="51690" xr:uid="{00000000-0005-0000-0000-000035C90000}"/>
    <cellStyle name="20% - Accent1 8 2 3 3 3 2 3" xfId="51691" xr:uid="{00000000-0005-0000-0000-000036C90000}"/>
    <cellStyle name="20% - Accent1 8 2 3 3 3 3" xfId="51692" xr:uid="{00000000-0005-0000-0000-000037C90000}"/>
    <cellStyle name="20% - Accent1 8 2 3 3 3 3 2" xfId="51693" xr:uid="{00000000-0005-0000-0000-000038C90000}"/>
    <cellStyle name="20% - Accent1 8 2 3 3 3 4" xfId="51694" xr:uid="{00000000-0005-0000-0000-000039C90000}"/>
    <cellStyle name="20% - Accent1 8 2 3 3 4" xfId="51695" xr:uid="{00000000-0005-0000-0000-00003AC90000}"/>
    <cellStyle name="20% - Accent1 8 2 3 3 4 2" xfId="51696" xr:uid="{00000000-0005-0000-0000-00003BC90000}"/>
    <cellStyle name="20% - Accent1 8 2 3 3 4 2 2" xfId="51697" xr:uid="{00000000-0005-0000-0000-00003CC90000}"/>
    <cellStyle name="20% - Accent1 8 2 3 3 4 2 2 2" xfId="51698" xr:uid="{00000000-0005-0000-0000-00003DC90000}"/>
    <cellStyle name="20% - Accent1 8 2 3 3 4 2 3" xfId="51699" xr:uid="{00000000-0005-0000-0000-00003EC90000}"/>
    <cellStyle name="20% - Accent1 8 2 3 3 4 3" xfId="51700" xr:uid="{00000000-0005-0000-0000-00003FC90000}"/>
    <cellStyle name="20% - Accent1 8 2 3 3 4 3 2" xfId="51701" xr:uid="{00000000-0005-0000-0000-000040C90000}"/>
    <cellStyle name="20% - Accent1 8 2 3 3 4 4" xfId="51702" xr:uid="{00000000-0005-0000-0000-000041C90000}"/>
    <cellStyle name="20% - Accent1 8 2 3 3 5" xfId="51703" xr:uid="{00000000-0005-0000-0000-000042C90000}"/>
    <cellStyle name="20% - Accent1 8 2 3 3 5 2" xfId="51704" xr:uid="{00000000-0005-0000-0000-000043C90000}"/>
    <cellStyle name="20% - Accent1 8 2 3 3 5 2 2" xfId="51705" xr:uid="{00000000-0005-0000-0000-000044C90000}"/>
    <cellStyle name="20% - Accent1 8 2 3 3 5 3" xfId="51706" xr:uid="{00000000-0005-0000-0000-000045C90000}"/>
    <cellStyle name="20% - Accent1 8 2 3 3 6" xfId="51707" xr:uid="{00000000-0005-0000-0000-000046C90000}"/>
    <cellStyle name="20% - Accent1 8 2 3 3 6 2" xfId="51708" xr:uid="{00000000-0005-0000-0000-000047C90000}"/>
    <cellStyle name="20% - Accent1 8 2 3 3 6 2 2" xfId="51709" xr:uid="{00000000-0005-0000-0000-000048C90000}"/>
    <cellStyle name="20% - Accent1 8 2 3 3 6 3" xfId="51710" xr:uid="{00000000-0005-0000-0000-000049C90000}"/>
    <cellStyle name="20% - Accent1 8 2 3 3 7" xfId="51711" xr:uid="{00000000-0005-0000-0000-00004AC90000}"/>
    <cellStyle name="20% - Accent1 8 2 3 3 7 2" xfId="51712" xr:uid="{00000000-0005-0000-0000-00004BC90000}"/>
    <cellStyle name="20% - Accent1 8 2 3 3 8" xfId="51713" xr:uid="{00000000-0005-0000-0000-00004CC90000}"/>
    <cellStyle name="20% - Accent1 8 2 3 3 8 2" xfId="51714" xr:uid="{00000000-0005-0000-0000-00004DC90000}"/>
    <cellStyle name="20% - Accent1 8 2 3 3 9" xfId="51715" xr:uid="{00000000-0005-0000-0000-00004EC90000}"/>
    <cellStyle name="20% - Accent1 8 2 3 4" xfId="51716" xr:uid="{00000000-0005-0000-0000-00004FC90000}"/>
    <cellStyle name="20% - Accent1 8 2 3 4 2" xfId="51717" xr:uid="{00000000-0005-0000-0000-000050C90000}"/>
    <cellStyle name="20% - Accent1 8 2 3 4 2 2" xfId="51718" xr:uid="{00000000-0005-0000-0000-000051C90000}"/>
    <cellStyle name="20% - Accent1 8 2 3 4 2 2 2" xfId="51719" xr:uid="{00000000-0005-0000-0000-000052C90000}"/>
    <cellStyle name="20% - Accent1 8 2 3 4 2 3" xfId="51720" xr:uid="{00000000-0005-0000-0000-000053C90000}"/>
    <cellStyle name="20% - Accent1 8 2 3 4 3" xfId="51721" xr:uid="{00000000-0005-0000-0000-000054C90000}"/>
    <cellStyle name="20% - Accent1 8 2 3 4 3 2" xfId="51722" xr:uid="{00000000-0005-0000-0000-000055C90000}"/>
    <cellStyle name="20% - Accent1 8 2 3 4 4" xfId="51723" xr:uid="{00000000-0005-0000-0000-000056C90000}"/>
    <cellStyle name="20% - Accent1 8 2 3 5" xfId="51724" xr:uid="{00000000-0005-0000-0000-000057C90000}"/>
    <cellStyle name="20% - Accent1 8 2 3 5 2" xfId="51725" xr:uid="{00000000-0005-0000-0000-000058C90000}"/>
    <cellStyle name="20% - Accent1 8 2 3 5 2 2" xfId="51726" xr:uid="{00000000-0005-0000-0000-000059C90000}"/>
    <cellStyle name="20% - Accent1 8 2 3 5 2 2 2" xfId="51727" xr:uid="{00000000-0005-0000-0000-00005AC90000}"/>
    <cellStyle name="20% - Accent1 8 2 3 5 2 3" xfId="51728" xr:uid="{00000000-0005-0000-0000-00005BC90000}"/>
    <cellStyle name="20% - Accent1 8 2 3 5 3" xfId="51729" xr:uid="{00000000-0005-0000-0000-00005CC90000}"/>
    <cellStyle name="20% - Accent1 8 2 3 5 3 2" xfId="51730" xr:uid="{00000000-0005-0000-0000-00005DC90000}"/>
    <cellStyle name="20% - Accent1 8 2 3 5 4" xfId="51731" xr:uid="{00000000-0005-0000-0000-00005EC90000}"/>
    <cellStyle name="20% - Accent1 8 2 3 6" xfId="51732" xr:uid="{00000000-0005-0000-0000-00005FC90000}"/>
    <cellStyle name="20% - Accent1 8 2 3 6 2" xfId="51733" xr:uid="{00000000-0005-0000-0000-000060C90000}"/>
    <cellStyle name="20% - Accent1 8 2 3 6 2 2" xfId="51734" xr:uid="{00000000-0005-0000-0000-000061C90000}"/>
    <cellStyle name="20% - Accent1 8 2 3 6 2 2 2" xfId="51735" xr:uid="{00000000-0005-0000-0000-000062C90000}"/>
    <cellStyle name="20% - Accent1 8 2 3 6 2 3" xfId="51736" xr:uid="{00000000-0005-0000-0000-000063C90000}"/>
    <cellStyle name="20% - Accent1 8 2 3 6 3" xfId="51737" xr:uid="{00000000-0005-0000-0000-000064C90000}"/>
    <cellStyle name="20% - Accent1 8 2 3 6 3 2" xfId="51738" xr:uid="{00000000-0005-0000-0000-000065C90000}"/>
    <cellStyle name="20% - Accent1 8 2 3 6 4" xfId="51739" xr:uid="{00000000-0005-0000-0000-000066C90000}"/>
    <cellStyle name="20% - Accent1 8 2 3 7" xfId="51740" xr:uid="{00000000-0005-0000-0000-000067C90000}"/>
    <cellStyle name="20% - Accent1 8 2 3 7 2" xfId="51741" xr:uid="{00000000-0005-0000-0000-000068C90000}"/>
    <cellStyle name="20% - Accent1 8 2 3 7 2 2" xfId="51742" xr:uid="{00000000-0005-0000-0000-000069C90000}"/>
    <cellStyle name="20% - Accent1 8 2 3 7 3" xfId="51743" xr:uid="{00000000-0005-0000-0000-00006AC90000}"/>
    <cellStyle name="20% - Accent1 8 2 3 8" xfId="51744" xr:uid="{00000000-0005-0000-0000-00006BC90000}"/>
    <cellStyle name="20% - Accent1 8 2 3 8 2" xfId="51745" xr:uid="{00000000-0005-0000-0000-00006CC90000}"/>
    <cellStyle name="20% - Accent1 8 2 3 8 2 2" xfId="51746" xr:uid="{00000000-0005-0000-0000-00006DC90000}"/>
    <cellStyle name="20% - Accent1 8 2 3 8 3" xfId="51747" xr:uid="{00000000-0005-0000-0000-00006EC90000}"/>
    <cellStyle name="20% - Accent1 8 2 3 9" xfId="51748" xr:uid="{00000000-0005-0000-0000-00006FC90000}"/>
    <cellStyle name="20% - Accent1 8 2 3 9 2" xfId="51749" xr:uid="{00000000-0005-0000-0000-000070C90000}"/>
    <cellStyle name="20% - Accent1 8 2 4" xfId="51750" xr:uid="{00000000-0005-0000-0000-000071C90000}"/>
    <cellStyle name="20% - Accent1 8 2 4 10" xfId="51751" xr:uid="{00000000-0005-0000-0000-000072C90000}"/>
    <cellStyle name="20% - Accent1 8 2 4 10 2" xfId="51752" xr:uid="{00000000-0005-0000-0000-000073C90000}"/>
    <cellStyle name="20% - Accent1 8 2 4 11" xfId="51753" xr:uid="{00000000-0005-0000-0000-000074C90000}"/>
    <cellStyle name="20% - Accent1 8 2 4 2" xfId="51754" xr:uid="{00000000-0005-0000-0000-000075C90000}"/>
    <cellStyle name="20% - Accent1 8 2 4 2 2" xfId="51755" xr:uid="{00000000-0005-0000-0000-000076C90000}"/>
    <cellStyle name="20% - Accent1 8 2 4 2 2 2" xfId="51756" xr:uid="{00000000-0005-0000-0000-000077C90000}"/>
    <cellStyle name="20% - Accent1 8 2 4 2 2 2 2" xfId="51757" xr:uid="{00000000-0005-0000-0000-000078C90000}"/>
    <cellStyle name="20% - Accent1 8 2 4 2 2 2 2 2" xfId="51758" xr:uid="{00000000-0005-0000-0000-000079C90000}"/>
    <cellStyle name="20% - Accent1 8 2 4 2 2 2 3" xfId="51759" xr:uid="{00000000-0005-0000-0000-00007AC90000}"/>
    <cellStyle name="20% - Accent1 8 2 4 2 2 3" xfId="51760" xr:uid="{00000000-0005-0000-0000-00007BC90000}"/>
    <cellStyle name="20% - Accent1 8 2 4 2 2 3 2" xfId="51761" xr:uid="{00000000-0005-0000-0000-00007CC90000}"/>
    <cellStyle name="20% - Accent1 8 2 4 2 2 4" xfId="51762" xr:uid="{00000000-0005-0000-0000-00007DC90000}"/>
    <cellStyle name="20% - Accent1 8 2 4 2 3" xfId="51763" xr:uid="{00000000-0005-0000-0000-00007EC90000}"/>
    <cellStyle name="20% - Accent1 8 2 4 2 3 2" xfId="51764" xr:uid="{00000000-0005-0000-0000-00007FC90000}"/>
    <cellStyle name="20% - Accent1 8 2 4 2 3 2 2" xfId="51765" xr:uid="{00000000-0005-0000-0000-000080C90000}"/>
    <cellStyle name="20% - Accent1 8 2 4 2 3 2 2 2" xfId="51766" xr:uid="{00000000-0005-0000-0000-000081C90000}"/>
    <cellStyle name="20% - Accent1 8 2 4 2 3 2 3" xfId="51767" xr:uid="{00000000-0005-0000-0000-000082C90000}"/>
    <cellStyle name="20% - Accent1 8 2 4 2 3 3" xfId="51768" xr:uid="{00000000-0005-0000-0000-000083C90000}"/>
    <cellStyle name="20% - Accent1 8 2 4 2 3 3 2" xfId="51769" xr:uid="{00000000-0005-0000-0000-000084C90000}"/>
    <cellStyle name="20% - Accent1 8 2 4 2 3 4" xfId="51770" xr:uid="{00000000-0005-0000-0000-000085C90000}"/>
    <cellStyle name="20% - Accent1 8 2 4 2 4" xfId="51771" xr:uid="{00000000-0005-0000-0000-000086C90000}"/>
    <cellStyle name="20% - Accent1 8 2 4 2 4 2" xfId="51772" xr:uid="{00000000-0005-0000-0000-000087C90000}"/>
    <cellStyle name="20% - Accent1 8 2 4 2 4 2 2" xfId="51773" xr:uid="{00000000-0005-0000-0000-000088C90000}"/>
    <cellStyle name="20% - Accent1 8 2 4 2 4 2 2 2" xfId="51774" xr:uid="{00000000-0005-0000-0000-000089C90000}"/>
    <cellStyle name="20% - Accent1 8 2 4 2 4 2 3" xfId="51775" xr:uid="{00000000-0005-0000-0000-00008AC90000}"/>
    <cellStyle name="20% - Accent1 8 2 4 2 4 3" xfId="51776" xr:uid="{00000000-0005-0000-0000-00008BC90000}"/>
    <cellStyle name="20% - Accent1 8 2 4 2 4 3 2" xfId="51777" xr:uid="{00000000-0005-0000-0000-00008CC90000}"/>
    <cellStyle name="20% - Accent1 8 2 4 2 4 4" xfId="51778" xr:uid="{00000000-0005-0000-0000-00008DC90000}"/>
    <cellStyle name="20% - Accent1 8 2 4 2 5" xfId="51779" xr:uid="{00000000-0005-0000-0000-00008EC90000}"/>
    <cellStyle name="20% - Accent1 8 2 4 2 5 2" xfId="51780" xr:uid="{00000000-0005-0000-0000-00008FC90000}"/>
    <cellStyle name="20% - Accent1 8 2 4 2 5 2 2" xfId="51781" xr:uid="{00000000-0005-0000-0000-000090C90000}"/>
    <cellStyle name="20% - Accent1 8 2 4 2 5 3" xfId="51782" xr:uid="{00000000-0005-0000-0000-000091C90000}"/>
    <cellStyle name="20% - Accent1 8 2 4 2 6" xfId="51783" xr:uid="{00000000-0005-0000-0000-000092C90000}"/>
    <cellStyle name="20% - Accent1 8 2 4 2 6 2" xfId="51784" xr:uid="{00000000-0005-0000-0000-000093C90000}"/>
    <cellStyle name="20% - Accent1 8 2 4 2 6 2 2" xfId="51785" xr:uid="{00000000-0005-0000-0000-000094C90000}"/>
    <cellStyle name="20% - Accent1 8 2 4 2 6 3" xfId="51786" xr:uid="{00000000-0005-0000-0000-000095C90000}"/>
    <cellStyle name="20% - Accent1 8 2 4 2 7" xfId="51787" xr:uid="{00000000-0005-0000-0000-000096C90000}"/>
    <cellStyle name="20% - Accent1 8 2 4 2 7 2" xfId="51788" xr:uid="{00000000-0005-0000-0000-000097C90000}"/>
    <cellStyle name="20% - Accent1 8 2 4 2 8" xfId="51789" xr:uid="{00000000-0005-0000-0000-000098C90000}"/>
    <cellStyle name="20% - Accent1 8 2 4 2 8 2" xfId="51790" xr:uid="{00000000-0005-0000-0000-000099C90000}"/>
    <cellStyle name="20% - Accent1 8 2 4 2 9" xfId="51791" xr:uid="{00000000-0005-0000-0000-00009AC90000}"/>
    <cellStyle name="20% - Accent1 8 2 4 3" xfId="51792" xr:uid="{00000000-0005-0000-0000-00009BC90000}"/>
    <cellStyle name="20% - Accent1 8 2 4 3 2" xfId="51793" xr:uid="{00000000-0005-0000-0000-00009CC90000}"/>
    <cellStyle name="20% - Accent1 8 2 4 3 2 2" xfId="51794" xr:uid="{00000000-0005-0000-0000-00009DC90000}"/>
    <cellStyle name="20% - Accent1 8 2 4 3 2 2 2" xfId="51795" xr:uid="{00000000-0005-0000-0000-00009EC90000}"/>
    <cellStyle name="20% - Accent1 8 2 4 3 2 2 2 2" xfId="51796" xr:uid="{00000000-0005-0000-0000-00009FC90000}"/>
    <cellStyle name="20% - Accent1 8 2 4 3 2 2 3" xfId="51797" xr:uid="{00000000-0005-0000-0000-0000A0C90000}"/>
    <cellStyle name="20% - Accent1 8 2 4 3 2 3" xfId="51798" xr:uid="{00000000-0005-0000-0000-0000A1C90000}"/>
    <cellStyle name="20% - Accent1 8 2 4 3 2 3 2" xfId="51799" xr:uid="{00000000-0005-0000-0000-0000A2C90000}"/>
    <cellStyle name="20% - Accent1 8 2 4 3 2 4" xfId="51800" xr:uid="{00000000-0005-0000-0000-0000A3C90000}"/>
    <cellStyle name="20% - Accent1 8 2 4 3 3" xfId="51801" xr:uid="{00000000-0005-0000-0000-0000A4C90000}"/>
    <cellStyle name="20% - Accent1 8 2 4 3 3 2" xfId="51802" xr:uid="{00000000-0005-0000-0000-0000A5C90000}"/>
    <cellStyle name="20% - Accent1 8 2 4 3 3 2 2" xfId="51803" xr:uid="{00000000-0005-0000-0000-0000A6C90000}"/>
    <cellStyle name="20% - Accent1 8 2 4 3 3 2 2 2" xfId="51804" xr:uid="{00000000-0005-0000-0000-0000A7C90000}"/>
    <cellStyle name="20% - Accent1 8 2 4 3 3 2 3" xfId="51805" xr:uid="{00000000-0005-0000-0000-0000A8C90000}"/>
    <cellStyle name="20% - Accent1 8 2 4 3 3 3" xfId="51806" xr:uid="{00000000-0005-0000-0000-0000A9C90000}"/>
    <cellStyle name="20% - Accent1 8 2 4 3 3 3 2" xfId="51807" xr:uid="{00000000-0005-0000-0000-0000AAC90000}"/>
    <cellStyle name="20% - Accent1 8 2 4 3 3 4" xfId="51808" xr:uid="{00000000-0005-0000-0000-0000ABC90000}"/>
    <cellStyle name="20% - Accent1 8 2 4 3 4" xfId="51809" xr:uid="{00000000-0005-0000-0000-0000ACC90000}"/>
    <cellStyle name="20% - Accent1 8 2 4 3 4 2" xfId="51810" xr:uid="{00000000-0005-0000-0000-0000ADC90000}"/>
    <cellStyle name="20% - Accent1 8 2 4 3 4 2 2" xfId="51811" xr:uid="{00000000-0005-0000-0000-0000AEC90000}"/>
    <cellStyle name="20% - Accent1 8 2 4 3 4 2 2 2" xfId="51812" xr:uid="{00000000-0005-0000-0000-0000AFC90000}"/>
    <cellStyle name="20% - Accent1 8 2 4 3 4 2 3" xfId="51813" xr:uid="{00000000-0005-0000-0000-0000B0C90000}"/>
    <cellStyle name="20% - Accent1 8 2 4 3 4 3" xfId="51814" xr:uid="{00000000-0005-0000-0000-0000B1C90000}"/>
    <cellStyle name="20% - Accent1 8 2 4 3 4 3 2" xfId="51815" xr:uid="{00000000-0005-0000-0000-0000B2C90000}"/>
    <cellStyle name="20% - Accent1 8 2 4 3 4 4" xfId="51816" xr:uid="{00000000-0005-0000-0000-0000B3C90000}"/>
    <cellStyle name="20% - Accent1 8 2 4 3 5" xfId="51817" xr:uid="{00000000-0005-0000-0000-0000B4C90000}"/>
    <cellStyle name="20% - Accent1 8 2 4 3 5 2" xfId="51818" xr:uid="{00000000-0005-0000-0000-0000B5C90000}"/>
    <cellStyle name="20% - Accent1 8 2 4 3 5 2 2" xfId="51819" xr:uid="{00000000-0005-0000-0000-0000B6C90000}"/>
    <cellStyle name="20% - Accent1 8 2 4 3 5 3" xfId="51820" xr:uid="{00000000-0005-0000-0000-0000B7C90000}"/>
    <cellStyle name="20% - Accent1 8 2 4 3 6" xfId="51821" xr:uid="{00000000-0005-0000-0000-0000B8C90000}"/>
    <cellStyle name="20% - Accent1 8 2 4 3 6 2" xfId="51822" xr:uid="{00000000-0005-0000-0000-0000B9C90000}"/>
    <cellStyle name="20% - Accent1 8 2 4 3 6 2 2" xfId="51823" xr:uid="{00000000-0005-0000-0000-0000BAC90000}"/>
    <cellStyle name="20% - Accent1 8 2 4 3 6 3" xfId="51824" xr:uid="{00000000-0005-0000-0000-0000BBC90000}"/>
    <cellStyle name="20% - Accent1 8 2 4 3 7" xfId="51825" xr:uid="{00000000-0005-0000-0000-0000BCC90000}"/>
    <cellStyle name="20% - Accent1 8 2 4 3 7 2" xfId="51826" xr:uid="{00000000-0005-0000-0000-0000BDC90000}"/>
    <cellStyle name="20% - Accent1 8 2 4 3 8" xfId="51827" xr:uid="{00000000-0005-0000-0000-0000BEC90000}"/>
    <cellStyle name="20% - Accent1 8 2 4 3 8 2" xfId="51828" xr:uid="{00000000-0005-0000-0000-0000BFC90000}"/>
    <cellStyle name="20% - Accent1 8 2 4 3 9" xfId="51829" xr:uid="{00000000-0005-0000-0000-0000C0C90000}"/>
    <cellStyle name="20% - Accent1 8 2 4 4" xfId="51830" xr:uid="{00000000-0005-0000-0000-0000C1C90000}"/>
    <cellStyle name="20% - Accent1 8 2 4 4 2" xfId="51831" xr:uid="{00000000-0005-0000-0000-0000C2C90000}"/>
    <cellStyle name="20% - Accent1 8 2 4 4 2 2" xfId="51832" xr:uid="{00000000-0005-0000-0000-0000C3C90000}"/>
    <cellStyle name="20% - Accent1 8 2 4 4 2 2 2" xfId="51833" xr:uid="{00000000-0005-0000-0000-0000C4C90000}"/>
    <cellStyle name="20% - Accent1 8 2 4 4 2 3" xfId="51834" xr:uid="{00000000-0005-0000-0000-0000C5C90000}"/>
    <cellStyle name="20% - Accent1 8 2 4 4 3" xfId="51835" xr:uid="{00000000-0005-0000-0000-0000C6C90000}"/>
    <cellStyle name="20% - Accent1 8 2 4 4 3 2" xfId="51836" xr:uid="{00000000-0005-0000-0000-0000C7C90000}"/>
    <cellStyle name="20% - Accent1 8 2 4 4 4" xfId="51837" xr:uid="{00000000-0005-0000-0000-0000C8C90000}"/>
    <cellStyle name="20% - Accent1 8 2 4 5" xfId="51838" xr:uid="{00000000-0005-0000-0000-0000C9C90000}"/>
    <cellStyle name="20% - Accent1 8 2 4 5 2" xfId="51839" xr:uid="{00000000-0005-0000-0000-0000CAC90000}"/>
    <cellStyle name="20% - Accent1 8 2 4 5 2 2" xfId="51840" xr:uid="{00000000-0005-0000-0000-0000CBC90000}"/>
    <cellStyle name="20% - Accent1 8 2 4 5 2 2 2" xfId="51841" xr:uid="{00000000-0005-0000-0000-0000CCC90000}"/>
    <cellStyle name="20% - Accent1 8 2 4 5 2 3" xfId="51842" xr:uid="{00000000-0005-0000-0000-0000CDC90000}"/>
    <cellStyle name="20% - Accent1 8 2 4 5 3" xfId="51843" xr:uid="{00000000-0005-0000-0000-0000CEC90000}"/>
    <cellStyle name="20% - Accent1 8 2 4 5 3 2" xfId="51844" xr:uid="{00000000-0005-0000-0000-0000CFC90000}"/>
    <cellStyle name="20% - Accent1 8 2 4 5 4" xfId="51845" xr:uid="{00000000-0005-0000-0000-0000D0C90000}"/>
    <cellStyle name="20% - Accent1 8 2 4 6" xfId="51846" xr:uid="{00000000-0005-0000-0000-0000D1C90000}"/>
    <cellStyle name="20% - Accent1 8 2 4 6 2" xfId="51847" xr:uid="{00000000-0005-0000-0000-0000D2C90000}"/>
    <cellStyle name="20% - Accent1 8 2 4 6 2 2" xfId="51848" xr:uid="{00000000-0005-0000-0000-0000D3C90000}"/>
    <cellStyle name="20% - Accent1 8 2 4 6 2 2 2" xfId="51849" xr:uid="{00000000-0005-0000-0000-0000D4C90000}"/>
    <cellStyle name="20% - Accent1 8 2 4 6 2 3" xfId="51850" xr:uid="{00000000-0005-0000-0000-0000D5C90000}"/>
    <cellStyle name="20% - Accent1 8 2 4 6 3" xfId="51851" xr:uid="{00000000-0005-0000-0000-0000D6C90000}"/>
    <cellStyle name="20% - Accent1 8 2 4 6 3 2" xfId="51852" xr:uid="{00000000-0005-0000-0000-0000D7C90000}"/>
    <cellStyle name="20% - Accent1 8 2 4 6 4" xfId="51853" xr:uid="{00000000-0005-0000-0000-0000D8C90000}"/>
    <cellStyle name="20% - Accent1 8 2 4 7" xfId="51854" xr:uid="{00000000-0005-0000-0000-0000D9C90000}"/>
    <cellStyle name="20% - Accent1 8 2 4 7 2" xfId="51855" xr:uid="{00000000-0005-0000-0000-0000DAC90000}"/>
    <cellStyle name="20% - Accent1 8 2 4 7 2 2" xfId="51856" xr:uid="{00000000-0005-0000-0000-0000DBC90000}"/>
    <cellStyle name="20% - Accent1 8 2 4 7 3" xfId="51857" xr:uid="{00000000-0005-0000-0000-0000DCC90000}"/>
    <cellStyle name="20% - Accent1 8 2 4 8" xfId="51858" xr:uid="{00000000-0005-0000-0000-0000DDC90000}"/>
    <cellStyle name="20% - Accent1 8 2 4 8 2" xfId="51859" xr:uid="{00000000-0005-0000-0000-0000DEC90000}"/>
    <cellStyle name="20% - Accent1 8 2 4 8 2 2" xfId="51860" xr:uid="{00000000-0005-0000-0000-0000DFC90000}"/>
    <cellStyle name="20% - Accent1 8 2 4 8 3" xfId="51861" xr:uid="{00000000-0005-0000-0000-0000E0C90000}"/>
    <cellStyle name="20% - Accent1 8 2 4 9" xfId="51862" xr:uid="{00000000-0005-0000-0000-0000E1C90000}"/>
    <cellStyle name="20% - Accent1 8 2 4 9 2" xfId="51863" xr:uid="{00000000-0005-0000-0000-0000E2C90000}"/>
    <cellStyle name="20% - Accent1 8 2 5" xfId="51864" xr:uid="{00000000-0005-0000-0000-0000E3C90000}"/>
    <cellStyle name="20% - Accent1 8 2 5 2" xfId="51865" xr:uid="{00000000-0005-0000-0000-0000E4C90000}"/>
    <cellStyle name="20% - Accent1 8 2 5 2 2" xfId="51866" xr:uid="{00000000-0005-0000-0000-0000E5C90000}"/>
    <cellStyle name="20% - Accent1 8 2 5 2 2 2" xfId="51867" xr:uid="{00000000-0005-0000-0000-0000E6C90000}"/>
    <cellStyle name="20% - Accent1 8 2 5 2 2 2 2" xfId="51868" xr:uid="{00000000-0005-0000-0000-0000E7C90000}"/>
    <cellStyle name="20% - Accent1 8 2 5 2 2 3" xfId="51869" xr:uid="{00000000-0005-0000-0000-0000E8C90000}"/>
    <cellStyle name="20% - Accent1 8 2 5 2 3" xfId="51870" xr:uid="{00000000-0005-0000-0000-0000E9C90000}"/>
    <cellStyle name="20% - Accent1 8 2 5 2 3 2" xfId="51871" xr:uid="{00000000-0005-0000-0000-0000EAC90000}"/>
    <cellStyle name="20% - Accent1 8 2 5 2 4" xfId="51872" xr:uid="{00000000-0005-0000-0000-0000EBC90000}"/>
    <cellStyle name="20% - Accent1 8 2 5 3" xfId="51873" xr:uid="{00000000-0005-0000-0000-0000ECC90000}"/>
    <cellStyle name="20% - Accent1 8 2 5 3 2" xfId="51874" xr:uid="{00000000-0005-0000-0000-0000EDC90000}"/>
    <cellStyle name="20% - Accent1 8 2 5 3 2 2" xfId="51875" xr:uid="{00000000-0005-0000-0000-0000EEC90000}"/>
    <cellStyle name="20% - Accent1 8 2 5 3 2 2 2" xfId="51876" xr:uid="{00000000-0005-0000-0000-0000EFC90000}"/>
    <cellStyle name="20% - Accent1 8 2 5 3 2 3" xfId="51877" xr:uid="{00000000-0005-0000-0000-0000F0C90000}"/>
    <cellStyle name="20% - Accent1 8 2 5 3 3" xfId="51878" xr:uid="{00000000-0005-0000-0000-0000F1C90000}"/>
    <cellStyle name="20% - Accent1 8 2 5 3 3 2" xfId="51879" xr:uid="{00000000-0005-0000-0000-0000F2C90000}"/>
    <cellStyle name="20% - Accent1 8 2 5 3 4" xfId="51880" xr:uid="{00000000-0005-0000-0000-0000F3C90000}"/>
    <cellStyle name="20% - Accent1 8 2 5 4" xfId="51881" xr:uid="{00000000-0005-0000-0000-0000F4C90000}"/>
    <cellStyle name="20% - Accent1 8 2 5 4 2" xfId="51882" xr:uid="{00000000-0005-0000-0000-0000F5C90000}"/>
    <cellStyle name="20% - Accent1 8 2 5 4 2 2" xfId="51883" xr:uid="{00000000-0005-0000-0000-0000F6C90000}"/>
    <cellStyle name="20% - Accent1 8 2 5 4 2 2 2" xfId="51884" xr:uid="{00000000-0005-0000-0000-0000F7C90000}"/>
    <cellStyle name="20% - Accent1 8 2 5 4 2 3" xfId="51885" xr:uid="{00000000-0005-0000-0000-0000F8C90000}"/>
    <cellStyle name="20% - Accent1 8 2 5 4 3" xfId="51886" xr:uid="{00000000-0005-0000-0000-0000F9C90000}"/>
    <cellStyle name="20% - Accent1 8 2 5 4 3 2" xfId="51887" xr:uid="{00000000-0005-0000-0000-0000FAC90000}"/>
    <cellStyle name="20% - Accent1 8 2 5 4 4" xfId="51888" xr:uid="{00000000-0005-0000-0000-0000FBC90000}"/>
    <cellStyle name="20% - Accent1 8 2 5 5" xfId="51889" xr:uid="{00000000-0005-0000-0000-0000FCC90000}"/>
    <cellStyle name="20% - Accent1 8 2 5 5 2" xfId="51890" xr:uid="{00000000-0005-0000-0000-0000FDC90000}"/>
    <cellStyle name="20% - Accent1 8 2 5 5 2 2" xfId="51891" xr:uid="{00000000-0005-0000-0000-0000FEC90000}"/>
    <cellStyle name="20% - Accent1 8 2 5 5 3" xfId="51892" xr:uid="{00000000-0005-0000-0000-0000FFC90000}"/>
    <cellStyle name="20% - Accent1 8 2 5 6" xfId="51893" xr:uid="{00000000-0005-0000-0000-000000CA0000}"/>
    <cellStyle name="20% - Accent1 8 2 5 6 2" xfId="51894" xr:uid="{00000000-0005-0000-0000-000001CA0000}"/>
    <cellStyle name="20% - Accent1 8 2 5 6 2 2" xfId="51895" xr:uid="{00000000-0005-0000-0000-000002CA0000}"/>
    <cellStyle name="20% - Accent1 8 2 5 6 3" xfId="51896" xr:uid="{00000000-0005-0000-0000-000003CA0000}"/>
    <cellStyle name="20% - Accent1 8 2 5 7" xfId="51897" xr:uid="{00000000-0005-0000-0000-000004CA0000}"/>
    <cellStyle name="20% - Accent1 8 2 5 7 2" xfId="51898" xr:uid="{00000000-0005-0000-0000-000005CA0000}"/>
    <cellStyle name="20% - Accent1 8 2 5 8" xfId="51899" xr:uid="{00000000-0005-0000-0000-000006CA0000}"/>
    <cellStyle name="20% - Accent1 8 2 5 8 2" xfId="51900" xr:uid="{00000000-0005-0000-0000-000007CA0000}"/>
    <cellStyle name="20% - Accent1 8 2 5 9" xfId="51901" xr:uid="{00000000-0005-0000-0000-000008CA0000}"/>
    <cellStyle name="20% - Accent1 8 2 6" xfId="51902" xr:uid="{00000000-0005-0000-0000-000009CA0000}"/>
    <cellStyle name="20% - Accent1 8 2 6 2" xfId="51903" xr:uid="{00000000-0005-0000-0000-00000ACA0000}"/>
    <cellStyle name="20% - Accent1 8 2 6 2 2" xfId="51904" xr:uid="{00000000-0005-0000-0000-00000BCA0000}"/>
    <cellStyle name="20% - Accent1 8 2 6 2 2 2" xfId="51905" xr:uid="{00000000-0005-0000-0000-00000CCA0000}"/>
    <cellStyle name="20% - Accent1 8 2 6 2 2 2 2" xfId="51906" xr:uid="{00000000-0005-0000-0000-00000DCA0000}"/>
    <cellStyle name="20% - Accent1 8 2 6 2 2 3" xfId="51907" xr:uid="{00000000-0005-0000-0000-00000ECA0000}"/>
    <cellStyle name="20% - Accent1 8 2 6 2 3" xfId="51908" xr:uid="{00000000-0005-0000-0000-00000FCA0000}"/>
    <cellStyle name="20% - Accent1 8 2 6 2 3 2" xfId="51909" xr:uid="{00000000-0005-0000-0000-000010CA0000}"/>
    <cellStyle name="20% - Accent1 8 2 6 2 4" xfId="51910" xr:uid="{00000000-0005-0000-0000-000011CA0000}"/>
    <cellStyle name="20% - Accent1 8 2 6 3" xfId="51911" xr:uid="{00000000-0005-0000-0000-000012CA0000}"/>
    <cellStyle name="20% - Accent1 8 2 6 3 2" xfId="51912" xr:uid="{00000000-0005-0000-0000-000013CA0000}"/>
    <cellStyle name="20% - Accent1 8 2 6 3 2 2" xfId="51913" xr:uid="{00000000-0005-0000-0000-000014CA0000}"/>
    <cellStyle name="20% - Accent1 8 2 6 3 2 2 2" xfId="51914" xr:uid="{00000000-0005-0000-0000-000015CA0000}"/>
    <cellStyle name="20% - Accent1 8 2 6 3 2 3" xfId="51915" xr:uid="{00000000-0005-0000-0000-000016CA0000}"/>
    <cellStyle name="20% - Accent1 8 2 6 3 3" xfId="51916" xr:uid="{00000000-0005-0000-0000-000017CA0000}"/>
    <cellStyle name="20% - Accent1 8 2 6 3 3 2" xfId="51917" xr:uid="{00000000-0005-0000-0000-000018CA0000}"/>
    <cellStyle name="20% - Accent1 8 2 6 3 4" xfId="51918" xr:uid="{00000000-0005-0000-0000-000019CA0000}"/>
    <cellStyle name="20% - Accent1 8 2 6 4" xfId="51919" xr:uid="{00000000-0005-0000-0000-00001ACA0000}"/>
    <cellStyle name="20% - Accent1 8 2 6 4 2" xfId="51920" xr:uid="{00000000-0005-0000-0000-00001BCA0000}"/>
    <cellStyle name="20% - Accent1 8 2 6 4 2 2" xfId="51921" xr:uid="{00000000-0005-0000-0000-00001CCA0000}"/>
    <cellStyle name="20% - Accent1 8 2 6 4 2 2 2" xfId="51922" xr:uid="{00000000-0005-0000-0000-00001DCA0000}"/>
    <cellStyle name="20% - Accent1 8 2 6 4 2 3" xfId="51923" xr:uid="{00000000-0005-0000-0000-00001ECA0000}"/>
    <cellStyle name="20% - Accent1 8 2 6 4 3" xfId="51924" xr:uid="{00000000-0005-0000-0000-00001FCA0000}"/>
    <cellStyle name="20% - Accent1 8 2 6 4 3 2" xfId="51925" xr:uid="{00000000-0005-0000-0000-000020CA0000}"/>
    <cellStyle name="20% - Accent1 8 2 6 4 4" xfId="51926" xr:uid="{00000000-0005-0000-0000-000021CA0000}"/>
    <cellStyle name="20% - Accent1 8 2 6 5" xfId="51927" xr:uid="{00000000-0005-0000-0000-000022CA0000}"/>
    <cellStyle name="20% - Accent1 8 2 6 5 2" xfId="51928" xr:uid="{00000000-0005-0000-0000-000023CA0000}"/>
    <cellStyle name="20% - Accent1 8 2 6 5 2 2" xfId="51929" xr:uid="{00000000-0005-0000-0000-000024CA0000}"/>
    <cellStyle name="20% - Accent1 8 2 6 5 3" xfId="51930" xr:uid="{00000000-0005-0000-0000-000025CA0000}"/>
    <cellStyle name="20% - Accent1 8 2 6 6" xfId="51931" xr:uid="{00000000-0005-0000-0000-000026CA0000}"/>
    <cellStyle name="20% - Accent1 8 2 6 6 2" xfId="51932" xr:uid="{00000000-0005-0000-0000-000027CA0000}"/>
    <cellStyle name="20% - Accent1 8 2 6 6 2 2" xfId="51933" xr:uid="{00000000-0005-0000-0000-000028CA0000}"/>
    <cellStyle name="20% - Accent1 8 2 6 6 3" xfId="51934" xr:uid="{00000000-0005-0000-0000-000029CA0000}"/>
    <cellStyle name="20% - Accent1 8 2 6 7" xfId="51935" xr:uid="{00000000-0005-0000-0000-00002ACA0000}"/>
    <cellStyle name="20% - Accent1 8 2 6 7 2" xfId="51936" xr:uid="{00000000-0005-0000-0000-00002BCA0000}"/>
    <cellStyle name="20% - Accent1 8 2 6 8" xfId="51937" xr:uid="{00000000-0005-0000-0000-00002CCA0000}"/>
    <cellStyle name="20% - Accent1 8 2 6 8 2" xfId="51938" xr:uid="{00000000-0005-0000-0000-00002DCA0000}"/>
    <cellStyle name="20% - Accent1 8 2 6 9" xfId="51939" xr:uid="{00000000-0005-0000-0000-00002ECA0000}"/>
    <cellStyle name="20% - Accent1 8 2 7" xfId="51940" xr:uid="{00000000-0005-0000-0000-00002FCA0000}"/>
    <cellStyle name="20% - Accent1 8 2 7 2" xfId="51941" xr:uid="{00000000-0005-0000-0000-000030CA0000}"/>
    <cellStyle name="20% - Accent1 8 2 7 2 2" xfId="51942" xr:uid="{00000000-0005-0000-0000-000031CA0000}"/>
    <cellStyle name="20% - Accent1 8 2 7 2 2 2" xfId="51943" xr:uid="{00000000-0005-0000-0000-000032CA0000}"/>
    <cellStyle name="20% - Accent1 8 2 7 2 3" xfId="51944" xr:uid="{00000000-0005-0000-0000-000033CA0000}"/>
    <cellStyle name="20% - Accent1 8 2 7 3" xfId="51945" xr:uid="{00000000-0005-0000-0000-000034CA0000}"/>
    <cellStyle name="20% - Accent1 8 2 7 3 2" xfId="51946" xr:uid="{00000000-0005-0000-0000-000035CA0000}"/>
    <cellStyle name="20% - Accent1 8 2 7 4" xfId="51947" xr:uid="{00000000-0005-0000-0000-000036CA0000}"/>
    <cellStyle name="20% - Accent1 8 2 8" xfId="51948" xr:uid="{00000000-0005-0000-0000-000037CA0000}"/>
    <cellStyle name="20% - Accent1 8 2 8 2" xfId="51949" xr:uid="{00000000-0005-0000-0000-000038CA0000}"/>
    <cellStyle name="20% - Accent1 8 2 8 2 2" xfId="51950" xr:uid="{00000000-0005-0000-0000-000039CA0000}"/>
    <cellStyle name="20% - Accent1 8 2 8 2 2 2" xfId="51951" xr:uid="{00000000-0005-0000-0000-00003ACA0000}"/>
    <cellStyle name="20% - Accent1 8 2 8 2 3" xfId="51952" xr:uid="{00000000-0005-0000-0000-00003BCA0000}"/>
    <cellStyle name="20% - Accent1 8 2 8 3" xfId="51953" xr:uid="{00000000-0005-0000-0000-00003CCA0000}"/>
    <cellStyle name="20% - Accent1 8 2 8 3 2" xfId="51954" xr:uid="{00000000-0005-0000-0000-00003DCA0000}"/>
    <cellStyle name="20% - Accent1 8 2 8 4" xfId="51955" xr:uid="{00000000-0005-0000-0000-00003ECA0000}"/>
    <cellStyle name="20% - Accent1 8 2 9" xfId="51956" xr:uid="{00000000-0005-0000-0000-00003FCA0000}"/>
    <cellStyle name="20% - Accent1 8 2 9 2" xfId="51957" xr:uid="{00000000-0005-0000-0000-000040CA0000}"/>
    <cellStyle name="20% - Accent1 8 2 9 2 2" xfId="51958" xr:uid="{00000000-0005-0000-0000-000041CA0000}"/>
    <cellStyle name="20% - Accent1 8 2 9 2 2 2" xfId="51959" xr:uid="{00000000-0005-0000-0000-000042CA0000}"/>
    <cellStyle name="20% - Accent1 8 2 9 2 3" xfId="51960" xr:uid="{00000000-0005-0000-0000-000043CA0000}"/>
    <cellStyle name="20% - Accent1 8 2 9 3" xfId="51961" xr:uid="{00000000-0005-0000-0000-000044CA0000}"/>
    <cellStyle name="20% - Accent1 8 2 9 3 2" xfId="51962" xr:uid="{00000000-0005-0000-0000-000045CA0000}"/>
    <cellStyle name="20% - Accent1 8 2 9 4" xfId="51963" xr:uid="{00000000-0005-0000-0000-000046CA0000}"/>
    <cellStyle name="20% - Accent1 8 3" xfId="51964" xr:uid="{00000000-0005-0000-0000-000047CA0000}"/>
    <cellStyle name="20% - Accent1 8 3 10" xfId="51965" xr:uid="{00000000-0005-0000-0000-000048CA0000}"/>
    <cellStyle name="20% - Accent1 8 3 10 2" xfId="51966" xr:uid="{00000000-0005-0000-0000-000049CA0000}"/>
    <cellStyle name="20% - Accent1 8 3 11" xfId="51967" xr:uid="{00000000-0005-0000-0000-00004ACA0000}"/>
    <cellStyle name="20% - Accent1 8 3 2" xfId="51968" xr:uid="{00000000-0005-0000-0000-00004BCA0000}"/>
    <cellStyle name="20% - Accent1 8 3 2 2" xfId="51969" xr:uid="{00000000-0005-0000-0000-00004CCA0000}"/>
    <cellStyle name="20% - Accent1 8 3 2 2 2" xfId="51970" xr:uid="{00000000-0005-0000-0000-00004DCA0000}"/>
    <cellStyle name="20% - Accent1 8 3 2 2 2 2" xfId="51971" xr:uid="{00000000-0005-0000-0000-00004ECA0000}"/>
    <cellStyle name="20% - Accent1 8 3 2 2 2 2 2" xfId="51972" xr:uid="{00000000-0005-0000-0000-00004FCA0000}"/>
    <cellStyle name="20% - Accent1 8 3 2 2 2 3" xfId="51973" xr:uid="{00000000-0005-0000-0000-000050CA0000}"/>
    <cellStyle name="20% - Accent1 8 3 2 2 3" xfId="51974" xr:uid="{00000000-0005-0000-0000-000051CA0000}"/>
    <cellStyle name="20% - Accent1 8 3 2 2 3 2" xfId="51975" xr:uid="{00000000-0005-0000-0000-000052CA0000}"/>
    <cellStyle name="20% - Accent1 8 3 2 2 4" xfId="51976" xr:uid="{00000000-0005-0000-0000-000053CA0000}"/>
    <cellStyle name="20% - Accent1 8 3 2 3" xfId="51977" xr:uid="{00000000-0005-0000-0000-000054CA0000}"/>
    <cellStyle name="20% - Accent1 8 3 2 3 2" xfId="51978" xr:uid="{00000000-0005-0000-0000-000055CA0000}"/>
    <cellStyle name="20% - Accent1 8 3 2 3 2 2" xfId="51979" xr:uid="{00000000-0005-0000-0000-000056CA0000}"/>
    <cellStyle name="20% - Accent1 8 3 2 3 2 2 2" xfId="51980" xr:uid="{00000000-0005-0000-0000-000057CA0000}"/>
    <cellStyle name="20% - Accent1 8 3 2 3 2 3" xfId="51981" xr:uid="{00000000-0005-0000-0000-000058CA0000}"/>
    <cellStyle name="20% - Accent1 8 3 2 3 3" xfId="51982" xr:uid="{00000000-0005-0000-0000-000059CA0000}"/>
    <cellStyle name="20% - Accent1 8 3 2 3 3 2" xfId="51983" xr:uid="{00000000-0005-0000-0000-00005ACA0000}"/>
    <cellStyle name="20% - Accent1 8 3 2 3 4" xfId="51984" xr:uid="{00000000-0005-0000-0000-00005BCA0000}"/>
    <cellStyle name="20% - Accent1 8 3 2 4" xfId="51985" xr:uid="{00000000-0005-0000-0000-00005CCA0000}"/>
    <cellStyle name="20% - Accent1 8 3 2 4 2" xfId="51986" xr:uid="{00000000-0005-0000-0000-00005DCA0000}"/>
    <cellStyle name="20% - Accent1 8 3 2 4 2 2" xfId="51987" xr:uid="{00000000-0005-0000-0000-00005ECA0000}"/>
    <cellStyle name="20% - Accent1 8 3 2 4 2 2 2" xfId="51988" xr:uid="{00000000-0005-0000-0000-00005FCA0000}"/>
    <cellStyle name="20% - Accent1 8 3 2 4 2 3" xfId="51989" xr:uid="{00000000-0005-0000-0000-000060CA0000}"/>
    <cellStyle name="20% - Accent1 8 3 2 4 3" xfId="51990" xr:uid="{00000000-0005-0000-0000-000061CA0000}"/>
    <cellStyle name="20% - Accent1 8 3 2 4 3 2" xfId="51991" xr:uid="{00000000-0005-0000-0000-000062CA0000}"/>
    <cellStyle name="20% - Accent1 8 3 2 4 4" xfId="51992" xr:uid="{00000000-0005-0000-0000-000063CA0000}"/>
    <cellStyle name="20% - Accent1 8 3 2 5" xfId="51993" xr:uid="{00000000-0005-0000-0000-000064CA0000}"/>
    <cellStyle name="20% - Accent1 8 3 2 5 2" xfId="51994" xr:uid="{00000000-0005-0000-0000-000065CA0000}"/>
    <cellStyle name="20% - Accent1 8 3 2 5 2 2" xfId="51995" xr:uid="{00000000-0005-0000-0000-000066CA0000}"/>
    <cellStyle name="20% - Accent1 8 3 2 5 3" xfId="51996" xr:uid="{00000000-0005-0000-0000-000067CA0000}"/>
    <cellStyle name="20% - Accent1 8 3 2 6" xfId="51997" xr:uid="{00000000-0005-0000-0000-000068CA0000}"/>
    <cellStyle name="20% - Accent1 8 3 2 6 2" xfId="51998" xr:uid="{00000000-0005-0000-0000-000069CA0000}"/>
    <cellStyle name="20% - Accent1 8 3 2 6 2 2" xfId="51999" xr:uid="{00000000-0005-0000-0000-00006ACA0000}"/>
    <cellStyle name="20% - Accent1 8 3 2 6 3" xfId="52000" xr:uid="{00000000-0005-0000-0000-00006BCA0000}"/>
    <cellStyle name="20% - Accent1 8 3 2 7" xfId="52001" xr:uid="{00000000-0005-0000-0000-00006CCA0000}"/>
    <cellStyle name="20% - Accent1 8 3 2 7 2" xfId="52002" xr:uid="{00000000-0005-0000-0000-00006DCA0000}"/>
    <cellStyle name="20% - Accent1 8 3 2 8" xfId="52003" xr:uid="{00000000-0005-0000-0000-00006ECA0000}"/>
    <cellStyle name="20% - Accent1 8 3 2 8 2" xfId="52004" xr:uid="{00000000-0005-0000-0000-00006FCA0000}"/>
    <cellStyle name="20% - Accent1 8 3 2 9" xfId="52005" xr:uid="{00000000-0005-0000-0000-000070CA0000}"/>
    <cellStyle name="20% - Accent1 8 3 3" xfId="52006" xr:uid="{00000000-0005-0000-0000-000071CA0000}"/>
    <cellStyle name="20% - Accent1 8 3 3 2" xfId="52007" xr:uid="{00000000-0005-0000-0000-000072CA0000}"/>
    <cellStyle name="20% - Accent1 8 3 3 2 2" xfId="52008" xr:uid="{00000000-0005-0000-0000-000073CA0000}"/>
    <cellStyle name="20% - Accent1 8 3 3 2 2 2" xfId="52009" xr:uid="{00000000-0005-0000-0000-000074CA0000}"/>
    <cellStyle name="20% - Accent1 8 3 3 2 2 2 2" xfId="52010" xr:uid="{00000000-0005-0000-0000-000075CA0000}"/>
    <cellStyle name="20% - Accent1 8 3 3 2 2 3" xfId="52011" xr:uid="{00000000-0005-0000-0000-000076CA0000}"/>
    <cellStyle name="20% - Accent1 8 3 3 2 3" xfId="52012" xr:uid="{00000000-0005-0000-0000-000077CA0000}"/>
    <cellStyle name="20% - Accent1 8 3 3 2 3 2" xfId="52013" xr:uid="{00000000-0005-0000-0000-000078CA0000}"/>
    <cellStyle name="20% - Accent1 8 3 3 2 4" xfId="52014" xr:uid="{00000000-0005-0000-0000-000079CA0000}"/>
    <cellStyle name="20% - Accent1 8 3 3 3" xfId="52015" xr:uid="{00000000-0005-0000-0000-00007ACA0000}"/>
    <cellStyle name="20% - Accent1 8 3 3 3 2" xfId="52016" xr:uid="{00000000-0005-0000-0000-00007BCA0000}"/>
    <cellStyle name="20% - Accent1 8 3 3 3 2 2" xfId="52017" xr:uid="{00000000-0005-0000-0000-00007CCA0000}"/>
    <cellStyle name="20% - Accent1 8 3 3 3 2 2 2" xfId="52018" xr:uid="{00000000-0005-0000-0000-00007DCA0000}"/>
    <cellStyle name="20% - Accent1 8 3 3 3 2 3" xfId="52019" xr:uid="{00000000-0005-0000-0000-00007ECA0000}"/>
    <cellStyle name="20% - Accent1 8 3 3 3 3" xfId="52020" xr:uid="{00000000-0005-0000-0000-00007FCA0000}"/>
    <cellStyle name="20% - Accent1 8 3 3 3 3 2" xfId="52021" xr:uid="{00000000-0005-0000-0000-000080CA0000}"/>
    <cellStyle name="20% - Accent1 8 3 3 3 4" xfId="52022" xr:uid="{00000000-0005-0000-0000-000081CA0000}"/>
    <cellStyle name="20% - Accent1 8 3 3 4" xfId="52023" xr:uid="{00000000-0005-0000-0000-000082CA0000}"/>
    <cellStyle name="20% - Accent1 8 3 3 4 2" xfId="52024" xr:uid="{00000000-0005-0000-0000-000083CA0000}"/>
    <cellStyle name="20% - Accent1 8 3 3 4 2 2" xfId="52025" xr:uid="{00000000-0005-0000-0000-000084CA0000}"/>
    <cellStyle name="20% - Accent1 8 3 3 4 2 2 2" xfId="52026" xr:uid="{00000000-0005-0000-0000-000085CA0000}"/>
    <cellStyle name="20% - Accent1 8 3 3 4 2 3" xfId="52027" xr:uid="{00000000-0005-0000-0000-000086CA0000}"/>
    <cellStyle name="20% - Accent1 8 3 3 4 3" xfId="52028" xr:uid="{00000000-0005-0000-0000-000087CA0000}"/>
    <cellStyle name="20% - Accent1 8 3 3 4 3 2" xfId="52029" xr:uid="{00000000-0005-0000-0000-000088CA0000}"/>
    <cellStyle name="20% - Accent1 8 3 3 4 4" xfId="52030" xr:uid="{00000000-0005-0000-0000-000089CA0000}"/>
    <cellStyle name="20% - Accent1 8 3 3 5" xfId="52031" xr:uid="{00000000-0005-0000-0000-00008ACA0000}"/>
    <cellStyle name="20% - Accent1 8 3 3 5 2" xfId="52032" xr:uid="{00000000-0005-0000-0000-00008BCA0000}"/>
    <cellStyle name="20% - Accent1 8 3 3 5 2 2" xfId="52033" xr:uid="{00000000-0005-0000-0000-00008CCA0000}"/>
    <cellStyle name="20% - Accent1 8 3 3 5 3" xfId="52034" xr:uid="{00000000-0005-0000-0000-00008DCA0000}"/>
    <cellStyle name="20% - Accent1 8 3 3 6" xfId="52035" xr:uid="{00000000-0005-0000-0000-00008ECA0000}"/>
    <cellStyle name="20% - Accent1 8 3 3 6 2" xfId="52036" xr:uid="{00000000-0005-0000-0000-00008FCA0000}"/>
    <cellStyle name="20% - Accent1 8 3 3 6 2 2" xfId="52037" xr:uid="{00000000-0005-0000-0000-000090CA0000}"/>
    <cellStyle name="20% - Accent1 8 3 3 6 3" xfId="52038" xr:uid="{00000000-0005-0000-0000-000091CA0000}"/>
    <cellStyle name="20% - Accent1 8 3 3 7" xfId="52039" xr:uid="{00000000-0005-0000-0000-000092CA0000}"/>
    <cellStyle name="20% - Accent1 8 3 3 7 2" xfId="52040" xr:uid="{00000000-0005-0000-0000-000093CA0000}"/>
    <cellStyle name="20% - Accent1 8 3 3 8" xfId="52041" xr:uid="{00000000-0005-0000-0000-000094CA0000}"/>
    <cellStyle name="20% - Accent1 8 3 3 8 2" xfId="52042" xr:uid="{00000000-0005-0000-0000-000095CA0000}"/>
    <cellStyle name="20% - Accent1 8 3 3 9" xfId="52043" xr:uid="{00000000-0005-0000-0000-000096CA0000}"/>
    <cellStyle name="20% - Accent1 8 3 4" xfId="52044" xr:uid="{00000000-0005-0000-0000-000097CA0000}"/>
    <cellStyle name="20% - Accent1 8 3 4 2" xfId="52045" xr:uid="{00000000-0005-0000-0000-000098CA0000}"/>
    <cellStyle name="20% - Accent1 8 3 4 2 2" xfId="52046" xr:uid="{00000000-0005-0000-0000-000099CA0000}"/>
    <cellStyle name="20% - Accent1 8 3 4 2 2 2" xfId="52047" xr:uid="{00000000-0005-0000-0000-00009ACA0000}"/>
    <cellStyle name="20% - Accent1 8 3 4 2 3" xfId="52048" xr:uid="{00000000-0005-0000-0000-00009BCA0000}"/>
    <cellStyle name="20% - Accent1 8 3 4 3" xfId="52049" xr:uid="{00000000-0005-0000-0000-00009CCA0000}"/>
    <cellStyle name="20% - Accent1 8 3 4 3 2" xfId="52050" xr:uid="{00000000-0005-0000-0000-00009DCA0000}"/>
    <cellStyle name="20% - Accent1 8 3 4 4" xfId="52051" xr:uid="{00000000-0005-0000-0000-00009ECA0000}"/>
    <cellStyle name="20% - Accent1 8 3 5" xfId="52052" xr:uid="{00000000-0005-0000-0000-00009FCA0000}"/>
    <cellStyle name="20% - Accent1 8 3 5 2" xfId="52053" xr:uid="{00000000-0005-0000-0000-0000A0CA0000}"/>
    <cellStyle name="20% - Accent1 8 3 5 2 2" xfId="52054" xr:uid="{00000000-0005-0000-0000-0000A1CA0000}"/>
    <cellStyle name="20% - Accent1 8 3 5 2 2 2" xfId="52055" xr:uid="{00000000-0005-0000-0000-0000A2CA0000}"/>
    <cellStyle name="20% - Accent1 8 3 5 2 3" xfId="52056" xr:uid="{00000000-0005-0000-0000-0000A3CA0000}"/>
    <cellStyle name="20% - Accent1 8 3 5 3" xfId="52057" xr:uid="{00000000-0005-0000-0000-0000A4CA0000}"/>
    <cellStyle name="20% - Accent1 8 3 5 3 2" xfId="52058" xr:uid="{00000000-0005-0000-0000-0000A5CA0000}"/>
    <cellStyle name="20% - Accent1 8 3 5 4" xfId="52059" xr:uid="{00000000-0005-0000-0000-0000A6CA0000}"/>
    <cellStyle name="20% - Accent1 8 3 6" xfId="52060" xr:uid="{00000000-0005-0000-0000-0000A7CA0000}"/>
    <cellStyle name="20% - Accent1 8 3 6 2" xfId="52061" xr:uid="{00000000-0005-0000-0000-0000A8CA0000}"/>
    <cellStyle name="20% - Accent1 8 3 6 2 2" xfId="52062" xr:uid="{00000000-0005-0000-0000-0000A9CA0000}"/>
    <cellStyle name="20% - Accent1 8 3 6 2 2 2" xfId="52063" xr:uid="{00000000-0005-0000-0000-0000AACA0000}"/>
    <cellStyle name="20% - Accent1 8 3 6 2 3" xfId="52064" xr:uid="{00000000-0005-0000-0000-0000ABCA0000}"/>
    <cellStyle name="20% - Accent1 8 3 6 3" xfId="52065" xr:uid="{00000000-0005-0000-0000-0000ACCA0000}"/>
    <cellStyle name="20% - Accent1 8 3 6 3 2" xfId="52066" xr:uid="{00000000-0005-0000-0000-0000ADCA0000}"/>
    <cellStyle name="20% - Accent1 8 3 6 4" xfId="52067" xr:uid="{00000000-0005-0000-0000-0000AECA0000}"/>
    <cellStyle name="20% - Accent1 8 3 7" xfId="52068" xr:uid="{00000000-0005-0000-0000-0000AFCA0000}"/>
    <cellStyle name="20% - Accent1 8 3 7 2" xfId="52069" xr:uid="{00000000-0005-0000-0000-0000B0CA0000}"/>
    <cellStyle name="20% - Accent1 8 3 7 2 2" xfId="52070" xr:uid="{00000000-0005-0000-0000-0000B1CA0000}"/>
    <cellStyle name="20% - Accent1 8 3 7 3" xfId="52071" xr:uid="{00000000-0005-0000-0000-0000B2CA0000}"/>
    <cellStyle name="20% - Accent1 8 3 8" xfId="52072" xr:uid="{00000000-0005-0000-0000-0000B3CA0000}"/>
    <cellStyle name="20% - Accent1 8 3 8 2" xfId="52073" xr:uid="{00000000-0005-0000-0000-0000B4CA0000}"/>
    <cellStyle name="20% - Accent1 8 3 8 2 2" xfId="52074" xr:uid="{00000000-0005-0000-0000-0000B5CA0000}"/>
    <cellStyle name="20% - Accent1 8 3 8 3" xfId="52075" xr:uid="{00000000-0005-0000-0000-0000B6CA0000}"/>
    <cellStyle name="20% - Accent1 8 3 9" xfId="52076" xr:uid="{00000000-0005-0000-0000-0000B7CA0000}"/>
    <cellStyle name="20% - Accent1 8 3 9 2" xfId="52077" xr:uid="{00000000-0005-0000-0000-0000B8CA0000}"/>
    <cellStyle name="20% - Accent1 8 4" xfId="52078" xr:uid="{00000000-0005-0000-0000-0000B9CA0000}"/>
    <cellStyle name="20% - Accent1 8 4 10" xfId="52079" xr:uid="{00000000-0005-0000-0000-0000BACA0000}"/>
    <cellStyle name="20% - Accent1 8 4 10 2" xfId="52080" xr:uid="{00000000-0005-0000-0000-0000BBCA0000}"/>
    <cellStyle name="20% - Accent1 8 4 11" xfId="52081" xr:uid="{00000000-0005-0000-0000-0000BCCA0000}"/>
    <cellStyle name="20% - Accent1 8 4 2" xfId="52082" xr:uid="{00000000-0005-0000-0000-0000BDCA0000}"/>
    <cellStyle name="20% - Accent1 8 4 2 2" xfId="52083" xr:uid="{00000000-0005-0000-0000-0000BECA0000}"/>
    <cellStyle name="20% - Accent1 8 4 2 2 2" xfId="52084" xr:uid="{00000000-0005-0000-0000-0000BFCA0000}"/>
    <cellStyle name="20% - Accent1 8 4 2 2 2 2" xfId="52085" xr:uid="{00000000-0005-0000-0000-0000C0CA0000}"/>
    <cellStyle name="20% - Accent1 8 4 2 2 2 2 2" xfId="52086" xr:uid="{00000000-0005-0000-0000-0000C1CA0000}"/>
    <cellStyle name="20% - Accent1 8 4 2 2 2 3" xfId="52087" xr:uid="{00000000-0005-0000-0000-0000C2CA0000}"/>
    <cellStyle name="20% - Accent1 8 4 2 2 3" xfId="52088" xr:uid="{00000000-0005-0000-0000-0000C3CA0000}"/>
    <cellStyle name="20% - Accent1 8 4 2 2 3 2" xfId="52089" xr:uid="{00000000-0005-0000-0000-0000C4CA0000}"/>
    <cellStyle name="20% - Accent1 8 4 2 2 4" xfId="52090" xr:uid="{00000000-0005-0000-0000-0000C5CA0000}"/>
    <cellStyle name="20% - Accent1 8 4 2 3" xfId="52091" xr:uid="{00000000-0005-0000-0000-0000C6CA0000}"/>
    <cellStyle name="20% - Accent1 8 4 2 3 2" xfId="52092" xr:uid="{00000000-0005-0000-0000-0000C7CA0000}"/>
    <cellStyle name="20% - Accent1 8 4 2 3 2 2" xfId="52093" xr:uid="{00000000-0005-0000-0000-0000C8CA0000}"/>
    <cellStyle name="20% - Accent1 8 4 2 3 2 2 2" xfId="52094" xr:uid="{00000000-0005-0000-0000-0000C9CA0000}"/>
    <cellStyle name="20% - Accent1 8 4 2 3 2 3" xfId="52095" xr:uid="{00000000-0005-0000-0000-0000CACA0000}"/>
    <cellStyle name="20% - Accent1 8 4 2 3 3" xfId="52096" xr:uid="{00000000-0005-0000-0000-0000CBCA0000}"/>
    <cellStyle name="20% - Accent1 8 4 2 3 3 2" xfId="52097" xr:uid="{00000000-0005-0000-0000-0000CCCA0000}"/>
    <cellStyle name="20% - Accent1 8 4 2 3 4" xfId="52098" xr:uid="{00000000-0005-0000-0000-0000CDCA0000}"/>
    <cellStyle name="20% - Accent1 8 4 2 4" xfId="52099" xr:uid="{00000000-0005-0000-0000-0000CECA0000}"/>
    <cellStyle name="20% - Accent1 8 4 2 4 2" xfId="52100" xr:uid="{00000000-0005-0000-0000-0000CFCA0000}"/>
    <cellStyle name="20% - Accent1 8 4 2 4 2 2" xfId="52101" xr:uid="{00000000-0005-0000-0000-0000D0CA0000}"/>
    <cellStyle name="20% - Accent1 8 4 2 4 2 2 2" xfId="52102" xr:uid="{00000000-0005-0000-0000-0000D1CA0000}"/>
    <cellStyle name="20% - Accent1 8 4 2 4 2 3" xfId="52103" xr:uid="{00000000-0005-0000-0000-0000D2CA0000}"/>
    <cellStyle name="20% - Accent1 8 4 2 4 3" xfId="52104" xr:uid="{00000000-0005-0000-0000-0000D3CA0000}"/>
    <cellStyle name="20% - Accent1 8 4 2 4 3 2" xfId="52105" xr:uid="{00000000-0005-0000-0000-0000D4CA0000}"/>
    <cellStyle name="20% - Accent1 8 4 2 4 4" xfId="52106" xr:uid="{00000000-0005-0000-0000-0000D5CA0000}"/>
    <cellStyle name="20% - Accent1 8 4 2 5" xfId="52107" xr:uid="{00000000-0005-0000-0000-0000D6CA0000}"/>
    <cellStyle name="20% - Accent1 8 4 2 5 2" xfId="52108" xr:uid="{00000000-0005-0000-0000-0000D7CA0000}"/>
    <cellStyle name="20% - Accent1 8 4 2 5 2 2" xfId="52109" xr:uid="{00000000-0005-0000-0000-0000D8CA0000}"/>
    <cellStyle name="20% - Accent1 8 4 2 5 3" xfId="52110" xr:uid="{00000000-0005-0000-0000-0000D9CA0000}"/>
    <cellStyle name="20% - Accent1 8 4 2 6" xfId="52111" xr:uid="{00000000-0005-0000-0000-0000DACA0000}"/>
    <cellStyle name="20% - Accent1 8 4 2 6 2" xfId="52112" xr:uid="{00000000-0005-0000-0000-0000DBCA0000}"/>
    <cellStyle name="20% - Accent1 8 4 2 6 2 2" xfId="52113" xr:uid="{00000000-0005-0000-0000-0000DCCA0000}"/>
    <cellStyle name="20% - Accent1 8 4 2 6 3" xfId="52114" xr:uid="{00000000-0005-0000-0000-0000DDCA0000}"/>
    <cellStyle name="20% - Accent1 8 4 2 7" xfId="52115" xr:uid="{00000000-0005-0000-0000-0000DECA0000}"/>
    <cellStyle name="20% - Accent1 8 4 2 7 2" xfId="52116" xr:uid="{00000000-0005-0000-0000-0000DFCA0000}"/>
    <cellStyle name="20% - Accent1 8 4 2 8" xfId="52117" xr:uid="{00000000-0005-0000-0000-0000E0CA0000}"/>
    <cellStyle name="20% - Accent1 8 4 2 8 2" xfId="52118" xr:uid="{00000000-0005-0000-0000-0000E1CA0000}"/>
    <cellStyle name="20% - Accent1 8 4 2 9" xfId="52119" xr:uid="{00000000-0005-0000-0000-0000E2CA0000}"/>
    <cellStyle name="20% - Accent1 8 4 3" xfId="52120" xr:uid="{00000000-0005-0000-0000-0000E3CA0000}"/>
    <cellStyle name="20% - Accent1 8 4 3 2" xfId="52121" xr:uid="{00000000-0005-0000-0000-0000E4CA0000}"/>
    <cellStyle name="20% - Accent1 8 4 3 2 2" xfId="52122" xr:uid="{00000000-0005-0000-0000-0000E5CA0000}"/>
    <cellStyle name="20% - Accent1 8 4 3 2 2 2" xfId="52123" xr:uid="{00000000-0005-0000-0000-0000E6CA0000}"/>
    <cellStyle name="20% - Accent1 8 4 3 2 2 2 2" xfId="52124" xr:uid="{00000000-0005-0000-0000-0000E7CA0000}"/>
    <cellStyle name="20% - Accent1 8 4 3 2 2 3" xfId="52125" xr:uid="{00000000-0005-0000-0000-0000E8CA0000}"/>
    <cellStyle name="20% - Accent1 8 4 3 2 3" xfId="52126" xr:uid="{00000000-0005-0000-0000-0000E9CA0000}"/>
    <cellStyle name="20% - Accent1 8 4 3 2 3 2" xfId="52127" xr:uid="{00000000-0005-0000-0000-0000EACA0000}"/>
    <cellStyle name="20% - Accent1 8 4 3 2 4" xfId="52128" xr:uid="{00000000-0005-0000-0000-0000EBCA0000}"/>
    <cellStyle name="20% - Accent1 8 4 3 3" xfId="52129" xr:uid="{00000000-0005-0000-0000-0000ECCA0000}"/>
    <cellStyle name="20% - Accent1 8 4 3 3 2" xfId="52130" xr:uid="{00000000-0005-0000-0000-0000EDCA0000}"/>
    <cellStyle name="20% - Accent1 8 4 3 3 2 2" xfId="52131" xr:uid="{00000000-0005-0000-0000-0000EECA0000}"/>
    <cellStyle name="20% - Accent1 8 4 3 3 2 2 2" xfId="52132" xr:uid="{00000000-0005-0000-0000-0000EFCA0000}"/>
    <cellStyle name="20% - Accent1 8 4 3 3 2 3" xfId="52133" xr:uid="{00000000-0005-0000-0000-0000F0CA0000}"/>
    <cellStyle name="20% - Accent1 8 4 3 3 3" xfId="52134" xr:uid="{00000000-0005-0000-0000-0000F1CA0000}"/>
    <cellStyle name="20% - Accent1 8 4 3 3 3 2" xfId="52135" xr:uid="{00000000-0005-0000-0000-0000F2CA0000}"/>
    <cellStyle name="20% - Accent1 8 4 3 3 4" xfId="52136" xr:uid="{00000000-0005-0000-0000-0000F3CA0000}"/>
    <cellStyle name="20% - Accent1 8 4 3 4" xfId="52137" xr:uid="{00000000-0005-0000-0000-0000F4CA0000}"/>
    <cellStyle name="20% - Accent1 8 4 3 4 2" xfId="52138" xr:uid="{00000000-0005-0000-0000-0000F5CA0000}"/>
    <cellStyle name="20% - Accent1 8 4 3 4 2 2" xfId="52139" xr:uid="{00000000-0005-0000-0000-0000F6CA0000}"/>
    <cellStyle name="20% - Accent1 8 4 3 4 2 2 2" xfId="52140" xr:uid="{00000000-0005-0000-0000-0000F7CA0000}"/>
    <cellStyle name="20% - Accent1 8 4 3 4 2 3" xfId="52141" xr:uid="{00000000-0005-0000-0000-0000F8CA0000}"/>
    <cellStyle name="20% - Accent1 8 4 3 4 3" xfId="52142" xr:uid="{00000000-0005-0000-0000-0000F9CA0000}"/>
    <cellStyle name="20% - Accent1 8 4 3 4 3 2" xfId="52143" xr:uid="{00000000-0005-0000-0000-0000FACA0000}"/>
    <cellStyle name="20% - Accent1 8 4 3 4 4" xfId="52144" xr:uid="{00000000-0005-0000-0000-0000FBCA0000}"/>
    <cellStyle name="20% - Accent1 8 4 3 5" xfId="52145" xr:uid="{00000000-0005-0000-0000-0000FCCA0000}"/>
    <cellStyle name="20% - Accent1 8 4 3 5 2" xfId="52146" xr:uid="{00000000-0005-0000-0000-0000FDCA0000}"/>
    <cellStyle name="20% - Accent1 8 4 3 5 2 2" xfId="52147" xr:uid="{00000000-0005-0000-0000-0000FECA0000}"/>
    <cellStyle name="20% - Accent1 8 4 3 5 3" xfId="52148" xr:uid="{00000000-0005-0000-0000-0000FFCA0000}"/>
    <cellStyle name="20% - Accent1 8 4 3 6" xfId="52149" xr:uid="{00000000-0005-0000-0000-000000CB0000}"/>
    <cellStyle name="20% - Accent1 8 4 3 6 2" xfId="52150" xr:uid="{00000000-0005-0000-0000-000001CB0000}"/>
    <cellStyle name="20% - Accent1 8 4 3 6 2 2" xfId="52151" xr:uid="{00000000-0005-0000-0000-000002CB0000}"/>
    <cellStyle name="20% - Accent1 8 4 3 6 3" xfId="52152" xr:uid="{00000000-0005-0000-0000-000003CB0000}"/>
    <cellStyle name="20% - Accent1 8 4 3 7" xfId="52153" xr:uid="{00000000-0005-0000-0000-000004CB0000}"/>
    <cellStyle name="20% - Accent1 8 4 3 7 2" xfId="52154" xr:uid="{00000000-0005-0000-0000-000005CB0000}"/>
    <cellStyle name="20% - Accent1 8 4 3 8" xfId="52155" xr:uid="{00000000-0005-0000-0000-000006CB0000}"/>
    <cellStyle name="20% - Accent1 8 4 3 8 2" xfId="52156" xr:uid="{00000000-0005-0000-0000-000007CB0000}"/>
    <cellStyle name="20% - Accent1 8 4 3 9" xfId="52157" xr:uid="{00000000-0005-0000-0000-000008CB0000}"/>
    <cellStyle name="20% - Accent1 8 4 4" xfId="52158" xr:uid="{00000000-0005-0000-0000-000009CB0000}"/>
    <cellStyle name="20% - Accent1 8 4 4 2" xfId="52159" xr:uid="{00000000-0005-0000-0000-00000ACB0000}"/>
    <cellStyle name="20% - Accent1 8 4 4 2 2" xfId="52160" xr:uid="{00000000-0005-0000-0000-00000BCB0000}"/>
    <cellStyle name="20% - Accent1 8 4 4 2 2 2" xfId="52161" xr:uid="{00000000-0005-0000-0000-00000CCB0000}"/>
    <cellStyle name="20% - Accent1 8 4 4 2 3" xfId="52162" xr:uid="{00000000-0005-0000-0000-00000DCB0000}"/>
    <cellStyle name="20% - Accent1 8 4 4 3" xfId="52163" xr:uid="{00000000-0005-0000-0000-00000ECB0000}"/>
    <cellStyle name="20% - Accent1 8 4 4 3 2" xfId="52164" xr:uid="{00000000-0005-0000-0000-00000FCB0000}"/>
    <cellStyle name="20% - Accent1 8 4 4 4" xfId="52165" xr:uid="{00000000-0005-0000-0000-000010CB0000}"/>
    <cellStyle name="20% - Accent1 8 4 5" xfId="52166" xr:uid="{00000000-0005-0000-0000-000011CB0000}"/>
    <cellStyle name="20% - Accent1 8 4 5 2" xfId="52167" xr:uid="{00000000-0005-0000-0000-000012CB0000}"/>
    <cellStyle name="20% - Accent1 8 4 5 2 2" xfId="52168" xr:uid="{00000000-0005-0000-0000-000013CB0000}"/>
    <cellStyle name="20% - Accent1 8 4 5 2 2 2" xfId="52169" xr:uid="{00000000-0005-0000-0000-000014CB0000}"/>
    <cellStyle name="20% - Accent1 8 4 5 2 3" xfId="52170" xr:uid="{00000000-0005-0000-0000-000015CB0000}"/>
    <cellStyle name="20% - Accent1 8 4 5 3" xfId="52171" xr:uid="{00000000-0005-0000-0000-000016CB0000}"/>
    <cellStyle name="20% - Accent1 8 4 5 3 2" xfId="52172" xr:uid="{00000000-0005-0000-0000-000017CB0000}"/>
    <cellStyle name="20% - Accent1 8 4 5 4" xfId="52173" xr:uid="{00000000-0005-0000-0000-000018CB0000}"/>
    <cellStyle name="20% - Accent1 8 4 6" xfId="52174" xr:uid="{00000000-0005-0000-0000-000019CB0000}"/>
    <cellStyle name="20% - Accent1 8 4 6 2" xfId="52175" xr:uid="{00000000-0005-0000-0000-00001ACB0000}"/>
    <cellStyle name="20% - Accent1 8 4 6 2 2" xfId="52176" xr:uid="{00000000-0005-0000-0000-00001BCB0000}"/>
    <cellStyle name="20% - Accent1 8 4 6 2 2 2" xfId="52177" xr:uid="{00000000-0005-0000-0000-00001CCB0000}"/>
    <cellStyle name="20% - Accent1 8 4 6 2 3" xfId="52178" xr:uid="{00000000-0005-0000-0000-00001DCB0000}"/>
    <cellStyle name="20% - Accent1 8 4 6 3" xfId="52179" xr:uid="{00000000-0005-0000-0000-00001ECB0000}"/>
    <cellStyle name="20% - Accent1 8 4 6 3 2" xfId="52180" xr:uid="{00000000-0005-0000-0000-00001FCB0000}"/>
    <cellStyle name="20% - Accent1 8 4 6 4" xfId="52181" xr:uid="{00000000-0005-0000-0000-000020CB0000}"/>
    <cellStyle name="20% - Accent1 8 4 7" xfId="52182" xr:uid="{00000000-0005-0000-0000-000021CB0000}"/>
    <cellStyle name="20% - Accent1 8 4 7 2" xfId="52183" xr:uid="{00000000-0005-0000-0000-000022CB0000}"/>
    <cellStyle name="20% - Accent1 8 4 7 2 2" xfId="52184" xr:uid="{00000000-0005-0000-0000-000023CB0000}"/>
    <cellStyle name="20% - Accent1 8 4 7 3" xfId="52185" xr:uid="{00000000-0005-0000-0000-000024CB0000}"/>
    <cellStyle name="20% - Accent1 8 4 8" xfId="52186" xr:uid="{00000000-0005-0000-0000-000025CB0000}"/>
    <cellStyle name="20% - Accent1 8 4 8 2" xfId="52187" xr:uid="{00000000-0005-0000-0000-000026CB0000}"/>
    <cellStyle name="20% - Accent1 8 4 8 2 2" xfId="52188" xr:uid="{00000000-0005-0000-0000-000027CB0000}"/>
    <cellStyle name="20% - Accent1 8 4 8 3" xfId="52189" xr:uid="{00000000-0005-0000-0000-000028CB0000}"/>
    <cellStyle name="20% - Accent1 8 4 9" xfId="52190" xr:uid="{00000000-0005-0000-0000-000029CB0000}"/>
    <cellStyle name="20% - Accent1 8 4 9 2" xfId="52191" xr:uid="{00000000-0005-0000-0000-00002ACB0000}"/>
    <cellStyle name="20% - Accent1 8 5" xfId="52192" xr:uid="{00000000-0005-0000-0000-00002BCB0000}"/>
    <cellStyle name="20% - Accent1 8 5 10" xfId="52193" xr:uid="{00000000-0005-0000-0000-00002CCB0000}"/>
    <cellStyle name="20% - Accent1 8 5 10 2" xfId="52194" xr:uid="{00000000-0005-0000-0000-00002DCB0000}"/>
    <cellStyle name="20% - Accent1 8 5 11" xfId="52195" xr:uid="{00000000-0005-0000-0000-00002ECB0000}"/>
    <cellStyle name="20% - Accent1 8 5 2" xfId="52196" xr:uid="{00000000-0005-0000-0000-00002FCB0000}"/>
    <cellStyle name="20% - Accent1 8 5 2 2" xfId="52197" xr:uid="{00000000-0005-0000-0000-000030CB0000}"/>
    <cellStyle name="20% - Accent1 8 5 2 2 2" xfId="52198" xr:uid="{00000000-0005-0000-0000-000031CB0000}"/>
    <cellStyle name="20% - Accent1 8 5 2 2 2 2" xfId="52199" xr:uid="{00000000-0005-0000-0000-000032CB0000}"/>
    <cellStyle name="20% - Accent1 8 5 2 2 2 2 2" xfId="52200" xr:uid="{00000000-0005-0000-0000-000033CB0000}"/>
    <cellStyle name="20% - Accent1 8 5 2 2 2 3" xfId="52201" xr:uid="{00000000-0005-0000-0000-000034CB0000}"/>
    <cellStyle name="20% - Accent1 8 5 2 2 3" xfId="52202" xr:uid="{00000000-0005-0000-0000-000035CB0000}"/>
    <cellStyle name="20% - Accent1 8 5 2 2 3 2" xfId="52203" xr:uid="{00000000-0005-0000-0000-000036CB0000}"/>
    <cellStyle name="20% - Accent1 8 5 2 2 4" xfId="52204" xr:uid="{00000000-0005-0000-0000-000037CB0000}"/>
    <cellStyle name="20% - Accent1 8 5 2 3" xfId="52205" xr:uid="{00000000-0005-0000-0000-000038CB0000}"/>
    <cellStyle name="20% - Accent1 8 5 2 3 2" xfId="52206" xr:uid="{00000000-0005-0000-0000-000039CB0000}"/>
    <cellStyle name="20% - Accent1 8 5 2 3 2 2" xfId="52207" xr:uid="{00000000-0005-0000-0000-00003ACB0000}"/>
    <cellStyle name="20% - Accent1 8 5 2 3 2 2 2" xfId="52208" xr:uid="{00000000-0005-0000-0000-00003BCB0000}"/>
    <cellStyle name="20% - Accent1 8 5 2 3 2 3" xfId="52209" xr:uid="{00000000-0005-0000-0000-00003CCB0000}"/>
    <cellStyle name="20% - Accent1 8 5 2 3 3" xfId="52210" xr:uid="{00000000-0005-0000-0000-00003DCB0000}"/>
    <cellStyle name="20% - Accent1 8 5 2 3 3 2" xfId="52211" xr:uid="{00000000-0005-0000-0000-00003ECB0000}"/>
    <cellStyle name="20% - Accent1 8 5 2 3 4" xfId="52212" xr:uid="{00000000-0005-0000-0000-00003FCB0000}"/>
    <cellStyle name="20% - Accent1 8 5 2 4" xfId="52213" xr:uid="{00000000-0005-0000-0000-000040CB0000}"/>
    <cellStyle name="20% - Accent1 8 5 2 4 2" xfId="52214" xr:uid="{00000000-0005-0000-0000-000041CB0000}"/>
    <cellStyle name="20% - Accent1 8 5 2 4 2 2" xfId="52215" xr:uid="{00000000-0005-0000-0000-000042CB0000}"/>
    <cellStyle name="20% - Accent1 8 5 2 4 2 2 2" xfId="52216" xr:uid="{00000000-0005-0000-0000-000043CB0000}"/>
    <cellStyle name="20% - Accent1 8 5 2 4 2 3" xfId="52217" xr:uid="{00000000-0005-0000-0000-000044CB0000}"/>
    <cellStyle name="20% - Accent1 8 5 2 4 3" xfId="52218" xr:uid="{00000000-0005-0000-0000-000045CB0000}"/>
    <cellStyle name="20% - Accent1 8 5 2 4 3 2" xfId="52219" xr:uid="{00000000-0005-0000-0000-000046CB0000}"/>
    <cellStyle name="20% - Accent1 8 5 2 4 4" xfId="52220" xr:uid="{00000000-0005-0000-0000-000047CB0000}"/>
    <cellStyle name="20% - Accent1 8 5 2 5" xfId="52221" xr:uid="{00000000-0005-0000-0000-000048CB0000}"/>
    <cellStyle name="20% - Accent1 8 5 2 5 2" xfId="52222" xr:uid="{00000000-0005-0000-0000-000049CB0000}"/>
    <cellStyle name="20% - Accent1 8 5 2 5 2 2" xfId="52223" xr:uid="{00000000-0005-0000-0000-00004ACB0000}"/>
    <cellStyle name="20% - Accent1 8 5 2 5 3" xfId="52224" xr:uid="{00000000-0005-0000-0000-00004BCB0000}"/>
    <cellStyle name="20% - Accent1 8 5 2 6" xfId="52225" xr:uid="{00000000-0005-0000-0000-00004CCB0000}"/>
    <cellStyle name="20% - Accent1 8 5 2 6 2" xfId="52226" xr:uid="{00000000-0005-0000-0000-00004DCB0000}"/>
    <cellStyle name="20% - Accent1 8 5 2 6 2 2" xfId="52227" xr:uid="{00000000-0005-0000-0000-00004ECB0000}"/>
    <cellStyle name="20% - Accent1 8 5 2 6 3" xfId="52228" xr:uid="{00000000-0005-0000-0000-00004FCB0000}"/>
    <cellStyle name="20% - Accent1 8 5 2 7" xfId="52229" xr:uid="{00000000-0005-0000-0000-000050CB0000}"/>
    <cellStyle name="20% - Accent1 8 5 2 7 2" xfId="52230" xr:uid="{00000000-0005-0000-0000-000051CB0000}"/>
    <cellStyle name="20% - Accent1 8 5 2 8" xfId="52231" xr:uid="{00000000-0005-0000-0000-000052CB0000}"/>
    <cellStyle name="20% - Accent1 8 5 2 8 2" xfId="52232" xr:uid="{00000000-0005-0000-0000-000053CB0000}"/>
    <cellStyle name="20% - Accent1 8 5 2 9" xfId="52233" xr:uid="{00000000-0005-0000-0000-000054CB0000}"/>
    <cellStyle name="20% - Accent1 8 5 3" xfId="52234" xr:uid="{00000000-0005-0000-0000-000055CB0000}"/>
    <cellStyle name="20% - Accent1 8 5 3 2" xfId="52235" xr:uid="{00000000-0005-0000-0000-000056CB0000}"/>
    <cellStyle name="20% - Accent1 8 5 3 2 2" xfId="52236" xr:uid="{00000000-0005-0000-0000-000057CB0000}"/>
    <cellStyle name="20% - Accent1 8 5 3 2 2 2" xfId="52237" xr:uid="{00000000-0005-0000-0000-000058CB0000}"/>
    <cellStyle name="20% - Accent1 8 5 3 2 2 2 2" xfId="52238" xr:uid="{00000000-0005-0000-0000-000059CB0000}"/>
    <cellStyle name="20% - Accent1 8 5 3 2 2 3" xfId="52239" xr:uid="{00000000-0005-0000-0000-00005ACB0000}"/>
    <cellStyle name="20% - Accent1 8 5 3 2 3" xfId="52240" xr:uid="{00000000-0005-0000-0000-00005BCB0000}"/>
    <cellStyle name="20% - Accent1 8 5 3 2 3 2" xfId="52241" xr:uid="{00000000-0005-0000-0000-00005CCB0000}"/>
    <cellStyle name="20% - Accent1 8 5 3 2 4" xfId="52242" xr:uid="{00000000-0005-0000-0000-00005DCB0000}"/>
    <cellStyle name="20% - Accent1 8 5 3 3" xfId="52243" xr:uid="{00000000-0005-0000-0000-00005ECB0000}"/>
    <cellStyle name="20% - Accent1 8 5 3 3 2" xfId="52244" xr:uid="{00000000-0005-0000-0000-00005FCB0000}"/>
    <cellStyle name="20% - Accent1 8 5 3 3 2 2" xfId="52245" xr:uid="{00000000-0005-0000-0000-000060CB0000}"/>
    <cellStyle name="20% - Accent1 8 5 3 3 2 2 2" xfId="52246" xr:uid="{00000000-0005-0000-0000-000061CB0000}"/>
    <cellStyle name="20% - Accent1 8 5 3 3 2 3" xfId="52247" xr:uid="{00000000-0005-0000-0000-000062CB0000}"/>
    <cellStyle name="20% - Accent1 8 5 3 3 3" xfId="52248" xr:uid="{00000000-0005-0000-0000-000063CB0000}"/>
    <cellStyle name="20% - Accent1 8 5 3 3 3 2" xfId="52249" xr:uid="{00000000-0005-0000-0000-000064CB0000}"/>
    <cellStyle name="20% - Accent1 8 5 3 3 4" xfId="52250" xr:uid="{00000000-0005-0000-0000-000065CB0000}"/>
    <cellStyle name="20% - Accent1 8 5 3 4" xfId="52251" xr:uid="{00000000-0005-0000-0000-000066CB0000}"/>
    <cellStyle name="20% - Accent1 8 5 3 4 2" xfId="52252" xr:uid="{00000000-0005-0000-0000-000067CB0000}"/>
    <cellStyle name="20% - Accent1 8 5 3 4 2 2" xfId="52253" xr:uid="{00000000-0005-0000-0000-000068CB0000}"/>
    <cellStyle name="20% - Accent1 8 5 3 4 2 2 2" xfId="52254" xr:uid="{00000000-0005-0000-0000-000069CB0000}"/>
    <cellStyle name="20% - Accent1 8 5 3 4 2 3" xfId="52255" xr:uid="{00000000-0005-0000-0000-00006ACB0000}"/>
    <cellStyle name="20% - Accent1 8 5 3 4 3" xfId="52256" xr:uid="{00000000-0005-0000-0000-00006BCB0000}"/>
    <cellStyle name="20% - Accent1 8 5 3 4 3 2" xfId="52257" xr:uid="{00000000-0005-0000-0000-00006CCB0000}"/>
    <cellStyle name="20% - Accent1 8 5 3 4 4" xfId="52258" xr:uid="{00000000-0005-0000-0000-00006DCB0000}"/>
    <cellStyle name="20% - Accent1 8 5 3 5" xfId="52259" xr:uid="{00000000-0005-0000-0000-00006ECB0000}"/>
    <cellStyle name="20% - Accent1 8 5 3 5 2" xfId="52260" xr:uid="{00000000-0005-0000-0000-00006FCB0000}"/>
    <cellStyle name="20% - Accent1 8 5 3 5 2 2" xfId="52261" xr:uid="{00000000-0005-0000-0000-000070CB0000}"/>
    <cellStyle name="20% - Accent1 8 5 3 5 3" xfId="52262" xr:uid="{00000000-0005-0000-0000-000071CB0000}"/>
    <cellStyle name="20% - Accent1 8 5 3 6" xfId="52263" xr:uid="{00000000-0005-0000-0000-000072CB0000}"/>
    <cellStyle name="20% - Accent1 8 5 3 6 2" xfId="52264" xr:uid="{00000000-0005-0000-0000-000073CB0000}"/>
    <cellStyle name="20% - Accent1 8 5 3 6 2 2" xfId="52265" xr:uid="{00000000-0005-0000-0000-000074CB0000}"/>
    <cellStyle name="20% - Accent1 8 5 3 6 3" xfId="52266" xr:uid="{00000000-0005-0000-0000-000075CB0000}"/>
    <cellStyle name="20% - Accent1 8 5 3 7" xfId="52267" xr:uid="{00000000-0005-0000-0000-000076CB0000}"/>
    <cellStyle name="20% - Accent1 8 5 3 7 2" xfId="52268" xr:uid="{00000000-0005-0000-0000-000077CB0000}"/>
    <cellStyle name="20% - Accent1 8 5 3 8" xfId="52269" xr:uid="{00000000-0005-0000-0000-000078CB0000}"/>
    <cellStyle name="20% - Accent1 8 5 3 8 2" xfId="52270" xr:uid="{00000000-0005-0000-0000-000079CB0000}"/>
    <cellStyle name="20% - Accent1 8 5 3 9" xfId="52271" xr:uid="{00000000-0005-0000-0000-00007ACB0000}"/>
    <cellStyle name="20% - Accent1 8 5 4" xfId="52272" xr:uid="{00000000-0005-0000-0000-00007BCB0000}"/>
    <cellStyle name="20% - Accent1 8 5 4 2" xfId="52273" xr:uid="{00000000-0005-0000-0000-00007CCB0000}"/>
    <cellStyle name="20% - Accent1 8 5 4 2 2" xfId="52274" xr:uid="{00000000-0005-0000-0000-00007DCB0000}"/>
    <cellStyle name="20% - Accent1 8 5 4 2 2 2" xfId="52275" xr:uid="{00000000-0005-0000-0000-00007ECB0000}"/>
    <cellStyle name="20% - Accent1 8 5 4 2 3" xfId="52276" xr:uid="{00000000-0005-0000-0000-00007FCB0000}"/>
    <cellStyle name="20% - Accent1 8 5 4 3" xfId="52277" xr:uid="{00000000-0005-0000-0000-000080CB0000}"/>
    <cellStyle name="20% - Accent1 8 5 4 3 2" xfId="52278" xr:uid="{00000000-0005-0000-0000-000081CB0000}"/>
    <cellStyle name="20% - Accent1 8 5 4 4" xfId="52279" xr:uid="{00000000-0005-0000-0000-000082CB0000}"/>
    <cellStyle name="20% - Accent1 8 5 5" xfId="52280" xr:uid="{00000000-0005-0000-0000-000083CB0000}"/>
    <cellStyle name="20% - Accent1 8 5 5 2" xfId="52281" xr:uid="{00000000-0005-0000-0000-000084CB0000}"/>
    <cellStyle name="20% - Accent1 8 5 5 2 2" xfId="52282" xr:uid="{00000000-0005-0000-0000-000085CB0000}"/>
    <cellStyle name="20% - Accent1 8 5 5 2 2 2" xfId="52283" xr:uid="{00000000-0005-0000-0000-000086CB0000}"/>
    <cellStyle name="20% - Accent1 8 5 5 2 3" xfId="52284" xr:uid="{00000000-0005-0000-0000-000087CB0000}"/>
    <cellStyle name="20% - Accent1 8 5 5 3" xfId="52285" xr:uid="{00000000-0005-0000-0000-000088CB0000}"/>
    <cellStyle name="20% - Accent1 8 5 5 3 2" xfId="52286" xr:uid="{00000000-0005-0000-0000-000089CB0000}"/>
    <cellStyle name="20% - Accent1 8 5 5 4" xfId="52287" xr:uid="{00000000-0005-0000-0000-00008ACB0000}"/>
    <cellStyle name="20% - Accent1 8 5 6" xfId="52288" xr:uid="{00000000-0005-0000-0000-00008BCB0000}"/>
    <cellStyle name="20% - Accent1 8 5 6 2" xfId="52289" xr:uid="{00000000-0005-0000-0000-00008CCB0000}"/>
    <cellStyle name="20% - Accent1 8 5 6 2 2" xfId="52290" xr:uid="{00000000-0005-0000-0000-00008DCB0000}"/>
    <cellStyle name="20% - Accent1 8 5 6 2 2 2" xfId="52291" xr:uid="{00000000-0005-0000-0000-00008ECB0000}"/>
    <cellStyle name="20% - Accent1 8 5 6 2 3" xfId="52292" xr:uid="{00000000-0005-0000-0000-00008FCB0000}"/>
    <cellStyle name="20% - Accent1 8 5 6 3" xfId="52293" xr:uid="{00000000-0005-0000-0000-000090CB0000}"/>
    <cellStyle name="20% - Accent1 8 5 6 3 2" xfId="52294" xr:uid="{00000000-0005-0000-0000-000091CB0000}"/>
    <cellStyle name="20% - Accent1 8 5 6 4" xfId="52295" xr:uid="{00000000-0005-0000-0000-000092CB0000}"/>
    <cellStyle name="20% - Accent1 8 5 7" xfId="52296" xr:uid="{00000000-0005-0000-0000-000093CB0000}"/>
    <cellStyle name="20% - Accent1 8 5 7 2" xfId="52297" xr:uid="{00000000-0005-0000-0000-000094CB0000}"/>
    <cellStyle name="20% - Accent1 8 5 7 2 2" xfId="52298" xr:uid="{00000000-0005-0000-0000-000095CB0000}"/>
    <cellStyle name="20% - Accent1 8 5 7 3" xfId="52299" xr:uid="{00000000-0005-0000-0000-000096CB0000}"/>
    <cellStyle name="20% - Accent1 8 5 8" xfId="52300" xr:uid="{00000000-0005-0000-0000-000097CB0000}"/>
    <cellStyle name="20% - Accent1 8 5 8 2" xfId="52301" xr:uid="{00000000-0005-0000-0000-000098CB0000}"/>
    <cellStyle name="20% - Accent1 8 5 8 2 2" xfId="52302" xr:uid="{00000000-0005-0000-0000-000099CB0000}"/>
    <cellStyle name="20% - Accent1 8 5 8 3" xfId="52303" xr:uid="{00000000-0005-0000-0000-00009ACB0000}"/>
    <cellStyle name="20% - Accent1 8 5 9" xfId="52304" xr:uid="{00000000-0005-0000-0000-00009BCB0000}"/>
    <cellStyle name="20% - Accent1 8 5 9 2" xfId="52305" xr:uid="{00000000-0005-0000-0000-00009CCB0000}"/>
    <cellStyle name="20% - Accent1 8 6" xfId="52306" xr:uid="{00000000-0005-0000-0000-00009DCB0000}"/>
    <cellStyle name="20% - Accent1 8 6 2" xfId="52307" xr:uid="{00000000-0005-0000-0000-00009ECB0000}"/>
    <cellStyle name="20% - Accent1 8 6 2 2" xfId="52308" xr:uid="{00000000-0005-0000-0000-00009FCB0000}"/>
    <cellStyle name="20% - Accent1 8 6 2 2 2" xfId="52309" xr:uid="{00000000-0005-0000-0000-0000A0CB0000}"/>
    <cellStyle name="20% - Accent1 8 6 2 2 2 2" xfId="52310" xr:uid="{00000000-0005-0000-0000-0000A1CB0000}"/>
    <cellStyle name="20% - Accent1 8 6 2 2 3" xfId="52311" xr:uid="{00000000-0005-0000-0000-0000A2CB0000}"/>
    <cellStyle name="20% - Accent1 8 6 2 3" xfId="52312" xr:uid="{00000000-0005-0000-0000-0000A3CB0000}"/>
    <cellStyle name="20% - Accent1 8 6 2 3 2" xfId="52313" xr:uid="{00000000-0005-0000-0000-0000A4CB0000}"/>
    <cellStyle name="20% - Accent1 8 6 2 4" xfId="52314" xr:uid="{00000000-0005-0000-0000-0000A5CB0000}"/>
    <cellStyle name="20% - Accent1 8 6 3" xfId="52315" xr:uid="{00000000-0005-0000-0000-0000A6CB0000}"/>
    <cellStyle name="20% - Accent1 8 6 3 2" xfId="52316" xr:uid="{00000000-0005-0000-0000-0000A7CB0000}"/>
    <cellStyle name="20% - Accent1 8 6 3 2 2" xfId="52317" xr:uid="{00000000-0005-0000-0000-0000A8CB0000}"/>
    <cellStyle name="20% - Accent1 8 6 3 2 2 2" xfId="52318" xr:uid="{00000000-0005-0000-0000-0000A9CB0000}"/>
    <cellStyle name="20% - Accent1 8 6 3 2 3" xfId="52319" xr:uid="{00000000-0005-0000-0000-0000AACB0000}"/>
    <cellStyle name="20% - Accent1 8 6 3 3" xfId="52320" xr:uid="{00000000-0005-0000-0000-0000ABCB0000}"/>
    <cellStyle name="20% - Accent1 8 6 3 3 2" xfId="52321" xr:uid="{00000000-0005-0000-0000-0000ACCB0000}"/>
    <cellStyle name="20% - Accent1 8 6 3 4" xfId="52322" xr:uid="{00000000-0005-0000-0000-0000ADCB0000}"/>
    <cellStyle name="20% - Accent1 8 6 4" xfId="52323" xr:uid="{00000000-0005-0000-0000-0000AECB0000}"/>
    <cellStyle name="20% - Accent1 8 6 4 2" xfId="52324" xr:uid="{00000000-0005-0000-0000-0000AFCB0000}"/>
    <cellStyle name="20% - Accent1 8 6 4 2 2" xfId="52325" xr:uid="{00000000-0005-0000-0000-0000B0CB0000}"/>
    <cellStyle name="20% - Accent1 8 6 4 2 2 2" xfId="52326" xr:uid="{00000000-0005-0000-0000-0000B1CB0000}"/>
    <cellStyle name="20% - Accent1 8 6 4 2 3" xfId="52327" xr:uid="{00000000-0005-0000-0000-0000B2CB0000}"/>
    <cellStyle name="20% - Accent1 8 6 4 3" xfId="52328" xr:uid="{00000000-0005-0000-0000-0000B3CB0000}"/>
    <cellStyle name="20% - Accent1 8 6 4 3 2" xfId="52329" xr:uid="{00000000-0005-0000-0000-0000B4CB0000}"/>
    <cellStyle name="20% - Accent1 8 6 4 4" xfId="52330" xr:uid="{00000000-0005-0000-0000-0000B5CB0000}"/>
    <cellStyle name="20% - Accent1 8 6 5" xfId="52331" xr:uid="{00000000-0005-0000-0000-0000B6CB0000}"/>
    <cellStyle name="20% - Accent1 8 6 5 2" xfId="52332" xr:uid="{00000000-0005-0000-0000-0000B7CB0000}"/>
    <cellStyle name="20% - Accent1 8 6 5 2 2" xfId="52333" xr:uid="{00000000-0005-0000-0000-0000B8CB0000}"/>
    <cellStyle name="20% - Accent1 8 6 5 3" xfId="52334" xr:uid="{00000000-0005-0000-0000-0000B9CB0000}"/>
    <cellStyle name="20% - Accent1 8 6 6" xfId="52335" xr:uid="{00000000-0005-0000-0000-0000BACB0000}"/>
    <cellStyle name="20% - Accent1 8 6 6 2" xfId="52336" xr:uid="{00000000-0005-0000-0000-0000BBCB0000}"/>
    <cellStyle name="20% - Accent1 8 6 6 2 2" xfId="52337" xr:uid="{00000000-0005-0000-0000-0000BCCB0000}"/>
    <cellStyle name="20% - Accent1 8 6 6 3" xfId="52338" xr:uid="{00000000-0005-0000-0000-0000BDCB0000}"/>
    <cellStyle name="20% - Accent1 8 6 7" xfId="52339" xr:uid="{00000000-0005-0000-0000-0000BECB0000}"/>
    <cellStyle name="20% - Accent1 8 6 7 2" xfId="52340" xr:uid="{00000000-0005-0000-0000-0000BFCB0000}"/>
    <cellStyle name="20% - Accent1 8 6 8" xfId="52341" xr:uid="{00000000-0005-0000-0000-0000C0CB0000}"/>
    <cellStyle name="20% - Accent1 8 6 8 2" xfId="52342" xr:uid="{00000000-0005-0000-0000-0000C1CB0000}"/>
    <cellStyle name="20% - Accent1 8 6 9" xfId="52343" xr:uid="{00000000-0005-0000-0000-0000C2CB0000}"/>
    <cellStyle name="20% - Accent1 8 7" xfId="52344" xr:uid="{00000000-0005-0000-0000-0000C3CB0000}"/>
    <cellStyle name="20% - Accent1 8 7 2" xfId="52345" xr:uid="{00000000-0005-0000-0000-0000C4CB0000}"/>
    <cellStyle name="20% - Accent1 8 7 2 2" xfId="52346" xr:uid="{00000000-0005-0000-0000-0000C5CB0000}"/>
    <cellStyle name="20% - Accent1 8 7 2 2 2" xfId="52347" xr:uid="{00000000-0005-0000-0000-0000C6CB0000}"/>
    <cellStyle name="20% - Accent1 8 7 2 2 2 2" xfId="52348" xr:uid="{00000000-0005-0000-0000-0000C7CB0000}"/>
    <cellStyle name="20% - Accent1 8 7 2 2 3" xfId="52349" xr:uid="{00000000-0005-0000-0000-0000C8CB0000}"/>
    <cellStyle name="20% - Accent1 8 7 2 3" xfId="52350" xr:uid="{00000000-0005-0000-0000-0000C9CB0000}"/>
    <cellStyle name="20% - Accent1 8 7 2 3 2" xfId="52351" xr:uid="{00000000-0005-0000-0000-0000CACB0000}"/>
    <cellStyle name="20% - Accent1 8 7 2 4" xfId="52352" xr:uid="{00000000-0005-0000-0000-0000CBCB0000}"/>
    <cellStyle name="20% - Accent1 8 7 3" xfId="52353" xr:uid="{00000000-0005-0000-0000-0000CCCB0000}"/>
    <cellStyle name="20% - Accent1 8 7 3 2" xfId="52354" xr:uid="{00000000-0005-0000-0000-0000CDCB0000}"/>
    <cellStyle name="20% - Accent1 8 7 3 2 2" xfId="52355" xr:uid="{00000000-0005-0000-0000-0000CECB0000}"/>
    <cellStyle name="20% - Accent1 8 7 3 2 2 2" xfId="52356" xr:uid="{00000000-0005-0000-0000-0000CFCB0000}"/>
    <cellStyle name="20% - Accent1 8 7 3 2 3" xfId="52357" xr:uid="{00000000-0005-0000-0000-0000D0CB0000}"/>
    <cellStyle name="20% - Accent1 8 7 3 3" xfId="52358" xr:uid="{00000000-0005-0000-0000-0000D1CB0000}"/>
    <cellStyle name="20% - Accent1 8 7 3 3 2" xfId="52359" xr:uid="{00000000-0005-0000-0000-0000D2CB0000}"/>
    <cellStyle name="20% - Accent1 8 7 3 4" xfId="52360" xr:uid="{00000000-0005-0000-0000-0000D3CB0000}"/>
    <cellStyle name="20% - Accent1 8 7 4" xfId="52361" xr:uid="{00000000-0005-0000-0000-0000D4CB0000}"/>
    <cellStyle name="20% - Accent1 8 7 4 2" xfId="52362" xr:uid="{00000000-0005-0000-0000-0000D5CB0000}"/>
    <cellStyle name="20% - Accent1 8 7 4 2 2" xfId="52363" xr:uid="{00000000-0005-0000-0000-0000D6CB0000}"/>
    <cellStyle name="20% - Accent1 8 7 4 2 2 2" xfId="52364" xr:uid="{00000000-0005-0000-0000-0000D7CB0000}"/>
    <cellStyle name="20% - Accent1 8 7 4 2 3" xfId="52365" xr:uid="{00000000-0005-0000-0000-0000D8CB0000}"/>
    <cellStyle name="20% - Accent1 8 7 4 3" xfId="52366" xr:uid="{00000000-0005-0000-0000-0000D9CB0000}"/>
    <cellStyle name="20% - Accent1 8 7 4 3 2" xfId="52367" xr:uid="{00000000-0005-0000-0000-0000DACB0000}"/>
    <cellStyle name="20% - Accent1 8 7 4 4" xfId="52368" xr:uid="{00000000-0005-0000-0000-0000DBCB0000}"/>
    <cellStyle name="20% - Accent1 8 7 5" xfId="52369" xr:uid="{00000000-0005-0000-0000-0000DCCB0000}"/>
    <cellStyle name="20% - Accent1 8 7 5 2" xfId="52370" xr:uid="{00000000-0005-0000-0000-0000DDCB0000}"/>
    <cellStyle name="20% - Accent1 8 7 5 2 2" xfId="52371" xr:uid="{00000000-0005-0000-0000-0000DECB0000}"/>
    <cellStyle name="20% - Accent1 8 7 5 3" xfId="52372" xr:uid="{00000000-0005-0000-0000-0000DFCB0000}"/>
    <cellStyle name="20% - Accent1 8 7 6" xfId="52373" xr:uid="{00000000-0005-0000-0000-0000E0CB0000}"/>
    <cellStyle name="20% - Accent1 8 7 6 2" xfId="52374" xr:uid="{00000000-0005-0000-0000-0000E1CB0000}"/>
    <cellStyle name="20% - Accent1 8 7 6 2 2" xfId="52375" xr:uid="{00000000-0005-0000-0000-0000E2CB0000}"/>
    <cellStyle name="20% - Accent1 8 7 6 3" xfId="52376" xr:uid="{00000000-0005-0000-0000-0000E3CB0000}"/>
    <cellStyle name="20% - Accent1 8 7 7" xfId="52377" xr:uid="{00000000-0005-0000-0000-0000E4CB0000}"/>
    <cellStyle name="20% - Accent1 8 7 7 2" xfId="52378" xr:uid="{00000000-0005-0000-0000-0000E5CB0000}"/>
    <cellStyle name="20% - Accent1 8 7 8" xfId="52379" xr:uid="{00000000-0005-0000-0000-0000E6CB0000}"/>
    <cellStyle name="20% - Accent1 8 7 8 2" xfId="52380" xr:uid="{00000000-0005-0000-0000-0000E7CB0000}"/>
    <cellStyle name="20% - Accent1 8 7 9" xfId="52381" xr:uid="{00000000-0005-0000-0000-0000E8CB0000}"/>
    <cellStyle name="20% - Accent1 8 8" xfId="52382" xr:uid="{00000000-0005-0000-0000-0000E9CB0000}"/>
    <cellStyle name="20% - Accent1 8 8 2" xfId="52383" xr:uid="{00000000-0005-0000-0000-0000EACB0000}"/>
    <cellStyle name="20% - Accent1 8 8 2 2" xfId="52384" xr:uid="{00000000-0005-0000-0000-0000EBCB0000}"/>
    <cellStyle name="20% - Accent1 8 8 2 2 2" xfId="52385" xr:uid="{00000000-0005-0000-0000-0000ECCB0000}"/>
    <cellStyle name="20% - Accent1 8 8 2 3" xfId="52386" xr:uid="{00000000-0005-0000-0000-0000EDCB0000}"/>
    <cellStyle name="20% - Accent1 8 8 3" xfId="52387" xr:uid="{00000000-0005-0000-0000-0000EECB0000}"/>
    <cellStyle name="20% - Accent1 8 8 3 2" xfId="52388" xr:uid="{00000000-0005-0000-0000-0000EFCB0000}"/>
    <cellStyle name="20% - Accent1 8 8 4" xfId="52389" xr:uid="{00000000-0005-0000-0000-0000F0CB0000}"/>
    <cellStyle name="20% - Accent1 8 9" xfId="52390" xr:uid="{00000000-0005-0000-0000-0000F1CB0000}"/>
    <cellStyle name="20% - Accent1 8 9 2" xfId="52391" xr:uid="{00000000-0005-0000-0000-0000F2CB0000}"/>
    <cellStyle name="20% - Accent1 8 9 2 2" xfId="52392" xr:uid="{00000000-0005-0000-0000-0000F3CB0000}"/>
    <cellStyle name="20% - Accent1 8 9 2 2 2" xfId="52393" xr:uid="{00000000-0005-0000-0000-0000F4CB0000}"/>
    <cellStyle name="20% - Accent1 8 9 2 3" xfId="52394" xr:uid="{00000000-0005-0000-0000-0000F5CB0000}"/>
    <cellStyle name="20% - Accent1 8 9 3" xfId="52395" xr:uid="{00000000-0005-0000-0000-0000F6CB0000}"/>
    <cellStyle name="20% - Accent1 8 9 3 2" xfId="52396" xr:uid="{00000000-0005-0000-0000-0000F7CB0000}"/>
    <cellStyle name="20% - Accent1 8 9 4" xfId="52397" xr:uid="{00000000-0005-0000-0000-0000F8CB0000}"/>
    <cellStyle name="20% - Accent1 9" xfId="52398" xr:uid="{00000000-0005-0000-0000-0000F9CB0000}"/>
    <cellStyle name="20% - Accent1 9 10" xfId="52399" xr:uid="{00000000-0005-0000-0000-0000FACB0000}"/>
    <cellStyle name="20% - Accent1 9 10 2" xfId="52400" xr:uid="{00000000-0005-0000-0000-0000FBCB0000}"/>
    <cellStyle name="20% - Accent1 9 10 2 2" xfId="52401" xr:uid="{00000000-0005-0000-0000-0000FCCB0000}"/>
    <cellStyle name="20% - Accent1 9 10 3" xfId="52402" xr:uid="{00000000-0005-0000-0000-0000FDCB0000}"/>
    <cellStyle name="20% - Accent1 9 11" xfId="52403" xr:uid="{00000000-0005-0000-0000-0000FECB0000}"/>
    <cellStyle name="20% - Accent1 9 11 2" xfId="52404" xr:uid="{00000000-0005-0000-0000-0000FFCB0000}"/>
    <cellStyle name="20% - Accent1 9 11 2 2" xfId="52405" xr:uid="{00000000-0005-0000-0000-000000CC0000}"/>
    <cellStyle name="20% - Accent1 9 11 3" xfId="52406" xr:uid="{00000000-0005-0000-0000-000001CC0000}"/>
    <cellStyle name="20% - Accent1 9 12" xfId="52407" xr:uid="{00000000-0005-0000-0000-000002CC0000}"/>
    <cellStyle name="20% - Accent1 9 12 2" xfId="52408" xr:uid="{00000000-0005-0000-0000-000003CC0000}"/>
    <cellStyle name="20% - Accent1 9 13" xfId="52409" xr:uid="{00000000-0005-0000-0000-000004CC0000}"/>
    <cellStyle name="20% - Accent1 9 13 2" xfId="52410" xr:uid="{00000000-0005-0000-0000-000005CC0000}"/>
    <cellStyle name="20% - Accent1 9 14" xfId="52411" xr:uid="{00000000-0005-0000-0000-000006CC0000}"/>
    <cellStyle name="20% - Accent1 9 2" xfId="52412" xr:uid="{00000000-0005-0000-0000-000007CC0000}"/>
    <cellStyle name="20% - Accent1 9 2 10" xfId="52413" xr:uid="{00000000-0005-0000-0000-000008CC0000}"/>
    <cellStyle name="20% - Accent1 9 2 10 2" xfId="52414" xr:uid="{00000000-0005-0000-0000-000009CC0000}"/>
    <cellStyle name="20% - Accent1 9 2 11" xfId="52415" xr:uid="{00000000-0005-0000-0000-00000ACC0000}"/>
    <cellStyle name="20% - Accent1 9 2 2" xfId="52416" xr:uid="{00000000-0005-0000-0000-00000BCC0000}"/>
    <cellStyle name="20% - Accent1 9 2 2 2" xfId="52417" xr:uid="{00000000-0005-0000-0000-00000CCC0000}"/>
    <cellStyle name="20% - Accent1 9 2 2 2 2" xfId="52418" xr:uid="{00000000-0005-0000-0000-00000DCC0000}"/>
    <cellStyle name="20% - Accent1 9 2 2 2 2 2" xfId="52419" xr:uid="{00000000-0005-0000-0000-00000ECC0000}"/>
    <cellStyle name="20% - Accent1 9 2 2 2 2 2 2" xfId="52420" xr:uid="{00000000-0005-0000-0000-00000FCC0000}"/>
    <cellStyle name="20% - Accent1 9 2 2 2 2 3" xfId="52421" xr:uid="{00000000-0005-0000-0000-000010CC0000}"/>
    <cellStyle name="20% - Accent1 9 2 2 2 3" xfId="52422" xr:uid="{00000000-0005-0000-0000-000011CC0000}"/>
    <cellStyle name="20% - Accent1 9 2 2 2 3 2" xfId="52423" xr:uid="{00000000-0005-0000-0000-000012CC0000}"/>
    <cellStyle name="20% - Accent1 9 2 2 2 4" xfId="52424" xr:uid="{00000000-0005-0000-0000-000013CC0000}"/>
    <cellStyle name="20% - Accent1 9 2 2 3" xfId="52425" xr:uid="{00000000-0005-0000-0000-000014CC0000}"/>
    <cellStyle name="20% - Accent1 9 2 2 3 2" xfId="52426" xr:uid="{00000000-0005-0000-0000-000015CC0000}"/>
    <cellStyle name="20% - Accent1 9 2 2 3 2 2" xfId="52427" xr:uid="{00000000-0005-0000-0000-000016CC0000}"/>
    <cellStyle name="20% - Accent1 9 2 2 3 2 2 2" xfId="52428" xr:uid="{00000000-0005-0000-0000-000017CC0000}"/>
    <cellStyle name="20% - Accent1 9 2 2 3 2 3" xfId="52429" xr:uid="{00000000-0005-0000-0000-000018CC0000}"/>
    <cellStyle name="20% - Accent1 9 2 2 3 3" xfId="52430" xr:uid="{00000000-0005-0000-0000-000019CC0000}"/>
    <cellStyle name="20% - Accent1 9 2 2 3 3 2" xfId="52431" xr:uid="{00000000-0005-0000-0000-00001ACC0000}"/>
    <cellStyle name="20% - Accent1 9 2 2 3 4" xfId="52432" xr:uid="{00000000-0005-0000-0000-00001BCC0000}"/>
    <cellStyle name="20% - Accent1 9 2 2 4" xfId="52433" xr:uid="{00000000-0005-0000-0000-00001CCC0000}"/>
    <cellStyle name="20% - Accent1 9 2 2 4 2" xfId="52434" xr:uid="{00000000-0005-0000-0000-00001DCC0000}"/>
    <cellStyle name="20% - Accent1 9 2 2 4 2 2" xfId="52435" xr:uid="{00000000-0005-0000-0000-00001ECC0000}"/>
    <cellStyle name="20% - Accent1 9 2 2 4 2 2 2" xfId="52436" xr:uid="{00000000-0005-0000-0000-00001FCC0000}"/>
    <cellStyle name="20% - Accent1 9 2 2 4 2 3" xfId="52437" xr:uid="{00000000-0005-0000-0000-000020CC0000}"/>
    <cellStyle name="20% - Accent1 9 2 2 4 3" xfId="52438" xr:uid="{00000000-0005-0000-0000-000021CC0000}"/>
    <cellStyle name="20% - Accent1 9 2 2 4 3 2" xfId="52439" xr:uid="{00000000-0005-0000-0000-000022CC0000}"/>
    <cellStyle name="20% - Accent1 9 2 2 4 4" xfId="52440" xr:uid="{00000000-0005-0000-0000-000023CC0000}"/>
    <cellStyle name="20% - Accent1 9 2 2 5" xfId="52441" xr:uid="{00000000-0005-0000-0000-000024CC0000}"/>
    <cellStyle name="20% - Accent1 9 2 2 5 2" xfId="52442" xr:uid="{00000000-0005-0000-0000-000025CC0000}"/>
    <cellStyle name="20% - Accent1 9 2 2 5 2 2" xfId="52443" xr:uid="{00000000-0005-0000-0000-000026CC0000}"/>
    <cellStyle name="20% - Accent1 9 2 2 5 3" xfId="52444" xr:uid="{00000000-0005-0000-0000-000027CC0000}"/>
    <cellStyle name="20% - Accent1 9 2 2 6" xfId="52445" xr:uid="{00000000-0005-0000-0000-000028CC0000}"/>
    <cellStyle name="20% - Accent1 9 2 2 6 2" xfId="52446" xr:uid="{00000000-0005-0000-0000-000029CC0000}"/>
    <cellStyle name="20% - Accent1 9 2 2 6 2 2" xfId="52447" xr:uid="{00000000-0005-0000-0000-00002ACC0000}"/>
    <cellStyle name="20% - Accent1 9 2 2 6 3" xfId="52448" xr:uid="{00000000-0005-0000-0000-00002BCC0000}"/>
    <cellStyle name="20% - Accent1 9 2 2 7" xfId="52449" xr:uid="{00000000-0005-0000-0000-00002CCC0000}"/>
    <cellStyle name="20% - Accent1 9 2 2 7 2" xfId="52450" xr:uid="{00000000-0005-0000-0000-00002DCC0000}"/>
    <cellStyle name="20% - Accent1 9 2 2 8" xfId="52451" xr:uid="{00000000-0005-0000-0000-00002ECC0000}"/>
    <cellStyle name="20% - Accent1 9 2 2 8 2" xfId="52452" xr:uid="{00000000-0005-0000-0000-00002FCC0000}"/>
    <cellStyle name="20% - Accent1 9 2 2 9" xfId="52453" xr:uid="{00000000-0005-0000-0000-000030CC0000}"/>
    <cellStyle name="20% - Accent1 9 2 3" xfId="52454" xr:uid="{00000000-0005-0000-0000-000031CC0000}"/>
    <cellStyle name="20% - Accent1 9 2 3 2" xfId="52455" xr:uid="{00000000-0005-0000-0000-000032CC0000}"/>
    <cellStyle name="20% - Accent1 9 2 3 2 2" xfId="52456" xr:uid="{00000000-0005-0000-0000-000033CC0000}"/>
    <cellStyle name="20% - Accent1 9 2 3 2 2 2" xfId="52457" xr:uid="{00000000-0005-0000-0000-000034CC0000}"/>
    <cellStyle name="20% - Accent1 9 2 3 2 2 2 2" xfId="52458" xr:uid="{00000000-0005-0000-0000-000035CC0000}"/>
    <cellStyle name="20% - Accent1 9 2 3 2 2 3" xfId="52459" xr:uid="{00000000-0005-0000-0000-000036CC0000}"/>
    <cellStyle name="20% - Accent1 9 2 3 2 3" xfId="52460" xr:uid="{00000000-0005-0000-0000-000037CC0000}"/>
    <cellStyle name="20% - Accent1 9 2 3 2 3 2" xfId="52461" xr:uid="{00000000-0005-0000-0000-000038CC0000}"/>
    <cellStyle name="20% - Accent1 9 2 3 2 4" xfId="52462" xr:uid="{00000000-0005-0000-0000-000039CC0000}"/>
    <cellStyle name="20% - Accent1 9 2 3 3" xfId="52463" xr:uid="{00000000-0005-0000-0000-00003ACC0000}"/>
    <cellStyle name="20% - Accent1 9 2 3 3 2" xfId="52464" xr:uid="{00000000-0005-0000-0000-00003BCC0000}"/>
    <cellStyle name="20% - Accent1 9 2 3 3 2 2" xfId="52465" xr:uid="{00000000-0005-0000-0000-00003CCC0000}"/>
    <cellStyle name="20% - Accent1 9 2 3 3 2 2 2" xfId="52466" xr:uid="{00000000-0005-0000-0000-00003DCC0000}"/>
    <cellStyle name="20% - Accent1 9 2 3 3 2 3" xfId="52467" xr:uid="{00000000-0005-0000-0000-00003ECC0000}"/>
    <cellStyle name="20% - Accent1 9 2 3 3 3" xfId="52468" xr:uid="{00000000-0005-0000-0000-00003FCC0000}"/>
    <cellStyle name="20% - Accent1 9 2 3 3 3 2" xfId="52469" xr:uid="{00000000-0005-0000-0000-000040CC0000}"/>
    <cellStyle name="20% - Accent1 9 2 3 3 4" xfId="52470" xr:uid="{00000000-0005-0000-0000-000041CC0000}"/>
    <cellStyle name="20% - Accent1 9 2 3 4" xfId="52471" xr:uid="{00000000-0005-0000-0000-000042CC0000}"/>
    <cellStyle name="20% - Accent1 9 2 3 4 2" xfId="52472" xr:uid="{00000000-0005-0000-0000-000043CC0000}"/>
    <cellStyle name="20% - Accent1 9 2 3 4 2 2" xfId="52473" xr:uid="{00000000-0005-0000-0000-000044CC0000}"/>
    <cellStyle name="20% - Accent1 9 2 3 4 2 2 2" xfId="52474" xr:uid="{00000000-0005-0000-0000-000045CC0000}"/>
    <cellStyle name="20% - Accent1 9 2 3 4 2 3" xfId="52475" xr:uid="{00000000-0005-0000-0000-000046CC0000}"/>
    <cellStyle name="20% - Accent1 9 2 3 4 3" xfId="52476" xr:uid="{00000000-0005-0000-0000-000047CC0000}"/>
    <cellStyle name="20% - Accent1 9 2 3 4 3 2" xfId="52477" xr:uid="{00000000-0005-0000-0000-000048CC0000}"/>
    <cellStyle name="20% - Accent1 9 2 3 4 4" xfId="52478" xr:uid="{00000000-0005-0000-0000-000049CC0000}"/>
    <cellStyle name="20% - Accent1 9 2 3 5" xfId="52479" xr:uid="{00000000-0005-0000-0000-00004ACC0000}"/>
    <cellStyle name="20% - Accent1 9 2 3 5 2" xfId="52480" xr:uid="{00000000-0005-0000-0000-00004BCC0000}"/>
    <cellStyle name="20% - Accent1 9 2 3 5 2 2" xfId="52481" xr:uid="{00000000-0005-0000-0000-00004CCC0000}"/>
    <cellStyle name="20% - Accent1 9 2 3 5 3" xfId="52482" xr:uid="{00000000-0005-0000-0000-00004DCC0000}"/>
    <cellStyle name="20% - Accent1 9 2 3 6" xfId="52483" xr:uid="{00000000-0005-0000-0000-00004ECC0000}"/>
    <cellStyle name="20% - Accent1 9 2 3 6 2" xfId="52484" xr:uid="{00000000-0005-0000-0000-00004FCC0000}"/>
    <cellStyle name="20% - Accent1 9 2 3 6 2 2" xfId="52485" xr:uid="{00000000-0005-0000-0000-000050CC0000}"/>
    <cellStyle name="20% - Accent1 9 2 3 6 3" xfId="52486" xr:uid="{00000000-0005-0000-0000-000051CC0000}"/>
    <cellStyle name="20% - Accent1 9 2 3 7" xfId="52487" xr:uid="{00000000-0005-0000-0000-000052CC0000}"/>
    <cellStyle name="20% - Accent1 9 2 3 7 2" xfId="52488" xr:uid="{00000000-0005-0000-0000-000053CC0000}"/>
    <cellStyle name="20% - Accent1 9 2 3 8" xfId="52489" xr:uid="{00000000-0005-0000-0000-000054CC0000}"/>
    <cellStyle name="20% - Accent1 9 2 3 8 2" xfId="52490" xr:uid="{00000000-0005-0000-0000-000055CC0000}"/>
    <cellStyle name="20% - Accent1 9 2 3 9" xfId="52491" xr:uid="{00000000-0005-0000-0000-000056CC0000}"/>
    <cellStyle name="20% - Accent1 9 2 4" xfId="52492" xr:uid="{00000000-0005-0000-0000-000057CC0000}"/>
    <cellStyle name="20% - Accent1 9 2 4 2" xfId="52493" xr:uid="{00000000-0005-0000-0000-000058CC0000}"/>
    <cellStyle name="20% - Accent1 9 2 4 2 2" xfId="52494" xr:uid="{00000000-0005-0000-0000-000059CC0000}"/>
    <cellStyle name="20% - Accent1 9 2 4 2 2 2" xfId="52495" xr:uid="{00000000-0005-0000-0000-00005ACC0000}"/>
    <cellStyle name="20% - Accent1 9 2 4 2 3" xfId="52496" xr:uid="{00000000-0005-0000-0000-00005BCC0000}"/>
    <cellStyle name="20% - Accent1 9 2 4 3" xfId="52497" xr:uid="{00000000-0005-0000-0000-00005CCC0000}"/>
    <cellStyle name="20% - Accent1 9 2 4 3 2" xfId="52498" xr:uid="{00000000-0005-0000-0000-00005DCC0000}"/>
    <cellStyle name="20% - Accent1 9 2 4 4" xfId="52499" xr:uid="{00000000-0005-0000-0000-00005ECC0000}"/>
    <cellStyle name="20% - Accent1 9 2 5" xfId="52500" xr:uid="{00000000-0005-0000-0000-00005FCC0000}"/>
    <cellStyle name="20% - Accent1 9 2 5 2" xfId="52501" xr:uid="{00000000-0005-0000-0000-000060CC0000}"/>
    <cellStyle name="20% - Accent1 9 2 5 2 2" xfId="52502" xr:uid="{00000000-0005-0000-0000-000061CC0000}"/>
    <cellStyle name="20% - Accent1 9 2 5 2 2 2" xfId="52503" xr:uid="{00000000-0005-0000-0000-000062CC0000}"/>
    <cellStyle name="20% - Accent1 9 2 5 2 3" xfId="52504" xr:uid="{00000000-0005-0000-0000-000063CC0000}"/>
    <cellStyle name="20% - Accent1 9 2 5 3" xfId="52505" xr:uid="{00000000-0005-0000-0000-000064CC0000}"/>
    <cellStyle name="20% - Accent1 9 2 5 3 2" xfId="52506" xr:uid="{00000000-0005-0000-0000-000065CC0000}"/>
    <cellStyle name="20% - Accent1 9 2 5 4" xfId="52507" xr:uid="{00000000-0005-0000-0000-000066CC0000}"/>
    <cellStyle name="20% - Accent1 9 2 6" xfId="52508" xr:uid="{00000000-0005-0000-0000-000067CC0000}"/>
    <cellStyle name="20% - Accent1 9 2 6 2" xfId="52509" xr:uid="{00000000-0005-0000-0000-000068CC0000}"/>
    <cellStyle name="20% - Accent1 9 2 6 2 2" xfId="52510" xr:uid="{00000000-0005-0000-0000-000069CC0000}"/>
    <cellStyle name="20% - Accent1 9 2 6 2 2 2" xfId="52511" xr:uid="{00000000-0005-0000-0000-00006ACC0000}"/>
    <cellStyle name="20% - Accent1 9 2 6 2 3" xfId="52512" xr:uid="{00000000-0005-0000-0000-00006BCC0000}"/>
    <cellStyle name="20% - Accent1 9 2 6 3" xfId="52513" xr:uid="{00000000-0005-0000-0000-00006CCC0000}"/>
    <cellStyle name="20% - Accent1 9 2 6 3 2" xfId="52514" xr:uid="{00000000-0005-0000-0000-00006DCC0000}"/>
    <cellStyle name="20% - Accent1 9 2 6 4" xfId="52515" xr:uid="{00000000-0005-0000-0000-00006ECC0000}"/>
    <cellStyle name="20% - Accent1 9 2 7" xfId="52516" xr:uid="{00000000-0005-0000-0000-00006FCC0000}"/>
    <cellStyle name="20% - Accent1 9 2 7 2" xfId="52517" xr:uid="{00000000-0005-0000-0000-000070CC0000}"/>
    <cellStyle name="20% - Accent1 9 2 7 2 2" xfId="52518" xr:uid="{00000000-0005-0000-0000-000071CC0000}"/>
    <cellStyle name="20% - Accent1 9 2 7 3" xfId="52519" xr:uid="{00000000-0005-0000-0000-000072CC0000}"/>
    <cellStyle name="20% - Accent1 9 2 8" xfId="52520" xr:uid="{00000000-0005-0000-0000-000073CC0000}"/>
    <cellStyle name="20% - Accent1 9 2 8 2" xfId="52521" xr:uid="{00000000-0005-0000-0000-000074CC0000}"/>
    <cellStyle name="20% - Accent1 9 2 8 2 2" xfId="52522" xr:uid="{00000000-0005-0000-0000-000075CC0000}"/>
    <cellStyle name="20% - Accent1 9 2 8 3" xfId="52523" xr:uid="{00000000-0005-0000-0000-000076CC0000}"/>
    <cellStyle name="20% - Accent1 9 2 9" xfId="52524" xr:uid="{00000000-0005-0000-0000-000077CC0000}"/>
    <cellStyle name="20% - Accent1 9 2 9 2" xfId="52525" xr:uid="{00000000-0005-0000-0000-000078CC0000}"/>
    <cellStyle name="20% - Accent1 9 3" xfId="52526" xr:uid="{00000000-0005-0000-0000-000079CC0000}"/>
    <cellStyle name="20% - Accent1 9 3 10" xfId="52527" xr:uid="{00000000-0005-0000-0000-00007ACC0000}"/>
    <cellStyle name="20% - Accent1 9 3 10 2" xfId="52528" xr:uid="{00000000-0005-0000-0000-00007BCC0000}"/>
    <cellStyle name="20% - Accent1 9 3 11" xfId="52529" xr:uid="{00000000-0005-0000-0000-00007CCC0000}"/>
    <cellStyle name="20% - Accent1 9 3 2" xfId="52530" xr:uid="{00000000-0005-0000-0000-00007DCC0000}"/>
    <cellStyle name="20% - Accent1 9 3 2 2" xfId="52531" xr:uid="{00000000-0005-0000-0000-00007ECC0000}"/>
    <cellStyle name="20% - Accent1 9 3 2 2 2" xfId="52532" xr:uid="{00000000-0005-0000-0000-00007FCC0000}"/>
    <cellStyle name="20% - Accent1 9 3 2 2 2 2" xfId="52533" xr:uid="{00000000-0005-0000-0000-000080CC0000}"/>
    <cellStyle name="20% - Accent1 9 3 2 2 2 2 2" xfId="52534" xr:uid="{00000000-0005-0000-0000-000081CC0000}"/>
    <cellStyle name="20% - Accent1 9 3 2 2 2 3" xfId="52535" xr:uid="{00000000-0005-0000-0000-000082CC0000}"/>
    <cellStyle name="20% - Accent1 9 3 2 2 3" xfId="52536" xr:uid="{00000000-0005-0000-0000-000083CC0000}"/>
    <cellStyle name="20% - Accent1 9 3 2 2 3 2" xfId="52537" xr:uid="{00000000-0005-0000-0000-000084CC0000}"/>
    <cellStyle name="20% - Accent1 9 3 2 2 4" xfId="52538" xr:uid="{00000000-0005-0000-0000-000085CC0000}"/>
    <cellStyle name="20% - Accent1 9 3 2 3" xfId="52539" xr:uid="{00000000-0005-0000-0000-000086CC0000}"/>
    <cellStyle name="20% - Accent1 9 3 2 3 2" xfId="52540" xr:uid="{00000000-0005-0000-0000-000087CC0000}"/>
    <cellStyle name="20% - Accent1 9 3 2 3 2 2" xfId="52541" xr:uid="{00000000-0005-0000-0000-000088CC0000}"/>
    <cellStyle name="20% - Accent1 9 3 2 3 2 2 2" xfId="52542" xr:uid="{00000000-0005-0000-0000-000089CC0000}"/>
    <cellStyle name="20% - Accent1 9 3 2 3 2 3" xfId="52543" xr:uid="{00000000-0005-0000-0000-00008ACC0000}"/>
    <cellStyle name="20% - Accent1 9 3 2 3 3" xfId="52544" xr:uid="{00000000-0005-0000-0000-00008BCC0000}"/>
    <cellStyle name="20% - Accent1 9 3 2 3 3 2" xfId="52545" xr:uid="{00000000-0005-0000-0000-00008CCC0000}"/>
    <cellStyle name="20% - Accent1 9 3 2 3 4" xfId="52546" xr:uid="{00000000-0005-0000-0000-00008DCC0000}"/>
    <cellStyle name="20% - Accent1 9 3 2 4" xfId="52547" xr:uid="{00000000-0005-0000-0000-00008ECC0000}"/>
    <cellStyle name="20% - Accent1 9 3 2 4 2" xfId="52548" xr:uid="{00000000-0005-0000-0000-00008FCC0000}"/>
    <cellStyle name="20% - Accent1 9 3 2 4 2 2" xfId="52549" xr:uid="{00000000-0005-0000-0000-000090CC0000}"/>
    <cellStyle name="20% - Accent1 9 3 2 4 2 2 2" xfId="52550" xr:uid="{00000000-0005-0000-0000-000091CC0000}"/>
    <cellStyle name="20% - Accent1 9 3 2 4 2 3" xfId="52551" xr:uid="{00000000-0005-0000-0000-000092CC0000}"/>
    <cellStyle name="20% - Accent1 9 3 2 4 3" xfId="52552" xr:uid="{00000000-0005-0000-0000-000093CC0000}"/>
    <cellStyle name="20% - Accent1 9 3 2 4 3 2" xfId="52553" xr:uid="{00000000-0005-0000-0000-000094CC0000}"/>
    <cellStyle name="20% - Accent1 9 3 2 4 4" xfId="52554" xr:uid="{00000000-0005-0000-0000-000095CC0000}"/>
    <cellStyle name="20% - Accent1 9 3 2 5" xfId="52555" xr:uid="{00000000-0005-0000-0000-000096CC0000}"/>
    <cellStyle name="20% - Accent1 9 3 2 5 2" xfId="52556" xr:uid="{00000000-0005-0000-0000-000097CC0000}"/>
    <cellStyle name="20% - Accent1 9 3 2 5 2 2" xfId="52557" xr:uid="{00000000-0005-0000-0000-000098CC0000}"/>
    <cellStyle name="20% - Accent1 9 3 2 5 3" xfId="52558" xr:uid="{00000000-0005-0000-0000-000099CC0000}"/>
    <cellStyle name="20% - Accent1 9 3 2 6" xfId="52559" xr:uid="{00000000-0005-0000-0000-00009ACC0000}"/>
    <cellStyle name="20% - Accent1 9 3 2 6 2" xfId="52560" xr:uid="{00000000-0005-0000-0000-00009BCC0000}"/>
    <cellStyle name="20% - Accent1 9 3 2 6 2 2" xfId="52561" xr:uid="{00000000-0005-0000-0000-00009CCC0000}"/>
    <cellStyle name="20% - Accent1 9 3 2 6 3" xfId="52562" xr:uid="{00000000-0005-0000-0000-00009DCC0000}"/>
    <cellStyle name="20% - Accent1 9 3 2 7" xfId="52563" xr:uid="{00000000-0005-0000-0000-00009ECC0000}"/>
    <cellStyle name="20% - Accent1 9 3 2 7 2" xfId="52564" xr:uid="{00000000-0005-0000-0000-00009FCC0000}"/>
    <cellStyle name="20% - Accent1 9 3 2 8" xfId="52565" xr:uid="{00000000-0005-0000-0000-0000A0CC0000}"/>
    <cellStyle name="20% - Accent1 9 3 2 8 2" xfId="52566" xr:uid="{00000000-0005-0000-0000-0000A1CC0000}"/>
    <cellStyle name="20% - Accent1 9 3 2 9" xfId="52567" xr:uid="{00000000-0005-0000-0000-0000A2CC0000}"/>
    <cellStyle name="20% - Accent1 9 3 3" xfId="52568" xr:uid="{00000000-0005-0000-0000-0000A3CC0000}"/>
    <cellStyle name="20% - Accent1 9 3 3 2" xfId="52569" xr:uid="{00000000-0005-0000-0000-0000A4CC0000}"/>
    <cellStyle name="20% - Accent1 9 3 3 2 2" xfId="52570" xr:uid="{00000000-0005-0000-0000-0000A5CC0000}"/>
    <cellStyle name="20% - Accent1 9 3 3 2 2 2" xfId="52571" xr:uid="{00000000-0005-0000-0000-0000A6CC0000}"/>
    <cellStyle name="20% - Accent1 9 3 3 2 2 2 2" xfId="52572" xr:uid="{00000000-0005-0000-0000-0000A7CC0000}"/>
    <cellStyle name="20% - Accent1 9 3 3 2 2 3" xfId="52573" xr:uid="{00000000-0005-0000-0000-0000A8CC0000}"/>
    <cellStyle name="20% - Accent1 9 3 3 2 3" xfId="52574" xr:uid="{00000000-0005-0000-0000-0000A9CC0000}"/>
    <cellStyle name="20% - Accent1 9 3 3 2 3 2" xfId="52575" xr:uid="{00000000-0005-0000-0000-0000AACC0000}"/>
    <cellStyle name="20% - Accent1 9 3 3 2 4" xfId="52576" xr:uid="{00000000-0005-0000-0000-0000ABCC0000}"/>
    <cellStyle name="20% - Accent1 9 3 3 3" xfId="52577" xr:uid="{00000000-0005-0000-0000-0000ACCC0000}"/>
    <cellStyle name="20% - Accent1 9 3 3 3 2" xfId="52578" xr:uid="{00000000-0005-0000-0000-0000ADCC0000}"/>
    <cellStyle name="20% - Accent1 9 3 3 3 2 2" xfId="52579" xr:uid="{00000000-0005-0000-0000-0000AECC0000}"/>
    <cellStyle name="20% - Accent1 9 3 3 3 2 2 2" xfId="52580" xr:uid="{00000000-0005-0000-0000-0000AFCC0000}"/>
    <cellStyle name="20% - Accent1 9 3 3 3 2 3" xfId="52581" xr:uid="{00000000-0005-0000-0000-0000B0CC0000}"/>
    <cellStyle name="20% - Accent1 9 3 3 3 3" xfId="52582" xr:uid="{00000000-0005-0000-0000-0000B1CC0000}"/>
    <cellStyle name="20% - Accent1 9 3 3 3 3 2" xfId="52583" xr:uid="{00000000-0005-0000-0000-0000B2CC0000}"/>
    <cellStyle name="20% - Accent1 9 3 3 3 4" xfId="52584" xr:uid="{00000000-0005-0000-0000-0000B3CC0000}"/>
    <cellStyle name="20% - Accent1 9 3 3 4" xfId="52585" xr:uid="{00000000-0005-0000-0000-0000B4CC0000}"/>
    <cellStyle name="20% - Accent1 9 3 3 4 2" xfId="52586" xr:uid="{00000000-0005-0000-0000-0000B5CC0000}"/>
    <cellStyle name="20% - Accent1 9 3 3 4 2 2" xfId="52587" xr:uid="{00000000-0005-0000-0000-0000B6CC0000}"/>
    <cellStyle name="20% - Accent1 9 3 3 4 2 2 2" xfId="52588" xr:uid="{00000000-0005-0000-0000-0000B7CC0000}"/>
    <cellStyle name="20% - Accent1 9 3 3 4 2 3" xfId="52589" xr:uid="{00000000-0005-0000-0000-0000B8CC0000}"/>
    <cellStyle name="20% - Accent1 9 3 3 4 3" xfId="52590" xr:uid="{00000000-0005-0000-0000-0000B9CC0000}"/>
    <cellStyle name="20% - Accent1 9 3 3 4 3 2" xfId="52591" xr:uid="{00000000-0005-0000-0000-0000BACC0000}"/>
    <cellStyle name="20% - Accent1 9 3 3 4 4" xfId="52592" xr:uid="{00000000-0005-0000-0000-0000BBCC0000}"/>
    <cellStyle name="20% - Accent1 9 3 3 5" xfId="52593" xr:uid="{00000000-0005-0000-0000-0000BCCC0000}"/>
    <cellStyle name="20% - Accent1 9 3 3 5 2" xfId="52594" xr:uid="{00000000-0005-0000-0000-0000BDCC0000}"/>
    <cellStyle name="20% - Accent1 9 3 3 5 2 2" xfId="52595" xr:uid="{00000000-0005-0000-0000-0000BECC0000}"/>
    <cellStyle name="20% - Accent1 9 3 3 5 3" xfId="52596" xr:uid="{00000000-0005-0000-0000-0000BFCC0000}"/>
    <cellStyle name="20% - Accent1 9 3 3 6" xfId="52597" xr:uid="{00000000-0005-0000-0000-0000C0CC0000}"/>
    <cellStyle name="20% - Accent1 9 3 3 6 2" xfId="52598" xr:uid="{00000000-0005-0000-0000-0000C1CC0000}"/>
    <cellStyle name="20% - Accent1 9 3 3 6 2 2" xfId="52599" xr:uid="{00000000-0005-0000-0000-0000C2CC0000}"/>
    <cellStyle name="20% - Accent1 9 3 3 6 3" xfId="52600" xr:uid="{00000000-0005-0000-0000-0000C3CC0000}"/>
    <cellStyle name="20% - Accent1 9 3 3 7" xfId="52601" xr:uid="{00000000-0005-0000-0000-0000C4CC0000}"/>
    <cellStyle name="20% - Accent1 9 3 3 7 2" xfId="52602" xr:uid="{00000000-0005-0000-0000-0000C5CC0000}"/>
    <cellStyle name="20% - Accent1 9 3 3 8" xfId="52603" xr:uid="{00000000-0005-0000-0000-0000C6CC0000}"/>
    <cellStyle name="20% - Accent1 9 3 3 8 2" xfId="52604" xr:uid="{00000000-0005-0000-0000-0000C7CC0000}"/>
    <cellStyle name="20% - Accent1 9 3 3 9" xfId="52605" xr:uid="{00000000-0005-0000-0000-0000C8CC0000}"/>
    <cellStyle name="20% - Accent1 9 3 4" xfId="52606" xr:uid="{00000000-0005-0000-0000-0000C9CC0000}"/>
    <cellStyle name="20% - Accent1 9 3 4 2" xfId="52607" xr:uid="{00000000-0005-0000-0000-0000CACC0000}"/>
    <cellStyle name="20% - Accent1 9 3 4 2 2" xfId="52608" xr:uid="{00000000-0005-0000-0000-0000CBCC0000}"/>
    <cellStyle name="20% - Accent1 9 3 4 2 2 2" xfId="52609" xr:uid="{00000000-0005-0000-0000-0000CCCC0000}"/>
    <cellStyle name="20% - Accent1 9 3 4 2 3" xfId="52610" xr:uid="{00000000-0005-0000-0000-0000CDCC0000}"/>
    <cellStyle name="20% - Accent1 9 3 4 3" xfId="52611" xr:uid="{00000000-0005-0000-0000-0000CECC0000}"/>
    <cellStyle name="20% - Accent1 9 3 4 3 2" xfId="52612" xr:uid="{00000000-0005-0000-0000-0000CFCC0000}"/>
    <cellStyle name="20% - Accent1 9 3 4 4" xfId="52613" xr:uid="{00000000-0005-0000-0000-0000D0CC0000}"/>
    <cellStyle name="20% - Accent1 9 3 5" xfId="52614" xr:uid="{00000000-0005-0000-0000-0000D1CC0000}"/>
    <cellStyle name="20% - Accent1 9 3 5 2" xfId="52615" xr:uid="{00000000-0005-0000-0000-0000D2CC0000}"/>
    <cellStyle name="20% - Accent1 9 3 5 2 2" xfId="52616" xr:uid="{00000000-0005-0000-0000-0000D3CC0000}"/>
    <cellStyle name="20% - Accent1 9 3 5 2 2 2" xfId="52617" xr:uid="{00000000-0005-0000-0000-0000D4CC0000}"/>
    <cellStyle name="20% - Accent1 9 3 5 2 3" xfId="52618" xr:uid="{00000000-0005-0000-0000-0000D5CC0000}"/>
    <cellStyle name="20% - Accent1 9 3 5 3" xfId="52619" xr:uid="{00000000-0005-0000-0000-0000D6CC0000}"/>
    <cellStyle name="20% - Accent1 9 3 5 3 2" xfId="52620" xr:uid="{00000000-0005-0000-0000-0000D7CC0000}"/>
    <cellStyle name="20% - Accent1 9 3 5 4" xfId="52621" xr:uid="{00000000-0005-0000-0000-0000D8CC0000}"/>
    <cellStyle name="20% - Accent1 9 3 6" xfId="52622" xr:uid="{00000000-0005-0000-0000-0000D9CC0000}"/>
    <cellStyle name="20% - Accent1 9 3 6 2" xfId="52623" xr:uid="{00000000-0005-0000-0000-0000DACC0000}"/>
    <cellStyle name="20% - Accent1 9 3 6 2 2" xfId="52624" xr:uid="{00000000-0005-0000-0000-0000DBCC0000}"/>
    <cellStyle name="20% - Accent1 9 3 6 2 2 2" xfId="52625" xr:uid="{00000000-0005-0000-0000-0000DCCC0000}"/>
    <cellStyle name="20% - Accent1 9 3 6 2 3" xfId="52626" xr:uid="{00000000-0005-0000-0000-0000DDCC0000}"/>
    <cellStyle name="20% - Accent1 9 3 6 3" xfId="52627" xr:uid="{00000000-0005-0000-0000-0000DECC0000}"/>
    <cellStyle name="20% - Accent1 9 3 6 3 2" xfId="52628" xr:uid="{00000000-0005-0000-0000-0000DFCC0000}"/>
    <cellStyle name="20% - Accent1 9 3 6 4" xfId="52629" xr:uid="{00000000-0005-0000-0000-0000E0CC0000}"/>
    <cellStyle name="20% - Accent1 9 3 7" xfId="52630" xr:uid="{00000000-0005-0000-0000-0000E1CC0000}"/>
    <cellStyle name="20% - Accent1 9 3 7 2" xfId="52631" xr:uid="{00000000-0005-0000-0000-0000E2CC0000}"/>
    <cellStyle name="20% - Accent1 9 3 7 2 2" xfId="52632" xr:uid="{00000000-0005-0000-0000-0000E3CC0000}"/>
    <cellStyle name="20% - Accent1 9 3 7 3" xfId="52633" xr:uid="{00000000-0005-0000-0000-0000E4CC0000}"/>
    <cellStyle name="20% - Accent1 9 3 8" xfId="52634" xr:uid="{00000000-0005-0000-0000-0000E5CC0000}"/>
    <cellStyle name="20% - Accent1 9 3 8 2" xfId="52635" xr:uid="{00000000-0005-0000-0000-0000E6CC0000}"/>
    <cellStyle name="20% - Accent1 9 3 8 2 2" xfId="52636" xr:uid="{00000000-0005-0000-0000-0000E7CC0000}"/>
    <cellStyle name="20% - Accent1 9 3 8 3" xfId="52637" xr:uid="{00000000-0005-0000-0000-0000E8CC0000}"/>
    <cellStyle name="20% - Accent1 9 3 9" xfId="52638" xr:uid="{00000000-0005-0000-0000-0000E9CC0000}"/>
    <cellStyle name="20% - Accent1 9 3 9 2" xfId="52639" xr:uid="{00000000-0005-0000-0000-0000EACC0000}"/>
    <cellStyle name="20% - Accent1 9 4" xfId="52640" xr:uid="{00000000-0005-0000-0000-0000EBCC0000}"/>
    <cellStyle name="20% - Accent1 9 4 10" xfId="52641" xr:uid="{00000000-0005-0000-0000-0000ECCC0000}"/>
    <cellStyle name="20% - Accent1 9 4 10 2" xfId="52642" xr:uid="{00000000-0005-0000-0000-0000EDCC0000}"/>
    <cellStyle name="20% - Accent1 9 4 11" xfId="52643" xr:uid="{00000000-0005-0000-0000-0000EECC0000}"/>
    <cellStyle name="20% - Accent1 9 4 2" xfId="52644" xr:uid="{00000000-0005-0000-0000-0000EFCC0000}"/>
    <cellStyle name="20% - Accent1 9 4 2 2" xfId="52645" xr:uid="{00000000-0005-0000-0000-0000F0CC0000}"/>
    <cellStyle name="20% - Accent1 9 4 2 2 2" xfId="52646" xr:uid="{00000000-0005-0000-0000-0000F1CC0000}"/>
    <cellStyle name="20% - Accent1 9 4 2 2 2 2" xfId="52647" xr:uid="{00000000-0005-0000-0000-0000F2CC0000}"/>
    <cellStyle name="20% - Accent1 9 4 2 2 2 2 2" xfId="52648" xr:uid="{00000000-0005-0000-0000-0000F3CC0000}"/>
    <cellStyle name="20% - Accent1 9 4 2 2 2 3" xfId="52649" xr:uid="{00000000-0005-0000-0000-0000F4CC0000}"/>
    <cellStyle name="20% - Accent1 9 4 2 2 3" xfId="52650" xr:uid="{00000000-0005-0000-0000-0000F5CC0000}"/>
    <cellStyle name="20% - Accent1 9 4 2 2 3 2" xfId="52651" xr:uid="{00000000-0005-0000-0000-0000F6CC0000}"/>
    <cellStyle name="20% - Accent1 9 4 2 2 4" xfId="52652" xr:uid="{00000000-0005-0000-0000-0000F7CC0000}"/>
    <cellStyle name="20% - Accent1 9 4 2 3" xfId="52653" xr:uid="{00000000-0005-0000-0000-0000F8CC0000}"/>
    <cellStyle name="20% - Accent1 9 4 2 3 2" xfId="52654" xr:uid="{00000000-0005-0000-0000-0000F9CC0000}"/>
    <cellStyle name="20% - Accent1 9 4 2 3 2 2" xfId="52655" xr:uid="{00000000-0005-0000-0000-0000FACC0000}"/>
    <cellStyle name="20% - Accent1 9 4 2 3 2 2 2" xfId="52656" xr:uid="{00000000-0005-0000-0000-0000FBCC0000}"/>
    <cellStyle name="20% - Accent1 9 4 2 3 2 3" xfId="52657" xr:uid="{00000000-0005-0000-0000-0000FCCC0000}"/>
    <cellStyle name="20% - Accent1 9 4 2 3 3" xfId="52658" xr:uid="{00000000-0005-0000-0000-0000FDCC0000}"/>
    <cellStyle name="20% - Accent1 9 4 2 3 3 2" xfId="52659" xr:uid="{00000000-0005-0000-0000-0000FECC0000}"/>
    <cellStyle name="20% - Accent1 9 4 2 3 4" xfId="52660" xr:uid="{00000000-0005-0000-0000-0000FFCC0000}"/>
    <cellStyle name="20% - Accent1 9 4 2 4" xfId="52661" xr:uid="{00000000-0005-0000-0000-000000CD0000}"/>
    <cellStyle name="20% - Accent1 9 4 2 4 2" xfId="52662" xr:uid="{00000000-0005-0000-0000-000001CD0000}"/>
    <cellStyle name="20% - Accent1 9 4 2 4 2 2" xfId="52663" xr:uid="{00000000-0005-0000-0000-000002CD0000}"/>
    <cellStyle name="20% - Accent1 9 4 2 4 2 2 2" xfId="52664" xr:uid="{00000000-0005-0000-0000-000003CD0000}"/>
    <cellStyle name="20% - Accent1 9 4 2 4 2 3" xfId="52665" xr:uid="{00000000-0005-0000-0000-000004CD0000}"/>
    <cellStyle name="20% - Accent1 9 4 2 4 3" xfId="52666" xr:uid="{00000000-0005-0000-0000-000005CD0000}"/>
    <cellStyle name="20% - Accent1 9 4 2 4 3 2" xfId="52667" xr:uid="{00000000-0005-0000-0000-000006CD0000}"/>
    <cellStyle name="20% - Accent1 9 4 2 4 4" xfId="52668" xr:uid="{00000000-0005-0000-0000-000007CD0000}"/>
    <cellStyle name="20% - Accent1 9 4 2 5" xfId="52669" xr:uid="{00000000-0005-0000-0000-000008CD0000}"/>
    <cellStyle name="20% - Accent1 9 4 2 5 2" xfId="52670" xr:uid="{00000000-0005-0000-0000-000009CD0000}"/>
    <cellStyle name="20% - Accent1 9 4 2 5 2 2" xfId="52671" xr:uid="{00000000-0005-0000-0000-00000ACD0000}"/>
    <cellStyle name="20% - Accent1 9 4 2 5 3" xfId="52672" xr:uid="{00000000-0005-0000-0000-00000BCD0000}"/>
    <cellStyle name="20% - Accent1 9 4 2 6" xfId="52673" xr:uid="{00000000-0005-0000-0000-00000CCD0000}"/>
    <cellStyle name="20% - Accent1 9 4 2 6 2" xfId="52674" xr:uid="{00000000-0005-0000-0000-00000DCD0000}"/>
    <cellStyle name="20% - Accent1 9 4 2 6 2 2" xfId="52675" xr:uid="{00000000-0005-0000-0000-00000ECD0000}"/>
    <cellStyle name="20% - Accent1 9 4 2 6 3" xfId="52676" xr:uid="{00000000-0005-0000-0000-00000FCD0000}"/>
    <cellStyle name="20% - Accent1 9 4 2 7" xfId="52677" xr:uid="{00000000-0005-0000-0000-000010CD0000}"/>
    <cellStyle name="20% - Accent1 9 4 2 7 2" xfId="52678" xr:uid="{00000000-0005-0000-0000-000011CD0000}"/>
    <cellStyle name="20% - Accent1 9 4 2 8" xfId="52679" xr:uid="{00000000-0005-0000-0000-000012CD0000}"/>
    <cellStyle name="20% - Accent1 9 4 2 8 2" xfId="52680" xr:uid="{00000000-0005-0000-0000-000013CD0000}"/>
    <cellStyle name="20% - Accent1 9 4 2 9" xfId="52681" xr:uid="{00000000-0005-0000-0000-000014CD0000}"/>
    <cellStyle name="20% - Accent1 9 4 3" xfId="52682" xr:uid="{00000000-0005-0000-0000-000015CD0000}"/>
    <cellStyle name="20% - Accent1 9 4 3 2" xfId="52683" xr:uid="{00000000-0005-0000-0000-000016CD0000}"/>
    <cellStyle name="20% - Accent1 9 4 3 2 2" xfId="52684" xr:uid="{00000000-0005-0000-0000-000017CD0000}"/>
    <cellStyle name="20% - Accent1 9 4 3 2 2 2" xfId="52685" xr:uid="{00000000-0005-0000-0000-000018CD0000}"/>
    <cellStyle name="20% - Accent1 9 4 3 2 2 2 2" xfId="52686" xr:uid="{00000000-0005-0000-0000-000019CD0000}"/>
    <cellStyle name="20% - Accent1 9 4 3 2 2 3" xfId="52687" xr:uid="{00000000-0005-0000-0000-00001ACD0000}"/>
    <cellStyle name="20% - Accent1 9 4 3 2 3" xfId="52688" xr:uid="{00000000-0005-0000-0000-00001BCD0000}"/>
    <cellStyle name="20% - Accent1 9 4 3 2 3 2" xfId="52689" xr:uid="{00000000-0005-0000-0000-00001CCD0000}"/>
    <cellStyle name="20% - Accent1 9 4 3 2 4" xfId="52690" xr:uid="{00000000-0005-0000-0000-00001DCD0000}"/>
    <cellStyle name="20% - Accent1 9 4 3 3" xfId="52691" xr:uid="{00000000-0005-0000-0000-00001ECD0000}"/>
    <cellStyle name="20% - Accent1 9 4 3 3 2" xfId="52692" xr:uid="{00000000-0005-0000-0000-00001FCD0000}"/>
    <cellStyle name="20% - Accent1 9 4 3 3 2 2" xfId="52693" xr:uid="{00000000-0005-0000-0000-000020CD0000}"/>
    <cellStyle name="20% - Accent1 9 4 3 3 2 2 2" xfId="52694" xr:uid="{00000000-0005-0000-0000-000021CD0000}"/>
    <cellStyle name="20% - Accent1 9 4 3 3 2 3" xfId="52695" xr:uid="{00000000-0005-0000-0000-000022CD0000}"/>
    <cellStyle name="20% - Accent1 9 4 3 3 3" xfId="52696" xr:uid="{00000000-0005-0000-0000-000023CD0000}"/>
    <cellStyle name="20% - Accent1 9 4 3 3 3 2" xfId="52697" xr:uid="{00000000-0005-0000-0000-000024CD0000}"/>
    <cellStyle name="20% - Accent1 9 4 3 3 4" xfId="52698" xr:uid="{00000000-0005-0000-0000-000025CD0000}"/>
    <cellStyle name="20% - Accent1 9 4 3 4" xfId="52699" xr:uid="{00000000-0005-0000-0000-000026CD0000}"/>
    <cellStyle name="20% - Accent1 9 4 3 4 2" xfId="52700" xr:uid="{00000000-0005-0000-0000-000027CD0000}"/>
    <cellStyle name="20% - Accent1 9 4 3 4 2 2" xfId="52701" xr:uid="{00000000-0005-0000-0000-000028CD0000}"/>
    <cellStyle name="20% - Accent1 9 4 3 4 2 2 2" xfId="52702" xr:uid="{00000000-0005-0000-0000-000029CD0000}"/>
    <cellStyle name="20% - Accent1 9 4 3 4 2 3" xfId="52703" xr:uid="{00000000-0005-0000-0000-00002ACD0000}"/>
    <cellStyle name="20% - Accent1 9 4 3 4 3" xfId="52704" xr:uid="{00000000-0005-0000-0000-00002BCD0000}"/>
    <cellStyle name="20% - Accent1 9 4 3 4 3 2" xfId="52705" xr:uid="{00000000-0005-0000-0000-00002CCD0000}"/>
    <cellStyle name="20% - Accent1 9 4 3 4 4" xfId="52706" xr:uid="{00000000-0005-0000-0000-00002DCD0000}"/>
    <cellStyle name="20% - Accent1 9 4 3 5" xfId="52707" xr:uid="{00000000-0005-0000-0000-00002ECD0000}"/>
    <cellStyle name="20% - Accent1 9 4 3 5 2" xfId="52708" xr:uid="{00000000-0005-0000-0000-00002FCD0000}"/>
    <cellStyle name="20% - Accent1 9 4 3 5 2 2" xfId="52709" xr:uid="{00000000-0005-0000-0000-000030CD0000}"/>
    <cellStyle name="20% - Accent1 9 4 3 5 3" xfId="52710" xr:uid="{00000000-0005-0000-0000-000031CD0000}"/>
    <cellStyle name="20% - Accent1 9 4 3 6" xfId="52711" xr:uid="{00000000-0005-0000-0000-000032CD0000}"/>
    <cellStyle name="20% - Accent1 9 4 3 6 2" xfId="52712" xr:uid="{00000000-0005-0000-0000-000033CD0000}"/>
    <cellStyle name="20% - Accent1 9 4 3 6 2 2" xfId="52713" xr:uid="{00000000-0005-0000-0000-000034CD0000}"/>
    <cellStyle name="20% - Accent1 9 4 3 6 3" xfId="52714" xr:uid="{00000000-0005-0000-0000-000035CD0000}"/>
    <cellStyle name="20% - Accent1 9 4 3 7" xfId="52715" xr:uid="{00000000-0005-0000-0000-000036CD0000}"/>
    <cellStyle name="20% - Accent1 9 4 3 7 2" xfId="52716" xr:uid="{00000000-0005-0000-0000-000037CD0000}"/>
    <cellStyle name="20% - Accent1 9 4 3 8" xfId="52717" xr:uid="{00000000-0005-0000-0000-000038CD0000}"/>
    <cellStyle name="20% - Accent1 9 4 3 8 2" xfId="52718" xr:uid="{00000000-0005-0000-0000-000039CD0000}"/>
    <cellStyle name="20% - Accent1 9 4 3 9" xfId="52719" xr:uid="{00000000-0005-0000-0000-00003ACD0000}"/>
    <cellStyle name="20% - Accent1 9 4 4" xfId="52720" xr:uid="{00000000-0005-0000-0000-00003BCD0000}"/>
    <cellStyle name="20% - Accent1 9 4 4 2" xfId="52721" xr:uid="{00000000-0005-0000-0000-00003CCD0000}"/>
    <cellStyle name="20% - Accent1 9 4 4 2 2" xfId="52722" xr:uid="{00000000-0005-0000-0000-00003DCD0000}"/>
    <cellStyle name="20% - Accent1 9 4 4 2 2 2" xfId="52723" xr:uid="{00000000-0005-0000-0000-00003ECD0000}"/>
    <cellStyle name="20% - Accent1 9 4 4 2 3" xfId="52724" xr:uid="{00000000-0005-0000-0000-00003FCD0000}"/>
    <cellStyle name="20% - Accent1 9 4 4 3" xfId="52725" xr:uid="{00000000-0005-0000-0000-000040CD0000}"/>
    <cellStyle name="20% - Accent1 9 4 4 3 2" xfId="52726" xr:uid="{00000000-0005-0000-0000-000041CD0000}"/>
    <cellStyle name="20% - Accent1 9 4 4 4" xfId="52727" xr:uid="{00000000-0005-0000-0000-000042CD0000}"/>
    <cellStyle name="20% - Accent1 9 4 5" xfId="52728" xr:uid="{00000000-0005-0000-0000-000043CD0000}"/>
    <cellStyle name="20% - Accent1 9 4 5 2" xfId="52729" xr:uid="{00000000-0005-0000-0000-000044CD0000}"/>
    <cellStyle name="20% - Accent1 9 4 5 2 2" xfId="52730" xr:uid="{00000000-0005-0000-0000-000045CD0000}"/>
    <cellStyle name="20% - Accent1 9 4 5 2 2 2" xfId="52731" xr:uid="{00000000-0005-0000-0000-000046CD0000}"/>
    <cellStyle name="20% - Accent1 9 4 5 2 3" xfId="52732" xr:uid="{00000000-0005-0000-0000-000047CD0000}"/>
    <cellStyle name="20% - Accent1 9 4 5 3" xfId="52733" xr:uid="{00000000-0005-0000-0000-000048CD0000}"/>
    <cellStyle name="20% - Accent1 9 4 5 3 2" xfId="52734" xr:uid="{00000000-0005-0000-0000-000049CD0000}"/>
    <cellStyle name="20% - Accent1 9 4 5 4" xfId="52735" xr:uid="{00000000-0005-0000-0000-00004ACD0000}"/>
    <cellStyle name="20% - Accent1 9 4 6" xfId="52736" xr:uid="{00000000-0005-0000-0000-00004BCD0000}"/>
    <cellStyle name="20% - Accent1 9 4 6 2" xfId="52737" xr:uid="{00000000-0005-0000-0000-00004CCD0000}"/>
    <cellStyle name="20% - Accent1 9 4 6 2 2" xfId="52738" xr:uid="{00000000-0005-0000-0000-00004DCD0000}"/>
    <cellStyle name="20% - Accent1 9 4 6 2 2 2" xfId="52739" xr:uid="{00000000-0005-0000-0000-00004ECD0000}"/>
    <cellStyle name="20% - Accent1 9 4 6 2 3" xfId="52740" xr:uid="{00000000-0005-0000-0000-00004FCD0000}"/>
    <cellStyle name="20% - Accent1 9 4 6 3" xfId="52741" xr:uid="{00000000-0005-0000-0000-000050CD0000}"/>
    <cellStyle name="20% - Accent1 9 4 6 3 2" xfId="52742" xr:uid="{00000000-0005-0000-0000-000051CD0000}"/>
    <cellStyle name="20% - Accent1 9 4 6 4" xfId="52743" xr:uid="{00000000-0005-0000-0000-000052CD0000}"/>
    <cellStyle name="20% - Accent1 9 4 7" xfId="52744" xr:uid="{00000000-0005-0000-0000-000053CD0000}"/>
    <cellStyle name="20% - Accent1 9 4 7 2" xfId="52745" xr:uid="{00000000-0005-0000-0000-000054CD0000}"/>
    <cellStyle name="20% - Accent1 9 4 7 2 2" xfId="52746" xr:uid="{00000000-0005-0000-0000-000055CD0000}"/>
    <cellStyle name="20% - Accent1 9 4 7 3" xfId="52747" xr:uid="{00000000-0005-0000-0000-000056CD0000}"/>
    <cellStyle name="20% - Accent1 9 4 8" xfId="52748" xr:uid="{00000000-0005-0000-0000-000057CD0000}"/>
    <cellStyle name="20% - Accent1 9 4 8 2" xfId="52749" xr:uid="{00000000-0005-0000-0000-000058CD0000}"/>
    <cellStyle name="20% - Accent1 9 4 8 2 2" xfId="52750" xr:uid="{00000000-0005-0000-0000-000059CD0000}"/>
    <cellStyle name="20% - Accent1 9 4 8 3" xfId="52751" xr:uid="{00000000-0005-0000-0000-00005ACD0000}"/>
    <cellStyle name="20% - Accent1 9 4 9" xfId="52752" xr:uid="{00000000-0005-0000-0000-00005BCD0000}"/>
    <cellStyle name="20% - Accent1 9 4 9 2" xfId="52753" xr:uid="{00000000-0005-0000-0000-00005CCD0000}"/>
    <cellStyle name="20% - Accent1 9 5" xfId="52754" xr:uid="{00000000-0005-0000-0000-00005DCD0000}"/>
    <cellStyle name="20% - Accent1 9 5 2" xfId="52755" xr:uid="{00000000-0005-0000-0000-00005ECD0000}"/>
    <cellStyle name="20% - Accent1 9 5 2 2" xfId="52756" xr:uid="{00000000-0005-0000-0000-00005FCD0000}"/>
    <cellStyle name="20% - Accent1 9 5 2 2 2" xfId="52757" xr:uid="{00000000-0005-0000-0000-000060CD0000}"/>
    <cellStyle name="20% - Accent1 9 5 2 2 2 2" xfId="52758" xr:uid="{00000000-0005-0000-0000-000061CD0000}"/>
    <cellStyle name="20% - Accent1 9 5 2 2 3" xfId="52759" xr:uid="{00000000-0005-0000-0000-000062CD0000}"/>
    <cellStyle name="20% - Accent1 9 5 2 3" xfId="52760" xr:uid="{00000000-0005-0000-0000-000063CD0000}"/>
    <cellStyle name="20% - Accent1 9 5 2 3 2" xfId="52761" xr:uid="{00000000-0005-0000-0000-000064CD0000}"/>
    <cellStyle name="20% - Accent1 9 5 2 4" xfId="52762" xr:uid="{00000000-0005-0000-0000-000065CD0000}"/>
    <cellStyle name="20% - Accent1 9 5 3" xfId="52763" xr:uid="{00000000-0005-0000-0000-000066CD0000}"/>
    <cellStyle name="20% - Accent1 9 5 3 2" xfId="52764" xr:uid="{00000000-0005-0000-0000-000067CD0000}"/>
    <cellStyle name="20% - Accent1 9 5 3 2 2" xfId="52765" xr:uid="{00000000-0005-0000-0000-000068CD0000}"/>
    <cellStyle name="20% - Accent1 9 5 3 2 2 2" xfId="52766" xr:uid="{00000000-0005-0000-0000-000069CD0000}"/>
    <cellStyle name="20% - Accent1 9 5 3 2 3" xfId="52767" xr:uid="{00000000-0005-0000-0000-00006ACD0000}"/>
    <cellStyle name="20% - Accent1 9 5 3 3" xfId="52768" xr:uid="{00000000-0005-0000-0000-00006BCD0000}"/>
    <cellStyle name="20% - Accent1 9 5 3 3 2" xfId="52769" xr:uid="{00000000-0005-0000-0000-00006CCD0000}"/>
    <cellStyle name="20% - Accent1 9 5 3 4" xfId="52770" xr:uid="{00000000-0005-0000-0000-00006DCD0000}"/>
    <cellStyle name="20% - Accent1 9 5 4" xfId="52771" xr:uid="{00000000-0005-0000-0000-00006ECD0000}"/>
    <cellStyle name="20% - Accent1 9 5 4 2" xfId="52772" xr:uid="{00000000-0005-0000-0000-00006FCD0000}"/>
    <cellStyle name="20% - Accent1 9 5 4 2 2" xfId="52773" xr:uid="{00000000-0005-0000-0000-000070CD0000}"/>
    <cellStyle name="20% - Accent1 9 5 4 2 2 2" xfId="52774" xr:uid="{00000000-0005-0000-0000-000071CD0000}"/>
    <cellStyle name="20% - Accent1 9 5 4 2 3" xfId="52775" xr:uid="{00000000-0005-0000-0000-000072CD0000}"/>
    <cellStyle name="20% - Accent1 9 5 4 3" xfId="52776" xr:uid="{00000000-0005-0000-0000-000073CD0000}"/>
    <cellStyle name="20% - Accent1 9 5 4 3 2" xfId="52777" xr:uid="{00000000-0005-0000-0000-000074CD0000}"/>
    <cellStyle name="20% - Accent1 9 5 4 4" xfId="52778" xr:uid="{00000000-0005-0000-0000-000075CD0000}"/>
    <cellStyle name="20% - Accent1 9 5 5" xfId="52779" xr:uid="{00000000-0005-0000-0000-000076CD0000}"/>
    <cellStyle name="20% - Accent1 9 5 5 2" xfId="52780" xr:uid="{00000000-0005-0000-0000-000077CD0000}"/>
    <cellStyle name="20% - Accent1 9 5 5 2 2" xfId="52781" xr:uid="{00000000-0005-0000-0000-000078CD0000}"/>
    <cellStyle name="20% - Accent1 9 5 5 3" xfId="52782" xr:uid="{00000000-0005-0000-0000-000079CD0000}"/>
    <cellStyle name="20% - Accent1 9 5 6" xfId="52783" xr:uid="{00000000-0005-0000-0000-00007ACD0000}"/>
    <cellStyle name="20% - Accent1 9 5 6 2" xfId="52784" xr:uid="{00000000-0005-0000-0000-00007BCD0000}"/>
    <cellStyle name="20% - Accent1 9 5 6 2 2" xfId="52785" xr:uid="{00000000-0005-0000-0000-00007CCD0000}"/>
    <cellStyle name="20% - Accent1 9 5 6 3" xfId="52786" xr:uid="{00000000-0005-0000-0000-00007DCD0000}"/>
    <cellStyle name="20% - Accent1 9 5 7" xfId="52787" xr:uid="{00000000-0005-0000-0000-00007ECD0000}"/>
    <cellStyle name="20% - Accent1 9 5 7 2" xfId="52788" xr:uid="{00000000-0005-0000-0000-00007FCD0000}"/>
    <cellStyle name="20% - Accent1 9 5 8" xfId="52789" xr:uid="{00000000-0005-0000-0000-000080CD0000}"/>
    <cellStyle name="20% - Accent1 9 5 8 2" xfId="52790" xr:uid="{00000000-0005-0000-0000-000081CD0000}"/>
    <cellStyle name="20% - Accent1 9 5 9" xfId="52791" xr:uid="{00000000-0005-0000-0000-000082CD0000}"/>
    <cellStyle name="20% - Accent1 9 6" xfId="52792" xr:uid="{00000000-0005-0000-0000-000083CD0000}"/>
    <cellStyle name="20% - Accent1 9 6 2" xfId="52793" xr:uid="{00000000-0005-0000-0000-000084CD0000}"/>
    <cellStyle name="20% - Accent1 9 6 2 2" xfId="52794" xr:uid="{00000000-0005-0000-0000-000085CD0000}"/>
    <cellStyle name="20% - Accent1 9 6 2 2 2" xfId="52795" xr:uid="{00000000-0005-0000-0000-000086CD0000}"/>
    <cellStyle name="20% - Accent1 9 6 2 2 2 2" xfId="52796" xr:uid="{00000000-0005-0000-0000-000087CD0000}"/>
    <cellStyle name="20% - Accent1 9 6 2 2 3" xfId="52797" xr:uid="{00000000-0005-0000-0000-000088CD0000}"/>
    <cellStyle name="20% - Accent1 9 6 2 3" xfId="52798" xr:uid="{00000000-0005-0000-0000-000089CD0000}"/>
    <cellStyle name="20% - Accent1 9 6 2 3 2" xfId="52799" xr:uid="{00000000-0005-0000-0000-00008ACD0000}"/>
    <cellStyle name="20% - Accent1 9 6 2 4" xfId="52800" xr:uid="{00000000-0005-0000-0000-00008BCD0000}"/>
    <cellStyle name="20% - Accent1 9 6 3" xfId="52801" xr:uid="{00000000-0005-0000-0000-00008CCD0000}"/>
    <cellStyle name="20% - Accent1 9 6 3 2" xfId="52802" xr:uid="{00000000-0005-0000-0000-00008DCD0000}"/>
    <cellStyle name="20% - Accent1 9 6 3 2 2" xfId="52803" xr:uid="{00000000-0005-0000-0000-00008ECD0000}"/>
    <cellStyle name="20% - Accent1 9 6 3 2 2 2" xfId="52804" xr:uid="{00000000-0005-0000-0000-00008FCD0000}"/>
    <cellStyle name="20% - Accent1 9 6 3 2 3" xfId="52805" xr:uid="{00000000-0005-0000-0000-000090CD0000}"/>
    <cellStyle name="20% - Accent1 9 6 3 3" xfId="52806" xr:uid="{00000000-0005-0000-0000-000091CD0000}"/>
    <cellStyle name="20% - Accent1 9 6 3 3 2" xfId="52807" xr:uid="{00000000-0005-0000-0000-000092CD0000}"/>
    <cellStyle name="20% - Accent1 9 6 3 4" xfId="52808" xr:uid="{00000000-0005-0000-0000-000093CD0000}"/>
    <cellStyle name="20% - Accent1 9 6 4" xfId="52809" xr:uid="{00000000-0005-0000-0000-000094CD0000}"/>
    <cellStyle name="20% - Accent1 9 6 4 2" xfId="52810" xr:uid="{00000000-0005-0000-0000-000095CD0000}"/>
    <cellStyle name="20% - Accent1 9 6 4 2 2" xfId="52811" xr:uid="{00000000-0005-0000-0000-000096CD0000}"/>
    <cellStyle name="20% - Accent1 9 6 4 2 2 2" xfId="52812" xr:uid="{00000000-0005-0000-0000-000097CD0000}"/>
    <cellStyle name="20% - Accent1 9 6 4 2 3" xfId="52813" xr:uid="{00000000-0005-0000-0000-000098CD0000}"/>
    <cellStyle name="20% - Accent1 9 6 4 3" xfId="52814" xr:uid="{00000000-0005-0000-0000-000099CD0000}"/>
    <cellStyle name="20% - Accent1 9 6 4 3 2" xfId="52815" xr:uid="{00000000-0005-0000-0000-00009ACD0000}"/>
    <cellStyle name="20% - Accent1 9 6 4 4" xfId="52816" xr:uid="{00000000-0005-0000-0000-00009BCD0000}"/>
    <cellStyle name="20% - Accent1 9 6 5" xfId="52817" xr:uid="{00000000-0005-0000-0000-00009CCD0000}"/>
    <cellStyle name="20% - Accent1 9 6 5 2" xfId="52818" xr:uid="{00000000-0005-0000-0000-00009DCD0000}"/>
    <cellStyle name="20% - Accent1 9 6 5 2 2" xfId="52819" xr:uid="{00000000-0005-0000-0000-00009ECD0000}"/>
    <cellStyle name="20% - Accent1 9 6 5 3" xfId="52820" xr:uid="{00000000-0005-0000-0000-00009FCD0000}"/>
    <cellStyle name="20% - Accent1 9 6 6" xfId="52821" xr:uid="{00000000-0005-0000-0000-0000A0CD0000}"/>
    <cellStyle name="20% - Accent1 9 6 6 2" xfId="52822" xr:uid="{00000000-0005-0000-0000-0000A1CD0000}"/>
    <cellStyle name="20% - Accent1 9 6 6 2 2" xfId="52823" xr:uid="{00000000-0005-0000-0000-0000A2CD0000}"/>
    <cellStyle name="20% - Accent1 9 6 6 3" xfId="52824" xr:uid="{00000000-0005-0000-0000-0000A3CD0000}"/>
    <cellStyle name="20% - Accent1 9 6 7" xfId="52825" xr:uid="{00000000-0005-0000-0000-0000A4CD0000}"/>
    <cellStyle name="20% - Accent1 9 6 7 2" xfId="52826" xr:uid="{00000000-0005-0000-0000-0000A5CD0000}"/>
    <cellStyle name="20% - Accent1 9 6 8" xfId="52827" xr:uid="{00000000-0005-0000-0000-0000A6CD0000}"/>
    <cellStyle name="20% - Accent1 9 6 8 2" xfId="52828" xr:uid="{00000000-0005-0000-0000-0000A7CD0000}"/>
    <cellStyle name="20% - Accent1 9 6 9" xfId="52829" xr:uid="{00000000-0005-0000-0000-0000A8CD0000}"/>
    <cellStyle name="20% - Accent1 9 7" xfId="52830" xr:uid="{00000000-0005-0000-0000-0000A9CD0000}"/>
    <cellStyle name="20% - Accent1 9 7 2" xfId="52831" xr:uid="{00000000-0005-0000-0000-0000AACD0000}"/>
    <cellStyle name="20% - Accent1 9 7 2 2" xfId="52832" xr:uid="{00000000-0005-0000-0000-0000ABCD0000}"/>
    <cellStyle name="20% - Accent1 9 7 2 2 2" xfId="52833" xr:uid="{00000000-0005-0000-0000-0000ACCD0000}"/>
    <cellStyle name="20% - Accent1 9 7 2 3" xfId="52834" xr:uid="{00000000-0005-0000-0000-0000ADCD0000}"/>
    <cellStyle name="20% - Accent1 9 7 3" xfId="52835" xr:uid="{00000000-0005-0000-0000-0000AECD0000}"/>
    <cellStyle name="20% - Accent1 9 7 3 2" xfId="52836" xr:uid="{00000000-0005-0000-0000-0000AFCD0000}"/>
    <cellStyle name="20% - Accent1 9 7 4" xfId="52837" xr:uid="{00000000-0005-0000-0000-0000B0CD0000}"/>
    <cellStyle name="20% - Accent1 9 8" xfId="52838" xr:uid="{00000000-0005-0000-0000-0000B1CD0000}"/>
    <cellStyle name="20% - Accent1 9 8 2" xfId="52839" xr:uid="{00000000-0005-0000-0000-0000B2CD0000}"/>
    <cellStyle name="20% - Accent1 9 8 2 2" xfId="52840" xr:uid="{00000000-0005-0000-0000-0000B3CD0000}"/>
    <cellStyle name="20% - Accent1 9 8 2 2 2" xfId="52841" xr:uid="{00000000-0005-0000-0000-0000B4CD0000}"/>
    <cellStyle name="20% - Accent1 9 8 2 3" xfId="52842" xr:uid="{00000000-0005-0000-0000-0000B5CD0000}"/>
    <cellStyle name="20% - Accent1 9 8 3" xfId="52843" xr:uid="{00000000-0005-0000-0000-0000B6CD0000}"/>
    <cellStyle name="20% - Accent1 9 8 3 2" xfId="52844" xr:uid="{00000000-0005-0000-0000-0000B7CD0000}"/>
    <cellStyle name="20% - Accent1 9 8 4" xfId="52845" xr:uid="{00000000-0005-0000-0000-0000B8CD0000}"/>
    <cellStyle name="20% - Accent1 9 9" xfId="52846" xr:uid="{00000000-0005-0000-0000-0000B9CD0000}"/>
    <cellStyle name="20% - Accent1 9 9 2" xfId="52847" xr:uid="{00000000-0005-0000-0000-0000BACD0000}"/>
    <cellStyle name="20% - Accent1 9 9 2 2" xfId="52848" xr:uid="{00000000-0005-0000-0000-0000BBCD0000}"/>
    <cellStyle name="20% - Accent1 9 9 2 2 2" xfId="52849" xr:uid="{00000000-0005-0000-0000-0000BCCD0000}"/>
    <cellStyle name="20% - Accent1 9 9 2 3" xfId="52850" xr:uid="{00000000-0005-0000-0000-0000BDCD0000}"/>
    <cellStyle name="20% - Accent1 9 9 3" xfId="52851" xr:uid="{00000000-0005-0000-0000-0000BECD0000}"/>
    <cellStyle name="20% - Accent1 9 9 3 2" xfId="52852" xr:uid="{00000000-0005-0000-0000-0000BFCD0000}"/>
    <cellStyle name="20% - Accent1 9 9 4" xfId="52853" xr:uid="{00000000-0005-0000-0000-0000C0CD0000}"/>
    <cellStyle name="20% - Accent2" xfId="38" builtinId="34" customBuiltin="1"/>
    <cellStyle name="20% - Accent2 2" xfId="117" xr:uid="{00000000-0005-0000-0000-0000C2CD0000}"/>
    <cellStyle name="20% - Accent2 3" xfId="118" xr:uid="{00000000-0005-0000-0000-0000C3CD0000}"/>
    <cellStyle name="20% - Accent3" xfId="42" builtinId="38" customBuiltin="1"/>
    <cellStyle name="20% - Accent3 2" xfId="119" xr:uid="{00000000-0005-0000-0000-0000C5CD0000}"/>
    <cellStyle name="20% - Accent3 3" xfId="120" xr:uid="{00000000-0005-0000-0000-0000C6CD0000}"/>
    <cellStyle name="20% - Accent4" xfId="46" builtinId="42" customBuiltin="1"/>
    <cellStyle name="20% - Accent4 2" xfId="121" xr:uid="{00000000-0005-0000-0000-0000C8CD0000}"/>
    <cellStyle name="20% - Accent4 3" xfId="122" xr:uid="{00000000-0005-0000-0000-0000C9CD0000}"/>
    <cellStyle name="20% - Accent5" xfId="50" builtinId="46" customBuiltin="1"/>
    <cellStyle name="20% - Accent5 2" xfId="123" xr:uid="{00000000-0005-0000-0000-0000CBCD0000}"/>
    <cellStyle name="20% - Accent5 3" xfId="124" xr:uid="{00000000-0005-0000-0000-0000CCCD0000}"/>
    <cellStyle name="20% - Accent6" xfId="54" builtinId="50" customBuiltin="1"/>
    <cellStyle name="20% - Accent6 2" xfId="125" xr:uid="{00000000-0005-0000-0000-0000CECD0000}"/>
    <cellStyle name="20% - Accent6 3" xfId="126" xr:uid="{00000000-0005-0000-0000-0000CFCD0000}"/>
    <cellStyle name="40% - Accent1" xfId="35" builtinId="31" customBuiltin="1"/>
    <cellStyle name="40% - Accent1 2" xfId="127" xr:uid="{00000000-0005-0000-0000-0000D1CD0000}"/>
    <cellStyle name="40% - Accent1 3" xfId="128" xr:uid="{00000000-0005-0000-0000-0000D2CD0000}"/>
    <cellStyle name="40% - Accent2" xfId="39" builtinId="35" customBuiltin="1"/>
    <cellStyle name="40% - Accent2 2" xfId="129" xr:uid="{00000000-0005-0000-0000-0000D4CD0000}"/>
    <cellStyle name="40% - Accent2 3" xfId="130" xr:uid="{00000000-0005-0000-0000-0000D5CD0000}"/>
    <cellStyle name="40% - Accent3" xfId="43" builtinId="39" customBuiltin="1"/>
    <cellStyle name="40% - Accent3 2" xfId="131" xr:uid="{00000000-0005-0000-0000-0000D7CD0000}"/>
    <cellStyle name="40% - Accent3 3" xfId="132" xr:uid="{00000000-0005-0000-0000-0000D8CD0000}"/>
    <cellStyle name="40% - Accent4" xfId="47" builtinId="43" customBuiltin="1"/>
    <cellStyle name="40% - Accent4 2" xfId="133" xr:uid="{00000000-0005-0000-0000-0000DACD0000}"/>
    <cellStyle name="40% - Accent4 3" xfId="134" xr:uid="{00000000-0005-0000-0000-0000DBCD0000}"/>
    <cellStyle name="40% - Accent5" xfId="51" builtinId="47" customBuiltin="1"/>
    <cellStyle name="40% - Accent5 2" xfId="135" xr:uid="{00000000-0005-0000-0000-0000DDCD0000}"/>
    <cellStyle name="40% - Accent5 3" xfId="136" xr:uid="{00000000-0005-0000-0000-0000DECD0000}"/>
    <cellStyle name="40% - Accent6" xfId="55" builtinId="51" customBuiltin="1"/>
    <cellStyle name="40% - Accent6 2" xfId="137" xr:uid="{00000000-0005-0000-0000-0000E0CD0000}"/>
    <cellStyle name="40% - Accent6 3" xfId="138" xr:uid="{00000000-0005-0000-0000-0000E1CD0000}"/>
    <cellStyle name="60% - Accent1" xfId="36" builtinId="32" customBuiltin="1"/>
    <cellStyle name="60% - Accent1 2" xfId="139" xr:uid="{00000000-0005-0000-0000-0000E3CD0000}"/>
    <cellStyle name="60% - Accent2" xfId="40" builtinId="36" customBuiltin="1"/>
    <cellStyle name="60% - Accent2 2" xfId="140" xr:uid="{00000000-0005-0000-0000-0000E5CD0000}"/>
    <cellStyle name="60% - Accent3" xfId="44" builtinId="40" customBuiltin="1"/>
    <cellStyle name="60% - Accent3 2" xfId="141" xr:uid="{00000000-0005-0000-0000-0000E7CD0000}"/>
    <cellStyle name="60% - Accent4" xfId="48" builtinId="44" customBuiltin="1"/>
    <cellStyle name="60% - Accent4 2" xfId="142" xr:uid="{00000000-0005-0000-0000-0000E9CD0000}"/>
    <cellStyle name="60% - Accent5" xfId="52" builtinId="48" customBuiltin="1"/>
    <cellStyle name="60% - Accent5 2" xfId="143" xr:uid="{00000000-0005-0000-0000-0000EBCD0000}"/>
    <cellStyle name="60% - Accent6" xfId="56" builtinId="52" customBuiltin="1"/>
    <cellStyle name="60% - Accent6 2" xfId="144" xr:uid="{00000000-0005-0000-0000-0000EDCD0000}"/>
    <cellStyle name="Accent1" xfId="33" builtinId="29" customBuiltin="1"/>
    <cellStyle name="Accent1 2" xfId="145" xr:uid="{00000000-0005-0000-0000-0000EFCD0000}"/>
    <cellStyle name="Accent2" xfId="37" builtinId="33" customBuiltin="1"/>
    <cellStyle name="Accent2 2" xfId="146" xr:uid="{00000000-0005-0000-0000-0000F1CD0000}"/>
    <cellStyle name="Accent3" xfId="41" builtinId="37" customBuiltin="1"/>
    <cellStyle name="Accent3 2" xfId="147" xr:uid="{00000000-0005-0000-0000-0000F3CD0000}"/>
    <cellStyle name="Accent4" xfId="45" builtinId="41" customBuiltin="1"/>
    <cellStyle name="Accent4 2" xfId="148" xr:uid="{00000000-0005-0000-0000-0000F5CD0000}"/>
    <cellStyle name="Accent5" xfId="49" builtinId="45" customBuiltin="1"/>
    <cellStyle name="Accent5 2" xfId="149" xr:uid="{00000000-0005-0000-0000-0000F7CD0000}"/>
    <cellStyle name="Accent6" xfId="53" builtinId="49" customBuiltin="1"/>
    <cellStyle name="Accent6 2" xfId="150" xr:uid="{00000000-0005-0000-0000-0000F9CD0000}"/>
    <cellStyle name="Bad" xfId="151" xr:uid="{00000000-0005-0000-0000-0000FACD0000}"/>
    <cellStyle name="Bad 2" xfId="152" xr:uid="{00000000-0005-0000-0000-0000FBCD0000}"/>
    <cellStyle name="Bad 3" xfId="52904" xr:uid="{0380E112-AF8E-4C0D-A106-1AEDAA21F5EE}"/>
    <cellStyle name="Berekening" xfId="27" builtinId="22" customBuiltin="1"/>
    <cellStyle name="Berekening 2" xfId="153" xr:uid="{00000000-0005-0000-0000-0000FDCD0000}"/>
    <cellStyle name="Berekening 3" xfId="52952" xr:uid="{22C6DE92-EDC6-495C-8730-9483390CC148}"/>
    <cellStyle name="Bold text" xfId="154" xr:uid="{00000000-0005-0000-0000-0000FECD0000}"/>
    <cellStyle name="Calculation" xfId="155" xr:uid="{00000000-0005-0000-0000-0000FFCD0000}"/>
    <cellStyle name="Calculation 2" xfId="52905" xr:uid="{5FD1BAEB-7AD4-4030-AA2B-C8B35A03F9D4}"/>
    <cellStyle name="Calculation 3" xfId="52898" xr:uid="{51651881-6785-459C-8FA0-23899156BF1A}"/>
    <cellStyle name="Check Cell" xfId="156" xr:uid="{00000000-0005-0000-0000-000000CE0000}"/>
    <cellStyle name="Comma [0]" xfId="65" xr:uid="{00000000-0005-0000-0000-000001CE0000}"/>
    <cellStyle name="Comma [0] 2" xfId="52854" xr:uid="{00000000-0005-0000-0000-000002CE0000}"/>
    <cellStyle name="Comma [0] 3" xfId="52906" xr:uid="{677F0949-4156-4E67-B3A8-B8C33B6FA87D}"/>
    <cellStyle name="Comma [0]_AA BCR/ Basis ruimtestaat 13.0" xfId="1" xr:uid="{00000000-0005-0000-0000-000003CE0000}"/>
    <cellStyle name="Comma 2" xfId="52926" xr:uid="{ECF19906-4E2E-4416-BCA0-9E9C459FD7AA}"/>
    <cellStyle name="Comma_AA BCR/ Basis ruimtestaat 13.0" xfId="2" xr:uid="{00000000-0005-0000-0000-000004CE0000}"/>
    <cellStyle name="Comma_Uurtarieven 2000 LEVERANCIER" xfId="3" xr:uid="{00000000-0005-0000-0000-000006CE0000}"/>
    <cellStyle name="Controlecel" xfId="29" builtinId="23" customBuiltin="1"/>
    <cellStyle name="Controlecel 2" xfId="157" xr:uid="{00000000-0005-0000-0000-000008CE0000}"/>
    <cellStyle name="Currency [0]" xfId="52855" xr:uid="{00000000-0005-0000-0000-000009CE0000}"/>
    <cellStyle name="Currency [0] 2" xfId="52907" xr:uid="{B90AD289-300B-4D46-8886-68D10953A1D7}"/>
    <cellStyle name="Currency_2.objekten aanbestedi#B9BC8.xls" xfId="52927" xr:uid="{68895C5F-8FA0-40CE-B7F0-886B4D847D01}"/>
    <cellStyle name="Currency_ATIR-Calc-Uurtarief 2001" xfId="4" xr:uid="{00000000-0005-0000-0000-00000BCE0000}"/>
    <cellStyle name="Euro" xfId="66" xr:uid="{00000000-0005-0000-0000-00000DCE0000}"/>
    <cellStyle name="Euro 10" xfId="52928" xr:uid="{539CC157-56D1-40C7-8AC0-349FF034446B}"/>
    <cellStyle name="Euro 11" xfId="52929" xr:uid="{56C85768-BAD1-41A4-8981-7FB48B1DD601}"/>
    <cellStyle name="Euro 12" xfId="52930" xr:uid="{FF6AC4C3-F0D2-46B4-BABA-6A00F2827F50}"/>
    <cellStyle name="Euro 13" xfId="52931" xr:uid="{5B1086CD-7D29-4DD8-832E-227B7EC43F2B}"/>
    <cellStyle name="Euro 14" xfId="52932" xr:uid="{C6505585-70CB-4453-8B3C-5EB0459C9B66}"/>
    <cellStyle name="Euro 15" xfId="52933" xr:uid="{5FCC8C43-21A0-441D-A804-5491517BD0BC}"/>
    <cellStyle name="euro 16" xfId="52887" xr:uid="{D3740B19-4C44-4652-8E50-FF6177074EB3}"/>
    <cellStyle name="euro 17" xfId="52951" xr:uid="{BE208DEC-6BFD-40D0-A428-0EF631D96829}"/>
    <cellStyle name="Euro 2" xfId="67" xr:uid="{00000000-0005-0000-0000-00000ECE0000}"/>
    <cellStyle name="Euro 2 2" xfId="52856" xr:uid="{00000000-0005-0000-0000-00000FCE0000}"/>
    <cellStyle name="Euro 3" xfId="68" xr:uid="{00000000-0005-0000-0000-000010CE0000}"/>
    <cellStyle name="Euro 3 2" xfId="52857" xr:uid="{00000000-0005-0000-0000-000011CE0000}"/>
    <cellStyle name="Euro 3 3" xfId="52934" xr:uid="{C79490F7-DD0B-4604-91A1-1DB2A3FB9804}"/>
    <cellStyle name="Euro 4" xfId="69" xr:uid="{00000000-0005-0000-0000-000012CE0000}"/>
    <cellStyle name="Euro 4 2" xfId="52935" xr:uid="{13427C33-0A57-478E-B4CE-6F67795C7E96}"/>
    <cellStyle name="euro 5" xfId="52858" xr:uid="{00000000-0005-0000-0000-000013CE0000}"/>
    <cellStyle name="Euro 5 2" xfId="52936" xr:uid="{2804EE35-1EB7-4BC5-9D89-27E9F5D7056F}"/>
    <cellStyle name="euro 6" xfId="52859" xr:uid="{00000000-0005-0000-0000-000014CE0000}"/>
    <cellStyle name="Euro 6 2" xfId="52937" xr:uid="{5439E4A0-B5A2-4A0B-9275-E867850B01FB}"/>
    <cellStyle name="Euro 7" xfId="52938" xr:uid="{EF419E31-0AAF-47AC-9BA7-F4D8A92204EA}"/>
    <cellStyle name="Euro 8" xfId="52939" xr:uid="{EF09CC29-C455-49A3-9D23-C1E7AB7DC270}"/>
    <cellStyle name="Euro 9" xfId="52940" xr:uid="{12FC926F-04E6-492C-BC4B-C7B2654A5E27}"/>
    <cellStyle name="Euro_1.5 Ruimtestaten SRO N2" xfId="52941" xr:uid="{4DD3007D-7268-4B77-A37C-FEDE194AC1B6}"/>
    <cellStyle name="Explanatory Text" xfId="158" xr:uid="{00000000-0005-0000-0000-000016CE0000}"/>
    <cellStyle name="Followed Hyperlink_Aantal groepen per school.xls" xfId="5" xr:uid="{00000000-0005-0000-0000-000017CE0000}"/>
    <cellStyle name="Gekoppelde cel" xfId="28" builtinId="24" customBuiltin="1"/>
    <cellStyle name="Gekoppelde cel 2" xfId="159" xr:uid="{00000000-0005-0000-0000-000019CE0000}"/>
    <cellStyle name="Goed" xfId="22" builtinId="26" customBuiltin="1"/>
    <cellStyle name="Goed 2" xfId="160" xr:uid="{00000000-0005-0000-0000-00001BCE0000}"/>
    <cellStyle name="Goed 3" xfId="161" xr:uid="{00000000-0005-0000-0000-00001CCE0000}"/>
    <cellStyle name="Good" xfId="162" xr:uid="{00000000-0005-0000-0000-00001DCE0000}"/>
    <cellStyle name="Good 2" xfId="52908" xr:uid="{7ACAD843-D495-4DE7-9C88-C1636948361A}"/>
    <cellStyle name="Heading 1" xfId="163" xr:uid="{00000000-0005-0000-0000-00001ECE0000}"/>
    <cellStyle name="Heading 1 2" xfId="52909" xr:uid="{370DA0EE-ED9E-4163-BD8B-78F6A8A2D9E3}"/>
    <cellStyle name="Heading 2" xfId="164" xr:uid="{00000000-0005-0000-0000-00001FCE0000}"/>
    <cellStyle name="Heading 2 2" xfId="52910" xr:uid="{C0F3CF84-571B-4755-8C4C-A45C9C1CF5B3}"/>
    <cellStyle name="Heading 3" xfId="165" xr:uid="{00000000-0005-0000-0000-000020CE0000}"/>
    <cellStyle name="Heading 3 2" xfId="52911" xr:uid="{75632DDB-AADB-4671-BFE3-E37EEC696898}"/>
    <cellStyle name="Heading 4" xfId="166" xr:uid="{00000000-0005-0000-0000-000021CE0000}"/>
    <cellStyle name="Hyperlink 2" xfId="52860" xr:uid="{00000000-0005-0000-0000-000022CE0000}"/>
    <cellStyle name="Input" xfId="167" xr:uid="{00000000-0005-0000-0000-000023CE0000}"/>
    <cellStyle name="Input 2" xfId="52912" xr:uid="{00258041-2E99-4BE0-AE98-221C6EDFC007}"/>
    <cellStyle name="Input 3" xfId="52897" xr:uid="{1D82A422-2727-40C7-8278-93091DB23E66}"/>
    <cellStyle name="Invoer" xfId="25" builtinId="20" customBuiltin="1"/>
    <cellStyle name="invoer 2" xfId="168" xr:uid="{00000000-0005-0000-0000-000025CE0000}"/>
    <cellStyle name="Komma" xfId="6" builtinId="3"/>
    <cellStyle name="Komma [0] 2" xfId="70" xr:uid="{00000000-0005-0000-0000-000027CE0000}"/>
    <cellStyle name="Komma [0] 3" xfId="52889" xr:uid="{4105A538-8CEC-45BB-935C-C5B0C7BBEF9E}"/>
    <cellStyle name="Komma 2" xfId="71" xr:uid="{00000000-0005-0000-0000-000028CE0000}"/>
    <cellStyle name="Komma 2 2" xfId="52861" xr:uid="{00000000-0005-0000-0000-000029CE0000}"/>
    <cellStyle name="Komma 3" xfId="72" xr:uid="{00000000-0005-0000-0000-00002ACE0000}"/>
    <cellStyle name="Komma 3 2" xfId="73" xr:uid="{00000000-0005-0000-0000-00002BCE0000}"/>
    <cellStyle name="Komma 3 3" xfId="102" xr:uid="{00000000-0005-0000-0000-00002CCE0000}"/>
    <cellStyle name="Komma 3 4" xfId="52913" xr:uid="{CBE9721E-B978-4C4C-A7FE-A072E155A213}"/>
    <cellStyle name="Komma 4" xfId="74" xr:uid="{00000000-0005-0000-0000-00002DCE0000}"/>
    <cellStyle name="Komma 4 2" xfId="52862" xr:uid="{00000000-0005-0000-0000-00002ECE0000}"/>
    <cellStyle name="Komma 4 3" xfId="52914" xr:uid="{C3B6569F-960F-453C-9D45-F2D6EF388BE2}"/>
    <cellStyle name="Komma 5" xfId="52863" xr:uid="{00000000-0005-0000-0000-00002FCE0000}"/>
    <cellStyle name="Komma 5 2" xfId="52903" xr:uid="{D8964A0F-C31A-461B-8372-9D6BB0A3A5AF}"/>
    <cellStyle name="Komma 6" xfId="52864" xr:uid="{00000000-0005-0000-0000-000030CE0000}"/>
    <cellStyle name="Komma 7" xfId="52886" xr:uid="{65CB7CDD-5629-4C20-B31F-6DD0B37D5600}"/>
    <cellStyle name="Komma 8" xfId="52888" xr:uid="{FC53C8C2-72B9-4E6E-8181-D0F45B146D48}"/>
    <cellStyle name="Komma 9" xfId="52950" xr:uid="{B6C85478-B8AF-40F7-AEFB-7E6B0C958BF7}"/>
    <cellStyle name="kop" xfId="75" xr:uid="{00000000-0005-0000-0000-000031CE0000}"/>
    <cellStyle name="Kop 1" xfId="18" builtinId="16" customBuiltin="1"/>
    <cellStyle name="Kop 1 2" xfId="169" xr:uid="{00000000-0005-0000-0000-000033CE0000}"/>
    <cellStyle name="Kop 2" xfId="19" builtinId="17" customBuiltin="1"/>
    <cellStyle name="Kop 2 2" xfId="170" xr:uid="{00000000-0005-0000-0000-000035CE0000}"/>
    <cellStyle name="Kop 3" xfId="20" builtinId="18" customBuiltin="1"/>
    <cellStyle name="Kop 3 2" xfId="171" xr:uid="{00000000-0005-0000-0000-000037CE0000}"/>
    <cellStyle name="Kop 4" xfId="21" builtinId="19" customBuiltin="1"/>
    <cellStyle name="Kop 4 2" xfId="172" xr:uid="{00000000-0005-0000-0000-000039CE0000}"/>
    <cellStyle name="Koppen_rekenblad" xfId="173" xr:uid="{00000000-0005-0000-0000-00003ACE0000}"/>
    <cellStyle name="koppenrekenblad2" xfId="174" xr:uid="{00000000-0005-0000-0000-00003BCE0000}"/>
    <cellStyle name="koppenrekenblad2 2" xfId="52865" xr:uid="{00000000-0005-0000-0000-00003CCE0000}"/>
    <cellStyle name="koppenrekenblad2 3" xfId="52890" xr:uid="{DBB80D11-7162-46CE-B5D4-F9840E6E29AA}"/>
    <cellStyle name="Linked Cell" xfId="175" xr:uid="{00000000-0005-0000-0000-00003DCE0000}"/>
    <cellStyle name="Linked Cell 2" xfId="52915" xr:uid="{3A853CE2-EEB2-4217-9A39-3A0609D84B0F}"/>
    <cellStyle name="m2" xfId="176" xr:uid="{00000000-0005-0000-0000-00003ECE0000}"/>
    <cellStyle name="m2 2" xfId="52866" xr:uid="{00000000-0005-0000-0000-00003FCE0000}"/>
    <cellStyle name="m2 3" xfId="52891" xr:uid="{244C33F3-C4AA-4195-9813-53AAB4667F43}"/>
    <cellStyle name="Neutraal" xfId="24" builtinId="28" customBuiltin="1"/>
    <cellStyle name="Neutraal 2" xfId="177" xr:uid="{00000000-0005-0000-0000-000041CE0000}"/>
    <cellStyle name="Neutral" xfId="178" xr:uid="{00000000-0005-0000-0000-000042CE0000}"/>
    <cellStyle name="NIBa standaard" xfId="52942" xr:uid="{82473B9B-95AB-40D3-BB77-6E1055CC1207}"/>
    <cellStyle name="Normaal 2" xfId="76" xr:uid="{00000000-0005-0000-0000-000043CE0000}"/>
    <cellStyle name="Normaal 2 2" xfId="52924" xr:uid="{6F3046A5-CEAB-496E-8538-12CB6F95F292}"/>
    <cellStyle name="Normaal 3" xfId="52947" xr:uid="{C37DDD52-82A1-49E7-BBEA-0F866C11F631}"/>
    <cellStyle name="Normaal 4" xfId="52948" xr:uid="{FD4945E1-4E48-4CA8-8BAD-0271AD06D03C}"/>
    <cellStyle name="Normaal_Basis Inventarisatielijst. xls.xls" xfId="77" xr:uid="{00000000-0005-0000-0000-000044CE0000}"/>
    <cellStyle name="Normal 2" xfId="179" xr:uid="{00000000-0005-0000-0000-000045CE0000}"/>
    <cellStyle name="Normal 2 2" xfId="52943" xr:uid="{48E88BD1-7349-452E-9C8A-877EE21EFD1E}"/>
    <cellStyle name="Normal_ KLM-CTR(STA)-Recap.xls" xfId="7" xr:uid="{00000000-0005-0000-0000-000046CE0000}"/>
    <cellStyle name="Normal_ KLM-CTR(STA)-Recap.xls 2" xfId="60" xr:uid="{00000000-0005-0000-0000-000047CE0000}"/>
    <cellStyle name="Normal_AFRPPRIJS.xls" xfId="8" xr:uid="{00000000-0005-0000-0000-000048CE0000}"/>
    <cellStyle name="Normal_ATIR-Calc-Uurtarief 2001" xfId="9" xr:uid="{00000000-0005-0000-0000-000049CE0000}"/>
    <cellStyle name="Normal_CALCULATIEBLAD.XLS" xfId="10" xr:uid="{00000000-0005-0000-0000-00004ACE0000}"/>
    <cellStyle name="Normal_CALCULATIEBLAD.XLS 2" xfId="61" xr:uid="{00000000-0005-0000-0000-00004BCE0000}"/>
    <cellStyle name="Normal_Uurtarieven 2000 LEVERANCIER" xfId="11" xr:uid="{00000000-0005-0000-0000-00004CCE0000}"/>
    <cellStyle name="Normal_Workbook1_AFRPPRIJS.xls" xfId="12" xr:uid="{00000000-0005-0000-0000-00004DCE0000}"/>
    <cellStyle name="Note" xfId="180" xr:uid="{00000000-0005-0000-0000-00004ECE0000}"/>
    <cellStyle name="Note 2" xfId="52916" xr:uid="{55282C1C-C593-44FF-A37E-8554F1BAF9E6}"/>
    <cellStyle name="Note 3" xfId="52896" xr:uid="{631AA0C0-52E8-4F64-8C82-D642BF9C0D4A}"/>
    <cellStyle name="Notitie 2" xfId="58" xr:uid="{00000000-0005-0000-0000-00004FCE0000}"/>
    <cellStyle name="Notitie 3" xfId="181" xr:uid="{00000000-0005-0000-0000-000050CE0000}"/>
    <cellStyle name="Ongedefinieerd" xfId="13" xr:uid="{00000000-0005-0000-0000-000051CE0000}"/>
    <cellStyle name="Ongedefinieerd 2" xfId="78" xr:uid="{00000000-0005-0000-0000-000052CE0000}"/>
    <cellStyle name="Ongeldig" xfId="23" builtinId="27" customBuiltin="1"/>
    <cellStyle name="Ongeldig 2" xfId="182" xr:uid="{00000000-0005-0000-0000-000054CE0000}"/>
    <cellStyle name="Output" xfId="183" xr:uid="{00000000-0005-0000-0000-000055CE0000}"/>
    <cellStyle name="Output 2" xfId="52917" xr:uid="{DC746F5E-5FDA-414E-8576-0F6E3E08A52B}"/>
    <cellStyle name="Output 3" xfId="52895" xr:uid="{CF779809-7A3C-401A-8CD0-021140362163}"/>
    <cellStyle name="prijslijst" xfId="52944" xr:uid="{E3262199-D07A-41C3-ABED-AE3FC164CC7E}"/>
    <cellStyle name="Procent" xfId="14" builtinId="5"/>
    <cellStyle name="Procent 2" xfId="63" xr:uid="{00000000-0005-0000-0000-000057CE0000}"/>
    <cellStyle name="Procent 2 2" xfId="79" xr:uid="{00000000-0005-0000-0000-000058CE0000}"/>
    <cellStyle name="Procent 2 2 2" xfId="52953" xr:uid="{A29F8483-4A14-4846-BDA4-19F8D56E89B9}"/>
    <cellStyle name="Procent 2 3" xfId="52867" xr:uid="{00000000-0005-0000-0000-000059CE0000}"/>
    <cellStyle name="Procent 2 4" xfId="52900" xr:uid="{C9ACA85F-8910-41DE-BF4C-CC8BAE435360}"/>
    <cellStyle name="Procent 3" xfId="80" xr:uid="{00000000-0005-0000-0000-00005ACE0000}"/>
    <cellStyle name="Procent 3 2" xfId="52901" xr:uid="{5191B43F-1E10-429B-8D7D-83D0136626E3}"/>
    <cellStyle name="Procent 4" xfId="52892" xr:uid="{16096835-8A35-4607-B588-068D4974B398}"/>
    <cellStyle name="Ruimtestaat_Koppen" xfId="184" xr:uid="{00000000-0005-0000-0000-00005BCE0000}"/>
    <cellStyle name="Standaard" xfId="0" builtinId="0"/>
    <cellStyle name="Standaard 10" xfId="81" xr:uid="{00000000-0005-0000-0000-00005DCE0000}"/>
    <cellStyle name="Standaard 10 2" xfId="82" xr:uid="{00000000-0005-0000-0000-00005ECE0000}"/>
    <cellStyle name="Standaard 11" xfId="83" xr:uid="{00000000-0005-0000-0000-00005FCE0000}"/>
    <cellStyle name="Standaard 12" xfId="84" xr:uid="{00000000-0005-0000-0000-000060CE0000}"/>
    <cellStyle name="Standaard 13" xfId="85" xr:uid="{00000000-0005-0000-0000-000061CE0000}"/>
    <cellStyle name="Standaard 13 2" xfId="52868" xr:uid="{00000000-0005-0000-0000-000062CE0000}"/>
    <cellStyle name="Standaard 14" xfId="52869" xr:uid="{00000000-0005-0000-0000-000063CE0000}"/>
    <cellStyle name="Standaard 15" xfId="52883" xr:uid="{E3C22AE2-3D66-4AA0-A8B9-28B328798185}"/>
    <cellStyle name="Standaard 16" xfId="52885" xr:uid="{DB992A91-EEC1-41F4-B724-E1726EE267B2}"/>
    <cellStyle name="Standaard 2" xfId="57" xr:uid="{00000000-0005-0000-0000-000064CE0000}"/>
    <cellStyle name="Standaard 2 2" xfId="86" xr:uid="{00000000-0005-0000-0000-000065CE0000}"/>
    <cellStyle name="Standaard 2 2 2" xfId="87" xr:uid="{00000000-0005-0000-0000-000066CE0000}"/>
    <cellStyle name="Standaard 2 2 2 2" xfId="88" xr:uid="{00000000-0005-0000-0000-000067CE0000}"/>
    <cellStyle name="Standaard 2 2 3" xfId="52918" xr:uid="{4CF6528B-E68A-4B22-9261-DAE87E64B36C}"/>
    <cellStyle name="Standaard 2 3" xfId="89" xr:uid="{00000000-0005-0000-0000-000068CE0000}"/>
    <cellStyle name="Standaard 2 3 2" xfId="52870" xr:uid="{00000000-0005-0000-0000-000069CE0000}"/>
    <cellStyle name="Standaard 2 3 3" xfId="52919" xr:uid="{32D542B5-3BB1-43C8-AF41-1F31F2EE280C}"/>
    <cellStyle name="Standaard 2 4" xfId="52871" xr:uid="{00000000-0005-0000-0000-00006ACE0000}"/>
    <cellStyle name="Standaard 2 4 2" xfId="52920" xr:uid="{007811D9-F953-49C4-BE67-D354F91F6286}"/>
    <cellStyle name="Standaard 2 5" xfId="52884" xr:uid="{E5670C30-A261-4059-96F8-CCABE0622615}"/>
    <cellStyle name="Standaard 3" xfId="62" xr:uid="{00000000-0005-0000-0000-00006BCE0000}"/>
    <cellStyle name="Standaard 3 2" xfId="52872" xr:uid="{00000000-0005-0000-0000-00006CCE0000}"/>
    <cellStyle name="Standaard 3 2 2" xfId="52873" xr:uid="{00000000-0005-0000-0000-00006DCE0000}"/>
    <cellStyle name="Standaard 3 3" xfId="52874" xr:uid="{00000000-0005-0000-0000-00006ECE0000}"/>
    <cellStyle name="Standaard 3 4" xfId="52875" xr:uid="{00000000-0005-0000-0000-00006FCE0000}"/>
    <cellStyle name="Standaard 3 5" xfId="52876" xr:uid="{00000000-0005-0000-0000-000070CE0000}"/>
    <cellStyle name="Standaard 4" xfId="90" xr:uid="{00000000-0005-0000-0000-000071CE0000}"/>
    <cellStyle name="Standaard 4 2" xfId="100" xr:uid="{00000000-0005-0000-0000-000072CE0000}"/>
    <cellStyle name="Standaard 4 3" xfId="52877" xr:uid="{00000000-0005-0000-0000-000073CE0000}"/>
    <cellStyle name="Standaard 4 4" xfId="52921" xr:uid="{87EB84A6-3703-45FD-AEB6-D77E06F62C40}"/>
    <cellStyle name="Standaard 5" xfId="91" xr:uid="{00000000-0005-0000-0000-000074CE0000}"/>
    <cellStyle name="Standaard 5 2" xfId="92" xr:uid="{00000000-0005-0000-0000-000075CE0000}"/>
    <cellStyle name="Standaard 5 3" xfId="52899" xr:uid="{EA1AAD4C-5F73-4E7B-856C-B4F3AD57D9B6}"/>
    <cellStyle name="Standaard 6" xfId="93" xr:uid="{00000000-0005-0000-0000-000076CE0000}"/>
    <cellStyle name="Standaard 6 2" xfId="52922" xr:uid="{AB0F3901-6E5C-4F30-A23A-444ECED4D430}"/>
    <cellStyle name="Standaard 7" xfId="94" xr:uid="{00000000-0005-0000-0000-000077CE0000}"/>
    <cellStyle name="Standaard 7 2" xfId="52878" xr:uid="{00000000-0005-0000-0000-000078CE0000}"/>
    <cellStyle name="Standaard 7 3" xfId="52902" xr:uid="{08172B9E-5C5F-4626-8A06-98E223D287E3}"/>
    <cellStyle name="Standaard 8" xfId="95" xr:uid="{00000000-0005-0000-0000-000079CE0000}"/>
    <cellStyle name="Standaard 9" xfId="96" xr:uid="{00000000-0005-0000-0000-00007ACE0000}"/>
    <cellStyle name="Standaard_Bijlage 1+3" xfId="59" xr:uid="{00000000-0005-0000-0000-00007BCE0000}"/>
    <cellStyle name="Standaard_Blad1" xfId="15" xr:uid="{00000000-0005-0000-0000-00007CCE0000}"/>
    <cellStyle name="Titel" xfId="17" builtinId="15" customBuiltin="1"/>
    <cellStyle name="Titel 2" xfId="185" xr:uid="{00000000-0005-0000-0000-00007ECE0000}"/>
    <cellStyle name="Title" xfId="186" xr:uid="{00000000-0005-0000-0000-00007FCE0000}"/>
    <cellStyle name="Totaal" xfId="32" builtinId="25" customBuiltin="1"/>
    <cellStyle name="Totaal 2" xfId="187" xr:uid="{00000000-0005-0000-0000-000081CE0000}"/>
    <cellStyle name="Totaal 3" xfId="52949" xr:uid="{28692B9C-3417-4F26-8AF9-ACAC0D0A2A8C}"/>
    <cellStyle name="Total" xfId="188" xr:uid="{00000000-0005-0000-0000-000082CE0000}"/>
    <cellStyle name="Total 2" xfId="52923" xr:uid="{D0E47E86-3C68-40C0-92BB-6523BDFAB681}"/>
    <cellStyle name="Total 3" xfId="52894" xr:uid="{345D9A49-08DB-436E-8BF8-C0A696C1E2EA}"/>
    <cellStyle name="Uitvoer" xfId="26" builtinId="21" customBuiltin="1"/>
    <cellStyle name="Uitvoer 2" xfId="189" xr:uid="{00000000-0005-0000-0000-000084CE0000}"/>
    <cellStyle name="Valuta" xfId="16" builtinId="4"/>
    <cellStyle name="Valuta 2" xfId="64" xr:uid="{00000000-0005-0000-0000-000086CE0000}"/>
    <cellStyle name="Valuta 2 2" xfId="99" xr:uid="{00000000-0005-0000-0000-000087CE0000}"/>
    <cellStyle name="Valuta 2 3" xfId="52879" xr:uid="{00000000-0005-0000-0000-000088CE0000}"/>
    <cellStyle name="Valuta 3" xfId="97" xr:uid="{00000000-0005-0000-0000-000089CE0000}"/>
    <cellStyle name="Valuta 3 2" xfId="101" xr:uid="{00000000-0005-0000-0000-00008ACE0000}"/>
    <cellStyle name="Valuta 3 3" xfId="52880" xr:uid="{00000000-0005-0000-0000-00008BCE0000}"/>
    <cellStyle name="Valuta 4" xfId="98" xr:uid="{00000000-0005-0000-0000-00008CCE0000}"/>
    <cellStyle name="Valuta 4 2" xfId="52881" xr:uid="{00000000-0005-0000-0000-00008DCE0000}"/>
    <cellStyle name="Valuta 5" xfId="52882" xr:uid="{00000000-0005-0000-0000-00008ECE0000}"/>
    <cellStyle name="Valuta 6" xfId="52893" xr:uid="{83F4797A-F902-4A68-BA95-F0C9BFBCAE51}"/>
    <cellStyle name="Valuta euro rb" xfId="190" xr:uid="{00000000-0005-0000-0000-00008FCE0000}"/>
    <cellStyle name="Valuta F rb" xfId="191" xr:uid="{00000000-0005-0000-0000-000090CE0000}"/>
    <cellStyle name="Valuta gulden rb" xfId="192" xr:uid="{00000000-0005-0000-0000-000091CE0000}"/>
    <cellStyle name="Verklarende tekst" xfId="31" builtinId="53" customBuiltin="1"/>
    <cellStyle name="Verklarende tekst 2" xfId="193" xr:uid="{00000000-0005-0000-0000-000093CE0000}"/>
    <cellStyle name="Waarschuwingstekst" xfId="30" builtinId="11" customBuiltin="1"/>
    <cellStyle name="Waarschuwingstekst 2" xfId="194" xr:uid="{00000000-0005-0000-0000-000095CE0000}"/>
    <cellStyle name="Währung [0]_Aufmaß" xfId="52945" xr:uid="{0DAF2A76-A4DE-46E8-A06C-8B3281AF9A2B}"/>
    <cellStyle name="Währung_Aufmaß" xfId="52946" xr:uid="{B48D12ED-7AE1-4856-93E7-BCD69F281A03}"/>
    <cellStyle name="Warning Text" xfId="195" xr:uid="{00000000-0005-0000-0000-000096CE0000}"/>
  </cellStyles>
  <dxfs count="10">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aredStrings" Target="sharedStrings.xml"/><Relationship Id="rId27"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0</xdr:col>
      <xdr:colOff>1905</xdr:colOff>
      <xdr:row>7</xdr:row>
      <xdr:rowOff>30479</xdr:rowOff>
    </xdr:from>
    <xdr:to>
      <xdr:col>16</xdr:col>
      <xdr:colOff>135255</xdr:colOff>
      <xdr:row>60</xdr:row>
      <xdr:rowOff>57150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54404"/>
          <a:ext cx="11182350" cy="86086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000" b="1">
              <a:solidFill>
                <a:schemeClr val="dk1"/>
              </a:solidFill>
              <a:effectLst/>
              <a:latin typeface="Century Gothic" panose="020B0502020202020204" pitchFamily="34" charset="0"/>
              <a:ea typeface="+mn-ea"/>
              <a:cs typeface="+mn-cs"/>
            </a:rPr>
            <a:t>Algemeen</a:t>
          </a:r>
        </a:p>
        <a:p>
          <a:pPr marL="0" lvl="0" indent="0"/>
          <a:r>
            <a:rPr lang="nl-NL" sz="1000" b="0">
              <a:solidFill>
                <a:schemeClr val="dk1"/>
              </a:solidFill>
              <a:effectLst/>
              <a:latin typeface="Century Gothic" panose="020B0502020202020204" pitchFamily="34" charset="0"/>
              <a:ea typeface="+mn-ea"/>
              <a:cs typeface="+mn-cs"/>
            </a:rPr>
            <a:t>De inschrijver draagt er zorg voor dat de totstandkoming van het inschrijvingsbedrag overeenkomt met de onderliggende tabbladen. Indien dit niet het geval is wordt de inschrijving ongeldig verklaard. Per tabblad worden uitsluitend de bruine</a:t>
          </a:r>
          <a:r>
            <a:rPr lang="nl-NL" sz="1000" b="0" baseline="0">
              <a:solidFill>
                <a:schemeClr val="dk1"/>
              </a:solidFill>
              <a:effectLst/>
              <a:latin typeface="Century Gothic" panose="020B0502020202020204" pitchFamily="34" charset="0"/>
              <a:ea typeface="+mn-ea"/>
              <a:cs typeface="+mn-cs"/>
            </a:rPr>
            <a:t> invoervelden ingevuld. De overige velden worden met behulp van formules automatisch berekend.</a:t>
          </a:r>
          <a:endParaRPr lang="nl-NL" sz="1000" b="0">
            <a:solidFill>
              <a:schemeClr val="dk1"/>
            </a:solidFill>
            <a:effectLst/>
            <a:latin typeface="Century Gothic" panose="020B0502020202020204" pitchFamily="34" charset="0"/>
            <a:ea typeface="+mn-ea"/>
            <a:cs typeface="+mn-cs"/>
          </a:endParaRPr>
        </a:p>
        <a:p>
          <a:pPr lvl="0"/>
          <a:endParaRPr lang="nl-NL" sz="1000" b="0">
            <a:solidFill>
              <a:schemeClr val="dk1"/>
            </a:solidFill>
            <a:effectLst/>
            <a:latin typeface="Century Gothic" panose="020B0502020202020204" pitchFamily="34" charset="0"/>
            <a:ea typeface="+mn-ea"/>
            <a:cs typeface="+mn-cs"/>
          </a:endParaRPr>
        </a:p>
        <a:p>
          <a:pPr lvl="0"/>
          <a:r>
            <a:rPr lang="nl-NL" sz="1000" b="0">
              <a:solidFill>
                <a:schemeClr val="dk1"/>
              </a:solidFill>
              <a:effectLst/>
              <a:latin typeface="Century Gothic" panose="020B0502020202020204" pitchFamily="34" charset="0"/>
              <a:ea typeface="+mn-ea"/>
              <a:cs typeface="+mn-cs"/>
            </a:rPr>
            <a:t>Het door de inschrijver ingediende inschrijfbedrag is de maximale vergoeding voor het gevraagde in de aanbestedingsdocumenten.</a:t>
          </a:r>
        </a:p>
        <a:p>
          <a:pPr lvl="0"/>
          <a:endParaRPr lang="nl-NL" sz="1000" b="1">
            <a:solidFill>
              <a:schemeClr val="dk1"/>
            </a:solidFill>
            <a:effectLst/>
            <a:latin typeface="Century Gothic" panose="020B0502020202020204" pitchFamily="34" charset="0"/>
            <a:ea typeface="+mn-ea"/>
            <a:cs typeface="+mn-cs"/>
          </a:endParaRPr>
        </a:p>
        <a:p>
          <a:pPr lvl="0"/>
          <a:r>
            <a:rPr lang="nl-NL" sz="1000" b="1">
              <a:solidFill>
                <a:schemeClr val="dk1"/>
              </a:solidFill>
              <a:effectLst/>
              <a:latin typeface="Century Gothic" panose="020B0502020202020204" pitchFamily="34" charset="0"/>
              <a:ea typeface="+mn-ea"/>
              <a:cs typeface="+mn-cs"/>
            </a:rPr>
            <a:t>Prijsniveau en werkbare dagen</a:t>
          </a:r>
        </a:p>
        <a:p>
          <a:r>
            <a:rPr lang="nl-NL" sz="1000" b="0">
              <a:solidFill>
                <a:schemeClr val="dk1"/>
              </a:solidFill>
              <a:effectLst/>
              <a:latin typeface="Century Gothic" panose="020B0502020202020204" pitchFamily="34" charset="0"/>
              <a:ea typeface="+mn-ea"/>
              <a:cs typeface="+mn-cs"/>
            </a:rPr>
            <a:t>Het loon- en prijspeil </a:t>
          </a:r>
          <a:r>
            <a:rPr lang="nl-NL" sz="1000" b="0">
              <a:solidFill>
                <a:sysClr val="windowText" lastClr="000000"/>
              </a:solidFill>
              <a:effectLst/>
              <a:latin typeface="Century Gothic" panose="020B0502020202020204" pitchFamily="34" charset="0"/>
              <a:ea typeface="+mn-ea"/>
              <a:cs typeface="+mn-cs"/>
            </a:rPr>
            <a:t>van 1 januari 2024 is </a:t>
          </a:r>
          <a:r>
            <a:rPr lang="nl-NL" sz="1000" b="0">
              <a:solidFill>
                <a:schemeClr val="dk1"/>
              </a:solidFill>
              <a:effectLst/>
              <a:latin typeface="Century Gothic" panose="020B0502020202020204" pitchFamily="34" charset="0"/>
              <a:ea typeface="+mn-ea"/>
              <a:cs typeface="+mn-cs"/>
            </a:rPr>
            <a:t>het 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en de uitgangspunten in de aanbestedingsdocumenten. Het aantal werkbare dagen per jaar is een gemiddelde over 5 jaar. Er vindt geen periodieke verrekening plaats in verband met schrikkeljaren. </a:t>
          </a:r>
        </a:p>
        <a:p>
          <a:endParaRPr lang="nl-NL" sz="1000" b="1">
            <a:solidFill>
              <a:schemeClr val="dk1"/>
            </a:solidFill>
            <a:effectLst/>
            <a:latin typeface="Century Gothic" panose="020B0502020202020204" pitchFamily="34" charset="0"/>
            <a:ea typeface="+mn-ea"/>
            <a:cs typeface="+mn-cs"/>
          </a:endParaRPr>
        </a:p>
        <a:p>
          <a:pPr lvl="0"/>
          <a:r>
            <a:rPr lang="nl-NL" sz="1000" b="1">
              <a:solidFill>
                <a:schemeClr val="dk1"/>
              </a:solidFill>
              <a:effectLst/>
              <a:latin typeface="Century Gothic" panose="020B0502020202020204" pitchFamily="34" charset="0"/>
              <a:ea typeface="+mn-ea"/>
              <a:cs typeface="+mn-cs"/>
            </a:rPr>
            <a:t>Ruimtestaat</a:t>
          </a:r>
        </a:p>
        <a:p>
          <a:r>
            <a:rPr lang="nl-NL" sz="1000" b="0">
              <a:solidFill>
                <a:schemeClr val="dk1"/>
              </a:solidFill>
              <a:effectLst/>
              <a:latin typeface="Century Gothic" panose="020B0502020202020204" pitchFamily="34" charset="0"/>
              <a:ea typeface="+mn-ea"/>
              <a:cs typeface="+mn-cs"/>
            </a:rPr>
            <a:t>De ruimtestaat is met een zo groot mogelijke zorgvuldigheid samengesteld. Desondanks kunnen zich verschillen met de werkelijkheid voordoen door verbouwingen en verhuizingen in de gebouwen.  </a:t>
          </a:r>
          <a:endParaRPr lang="nl-NL" sz="1000" b="1">
            <a:solidFill>
              <a:schemeClr val="dk1"/>
            </a:solidFill>
            <a:effectLst/>
            <a:latin typeface="Century Gothic" panose="020B0502020202020204" pitchFamily="34" charset="0"/>
            <a:ea typeface="+mn-ea"/>
            <a:cs typeface="+mn-cs"/>
          </a:endParaRPr>
        </a:p>
        <a:p>
          <a:r>
            <a:rPr lang="nl-NL" sz="1000" b="0">
              <a:solidFill>
                <a:schemeClr val="dk1"/>
              </a:solidFill>
              <a:effectLst/>
              <a:latin typeface="Century Gothic" panose="020B0502020202020204" pitchFamily="34" charset="0"/>
              <a:ea typeface="+mn-ea"/>
              <a:cs typeface="+mn-cs"/>
            </a:rPr>
            <a:t> </a:t>
          </a:r>
          <a:endParaRPr lang="nl-NL" sz="1000" b="1">
            <a:solidFill>
              <a:schemeClr val="dk1"/>
            </a:solidFill>
            <a:effectLst/>
            <a:latin typeface="Century Gothic" panose="020B0502020202020204" pitchFamily="34" charset="0"/>
            <a:ea typeface="+mn-ea"/>
            <a:cs typeface="+mn-cs"/>
          </a:endParaRPr>
        </a:p>
        <a:p>
          <a:r>
            <a:rPr lang="nl-NL" sz="1000" b="0">
              <a:solidFill>
                <a:schemeClr val="dk1"/>
              </a:solidFill>
              <a:effectLst/>
              <a:latin typeface="Century Gothic" panose="020B0502020202020204" pitchFamily="34"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000" b="1">
            <a:solidFill>
              <a:schemeClr val="dk1"/>
            </a:solidFill>
            <a:effectLst/>
            <a:latin typeface="Century Gothic" panose="020B0502020202020204" pitchFamily="34" charset="0"/>
            <a:ea typeface="+mn-ea"/>
            <a:cs typeface="+mn-cs"/>
          </a:endParaRPr>
        </a:p>
        <a:p>
          <a:pPr lvl="0"/>
          <a:r>
            <a:rPr lang="nl-NL" sz="1000" b="1">
              <a:solidFill>
                <a:schemeClr val="dk1"/>
              </a:solidFill>
              <a:effectLst/>
              <a:latin typeface="Century Gothic" panose="020B0502020202020204" pitchFamily="34" charset="0"/>
              <a:ea typeface="+mn-ea"/>
              <a:cs typeface="+mn-cs"/>
            </a:rPr>
            <a:t>Contractjaarprijs</a:t>
          </a:r>
        </a:p>
        <a:p>
          <a:r>
            <a:rPr lang="nl-NL" sz="1000" b="0">
              <a:solidFill>
                <a:schemeClr val="dk1"/>
              </a:solidFill>
              <a:effectLst/>
              <a:latin typeface="Century Gothic" panose="020B0502020202020204" pitchFamily="34" charset="0"/>
              <a:ea typeface="+mn-ea"/>
              <a:cs typeface="+mn-cs"/>
            </a:rPr>
            <a:t>De contractjaarprijs is opgebouwd uit alle componenten die zijn opgenomen in het calculatiemodel met uitzondering </a:t>
          </a:r>
          <a:r>
            <a:rPr lang="nl-NL" sz="1000" b="0">
              <a:solidFill>
                <a:sysClr val="windowText" lastClr="000000"/>
              </a:solidFill>
              <a:effectLst/>
              <a:latin typeface="Century Gothic" panose="020B0502020202020204" pitchFamily="34" charset="0"/>
              <a:ea typeface="+mn-ea"/>
              <a:cs typeface="+mn-cs"/>
            </a:rPr>
            <a:t>van de afroepprijzen.</a:t>
          </a:r>
          <a:endParaRPr lang="nl-NL" sz="1000" b="1">
            <a:solidFill>
              <a:sysClr val="windowText" lastClr="000000"/>
            </a:solidFill>
            <a:effectLst/>
            <a:latin typeface="Century Gothic" panose="020B0502020202020204" pitchFamily="34" charset="0"/>
            <a:ea typeface="+mn-ea"/>
            <a:cs typeface="+mn-cs"/>
          </a:endParaRPr>
        </a:p>
        <a:p>
          <a:r>
            <a:rPr lang="nl-NL" sz="1000" b="0">
              <a:solidFill>
                <a:schemeClr val="dk1"/>
              </a:solidFill>
              <a:effectLst/>
              <a:latin typeface="Century Gothic" panose="020B0502020202020204" pitchFamily="34" charset="0"/>
              <a:ea typeface="+mn-ea"/>
              <a:cs typeface="+mn-cs"/>
            </a:rPr>
            <a:t> </a:t>
          </a:r>
          <a:endParaRPr lang="nl-NL" sz="1000" b="1">
            <a:solidFill>
              <a:schemeClr val="dk1"/>
            </a:solidFill>
            <a:effectLst/>
            <a:latin typeface="Century Gothic" panose="020B0502020202020204" pitchFamily="34" charset="0"/>
            <a:ea typeface="+mn-ea"/>
            <a:cs typeface="+mn-cs"/>
          </a:endParaRPr>
        </a:p>
        <a:p>
          <a:r>
            <a:rPr lang="nl-NL" sz="1000" b="0">
              <a:solidFill>
                <a:schemeClr val="dk1"/>
              </a:solidFill>
              <a:effectLst/>
              <a:latin typeface="Century Gothic" panose="020B0502020202020204" pitchFamily="34" charset="0"/>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000">
            <a:effectLst/>
            <a:latin typeface="Century Gothic" panose="020B0502020202020204" pitchFamily="34" charset="0"/>
          </a:endParaRPr>
        </a:p>
        <a:p>
          <a:endParaRPr lang="nl-NL" sz="1000" b="1">
            <a:solidFill>
              <a:schemeClr val="dk1"/>
            </a:solidFill>
            <a:effectLst/>
            <a:latin typeface="Century Gothic" panose="020B0502020202020204" pitchFamily="34" charset="0"/>
            <a:ea typeface="+mn-ea"/>
            <a:cs typeface="+mn-cs"/>
          </a:endParaRPr>
        </a:p>
        <a:p>
          <a:pPr lvl="0"/>
          <a:r>
            <a:rPr lang="nl-NL" sz="1000" b="1">
              <a:solidFill>
                <a:schemeClr val="dk1"/>
              </a:solidFill>
              <a:effectLst/>
              <a:latin typeface="Century Gothic" panose="020B0502020202020204" pitchFamily="34" charset="0"/>
              <a:ea typeface="+mn-ea"/>
              <a:cs typeface="+mn-cs"/>
            </a:rPr>
            <a:t>Uurtarieven</a:t>
          </a:r>
        </a:p>
        <a:p>
          <a:r>
            <a:rPr lang="nl-NL" sz="1000" b="0">
              <a:solidFill>
                <a:schemeClr val="dk1"/>
              </a:solidFill>
              <a:effectLst/>
              <a:latin typeface="Century Gothic" panose="020B0502020202020204" pitchFamily="34"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endParaRPr lang="nl-NL" sz="1000" b="1">
            <a:solidFill>
              <a:schemeClr val="dk1"/>
            </a:solidFill>
            <a:effectLst/>
            <a:latin typeface="Century Gothic" panose="020B0502020202020204" pitchFamily="34" charset="0"/>
            <a:ea typeface="+mn-ea"/>
            <a:cs typeface="+mn-cs"/>
          </a:endParaRPr>
        </a:p>
        <a:p>
          <a:r>
            <a:rPr lang="nl-NL" sz="1000" b="0">
              <a:solidFill>
                <a:schemeClr val="dk1"/>
              </a:solidFill>
              <a:effectLst/>
              <a:latin typeface="Century Gothic" panose="020B0502020202020204" pitchFamily="34" charset="0"/>
              <a:ea typeface="+mn-ea"/>
              <a:cs typeface="+mn-cs"/>
            </a:rPr>
            <a:t> </a:t>
          </a:r>
        </a:p>
        <a:p>
          <a:r>
            <a:rPr lang="nl-NL" sz="1000" b="0">
              <a:solidFill>
                <a:schemeClr val="dk1"/>
              </a:solidFill>
              <a:effectLst/>
              <a:latin typeface="Century Gothic" panose="020B0502020202020204" pitchFamily="34" charset="0"/>
              <a:ea typeface="+mn-ea"/>
              <a:cs typeface="+mn-cs"/>
            </a:rPr>
            <a:t>De opgegeven uurtarieven zijn, ten aanzien van de verdeling in loongroepen, gebaseerd op de gemiddelde eigenbedrijfssituatie.  Na gunning wordt het definitieve suppletiekosten component, op basis van de daadwerkelijk overgenomen medewerkers, vastgesteld en eventueel aangepast. Met deze aanpassing, die zowel hoger als lager kan zijn, is de definitieve contract jaarprijs voor de start van de overeenkomst vastgesteld. Dit tariefcompononent wordt gedurende de overeenkomst niet meer aangepast. </a:t>
          </a:r>
        </a:p>
        <a:p>
          <a:endParaRPr lang="nl-NL" sz="1000" b="1">
            <a:solidFill>
              <a:schemeClr val="dk1"/>
            </a:solidFill>
            <a:effectLst/>
            <a:latin typeface="Century Gothic" panose="020B0502020202020204" pitchFamily="34" charset="0"/>
            <a:ea typeface="+mn-ea"/>
            <a:cs typeface="+mn-cs"/>
          </a:endParaRPr>
        </a:p>
        <a:p>
          <a:r>
            <a:rPr lang="nl-NL" sz="1000" b="1">
              <a:solidFill>
                <a:sysClr val="windowText" lastClr="000000"/>
              </a:solidFill>
              <a:effectLst/>
              <a:latin typeface="Century Gothic" panose="020B0502020202020204" pitchFamily="34" charset="0"/>
              <a:ea typeface="+mn-ea"/>
              <a:cs typeface="+mn-cs"/>
            </a:rPr>
            <a:t>Verzakt deel Servicecentrum Halfweg</a:t>
          </a:r>
        </a:p>
        <a:p>
          <a:r>
            <a:rPr lang="nl-NL" sz="1000">
              <a:latin typeface="Century Gothic" panose="020B0502020202020204" pitchFamily="34" charset="0"/>
            </a:rPr>
            <a:t>Een deel van locatie Servicecentrum</a:t>
          </a:r>
          <a:r>
            <a:rPr lang="nl-NL" sz="1000" baseline="0">
              <a:latin typeface="Century Gothic" panose="020B0502020202020204" pitchFamily="34" charset="0"/>
            </a:rPr>
            <a:t> Halfweg is buiten gebruik in verband met een verzakking van het pand. De betreffende ruimten zijn in de ruimtestaat opgenomen als "niet van toepassing", met een beschrijving in kolom U "Bijzonderheden". Het is niet uit te sluiten dat (een deel van) deze ruimten gedurende de contractperiode weer toegevoegd gaat worden aan het bestek.</a:t>
          </a:r>
        </a:p>
        <a:p>
          <a:endParaRPr lang="nl-NL" sz="1000" baseline="0">
            <a:latin typeface="Century Gothic" panose="020B0502020202020204" pitchFamily="34" charset="0"/>
          </a:endParaRPr>
        </a:p>
        <a:p>
          <a:pPr rtl="0"/>
          <a:r>
            <a:rPr lang="nl-NL" sz="1000" b="1" i="0" u="none" strike="noStrike" baseline="0">
              <a:solidFill>
                <a:schemeClr val="dk1"/>
              </a:solidFill>
              <a:latin typeface="Century Gothic" panose="020B0502020202020204" pitchFamily="34" charset="0"/>
              <a:ea typeface="+mn-ea"/>
              <a:cs typeface="+mn-cs"/>
            </a:rPr>
            <a:t>Machinekosten</a:t>
          </a:r>
        </a:p>
        <a:p>
          <a:pPr rtl="0"/>
          <a:r>
            <a:rPr lang="nl-NL" sz="1000" b="0" i="0" u="none" strike="noStrike" baseline="0">
              <a:solidFill>
                <a:schemeClr val="dk1"/>
              </a:solidFill>
              <a:latin typeface="Century Gothic" panose="020B0502020202020204" pitchFamily="34" charset="0"/>
              <a:ea typeface="+mn-ea"/>
              <a:cs typeface="+mn-cs"/>
            </a:rPr>
            <a:t>Bij een eventuele investering in machines van meer dan € 500,- per machine (netto aanschafprijs, excl. btw) dient de Opdrachtnemer deze machines niet te verdisconteren in het uurtarief maar separaat als investeringsvoorstel in te dienen. Hieronder vallen onder meer veegmachines, grote schrob-/zuigautomaten.</a:t>
          </a:r>
        </a:p>
        <a:p>
          <a:pPr rtl="0"/>
          <a:r>
            <a:rPr lang="nl-NL" sz="1000" b="0" i="0" u="none" strike="noStrike" baseline="0">
              <a:solidFill>
                <a:schemeClr val="dk1"/>
              </a:solidFill>
              <a:latin typeface="Century Gothic" panose="020B0502020202020204" pitchFamily="34" charset="0"/>
              <a:ea typeface="+mn-ea"/>
              <a:cs typeface="+mn-cs"/>
            </a:rPr>
            <a:t> </a:t>
          </a:r>
        </a:p>
        <a:p>
          <a:pPr rtl="0"/>
          <a:r>
            <a:rPr lang="nl-NL" sz="1000" b="0" i="0" u="none" strike="noStrike" baseline="0">
              <a:solidFill>
                <a:schemeClr val="dk1"/>
              </a:solidFill>
              <a:latin typeface="Century Gothic" panose="020B0502020202020204" pitchFamily="34" charset="0"/>
              <a:ea typeface="+mn-ea"/>
              <a:cs typeface="+mn-cs"/>
            </a:rPr>
            <a:t>Voor investering in machines gelden de navolgende voorschriften:</a:t>
          </a:r>
        </a:p>
        <a:p>
          <a:pPr rtl="0"/>
          <a:r>
            <a:rPr lang="nl-NL" sz="1000" b="0" i="0" u="none" strike="noStrike" baseline="0">
              <a:solidFill>
                <a:schemeClr val="dk1"/>
              </a:solidFill>
              <a:latin typeface="Century Gothic" panose="020B0502020202020204" pitchFamily="34" charset="0"/>
              <a:ea typeface="+mn-ea"/>
              <a:cs typeface="+mn-cs"/>
            </a:rPr>
            <a:t>Investeringskosten kunnen uitsluitend in rekening worden gebracht indien de Opdrachtgever vooraf goedkeuring heeft gegeven aan een gespecificeerd investeringsvoorstel van de Opdrachtnemer; </a:t>
          </a:r>
        </a:p>
        <a:p>
          <a:pPr rtl="0"/>
          <a:r>
            <a:rPr lang="nl-NL" sz="1000" b="0" i="0" u="none" strike="noStrike" baseline="0">
              <a:solidFill>
                <a:schemeClr val="dk1"/>
              </a:solidFill>
              <a:latin typeface="Century Gothic" panose="020B0502020202020204" pitchFamily="34" charset="0"/>
              <a:ea typeface="+mn-ea"/>
              <a:cs typeface="+mn-cs"/>
            </a:rPr>
            <a:t>Investeringsvoorstellen zijn gespecificeerd naar aanschafkosten, onderhoudskosten, afschrijvingstermijn, renteverlies en verzekeringskosten;</a:t>
          </a:r>
        </a:p>
        <a:p>
          <a:pPr rtl="0"/>
          <a:r>
            <a:rPr lang="nl-NL" sz="1000" b="0" i="0" u="none" strike="noStrike" baseline="0">
              <a:solidFill>
                <a:schemeClr val="dk1"/>
              </a:solidFill>
              <a:latin typeface="Century Gothic" panose="020B0502020202020204" pitchFamily="34" charset="0"/>
              <a:ea typeface="+mn-ea"/>
              <a:cs typeface="+mn-cs"/>
            </a:rPr>
            <a:t>Alle slijtvaste en niet slijtvaste onderdelen van machines zijn opgenomen in het onderhouds- en investeringsplan. De kosten voor het gebruik van borstels, filters, etc. zijn voor rekening van de Opdrachtnemer;</a:t>
          </a:r>
        </a:p>
        <a:p>
          <a:pPr rtl="0"/>
          <a:r>
            <a:rPr lang="nl-NL" sz="1000" b="0" i="0" u="none" strike="noStrike" baseline="0">
              <a:solidFill>
                <a:schemeClr val="dk1"/>
              </a:solidFill>
              <a:latin typeface="Century Gothic" panose="020B0502020202020204" pitchFamily="34" charset="0"/>
              <a:ea typeface="+mn-ea"/>
              <a:cs typeface="+mn-cs"/>
            </a:rPr>
            <a:t>De Opdrachtnemer dient, gelet op de financiële omvang van de investeringen in combinatie met de technische en economische levensduur van machines, uit te gaan van een gemiddelde afschrijvingstermijn van 4 jaar;</a:t>
          </a:r>
        </a:p>
        <a:p>
          <a:pPr rtl="0"/>
          <a:r>
            <a:rPr lang="nl-NL" sz="1000" b="0" i="0" u="none" strike="noStrike" baseline="0">
              <a:solidFill>
                <a:schemeClr val="dk1"/>
              </a:solidFill>
              <a:latin typeface="Century Gothic" panose="020B0502020202020204" pitchFamily="34" charset="0"/>
              <a:ea typeface="+mn-ea"/>
              <a:cs typeface="+mn-cs"/>
            </a:rPr>
            <a:t>De Opdrachtnemer dient bij de investeringsopgave van machines de maximale levertijd op te geven. Indien de machine(s) op het tijdstip van start contractdatum nog niet beschikbaar zijn dient de Opdrachtgever op eigen kosten zorg te dragen voor tijdelijke inzet van kwalitatief gelijkwaardige machines</a:t>
          </a:r>
        </a:p>
        <a:p>
          <a:pPr rtl="0"/>
          <a:endParaRPr lang="nl-NL" sz="1100" b="0" i="0" u="none" strike="noStrike" baseline="0">
            <a:solidFill>
              <a:schemeClr val="dk1"/>
            </a:solidFill>
            <a:latin typeface="+mn-lt"/>
            <a:ea typeface="+mn-ea"/>
            <a:cs typeface="+mn-cs"/>
          </a:endParaRPr>
        </a:p>
        <a:p>
          <a:endParaRPr lang="nl-NL" sz="1000">
            <a:latin typeface="Century Gothic" panose="020B0502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220980</xdr:colOff>
      <xdr:row>29</xdr:row>
      <xdr:rowOff>9525</xdr:rowOff>
    </xdr:from>
    <xdr:to>
      <xdr:col>11</xdr:col>
      <xdr:colOff>112395</xdr:colOff>
      <xdr:row>41</xdr:row>
      <xdr:rowOff>45720</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05200" y="5549265"/>
          <a:ext cx="3053715" cy="154495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48048</xdr:colOff>
      <xdr:row>7</xdr:row>
      <xdr:rowOff>158750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563273" y="59691"/>
          <a:ext cx="6613525" cy="1369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Century Gothic" panose="020B0502020202020204" pitchFamily="34"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a:p>
          <a:r>
            <a:rPr lang="nl-NL" sz="1100">
              <a:solidFill>
                <a:srgbClr val="FF0000"/>
              </a:solidFill>
              <a:effectLst/>
              <a:latin typeface="Century Gothic" panose="020B0502020202020204" pitchFamily="34" charset="0"/>
              <a:ea typeface="+mn-ea"/>
              <a:cs typeface="+mn-cs"/>
            </a:rPr>
            <a:t>Het component "Suppletiekosten toeslag"</a:t>
          </a:r>
          <a:r>
            <a:rPr lang="nl-NL" sz="1100" baseline="0">
              <a:solidFill>
                <a:srgbClr val="FF0000"/>
              </a:solidFill>
              <a:effectLst/>
              <a:latin typeface="Century Gothic" panose="020B0502020202020204" pitchFamily="34" charset="0"/>
              <a:ea typeface="+mn-ea"/>
              <a:cs typeface="+mn-cs"/>
            </a:rPr>
            <a:t> wordt na gunning, op basis van de daadwerkelijk overgenomen medewerkers, aangepast. Dit tariefcomponent wordt gedurende de contractperiode niet meer aangepast.</a:t>
          </a:r>
          <a:endParaRPr lang="nl-NL" sz="1000">
            <a:solidFill>
              <a:srgbClr val="FF0000"/>
            </a:solidFill>
            <a:effectLst/>
            <a:latin typeface="Century Gothic" panose="020B0502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53513</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12978" y="1"/>
          <a:ext cx="6619240" cy="7598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Century Gothic" panose="020B0502020202020204" pitchFamily="34"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N7"/>
  <sheetViews>
    <sheetView showGridLines="0" topLeftCell="A5" zoomScaleNormal="100" workbookViewId="0"/>
  </sheetViews>
  <sheetFormatPr defaultRowHeight="12.6"/>
  <cols>
    <col min="1" max="1" width="27.6640625" customWidth="1"/>
    <col min="9" max="9" width="11.88671875" customWidth="1"/>
    <col min="14" max="14" width="14" bestFit="1" customWidth="1"/>
  </cols>
  <sheetData>
    <row r="1" spans="1:14" ht="15">
      <c r="A1" s="23" t="s">
        <v>0</v>
      </c>
      <c r="B1" s="157" t="str">
        <f>'2-Kosten per locatie'!B3</f>
        <v>Gemeente Haarlemmermeer</v>
      </c>
      <c r="H1" t="s">
        <v>1</v>
      </c>
      <c r="N1" s="194" t="e">
        <f>'2-Kosten per locatie'!P1</f>
        <v>#DIV/0!</v>
      </c>
    </row>
    <row r="2" spans="1:14" ht="15">
      <c r="A2" s="23" t="s">
        <v>2</v>
      </c>
      <c r="B2" s="157" t="str">
        <f ca="1">MID(CELL("bestandsnaam",$B$13),SEARCH("]",CELL("bestandsnaam",$B$13),1)+1,256)</f>
        <v>1-Uitgangspunten</v>
      </c>
    </row>
    <row r="3" spans="1:14" ht="15">
      <c r="A3" s="23" t="s">
        <v>3</v>
      </c>
      <c r="B3" s="171" t="str">
        <f>'2-Kosten per locatie'!B5</f>
        <v>Divers</v>
      </c>
    </row>
    <row r="4" spans="1:14" ht="15">
      <c r="A4" s="23" t="s">
        <v>4</v>
      </c>
      <c r="B4" s="171">
        <f>'2-Kosten per locatie'!B7</f>
        <v>0</v>
      </c>
      <c r="N4" s="190"/>
    </row>
    <row r="5" spans="1:14" ht="15">
      <c r="A5" s="23" t="s">
        <v>5</v>
      </c>
      <c r="B5" t="s">
        <v>6</v>
      </c>
      <c r="G5" s="159"/>
      <c r="H5" s="192" t="s">
        <v>7</v>
      </c>
      <c r="I5" s="159"/>
      <c r="J5" s="193" t="s">
        <v>8</v>
      </c>
      <c r="K5" s="191"/>
      <c r="L5" s="191"/>
      <c r="M5" s="159"/>
    </row>
    <row r="6" spans="1:14" ht="15">
      <c r="A6" s="23"/>
      <c r="G6" s="159"/>
      <c r="H6" s="192" t="s">
        <v>9</v>
      </c>
      <c r="I6" s="159"/>
      <c r="J6" s="193" t="s">
        <v>10</v>
      </c>
      <c r="K6" s="191"/>
      <c r="L6" s="191"/>
      <c r="M6" s="159"/>
    </row>
    <row r="7" spans="1:14">
      <c r="H7" s="192" t="s">
        <v>11</v>
      </c>
      <c r="I7" s="192"/>
      <c r="J7" s="193" t="s">
        <v>12</v>
      </c>
    </row>
  </sheetData>
  <pageMargins left="0.7" right="0.7" top="0.75" bottom="0.75" header="0.3" footer="0.3"/>
  <pageSetup paperSize="9" scale="6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49"/>
  <sheetViews>
    <sheetView showGridLines="0" zoomScaleNormal="100" zoomScaleSheetLayoutView="50" zoomScalePageLayoutView="50" workbookViewId="0">
      <pane ySplit="12" topLeftCell="A13" activePane="bottomLeft" state="frozen"/>
      <selection activeCell="B1" sqref="B1"/>
      <selection pane="bottomLeft"/>
    </sheetView>
  </sheetViews>
  <sheetFormatPr defaultColWidth="13.6640625" defaultRowHeight="13.2"/>
  <cols>
    <col min="1" max="1" width="30.109375" style="118" bestFit="1" customWidth="1"/>
    <col min="2" max="2" width="36.5546875" style="119" customWidth="1"/>
    <col min="3" max="3" width="42.6640625" style="119" customWidth="1"/>
    <col min="4" max="4" width="12.109375" style="118" customWidth="1"/>
    <col min="5" max="5" width="24.33203125" style="121" customWidth="1"/>
    <col min="6" max="6" width="16.109375" style="120" customWidth="1"/>
    <col min="7" max="7" width="13.6640625" style="121" customWidth="1"/>
    <col min="8" max="8" width="15.88671875" style="121" customWidth="1"/>
    <col min="9" max="247" width="13.6640625" style="118"/>
    <col min="248" max="248" width="22.109375" style="118" customWidth="1"/>
    <col min="249" max="255" width="13.6640625" style="118" customWidth="1"/>
    <col min="256" max="256" width="15.88671875" style="118" customWidth="1"/>
    <col min="257" max="257" width="16.5546875" style="118" bestFit="1" customWidth="1"/>
    <col min="258" max="258" width="13.6640625" style="118" customWidth="1"/>
    <col min="259" max="259" width="17.109375" style="118" bestFit="1" customWidth="1"/>
    <col min="260" max="260" width="4" style="118" customWidth="1"/>
    <col min="261" max="261" width="13.6640625" style="118" customWidth="1"/>
    <col min="262" max="503" width="13.6640625" style="118"/>
    <col min="504" max="504" width="22.109375" style="118" customWidth="1"/>
    <col min="505" max="511" width="13.6640625" style="118" customWidth="1"/>
    <col min="512" max="512" width="15.88671875" style="118" customWidth="1"/>
    <col min="513" max="513" width="16.5546875" style="118" bestFit="1" customWidth="1"/>
    <col min="514" max="514" width="13.6640625" style="118" customWidth="1"/>
    <col min="515" max="515" width="17.109375" style="118" bestFit="1" customWidth="1"/>
    <col min="516" max="516" width="4" style="118" customWidth="1"/>
    <col min="517" max="517" width="13.6640625" style="118" customWidth="1"/>
    <col min="518" max="759" width="13.6640625" style="118"/>
    <col min="760" max="760" width="22.109375" style="118" customWidth="1"/>
    <col min="761" max="767" width="13.6640625" style="118" customWidth="1"/>
    <col min="768" max="768" width="15.88671875" style="118" customWidth="1"/>
    <col min="769" max="769" width="16.5546875" style="118" bestFit="1" customWidth="1"/>
    <col min="770" max="770" width="13.6640625" style="118" customWidth="1"/>
    <col min="771" max="771" width="17.109375" style="118" bestFit="1" customWidth="1"/>
    <col min="772" max="772" width="4" style="118" customWidth="1"/>
    <col min="773" max="773" width="13.6640625" style="118" customWidth="1"/>
    <col min="774" max="1015" width="13.6640625" style="118"/>
    <col min="1016" max="1016" width="22.109375" style="118" customWidth="1"/>
    <col min="1017" max="1023" width="13.6640625" style="118" customWidth="1"/>
    <col min="1024" max="1024" width="15.88671875" style="118" customWidth="1"/>
    <col min="1025" max="1025" width="16.5546875" style="118" bestFit="1" customWidth="1"/>
    <col min="1026" max="1026" width="13.6640625" style="118" customWidth="1"/>
    <col min="1027" max="1027" width="17.109375" style="118" bestFit="1" customWidth="1"/>
    <col min="1028" max="1028" width="4" style="118" customWidth="1"/>
    <col min="1029" max="1029" width="13.6640625" style="118" customWidth="1"/>
    <col min="1030" max="1271" width="13.6640625" style="118"/>
    <col min="1272" max="1272" width="22.109375" style="118" customWidth="1"/>
    <col min="1273" max="1279" width="13.6640625" style="118" customWidth="1"/>
    <col min="1280" max="1280" width="15.88671875" style="118" customWidth="1"/>
    <col min="1281" max="1281" width="16.5546875" style="118" bestFit="1" customWidth="1"/>
    <col min="1282" max="1282" width="13.6640625" style="118" customWidth="1"/>
    <col min="1283" max="1283" width="17.109375" style="118" bestFit="1" customWidth="1"/>
    <col min="1284" max="1284" width="4" style="118" customWidth="1"/>
    <col min="1285" max="1285" width="13.6640625" style="118" customWidth="1"/>
    <col min="1286" max="1527" width="13.6640625" style="118"/>
    <col min="1528" max="1528" width="22.109375" style="118" customWidth="1"/>
    <col min="1529" max="1535" width="13.6640625" style="118" customWidth="1"/>
    <col min="1536" max="1536" width="15.88671875" style="118" customWidth="1"/>
    <col min="1537" max="1537" width="16.5546875" style="118" bestFit="1" customWidth="1"/>
    <col min="1538" max="1538" width="13.6640625" style="118" customWidth="1"/>
    <col min="1539" max="1539" width="17.109375" style="118" bestFit="1" customWidth="1"/>
    <col min="1540" max="1540" width="4" style="118" customWidth="1"/>
    <col min="1541" max="1541" width="13.6640625" style="118" customWidth="1"/>
    <col min="1542" max="1783" width="13.6640625" style="118"/>
    <col min="1784" max="1784" width="22.109375" style="118" customWidth="1"/>
    <col min="1785" max="1791" width="13.6640625" style="118" customWidth="1"/>
    <col min="1792" max="1792" width="15.88671875" style="118" customWidth="1"/>
    <col min="1793" max="1793" width="16.5546875" style="118" bestFit="1" customWidth="1"/>
    <col min="1794" max="1794" width="13.6640625" style="118" customWidth="1"/>
    <col min="1795" max="1795" width="17.109375" style="118" bestFit="1" customWidth="1"/>
    <col min="1796" max="1796" width="4" style="118" customWidth="1"/>
    <col min="1797" max="1797" width="13.6640625" style="118" customWidth="1"/>
    <col min="1798" max="2039" width="13.6640625" style="118"/>
    <col min="2040" max="2040" width="22.109375" style="118" customWidth="1"/>
    <col min="2041" max="2047" width="13.6640625" style="118" customWidth="1"/>
    <col min="2048" max="2048" width="15.88671875" style="118" customWidth="1"/>
    <col min="2049" max="2049" width="16.5546875" style="118" bestFit="1" customWidth="1"/>
    <col min="2050" max="2050" width="13.6640625" style="118" customWidth="1"/>
    <col min="2051" max="2051" width="17.109375" style="118" bestFit="1" customWidth="1"/>
    <col min="2052" max="2052" width="4" style="118" customWidth="1"/>
    <col min="2053" max="2053" width="13.6640625" style="118" customWidth="1"/>
    <col min="2054" max="2295" width="13.6640625" style="118"/>
    <col min="2296" max="2296" width="22.109375" style="118" customWidth="1"/>
    <col min="2297" max="2303" width="13.6640625" style="118" customWidth="1"/>
    <col min="2304" max="2304" width="15.88671875" style="118" customWidth="1"/>
    <col min="2305" max="2305" width="16.5546875" style="118" bestFit="1" customWidth="1"/>
    <col min="2306" max="2306" width="13.6640625" style="118" customWidth="1"/>
    <col min="2307" max="2307" width="17.109375" style="118" bestFit="1" customWidth="1"/>
    <col min="2308" max="2308" width="4" style="118" customWidth="1"/>
    <col min="2309" max="2309" width="13.6640625" style="118" customWidth="1"/>
    <col min="2310" max="2551" width="13.6640625" style="118"/>
    <col min="2552" max="2552" width="22.109375" style="118" customWidth="1"/>
    <col min="2553" max="2559" width="13.6640625" style="118" customWidth="1"/>
    <col min="2560" max="2560" width="15.88671875" style="118" customWidth="1"/>
    <col min="2561" max="2561" width="16.5546875" style="118" bestFit="1" customWidth="1"/>
    <col min="2562" max="2562" width="13.6640625" style="118" customWidth="1"/>
    <col min="2563" max="2563" width="17.109375" style="118" bestFit="1" customWidth="1"/>
    <col min="2564" max="2564" width="4" style="118" customWidth="1"/>
    <col min="2565" max="2565" width="13.6640625" style="118" customWidth="1"/>
    <col min="2566" max="2807" width="13.6640625" style="118"/>
    <col min="2808" max="2808" width="22.109375" style="118" customWidth="1"/>
    <col min="2809" max="2815" width="13.6640625" style="118" customWidth="1"/>
    <col min="2816" max="2816" width="15.88671875" style="118" customWidth="1"/>
    <col min="2817" max="2817" width="16.5546875" style="118" bestFit="1" customWidth="1"/>
    <col min="2818" max="2818" width="13.6640625" style="118" customWidth="1"/>
    <col min="2819" max="2819" width="17.109375" style="118" bestFit="1" customWidth="1"/>
    <col min="2820" max="2820" width="4" style="118" customWidth="1"/>
    <col min="2821" max="2821" width="13.6640625" style="118" customWidth="1"/>
    <col min="2822" max="3063" width="13.6640625" style="118"/>
    <col min="3064" max="3064" width="22.109375" style="118" customWidth="1"/>
    <col min="3065" max="3071" width="13.6640625" style="118" customWidth="1"/>
    <col min="3072" max="3072" width="15.88671875" style="118" customWidth="1"/>
    <col min="3073" max="3073" width="16.5546875" style="118" bestFit="1" customWidth="1"/>
    <col min="3074" max="3074" width="13.6640625" style="118" customWidth="1"/>
    <col min="3075" max="3075" width="17.109375" style="118" bestFit="1" customWidth="1"/>
    <col min="3076" max="3076" width="4" style="118" customWidth="1"/>
    <col min="3077" max="3077" width="13.6640625" style="118" customWidth="1"/>
    <col min="3078" max="3319" width="13.6640625" style="118"/>
    <col min="3320" max="3320" width="22.109375" style="118" customWidth="1"/>
    <col min="3321" max="3327" width="13.6640625" style="118" customWidth="1"/>
    <col min="3328" max="3328" width="15.88671875" style="118" customWidth="1"/>
    <col min="3329" max="3329" width="16.5546875" style="118" bestFit="1" customWidth="1"/>
    <col min="3330" max="3330" width="13.6640625" style="118" customWidth="1"/>
    <col min="3331" max="3331" width="17.109375" style="118" bestFit="1" customWidth="1"/>
    <col min="3332" max="3332" width="4" style="118" customWidth="1"/>
    <col min="3333" max="3333" width="13.6640625" style="118" customWidth="1"/>
    <col min="3334" max="3575" width="13.6640625" style="118"/>
    <col min="3576" max="3576" width="22.109375" style="118" customWidth="1"/>
    <col min="3577" max="3583" width="13.6640625" style="118" customWidth="1"/>
    <col min="3584" max="3584" width="15.88671875" style="118" customWidth="1"/>
    <col min="3585" max="3585" width="16.5546875" style="118" bestFit="1" customWidth="1"/>
    <col min="3586" max="3586" width="13.6640625" style="118" customWidth="1"/>
    <col min="3587" max="3587" width="17.109375" style="118" bestFit="1" customWidth="1"/>
    <col min="3588" max="3588" width="4" style="118" customWidth="1"/>
    <col min="3589" max="3589" width="13.6640625" style="118" customWidth="1"/>
    <col min="3590" max="3831" width="13.6640625" style="118"/>
    <col min="3832" max="3832" width="22.109375" style="118" customWidth="1"/>
    <col min="3833" max="3839" width="13.6640625" style="118" customWidth="1"/>
    <col min="3840" max="3840" width="15.88671875" style="118" customWidth="1"/>
    <col min="3841" max="3841" width="16.5546875" style="118" bestFit="1" customWidth="1"/>
    <col min="3842" max="3842" width="13.6640625" style="118" customWidth="1"/>
    <col min="3843" max="3843" width="17.109375" style="118" bestFit="1" customWidth="1"/>
    <col min="3844" max="3844" width="4" style="118" customWidth="1"/>
    <col min="3845" max="3845" width="13.6640625" style="118" customWidth="1"/>
    <col min="3846" max="4087" width="13.6640625" style="118"/>
    <col min="4088" max="4088" width="22.109375" style="118" customWidth="1"/>
    <col min="4089" max="4095" width="13.6640625" style="118" customWidth="1"/>
    <col min="4096" max="4096" width="15.88671875" style="118" customWidth="1"/>
    <col min="4097" max="4097" width="16.5546875" style="118" bestFit="1" customWidth="1"/>
    <col min="4098" max="4098" width="13.6640625" style="118" customWidth="1"/>
    <col min="4099" max="4099" width="17.109375" style="118" bestFit="1" customWidth="1"/>
    <col min="4100" max="4100" width="4" style="118" customWidth="1"/>
    <col min="4101" max="4101" width="13.6640625" style="118" customWidth="1"/>
    <col min="4102" max="4343" width="13.6640625" style="118"/>
    <col min="4344" max="4344" width="22.109375" style="118" customWidth="1"/>
    <col min="4345" max="4351" width="13.6640625" style="118" customWidth="1"/>
    <col min="4352" max="4352" width="15.88671875" style="118" customWidth="1"/>
    <col min="4353" max="4353" width="16.5546875" style="118" bestFit="1" customWidth="1"/>
    <col min="4354" max="4354" width="13.6640625" style="118" customWidth="1"/>
    <col min="4355" max="4355" width="17.109375" style="118" bestFit="1" customWidth="1"/>
    <col min="4356" max="4356" width="4" style="118" customWidth="1"/>
    <col min="4357" max="4357" width="13.6640625" style="118" customWidth="1"/>
    <col min="4358" max="4599" width="13.6640625" style="118"/>
    <col min="4600" max="4600" width="22.109375" style="118" customWidth="1"/>
    <col min="4601" max="4607" width="13.6640625" style="118" customWidth="1"/>
    <col min="4608" max="4608" width="15.88671875" style="118" customWidth="1"/>
    <col min="4609" max="4609" width="16.5546875" style="118" bestFit="1" customWidth="1"/>
    <col min="4610" max="4610" width="13.6640625" style="118" customWidth="1"/>
    <col min="4611" max="4611" width="17.109375" style="118" bestFit="1" customWidth="1"/>
    <col min="4612" max="4612" width="4" style="118" customWidth="1"/>
    <col min="4613" max="4613" width="13.6640625" style="118" customWidth="1"/>
    <col min="4614" max="4855" width="13.6640625" style="118"/>
    <col min="4856" max="4856" width="22.109375" style="118" customWidth="1"/>
    <col min="4857" max="4863" width="13.6640625" style="118" customWidth="1"/>
    <col min="4864" max="4864" width="15.88671875" style="118" customWidth="1"/>
    <col min="4865" max="4865" width="16.5546875" style="118" bestFit="1" customWidth="1"/>
    <col min="4866" max="4866" width="13.6640625" style="118" customWidth="1"/>
    <col min="4867" max="4867" width="17.109375" style="118" bestFit="1" customWidth="1"/>
    <col min="4868" max="4868" width="4" style="118" customWidth="1"/>
    <col min="4869" max="4869" width="13.6640625" style="118" customWidth="1"/>
    <col min="4870" max="5111" width="13.6640625" style="118"/>
    <col min="5112" max="5112" width="22.109375" style="118" customWidth="1"/>
    <col min="5113" max="5119" width="13.6640625" style="118" customWidth="1"/>
    <col min="5120" max="5120" width="15.88671875" style="118" customWidth="1"/>
    <col min="5121" max="5121" width="16.5546875" style="118" bestFit="1" customWidth="1"/>
    <col min="5122" max="5122" width="13.6640625" style="118" customWidth="1"/>
    <col min="5123" max="5123" width="17.109375" style="118" bestFit="1" customWidth="1"/>
    <col min="5124" max="5124" width="4" style="118" customWidth="1"/>
    <col min="5125" max="5125" width="13.6640625" style="118" customWidth="1"/>
    <col min="5126" max="5367" width="13.6640625" style="118"/>
    <col min="5368" max="5368" width="22.109375" style="118" customWidth="1"/>
    <col min="5369" max="5375" width="13.6640625" style="118" customWidth="1"/>
    <col min="5376" max="5376" width="15.88671875" style="118" customWidth="1"/>
    <col min="5377" max="5377" width="16.5546875" style="118" bestFit="1" customWidth="1"/>
    <col min="5378" max="5378" width="13.6640625" style="118" customWidth="1"/>
    <col min="5379" max="5379" width="17.109375" style="118" bestFit="1" customWidth="1"/>
    <col min="5380" max="5380" width="4" style="118" customWidth="1"/>
    <col min="5381" max="5381" width="13.6640625" style="118" customWidth="1"/>
    <col min="5382" max="5623" width="13.6640625" style="118"/>
    <col min="5624" max="5624" width="22.109375" style="118" customWidth="1"/>
    <col min="5625" max="5631" width="13.6640625" style="118" customWidth="1"/>
    <col min="5632" max="5632" width="15.88671875" style="118" customWidth="1"/>
    <col min="5633" max="5633" width="16.5546875" style="118" bestFit="1" customWidth="1"/>
    <col min="5634" max="5634" width="13.6640625" style="118" customWidth="1"/>
    <col min="5635" max="5635" width="17.109375" style="118" bestFit="1" customWidth="1"/>
    <col min="5636" max="5636" width="4" style="118" customWidth="1"/>
    <col min="5637" max="5637" width="13.6640625" style="118" customWidth="1"/>
    <col min="5638" max="5879" width="13.6640625" style="118"/>
    <col min="5880" max="5880" width="22.109375" style="118" customWidth="1"/>
    <col min="5881" max="5887" width="13.6640625" style="118" customWidth="1"/>
    <col min="5888" max="5888" width="15.88671875" style="118" customWidth="1"/>
    <col min="5889" max="5889" width="16.5546875" style="118" bestFit="1" customWidth="1"/>
    <col min="5890" max="5890" width="13.6640625" style="118" customWidth="1"/>
    <col min="5891" max="5891" width="17.109375" style="118" bestFit="1" customWidth="1"/>
    <col min="5892" max="5892" width="4" style="118" customWidth="1"/>
    <col min="5893" max="5893" width="13.6640625" style="118" customWidth="1"/>
    <col min="5894" max="6135" width="13.6640625" style="118"/>
    <col min="6136" max="6136" width="22.109375" style="118" customWidth="1"/>
    <col min="6137" max="6143" width="13.6640625" style="118" customWidth="1"/>
    <col min="6144" max="6144" width="15.88671875" style="118" customWidth="1"/>
    <col min="6145" max="6145" width="16.5546875" style="118" bestFit="1" customWidth="1"/>
    <col min="6146" max="6146" width="13.6640625" style="118" customWidth="1"/>
    <col min="6147" max="6147" width="17.109375" style="118" bestFit="1" customWidth="1"/>
    <col min="6148" max="6148" width="4" style="118" customWidth="1"/>
    <col min="6149" max="6149" width="13.6640625" style="118" customWidth="1"/>
    <col min="6150" max="6391" width="13.6640625" style="118"/>
    <col min="6392" max="6392" width="22.109375" style="118" customWidth="1"/>
    <col min="6393" max="6399" width="13.6640625" style="118" customWidth="1"/>
    <col min="6400" max="6400" width="15.88671875" style="118" customWidth="1"/>
    <col min="6401" max="6401" width="16.5546875" style="118" bestFit="1" customWidth="1"/>
    <col min="6402" max="6402" width="13.6640625" style="118" customWidth="1"/>
    <col min="6403" max="6403" width="17.109375" style="118" bestFit="1" customWidth="1"/>
    <col min="6404" max="6404" width="4" style="118" customWidth="1"/>
    <col min="6405" max="6405" width="13.6640625" style="118" customWidth="1"/>
    <col min="6406" max="6647" width="13.6640625" style="118"/>
    <col min="6648" max="6648" width="22.109375" style="118" customWidth="1"/>
    <col min="6649" max="6655" width="13.6640625" style="118" customWidth="1"/>
    <col min="6656" max="6656" width="15.88671875" style="118" customWidth="1"/>
    <col min="6657" max="6657" width="16.5546875" style="118" bestFit="1" customWidth="1"/>
    <col min="6658" max="6658" width="13.6640625" style="118" customWidth="1"/>
    <col min="6659" max="6659" width="17.109375" style="118" bestFit="1" customWidth="1"/>
    <col min="6660" max="6660" width="4" style="118" customWidth="1"/>
    <col min="6661" max="6661" width="13.6640625" style="118" customWidth="1"/>
    <col min="6662" max="6903" width="13.6640625" style="118"/>
    <col min="6904" max="6904" width="22.109375" style="118" customWidth="1"/>
    <col min="6905" max="6911" width="13.6640625" style="118" customWidth="1"/>
    <col min="6912" max="6912" width="15.88671875" style="118" customWidth="1"/>
    <col min="6913" max="6913" width="16.5546875" style="118" bestFit="1" customWidth="1"/>
    <col min="6914" max="6914" width="13.6640625" style="118" customWidth="1"/>
    <col min="6915" max="6915" width="17.109375" style="118" bestFit="1" customWidth="1"/>
    <col min="6916" max="6916" width="4" style="118" customWidth="1"/>
    <col min="6917" max="6917" width="13.6640625" style="118" customWidth="1"/>
    <col min="6918" max="7159" width="13.6640625" style="118"/>
    <col min="7160" max="7160" width="22.109375" style="118" customWidth="1"/>
    <col min="7161" max="7167" width="13.6640625" style="118" customWidth="1"/>
    <col min="7168" max="7168" width="15.88671875" style="118" customWidth="1"/>
    <col min="7169" max="7169" width="16.5546875" style="118" bestFit="1" customWidth="1"/>
    <col min="7170" max="7170" width="13.6640625" style="118" customWidth="1"/>
    <col min="7171" max="7171" width="17.109375" style="118" bestFit="1" customWidth="1"/>
    <col min="7172" max="7172" width="4" style="118" customWidth="1"/>
    <col min="7173" max="7173" width="13.6640625" style="118" customWidth="1"/>
    <col min="7174" max="7415" width="13.6640625" style="118"/>
    <col min="7416" max="7416" width="22.109375" style="118" customWidth="1"/>
    <col min="7417" max="7423" width="13.6640625" style="118" customWidth="1"/>
    <col min="7424" max="7424" width="15.88671875" style="118" customWidth="1"/>
    <col min="7425" max="7425" width="16.5546875" style="118" bestFit="1" customWidth="1"/>
    <col min="7426" max="7426" width="13.6640625" style="118" customWidth="1"/>
    <col min="7427" max="7427" width="17.109375" style="118" bestFit="1" customWidth="1"/>
    <col min="7428" max="7428" width="4" style="118" customWidth="1"/>
    <col min="7429" max="7429" width="13.6640625" style="118" customWidth="1"/>
    <col min="7430" max="7671" width="13.6640625" style="118"/>
    <col min="7672" max="7672" width="22.109375" style="118" customWidth="1"/>
    <col min="7673" max="7679" width="13.6640625" style="118" customWidth="1"/>
    <col min="7680" max="7680" width="15.88671875" style="118" customWidth="1"/>
    <col min="7681" max="7681" width="16.5546875" style="118" bestFit="1" customWidth="1"/>
    <col min="7682" max="7682" width="13.6640625" style="118" customWidth="1"/>
    <col min="7683" max="7683" width="17.109375" style="118" bestFit="1" customWidth="1"/>
    <col min="7684" max="7684" width="4" style="118" customWidth="1"/>
    <col min="7685" max="7685" width="13.6640625" style="118" customWidth="1"/>
    <col min="7686" max="7927" width="13.6640625" style="118"/>
    <col min="7928" max="7928" width="22.109375" style="118" customWidth="1"/>
    <col min="7929" max="7935" width="13.6640625" style="118" customWidth="1"/>
    <col min="7936" max="7936" width="15.88671875" style="118" customWidth="1"/>
    <col min="7937" max="7937" width="16.5546875" style="118" bestFit="1" customWidth="1"/>
    <col min="7938" max="7938" width="13.6640625" style="118" customWidth="1"/>
    <col min="7939" max="7939" width="17.109375" style="118" bestFit="1" customWidth="1"/>
    <col min="7940" max="7940" width="4" style="118" customWidth="1"/>
    <col min="7941" max="7941" width="13.6640625" style="118" customWidth="1"/>
    <col min="7942" max="8183" width="13.6640625" style="118"/>
    <col min="8184" max="8184" width="22.109375" style="118" customWidth="1"/>
    <col min="8185" max="8191" width="13.6640625" style="118" customWidth="1"/>
    <col min="8192" max="8192" width="15.88671875" style="118" customWidth="1"/>
    <col min="8193" max="8193" width="16.5546875" style="118" bestFit="1" customWidth="1"/>
    <col min="8194" max="8194" width="13.6640625" style="118" customWidth="1"/>
    <col min="8195" max="8195" width="17.109375" style="118" bestFit="1" customWidth="1"/>
    <col min="8196" max="8196" width="4" style="118" customWidth="1"/>
    <col min="8197" max="8197" width="13.6640625" style="118" customWidth="1"/>
    <col min="8198" max="8439" width="13.6640625" style="118"/>
    <col min="8440" max="8440" width="22.109375" style="118" customWidth="1"/>
    <col min="8441" max="8447" width="13.6640625" style="118" customWidth="1"/>
    <col min="8448" max="8448" width="15.88671875" style="118" customWidth="1"/>
    <col min="8449" max="8449" width="16.5546875" style="118" bestFit="1" customWidth="1"/>
    <col min="8450" max="8450" width="13.6640625" style="118" customWidth="1"/>
    <col min="8451" max="8451" width="17.109375" style="118" bestFit="1" customWidth="1"/>
    <col min="8452" max="8452" width="4" style="118" customWidth="1"/>
    <col min="8453" max="8453" width="13.6640625" style="118" customWidth="1"/>
    <col min="8454" max="8695" width="13.6640625" style="118"/>
    <col min="8696" max="8696" width="22.109375" style="118" customWidth="1"/>
    <col min="8697" max="8703" width="13.6640625" style="118" customWidth="1"/>
    <col min="8704" max="8704" width="15.88671875" style="118" customWidth="1"/>
    <col min="8705" max="8705" width="16.5546875" style="118" bestFit="1" customWidth="1"/>
    <col min="8706" max="8706" width="13.6640625" style="118" customWidth="1"/>
    <col min="8707" max="8707" width="17.109375" style="118" bestFit="1" customWidth="1"/>
    <col min="8708" max="8708" width="4" style="118" customWidth="1"/>
    <col min="8709" max="8709" width="13.6640625" style="118" customWidth="1"/>
    <col min="8710" max="8951" width="13.6640625" style="118"/>
    <col min="8952" max="8952" width="22.109375" style="118" customWidth="1"/>
    <col min="8953" max="8959" width="13.6640625" style="118" customWidth="1"/>
    <col min="8960" max="8960" width="15.88671875" style="118" customWidth="1"/>
    <col min="8961" max="8961" width="16.5546875" style="118" bestFit="1" customWidth="1"/>
    <col min="8962" max="8962" width="13.6640625" style="118" customWidth="1"/>
    <col min="8963" max="8963" width="17.109375" style="118" bestFit="1" customWidth="1"/>
    <col min="8964" max="8964" width="4" style="118" customWidth="1"/>
    <col min="8965" max="8965" width="13.6640625" style="118" customWidth="1"/>
    <col min="8966" max="9207" width="13.6640625" style="118"/>
    <col min="9208" max="9208" width="22.109375" style="118" customWidth="1"/>
    <col min="9209" max="9215" width="13.6640625" style="118" customWidth="1"/>
    <col min="9216" max="9216" width="15.88671875" style="118" customWidth="1"/>
    <col min="9217" max="9217" width="16.5546875" style="118" bestFit="1" customWidth="1"/>
    <col min="9218" max="9218" width="13.6640625" style="118" customWidth="1"/>
    <col min="9219" max="9219" width="17.109375" style="118" bestFit="1" customWidth="1"/>
    <col min="9220" max="9220" width="4" style="118" customWidth="1"/>
    <col min="9221" max="9221" width="13.6640625" style="118" customWidth="1"/>
    <col min="9222" max="9463" width="13.6640625" style="118"/>
    <col min="9464" max="9464" width="22.109375" style="118" customWidth="1"/>
    <col min="9465" max="9471" width="13.6640625" style="118" customWidth="1"/>
    <col min="9472" max="9472" width="15.88671875" style="118" customWidth="1"/>
    <col min="9473" max="9473" width="16.5546875" style="118" bestFit="1" customWidth="1"/>
    <col min="9474" max="9474" width="13.6640625" style="118" customWidth="1"/>
    <col min="9475" max="9475" width="17.109375" style="118" bestFit="1" customWidth="1"/>
    <col min="9476" max="9476" width="4" style="118" customWidth="1"/>
    <col min="9477" max="9477" width="13.6640625" style="118" customWidth="1"/>
    <col min="9478" max="9719" width="13.6640625" style="118"/>
    <col min="9720" max="9720" width="22.109375" style="118" customWidth="1"/>
    <col min="9721" max="9727" width="13.6640625" style="118" customWidth="1"/>
    <col min="9728" max="9728" width="15.88671875" style="118" customWidth="1"/>
    <col min="9729" max="9729" width="16.5546875" style="118" bestFit="1" customWidth="1"/>
    <col min="9730" max="9730" width="13.6640625" style="118" customWidth="1"/>
    <col min="9731" max="9731" width="17.109375" style="118" bestFit="1" customWidth="1"/>
    <col min="9732" max="9732" width="4" style="118" customWidth="1"/>
    <col min="9733" max="9733" width="13.6640625" style="118" customWidth="1"/>
    <col min="9734" max="9975" width="13.6640625" style="118"/>
    <col min="9976" max="9976" width="22.109375" style="118" customWidth="1"/>
    <col min="9977" max="9983" width="13.6640625" style="118" customWidth="1"/>
    <col min="9984" max="9984" width="15.88671875" style="118" customWidth="1"/>
    <col min="9985" max="9985" width="16.5546875" style="118" bestFit="1" customWidth="1"/>
    <col min="9986" max="9986" width="13.6640625" style="118" customWidth="1"/>
    <col min="9987" max="9987" width="17.109375" style="118" bestFit="1" customWidth="1"/>
    <col min="9988" max="9988" width="4" style="118" customWidth="1"/>
    <col min="9989" max="9989" width="13.6640625" style="118" customWidth="1"/>
    <col min="9990" max="10231" width="13.6640625" style="118"/>
    <col min="10232" max="10232" width="22.109375" style="118" customWidth="1"/>
    <col min="10233" max="10239" width="13.6640625" style="118" customWidth="1"/>
    <col min="10240" max="10240" width="15.88671875" style="118" customWidth="1"/>
    <col min="10241" max="10241" width="16.5546875" style="118" bestFit="1" customWidth="1"/>
    <col min="10242" max="10242" width="13.6640625" style="118" customWidth="1"/>
    <col min="10243" max="10243" width="17.109375" style="118" bestFit="1" customWidth="1"/>
    <col min="10244" max="10244" width="4" style="118" customWidth="1"/>
    <col min="10245" max="10245" width="13.6640625" style="118" customWidth="1"/>
    <col min="10246" max="10487" width="13.6640625" style="118"/>
    <col min="10488" max="10488" width="22.109375" style="118" customWidth="1"/>
    <col min="10489" max="10495" width="13.6640625" style="118" customWidth="1"/>
    <col min="10496" max="10496" width="15.88671875" style="118" customWidth="1"/>
    <col min="10497" max="10497" width="16.5546875" style="118" bestFit="1" customWidth="1"/>
    <col min="10498" max="10498" width="13.6640625" style="118" customWidth="1"/>
    <col min="10499" max="10499" width="17.109375" style="118" bestFit="1" customWidth="1"/>
    <col min="10500" max="10500" width="4" style="118" customWidth="1"/>
    <col min="10501" max="10501" width="13.6640625" style="118" customWidth="1"/>
    <col min="10502" max="10743" width="13.6640625" style="118"/>
    <col min="10744" max="10744" width="22.109375" style="118" customWidth="1"/>
    <col min="10745" max="10751" width="13.6640625" style="118" customWidth="1"/>
    <col min="10752" max="10752" width="15.88671875" style="118" customWidth="1"/>
    <col min="10753" max="10753" width="16.5546875" style="118" bestFit="1" customWidth="1"/>
    <col min="10754" max="10754" width="13.6640625" style="118" customWidth="1"/>
    <col min="10755" max="10755" width="17.109375" style="118" bestFit="1" customWidth="1"/>
    <col min="10756" max="10756" width="4" style="118" customWidth="1"/>
    <col min="10757" max="10757" width="13.6640625" style="118" customWidth="1"/>
    <col min="10758" max="10999" width="13.6640625" style="118"/>
    <col min="11000" max="11000" width="22.109375" style="118" customWidth="1"/>
    <col min="11001" max="11007" width="13.6640625" style="118" customWidth="1"/>
    <col min="11008" max="11008" width="15.88671875" style="118" customWidth="1"/>
    <col min="11009" max="11009" width="16.5546875" style="118" bestFit="1" customWidth="1"/>
    <col min="11010" max="11010" width="13.6640625" style="118" customWidth="1"/>
    <col min="11011" max="11011" width="17.109375" style="118" bestFit="1" customWidth="1"/>
    <col min="11012" max="11012" width="4" style="118" customWidth="1"/>
    <col min="11013" max="11013" width="13.6640625" style="118" customWidth="1"/>
    <col min="11014" max="11255" width="13.6640625" style="118"/>
    <col min="11256" max="11256" width="22.109375" style="118" customWidth="1"/>
    <col min="11257" max="11263" width="13.6640625" style="118" customWidth="1"/>
    <col min="11264" max="11264" width="15.88671875" style="118" customWidth="1"/>
    <col min="11265" max="11265" width="16.5546875" style="118" bestFit="1" customWidth="1"/>
    <col min="11266" max="11266" width="13.6640625" style="118" customWidth="1"/>
    <col min="11267" max="11267" width="17.109375" style="118" bestFit="1" customWidth="1"/>
    <col min="11268" max="11268" width="4" style="118" customWidth="1"/>
    <col min="11269" max="11269" width="13.6640625" style="118" customWidth="1"/>
    <col min="11270" max="11511" width="13.6640625" style="118"/>
    <col min="11512" max="11512" width="22.109375" style="118" customWidth="1"/>
    <col min="11513" max="11519" width="13.6640625" style="118" customWidth="1"/>
    <col min="11520" max="11520" width="15.88671875" style="118" customWidth="1"/>
    <col min="11521" max="11521" width="16.5546875" style="118" bestFit="1" customWidth="1"/>
    <col min="11522" max="11522" width="13.6640625" style="118" customWidth="1"/>
    <col min="11523" max="11523" width="17.109375" style="118" bestFit="1" customWidth="1"/>
    <col min="11524" max="11524" width="4" style="118" customWidth="1"/>
    <col min="11525" max="11525" width="13.6640625" style="118" customWidth="1"/>
    <col min="11526" max="11767" width="13.6640625" style="118"/>
    <col min="11768" max="11768" width="22.109375" style="118" customWidth="1"/>
    <col min="11769" max="11775" width="13.6640625" style="118" customWidth="1"/>
    <col min="11776" max="11776" width="15.88671875" style="118" customWidth="1"/>
    <col min="11777" max="11777" width="16.5546875" style="118" bestFit="1" customWidth="1"/>
    <col min="11778" max="11778" width="13.6640625" style="118" customWidth="1"/>
    <col min="11779" max="11779" width="17.109375" style="118" bestFit="1" customWidth="1"/>
    <col min="11780" max="11780" width="4" style="118" customWidth="1"/>
    <col min="11781" max="11781" width="13.6640625" style="118" customWidth="1"/>
    <col min="11782" max="12023" width="13.6640625" style="118"/>
    <col min="12024" max="12024" width="22.109375" style="118" customWidth="1"/>
    <col min="12025" max="12031" width="13.6640625" style="118" customWidth="1"/>
    <col min="12032" max="12032" width="15.88671875" style="118" customWidth="1"/>
    <col min="12033" max="12033" width="16.5546875" style="118" bestFit="1" customWidth="1"/>
    <col min="12034" max="12034" width="13.6640625" style="118" customWidth="1"/>
    <col min="12035" max="12035" width="17.109375" style="118" bestFit="1" customWidth="1"/>
    <col min="12036" max="12036" width="4" style="118" customWidth="1"/>
    <col min="12037" max="12037" width="13.6640625" style="118" customWidth="1"/>
    <col min="12038" max="12279" width="13.6640625" style="118"/>
    <col min="12280" max="12280" width="22.109375" style="118" customWidth="1"/>
    <col min="12281" max="12287" width="13.6640625" style="118" customWidth="1"/>
    <col min="12288" max="12288" width="15.88671875" style="118" customWidth="1"/>
    <col min="12289" max="12289" width="16.5546875" style="118" bestFit="1" customWidth="1"/>
    <col min="12290" max="12290" width="13.6640625" style="118" customWidth="1"/>
    <col min="12291" max="12291" width="17.109375" style="118" bestFit="1" customWidth="1"/>
    <col min="12292" max="12292" width="4" style="118" customWidth="1"/>
    <col min="12293" max="12293" width="13.6640625" style="118" customWidth="1"/>
    <col min="12294" max="12535" width="13.6640625" style="118"/>
    <col min="12536" max="12536" width="22.109375" style="118" customWidth="1"/>
    <col min="12537" max="12543" width="13.6640625" style="118" customWidth="1"/>
    <col min="12544" max="12544" width="15.88671875" style="118" customWidth="1"/>
    <col min="12545" max="12545" width="16.5546875" style="118" bestFit="1" customWidth="1"/>
    <col min="12546" max="12546" width="13.6640625" style="118" customWidth="1"/>
    <col min="12547" max="12547" width="17.109375" style="118" bestFit="1" customWidth="1"/>
    <col min="12548" max="12548" width="4" style="118" customWidth="1"/>
    <col min="12549" max="12549" width="13.6640625" style="118" customWidth="1"/>
    <col min="12550" max="12791" width="13.6640625" style="118"/>
    <col min="12792" max="12792" width="22.109375" style="118" customWidth="1"/>
    <col min="12793" max="12799" width="13.6640625" style="118" customWidth="1"/>
    <col min="12800" max="12800" width="15.88671875" style="118" customWidth="1"/>
    <col min="12801" max="12801" width="16.5546875" style="118" bestFit="1" customWidth="1"/>
    <col min="12802" max="12802" width="13.6640625" style="118" customWidth="1"/>
    <col min="12803" max="12803" width="17.109375" style="118" bestFit="1" customWidth="1"/>
    <col min="12804" max="12804" width="4" style="118" customWidth="1"/>
    <col min="12805" max="12805" width="13.6640625" style="118" customWidth="1"/>
    <col min="12806" max="13047" width="13.6640625" style="118"/>
    <col min="13048" max="13048" width="22.109375" style="118" customWidth="1"/>
    <col min="13049" max="13055" width="13.6640625" style="118" customWidth="1"/>
    <col min="13056" max="13056" width="15.88671875" style="118" customWidth="1"/>
    <col min="13057" max="13057" width="16.5546875" style="118" bestFit="1" customWidth="1"/>
    <col min="13058" max="13058" width="13.6640625" style="118" customWidth="1"/>
    <col min="13059" max="13059" width="17.109375" style="118" bestFit="1" customWidth="1"/>
    <col min="13060" max="13060" width="4" style="118" customWidth="1"/>
    <col min="13061" max="13061" width="13.6640625" style="118" customWidth="1"/>
    <col min="13062" max="13303" width="13.6640625" style="118"/>
    <col min="13304" max="13304" width="22.109375" style="118" customWidth="1"/>
    <col min="13305" max="13311" width="13.6640625" style="118" customWidth="1"/>
    <col min="13312" max="13312" width="15.88671875" style="118" customWidth="1"/>
    <col min="13313" max="13313" width="16.5546875" style="118" bestFit="1" customWidth="1"/>
    <col min="13314" max="13314" width="13.6640625" style="118" customWidth="1"/>
    <col min="13315" max="13315" width="17.109375" style="118" bestFit="1" customWidth="1"/>
    <col min="13316" max="13316" width="4" style="118" customWidth="1"/>
    <col min="13317" max="13317" width="13.6640625" style="118" customWidth="1"/>
    <col min="13318" max="13559" width="13.6640625" style="118"/>
    <col min="13560" max="13560" width="22.109375" style="118" customWidth="1"/>
    <col min="13561" max="13567" width="13.6640625" style="118" customWidth="1"/>
    <col min="13568" max="13568" width="15.88671875" style="118" customWidth="1"/>
    <col min="13569" max="13569" width="16.5546875" style="118" bestFit="1" customWidth="1"/>
    <col min="13570" max="13570" width="13.6640625" style="118" customWidth="1"/>
    <col min="13571" max="13571" width="17.109375" style="118" bestFit="1" customWidth="1"/>
    <col min="13572" max="13572" width="4" style="118" customWidth="1"/>
    <col min="13573" max="13573" width="13.6640625" style="118" customWidth="1"/>
    <col min="13574" max="13815" width="13.6640625" style="118"/>
    <col min="13816" max="13816" width="22.109375" style="118" customWidth="1"/>
    <col min="13817" max="13823" width="13.6640625" style="118" customWidth="1"/>
    <col min="13824" max="13824" width="15.88671875" style="118" customWidth="1"/>
    <col min="13825" max="13825" width="16.5546875" style="118" bestFit="1" customWidth="1"/>
    <col min="13826" max="13826" width="13.6640625" style="118" customWidth="1"/>
    <col min="13827" max="13827" width="17.109375" style="118" bestFit="1" customWidth="1"/>
    <col min="13828" max="13828" width="4" style="118" customWidth="1"/>
    <col min="13829" max="13829" width="13.6640625" style="118" customWidth="1"/>
    <col min="13830" max="14071" width="13.6640625" style="118"/>
    <col min="14072" max="14072" width="22.109375" style="118" customWidth="1"/>
    <col min="14073" max="14079" width="13.6640625" style="118" customWidth="1"/>
    <col min="14080" max="14080" width="15.88671875" style="118" customWidth="1"/>
    <col min="14081" max="14081" width="16.5546875" style="118" bestFit="1" customWidth="1"/>
    <col min="14082" max="14082" width="13.6640625" style="118" customWidth="1"/>
    <col min="14083" max="14083" width="17.109375" style="118" bestFit="1" customWidth="1"/>
    <col min="14084" max="14084" width="4" style="118" customWidth="1"/>
    <col min="14085" max="14085" width="13.6640625" style="118" customWidth="1"/>
    <col min="14086" max="14327" width="13.6640625" style="118"/>
    <col min="14328" max="14328" width="22.109375" style="118" customWidth="1"/>
    <col min="14329" max="14335" width="13.6640625" style="118" customWidth="1"/>
    <col min="14336" max="14336" width="15.88671875" style="118" customWidth="1"/>
    <col min="14337" max="14337" width="16.5546875" style="118" bestFit="1" customWidth="1"/>
    <col min="14338" max="14338" width="13.6640625" style="118" customWidth="1"/>
    <col min="14339" max="14339" width="17.109375" style="118" bestFit="1" customWidth="1"/>
    <col min="14340" max="14340" width="4" style="118" customWidth="1"/>
    <col min="14341" max="14341" width="13.6640625" style="118" customWidth="1"/>
    <col min="14342" max="14583" width="13.6640625" style="118"/>
    <col min="14584" max="14584" width="22.109375" style="118" customWidth="1"/>
    <col min="14585" max="14591" width="13.6640625" style="118" customWidth="1"/>
    <col min="14592" max="14592" width="15.88671875" style="118" customWidth="1"/>
    <col min="14593" max="14593" width="16.5546875" style="118" bestFit="1" customWidth="1"/>
    <col min="14594" max="14594" width="13.6640625" style="118" customWidth="1"/>
    <col min="14595" max="14595" width="17.109375" style="118" bestFit="1" customWidth="1"/>
    <col min="14596" max="14596" width="4" style="118" customWidth="1"/>
    <col min="14597" max="14597" width="13.6640625" style="118" customWidth="1"/>
    <col min="14598" max="14839" width="13.6640625" style="118"/>
    <col min="14840" max="14840" width="22.109375" style="118" customWidth="1"/>
    <col min="14841" max="14847" width="13.6640625" style="118" customWidth="1"/>
    <col min="14848" max="14848" width="15.88671875" style="118" customWidth="1"/>
    <col min="14849" max="14849" width="16.5546875" style="118" bestFit="1" customWidth="1"/>
    <col min="14850" max="14850" width="13.6640625" style="118" customWidth="1"/>
    <col min="14851" max="14851" width="17.109375" style="118" bestFit="1" customWidth="1"/>
    <col min="14852" max="14852" width="4" style="118" customWidth="1"/>
    <col min="14853" max="14853" width="13.6640625" style="118" customWidth="1"/>
    <col min="14854" max="15095" width="13.6640625" style="118"/>
    <col min="15096" max="15096" width="22.109375" style="118" customWidth="1"/>
    <col min="15097" max="15103" width="13.6640625" style="118" customWidth="1"/>
    <col min="15104" max="15104" width="15.88671875" style="118" customWidth="1"/>
    <col min="15105" max="15105" width="16.5546875" style="118" bestFit="1" customWidth="1"/>
    <col min="15106" max="15106" width="13.6640625" style="118" customWidth="1"/>
    <col min="15107" max="15107" width="17.109375" style="118" bestFit="1" customWidth="1"/>
    <col min="15108" max="15108" width="4" style="118" customWidth="1"/>
    <col min="15109" max="15109" width="13.6640625" style="118" customWidth="1"/>
    <col min="15110" max="15351" width="13.6640625" style="118"/>
    <col min="15352" max="15352" width="22.109375" style="118" customWidth="1"/>
    <col min="15353" max="15359" width="13.6640625" style="118" customWidth="1"/>
    <col min="15360" max="15360" width="15.88671875" style="118" customWidth="1"/>
    <col min="15361" max="15361" width="16.5546875" style="118" bestFit="1" customWidth="1"/>
    <col min="15362" max="15362" width="13.6640625" style="118" customWidth="1"/>
    <col min="15363" max="15363" width="17.109375" style="118" bestFit="1" customWidth="1"/>
    <col min="15364" max="15364" width="4" style="118" customWidth="1"/>
    <col min="15365" max="15365" width="13.6640625" style="118" customWidth="1"/>
    <col min="15366" max="15607" width="13.6640625" style="118"/>
    <col min="15608" max="15608" width="22.109375" style="118" customWidth="1"/>
    <col min="15609" max="15615" width="13.6640625" style="118" customWidth="1"/>
    <col min="15616" max="15616" width="15.88671875" style="118" customWidth="1"/>
    <col min="15617" max="15617" width="16.5546875" style="118" bestFit="1" customWidth="1"/>
    <col min="15618" max="15618" width="13.6640625" style="118" customWidth="1"/>
    <col min="15619" max="15619" width="17.109375" style="118" bestFit="1" customWidth="1"/>
    <col min="15620" max="15620" width="4" style="118" customWidth="1"/>
    <col min="15621" max="15621" width="13.6640625" style="118" customWidth="1"/>
    <col min="15622" max="15863" width="13.6640625" style="118"/>
    <col min="15864" max="15864" width="22.109375" style="118" customWidth="1"/>
    <col min="15865" max="15871" width="13.6640625" style="118" customWidth="1"/>
    <col min="15872" max="15872" width="15.88671875" style="118" customWidth="1"/>
    <col min="15873" max="15873" width="16.5546875" style="118" bestFit="1" customWidth="1"/>
    <col min="15874" max="15874" width="13.6640625" style="118" customWidth="1"/>
    <col min="15875" max="15875" width="17.109375" style="118" bestFit="1" customWidth="1"/>
    <col min="15876" max="15876" width="4" style="118" customWidth="1"/>
    <col min="15877" max="15877" width="13.6640625" style="118" customWidth="1"/>
    <col min="15878" max="16119" width="13.6640625" style="118"/>
    <col min="16120" max="16120" width="22.109375" style="118" customWidth="1"/>
    <col min="16121" max="16127" width="13.6640625" style="118" customWidth="1"/>
    <col min="16128" max="16128" width="15.88671875" style="118" customWidth="1"/>
    <col min="16129" max="16129" width="16.5546875" style="118" bestFit="1" customWidth="1"/>
    <col min="16130" max="16130" width="13.6640625" style="118" customWidth="1"/>
    <col min="16131" max="16131" width="17.109375" style="118" bestFit="1" customWidth="1"/>
    <col min="16132" max="16132" width="4" style="118" customWidth="1"/>
    <col min="16133" max="16133" width="13.6640625" style="118" customWidth="1"/>
    <col min="16134" max="16384" width="13.6640625" style="118"/>
  </cols>
  <sheetData>
    <row r="1" spans="1:26" s="109" customFormat="1">
      <c r="A1" s="300" t="s">
        <v>13</v>
      </c>
      <c r="B1" s="107"/>
      <c r="C1" s="107"/>
      <c r="D1" s="2"/>
      <c r="E1" s="2"/>
      <c r="F1" s="108"/>
      <c r="G1" s="2"/>
      <c r="H1" s="2"/>
    </row>
    <row r="2" spans="1:26" s="109" customFormat="1">
      <c r="A2" s="110"/>
      <c r="B2" s="107"/>
      <c r="C2" s="107"/>
      <c r="E2" s="453" t="s">
        <v>1209</v>
      </c>
      <c r="F2" s="453" t="s">
        <v>1210</v>
      </c>
      <c r="H2" s="2"/>
    </row>
    <row r="3" spans="1:26" s="109" customFormat="1" ht="15">
      <c r="A3" s="148" t="str">
        <f>'2-Kosten per locatie'!A3</f>
        <v>Naam opdrachtgever</v>
      </c>
      <c r="B3" s="15" t="str">
        <f>'2-Kosten per locatie'!B3</f>
        <v>Gemeente Haarlemmermeer</v>
      </c>
      <c r="C3" s="15"/>
      <c r="E3" s="454" t="s">
        <v>1211</v>
      </c>
      <c r="F3" s="455">
        <v>0</v>
      </c>
      <c r="H3" s="2"/>
    </row>
    <row r="4" spans="1:26" s="109" customFormat="1" ht="15">
      <c r="A4" s="148" t="str">
        <f>'2-Kosten per locatie'!A4</f>
        <v>Calculatie onderdeel</v>
      </c>
      <c r="B4" s="15" t="str">
        <f ca="1">MID(CELL("bestandsnaam",$C$9),SEARCH("]",CELL("bestandsnaam",$C$9),1)+1,256)</f>
        <v>10-Glasbewassing</v>
      </c>
      <c r="C4" s="15"/>
      <c r="E4" s="454" t="s">
        <v>1212</v>
      </c>
      <c r="F4" s="455">
        <v>0</v>
      </c>
      <c r="H4" s="2"/>
    </row>
    <row r="5" spans="1:26" s="109" customFormat="1" ht="15">
      <c r="A5" s="148" t="str">
        <f>'2-Kosten per locatie'!A5</f>
        <v>Gebouw/plaats</v>
      </c>
      <c r="B5" s="15" t="str">
        <f>'2-Kosten per locatie'!B5</f>
        <v>Divers</v>
      </c>
      <c r="C5" s="15"/>
      <c r="E5" s="456" t="s">
        <v>1213</v>
      </c>
      <c r="F5" s="455">
        <v>0</v>
      </c>
      <c r="H5" s="111"/>
      <c r="J5" s="112"/>
      <c r="K5" s="111"/>
      <c r="L5" s="112"/>
      <c r="M5" s="112"/>
      <c r="N5" s="111"/>
      <c r="O5" s="113"/>
      <c r="P5" s="112"/>
      <c r="Q5" s="111"/>
      <c r="R5" s="112"/>
      <c r="S5" s="112"/>
      <c r="T5" s="111"/>
      <c r="U5" s="112"/>
      <c r="V5" s="112"/>
      <c r="W5" s="111"/>
      <c r="X5" s="112"/>
      <c r="Y5" s="112"/>
      <c r="Z5" s="111"/>
    </row>
    <row r="6" spans="1:26" s="109" customFormat="1" ht="17.25" customHeight="1">
      <c r="A6" s="148" t="str">
        <f>'2-Kosten per locatie'!A6</f>
        <v>Referentie nummer</v>
      </c>
      <c r="B6" s="15" t="str">
        <f>'2-Kosten per locatie'!B6</f>
        <v>2023-420</v>
      </c>
      <c r="C6" s="15"/>
      <c r="E6" s="454" t="s">
        <v>1214</v>
      </c>
      <c r="F6" s="455">
        <v>0</v>
      </c>
      <c r="H6" s="111"/>
      <c r="J6" s="114"/>
      <c r="K6" s="115"/>
      <c r="L6" s="112"/>
      <c r="M6" s="114"/>
      <c r="N6" s="115"/>
      <c r="O6" s="113"/>
      <c r="P6" s="114"/>
      <c r="Q6" s="115"/>
      <c r="R6" s="112"/>
      <c r="S6" s="114"/>
      <c r="T6" s="115"/>
      <c r="U6" s="112"/>
      <c r="V6" s="114"/>
      <c r="W6" s="115"/>
      <c r="X6" s="112"/>
      <c r="Y6" s="114"/>
      <c r="Z6" s="115"/>
    </row>
    <row r="7" spans="1:26" s="109" customFormat="1" ht="17.25" customHeight="1">
      <c r="A7" s="148" t="str">
        <f>'2-Kosten per locatie'!A7</f>
        <v>Naam dienstverlener</v>
      </c>
      <c r="B7" s="15">
        <f>'2-Kosten per locatie'!B7</f>
        <v>0</v>
      </c>
      <c r="C7" s="90"/>
      <c r="E7" s="454" t="s">
        <v>1215</v>
      </c>
      <c r="F7" s="455">
        <v>0</v>
      </c>
      <c r="H7" s="111"/>
    </row>
    <row r="8" spans="1:26" s="109" customFormat="1" ht="17.25" customHeight="1">
      <c r="A8" s="148" t="str">
        <f>'2-Kosten per locatie'!A8</f>
        <v>Prijspeil</v>
      </c>
      <c r="B8" s="160">
        <f>'2-Kosten per locatie'!B8</f>
        <v>45292</v>
      </c>
      <c r="C8" s="24"/>
      <c r="E8" s="454" t="s">
        <v>1216</v>
      </c>
      <c r="F8" s="455">
        <v>0</v>
      </c>
      <c r="H8" s="111"/>
    </row>
    <row r="9" spans="1:26" s="109" customFormat="1" ht="17.25" customHeight="1">
      <c r="E9" s="454" t="s">
        <v>1217</v>
      </c>
      <c r="F9" s="455">
        <v>0</v>
      </c>
      <c r="H9" s="111"/>
    </row>
    <row r="10" spans="1:26" s="109" customFormat="1" ht="17.25" customHeight="1">
      <c r="H10" s="111"/>
    </row>
    <row r="11" spans="1:26" s="109" customFormat="1" ht="15">
      <c r="A11" s="116"/>
      <c r="D11" s="112"/>
      <c r="F11" s="117"/>
      <c r="G11" s="112"/>
      <c r="H11" s="111"/>
    </row>
    <row r="12" spans="1:26" s="132" customFormat="1" ht="43.5" customHeight="1">
      <c r="A12" s="457" t="s">
        <v>29</v>
      </c>
      <c r="B12" s="458" t="s">
        <v>1209</v>
      </c>
      <c r="C12" s="458" t="s">
        <v>1218</v>
      </c>
      <c r="D12" s="453" t="s">
        <v>1219</v>
      </c>
      <c r="E12" s="458" t="s">
        <v>1220</v>
      </c>
      <c r="F12" s="458" t="s">
        <v>1221</v>
      </c>
      <c r="G12" s="458" t="s">
        <v>1222</v>
      </c>
      <c r="H12" s="458" t="s">
        <v>1223</v>
      </c>
    </row>
    <row r="13" spans="1:26">
      <c r="A13" s="459" t="s">
        <v>45</v>
      </c>
      <c r="B13" s="454" t="s">
        <v>1212</v>
      </c>
      <c r="C13" s="454"/>
      <c r="D13" s="460">
        <v>2112.5</v>
      </c>
      <c r="E13" s="461">
        <f>VLOOKUP(B13,$E$3:$F$10,2,FALSE)</f>
        <v>0</v>
      </c>
      <c r="F13" s="462">
        <f>D13*E13</f>
        <v>0</v>
      </c>
      <c r="G13" s="463" t="s">
        <v>1224</v>
      </c>
      <c r="H13" s="462">
        <f t="shared" ref="H13:H42" si="0">G13*F13</f>
        <v>0</v>
      </c>
    </row>
    <row r="14" spans="1:26">
      <c r="A14" s="459" t="s">
        <v>45</v>
      </c>
      <c r="B14" s="454" t="s">
        <v>1213</v>
      </c>
      <c r="C14" s="454"/>
      <c r="D14" s="460">
        <v>1485</v>
      </c>
      <c r="E14" s="461">
        <f>VLOOKUP(B14,$E$3:$F$10,2,FALSE)</f>
        <v>0</v>
      </c>
      <c r="F14" s="462">
        <f t="shared" ref="F14:F18" si="1">D14*E14</f>
        <v>0</v>
      </c>
      <c r="G14" s="463" t="s">
        <v>1224</v>
      </c>
      <c r="H14" s="462">
        <f t="shared" si="0"/>
        <v>0</v>
      </c>
    </row>
    <row r="15" spans="1:26">
      <c r="A15" s="459" t="s">
        <v>45</v>
      </c>
      <c r="B15" s="456" t="s">
        <v>1216</v>
      </c>
      <c r="C15" s="456"/>
      <c r="D15" s="460">
        <v>66</v>
      </c>
      <c r="E15" s="461">
        <f t="shared" ref="E15:E24" si="2">VLOOKUP(B15,$E$3:$F$10,2,FALSE)</f>
        <v>0</v>
      </c>
      <c r="F15" s="462">
        <f t="shared" si="1"/>
        <v>0</v>
      </c>
      <c r="G15" s="463" t="s">
        <v>1224</v>
      </c>
      <c r="H15" s="462">
        <f t="shared" ref="H15:H25" si="3">G15*F15</f>
        <v>0</v>
      </c>
    </row>
    <row r="16" spans="1:26">
      <c r="A16" s="459" t="s">
        <v>45</v>
      </c>
      <c r="B16" s="456" t="s">
        <v>1214</v>
      </c>
      <c r="C16" s="456"/>
      <c r="D16" s="460">
        <v>436.8</v>
      </c>
      <c r="E16" s="461">
        <f t="shared" si="2"/>
        <v>0</v>
      </c>
      <c r="F16" s="462">
        <f t="shared" si="1"/>
        <v>0</v>
      </c>
      <c r="G16" s="463" t="s">
        <v>1224</v>
      </c>
      <c r="H16" s="462">
        <f t="shared" si="3"/>
        <v>0</v>
      </c>
    </row>
    <row r="17" spans="1:8">
      <c r="A17" s="459" t="s">
        <v>45</v>
      </c>
      <c r="B17" s="454" t="s">
        <v>1215</v>
      </c>
      <c r="C17" s="454"/>
      <c r="D17" s="460">
        <v>121.5</v>
      </c>
      <c r="E17" s="461">
        <f t="shared" si="2"/>
        <v>0</v>
      </c>
      <c r="F17" s="462">
        <f t="shared" si="1"/>
        <v>0</v>
      </c>
      <c r="G17" s="463" t="s">
        <v>1225</v>
      </c>
      <c r="H17" s="462">
        <f t="shared" si="3"/>
        <v>0</v>
      </c>
    </row>
    <row r="18" spans="1:8">
      <c r="A18" s="459" t="s">
        <v>46</v>
      </c>
      <c r="B18" s="454" t="s">
        <v>1212</v>
      </c>
      <c r="C18" s="454"/>
      <c r="D18" s="460">
        <v>910.5</v>
      </c>
      <c r="E18" s="461">
        <f t="shared" si="2"/>
        <v>0</v>
      </c>
      <c r="F18" s="462">
        <f t="shared" si="1"/>
        <v>0</v>
      </c>
      <c r="G18" s="463" t="s">
        <v>1224</v>
      </c>
      <c r="H18" s="462">
        <f t="shared" si="3"/>
        <v>0</v>
      </c>
    </row>
    <row r="19" spans="1:8">
      <c r="A19" s="459" t="s">
        <v>46</v>
      </c>
      <c r="B19" s="456" t="s">
        <v>1226</v>
      </c>
      <c r="C19" s="456" t="s">
        <v>1227</v>
      </c>
      <c r="D19" s="464"/>
      <c r="E19" s="465"/>
      <c r="F19" s="466">
        <v>0</v>
      </c>
      <c r="G19" s="463" t="s">
        <v>1224</v>
      </c>
      <c r="H19" s="462">
        <f t="shared" si="3"/>
        <v>0</v>
      </c>
    </row>
    <row r="20" spans="1:8">
      <c r="A20" s="459" t="s">
        <v>46</v>
      </c>
      <c r="B20" s="456" t="s">
        <v>1213</v>
      </c>
      <c r="C20" s="456"/>
      <c r="D20" s="460">
        <v>1187</v>
      </c>
      <c r="E20" s="461">
        <f t="shared" si="2"/>
        <v>0</v>
      </c>
      <c r="F20" s="462">
        <f>D20*E20</f>
        <v>0</v>
      </c>
      <c r="G20" s="463" t="s">
        <v>1224</v>
      </c>
      <c r="H20" s="462">
        <f t="shared" si="3"/>
        <v>0</v>
      </c>
    </row>
    <row r="21" spans="1:8">
      <c r="A21" s="459" t="s">
        <v>46</v>
      </c>
      <c r="B21" s="454" t="s">
        <v>1214</v>
      </c>
      <c r="C21" s="454"/>
      <c r="D21" s="460">
        <v>171.5</v>
      </c>
      <c r="E21" s="461">
        <f t="shared" si="2"/>
        <v>0</v>
      </c>
      <c r="F21" s="462">
        <f t="shared" ref="F21:F38" si="4">D21*E21</f>
        <v>0</v>
      </c>
      <c r="G21" s="463" t="s">
        <v>1224</v>
      </c>
      <c r="H21" s="462">
        <f t="shared" si="3"/>
        <v>0</v>
      </c>
    </row>
    <row r="22" spans="1:8">
      <c r="A22" s="459" t="s">
        <v>46</v>
      </c>
      <c r="B22" s="454" t="s">
        <v>1216</v>
      </c>
      <c r="C22" s="454"/>
      <c r="D22" s="460">
        <v>66</v>
      </c>
      <c r="E22" s="461">
        <f t="shared" si="2"/>
        <v>0</v>
      </c>
      <c r="F22" s="462">
        <f t="shared" si="4"/>
        <v>0</v>
      </c>
      <c r="G22" s="463" t="s">
        <v>1224</v>
      </c>
      <c r="H22" s="462">
        <f t="shared" si="3"/>
        <v>0</v>
      </c>
    </row>
    <row r="23" spans="1:8">
      <c r="A23" s="459" t="s">
        <v>47</v>
      </c>
      <c r="B23" s="454" t="s">
        <v>1212</v>
      </c>
      <c r="C23" s="454"/>
      <c r="D23" s="460">
        <v>35.5</v>
      </c>
      <c r="E23" s="461">
        <f t="shared" si="2"/>
        <v>0</v>
      </c>
      <c r="F23" s="462">
        <f t="shared" si="4"/>
        <v>0</v>
      </c>
      <c r="G23" s="463" t="s">
        <v>1224</v>
      </c>
      <c r="H23" s="462">
        <f t="shared" si="3"/>
        <v>0</v>
      </c>
    </row>
    <row r="24" spans="1:8">
      <c r="A24" s="459" t="s">
        <v>47</v>
      </c>
      <c r="B24" s="454" t="s">
        <v>1211</v>
      </c>
      <c r="C24" s="454"/>
      <c r="D24" s="460">
        <v>35.5</v>
      </c>
      <c r="E24" s="461">
        <f t="shared" si="2"/>
        <v>0</v>
      </c>
      <c r="F24" s="462">
        <f t="shared" si="4"/>
        <v>0</v>
      </c>
      <c r="G24" s="463" t="s">
        <v>1228</v>
      </c>
      <c r="H24" s="462">
        <f t="shared" si="3"/>
        <v>0</v>
      </c>
    </row>
    <row r="25" spans="1:8">
      <c r="A25" s="467" t="s">
        <v>52</v>
      </c>
      <c r="B25" s="456" t="s">
        <v>1212</v>
      </c>
      <c r="C25" s="456"/>
      <c r="D25" s="460">
        <v>3</v>
      </c>
      <c r="E25" s="461">
        <f t="shared" ref="E25:E42" si="5">VLOOKUP(B25,$E$3:$F$10,2,FALSE)</f>
        <v>0</v>
      </c>
      <c r="F25" s="462">
        <f t="shared" si="4"/>
        <v>0</v>
      </c>
      <c r="G25" s="463" t="s">
        <v>1229</v>
      </c>
      <c r="H25" s="462">
        <f t="shared" si="3"/>
        <v>0</v>
      </c>
    </row>
    <row r="26" spans="1:8">
      <c r="A26" s="467" t="s">
        <v>52</v>
      </c>
      <c r="B26" s="454" t="s">
        <v>1211</v>
      </c>
      <c r="C26" s="454"/>
      <c r="D26" s="460">
        <v>3</v>
      </c>
      <c r="E26" s="461">
        <f t="shared" si="5"/>
        <v>0</v>
      </c>
      <c r="F26" s="462">
        <f t="shared" si="4"/>
        <v>0</v>
      </c>
      <c r="G26" s="463" t="s">
        <v>1229</v>
      </c>
      <c r="H26" s="462">
        <f t="shared" si="0"/>
        <v>0</v>
      </c>
    </row>
    <row r="27" spans="1:8">
      <c r="A27" s="467" t="s">
        <v>54</v>
      </c>
      <c r="B27" s="454" t="s">
        <v>1212</v>
      </c>
      <c r="C27" s="454"/>
      <c r="D27" s="460">
        <v>134.12</v>
      </c>
      <c r="E27" s="461">
        <f t="shared" si="5"/>
        <v>0</v>
      </c>
      <c r="F27" s="462">
        <f t="shared" si="4"/>
        <v>0</v>
      </c>
      <c r="G27" s="463" t="s">
        <v>1224</v>
      </c>
      <c r="H27" s="462">
        <f t="shared" si="0"/>
        <v>0</v>
      </c>
    </row>
    <row r="28" spans="1:8">
      <c r="A28" s="467" t="s">
        <v>54</v>
      </c>
      <c r="B28" s="456" t="s">
        <v>1211</v>
      </c>
      <c r="C28" s="456"/>
      <c r="D28" s="460">
        <v>386.4</v>
      </c>
      <c r="E28" s="461">
        <f t="shared" si="5"/>
        <v>0</v>
      </c>
      <c r="F28" s="462">
        <f t="shared" si="4"/>
        <v>0</v>
      </c>
      <c r="G28" s="463" t="s">
        <v>1228</v>
      </c>
      <c r="H28" s="462">
        <f t="shared" si="0"/>
        <v>0</v>
      </c>
    </row>
    <row r="29" spans="1:8">
      <c r="A29" s="467" t="s">
        <v>54</v>
      </c>
      <c r="B29" s="454" t="s">
        <v>1213</v>
      </c>
      <c r="C29" s="454"/>
      <c r="D29" s="460">
        <v>117</v>
      </c>
      <c r="E29" s="461">
        <f t="shared" si="5"/>
        <v>0</v>
      </c>
      <c r="F29" s="462">
        <f t="shared" si="4"/>
        <v>0</v>
      </c>
      <c r="G29" s="463" t="s">
        <v>1224</v>
      </c>
      <c r="H29" s="462">
        <f t="shared" si="0"/>
        <v>0</v>
      </c>
    </row>
    <row r="30" spans="1:8">
      <c r="A30" s="467" t="s">
        <v>54</v>
      </c>
      <c r="B30" s="454" t="s">
        <v>1217</v>
      </c>
      <c r="C30" s="454" t="s">
        <v>1230</v>
      </c>
      <c r="D30" s="460">
        <v>10</v>
      </c>
      <c r="E30" s="461">
        <f t="shared" si="5"/>
        <v>0</v>
      </c>
      <c r="F30" s="462">
        <f t="shared" si="4"/>
        <v>0</v>
      </c>
      <c r="G30" s="463" t="s">
        <v>1225</v>
      </c>
      <c r="H30" s="462">
        <f t="shared" si="0"/>
        <v>0</v>
      </c>
    </row>
    <row r="31" spans="1:8">
      <c r="A31" s="467" t="s">
        <v>56</v>
      </c>
      <c r="B31" s="454" t="s">
        <v>1212</v>
      </c>
      <c r="C31" s="454"/>
      <c r="D31" s="460">
        <v>17.84</v>
      </c>
      <c r="E31" s="461">
        <f t="shared" si="5"/>
        <v>0</v>
      </c>
      <c r="F31" s="462">
        <f t="shared" si="4"/>
        <v>0</v>
      </c>
      <c r="G31" s="463" t="s">
        <v>1228</v>
      </c>
      <c r="H31" s="462">
        <f t="shared" si="0"/>
        <v>0</v>
      </c>
    </row>
    <row r="32" spans="1:8">
      <c r="A32" s="467" t="s">
        <v>56</v>
      </c>
      <c r="B32" s="456" t="s">
        <v>1211</v>
      </c>
      <c r="C32" s="456"/>
      <c r="D32" s="460">
        <v>17.84</v>
      </c>
      <c r="E32" s="461">
        <f t="shared" si="5"/>
        <v>0</v>
      </c>
      <c r="F32" s="462">
        <f t="shared" si="4"/>
        <v>0</v>
      </c>
      <c r="G32" s="463" t="s">
        <v>1228</v>
      </c>
      <c r="H32" s="462">
        <f t="shared" si="0"/>
        <v>0</v>
      </c>
    </row>
    <row r="33" spans="1:8">
      <c r="A33" s="467" t="s">
        <v>56</v>
      </c>
      <c r="B33" s="454" t="s">
        <v>1213</v>
      </c>
      <c r="C33" s="454"/>
      <c r="D33" s="460">
        <v>15.12</v>
      </c>
      <c r="E33" s="461">
        <f t="shared" si="5"/>
        <v>0</v>
      </c>
      <c r="F33" s="462">
        <f t="shared" si="4"/>
        <v>0</v>
      </c>
      <c r="G33" s="463" t="s">
        <v>1228</v>
      </c>
      <c r="H33" s="462">
        <f t="shared" si="0"/>
        <v>0</v>
      </c>
    </row>
    <row r="34" spans="1:8">
      <c r="A34" s="467" t="s">
        <v>51</v>
      </c>
      <c r="B34" s="454" t="s">
        <v>1212</v>
      </c>
      <c r="C34" s="454"/>
      <c r="D34" s="460">
        <v>129.6</v>
      </c>
      <c r="E34" s="461">
        <f t="shared" si="5"/>
        <v>0</v>
      </c>
      <c r="F34" s="462">
        <f t="shared" si="4"/>
        <v>0</v>
      </c>
      <c r="G34" s="463" t="s">
        <v>1224</v>
      </c>
      <c r="H34" s="462">
        <f t="shared" si="0"/>
        <v>0</v>
      </c>
    </row>
    <row r="35" spans="1:8">
      <c r="A35" s="467" t="s">
        <v>51</v>
      </c>
      <c r="B35" s="456" t="s">
        <v>1213</v>
      </c>
      <c r="C35" s="456"/>
      <c r="D35" s="460">
        <v>127.2</v>
      </c>
      <c r="E35" s="461">
        <f t="shared" si="5"/>
        <v>0</v>
      </c>
      <c r="F35" s="462">
        <f t="shared" si="4"/>
        <v>0</v>
      </c>
      <c r="G35" s="463" t="s">
        <v>1228</v>
      </c>
      <c r="H35" s="462">
        <f t="shared" si="0"/>
        <v>0</v>
      </c>
    </row>
    <row r="36" spans="1:8">
      <c r="A36" s="467" t="s">
        <v>53</v>
      </c>
      <c r="B36" s="454" t="s">
        <v>1212</v>
      </c>
      <c r="C36" s="454"/>
      <c r="D36" s="460">
        <v>441</v>
      </c>
      <c r="E36" s="461">
        <f t="shared" si="5"/>
        <v>0</v>
      </c>
      <c r="F36" s="462">
        <f t="shared" si="4"/>
        <v>0</v>
      </c>
      <c r="G36" s="463" t="s">
        <v>1224</v>
      </c>
      <c r="H36" s="462">
        <f t="shared" si="0"/>
        <v>0</v>
      </c>
    </row>
    <row r="37" spans="1:8">
      <c r="A37" s="467" t="s">
        <v>53</v>
      </c>
      <c r="B37" s="454" t="s">
        <v>1211</v>
      </c>
      <c r="C37" s="454"/>
      <c r="D37" s="460">
        <v>462.1</v>
      </c>
      <c r="E37" s="461">
        <f t="shared" si="5"/>
        <v>0</v>
      </c>
      <c r="F37" s="462">
        <f t="shared" si="4"/>
        <v>0</v>
      </c>
      <c r="G37" s="463" t="s">
        <v>1228</v>
      </c>
      <c r="H37" s="462">
        <f t="shared" si="0"/>
        <v>0</v>
      </c>
    </row>
    <row r="38" spans="1:8">
      <c r="A38" s="467" t="s">
        <v>53</v>
      </c>
      <c r="B38" s="454" t="s">
        <v>1213</v>
      </c>
      <c r="C38" s="454"/>
      <c r="D38" s="460">
        <v>732.8</v>
      </c>
      <c r="E38" s="461">
        <f t="shared" si="5"/>
        <v>0</v>
      </c>
      <c r="F38" s="462">
        <f t="shared" si="4"/>
        <v>0</v>
      </c>
      <c r="G38" s="463" t="s">
        <v>1228</v>
      </c>
      <c r="H38" s="462">
        <f t="shared" si="0"/>
        <v>0</v>
      </c>
    </row>
    <row r="39" spans="1:8">
      <c r="A39" s="467" t="s">
        <v>53</v>
      </c>
      <c r="B39" s="454" t="s">
        <v>1226</v>
      </c>
      <c r="C39" s="454" t="s">
        <v>1231</v>
      </c>
      <c r="D39" s="464"/>
      <c r="E39" s="465"/>
      <c r="F39" s="466">
        <v>0</v>
      </c>
      <c r="G39" s="463" t="s">
        <v>1228</v>
      </c>
      <c r="H39" s="462">
        <f t="shared" si="0"/>
        <v>0</v>
      </c>
    </row>
    <row r="40" spans="1:8">
      <c r="A40" s="467" t="s">
        <v>49</v>
      </c>
      <c r="B40" s="454" t="s">
        <v>1213</v>
      </c>
      <c r="C40" s="454"/>
      <c r="D40" s="460">
        <v>20.399999999999999</v>
      </c>
      <c r="E40" s="461">
        <f t="shared" si="5"/>
        <v>0</v>
      </c>
      <c r="F40" s="462">
        <f>D40*E40</f>
        <v>0</v>
      </c>
      <c r="G40" s="463" t="s">
        <v>1229</v>
      </c>
      <c r="H40" s="462">
        <f t="shared" si="0"/>
        <v>0</v>
      </c>
    </row>
    <row r="41" spans="1:8">
      <c r="A41" s="468" t="s">
        <v>55</v>
      </c>
      <c r="B41" s="454" t="s">
        <v>1212</v>
      </c>
      <c r="C41" s="454"/>
      <c r="D41" s="460">
        <v>126.23</v>
      </c>
      <c r="E41" s="461">
        <f t="shared" si="5"/>
        <v>0</v>
      </c>
      <c r="F41" s="462">
        <f t="shared" ref="F41:F42" si="6">D41*E41</f>
        <v>0</v>
      </c>
      <c r="G41" s="119">
        <v>2</v>
      </c>
      <c r="H41" s="462">
        <f t="shared" si="0"/>
        <v>0</v>
      </c>
    </row>
    <row r="42" spans="1:8">
      <c r="A42" s="468" t="s">
        <v>55</v>
      </c>
      <c r="B42" s="454" t="s">
        <v>1213</v>
      </c>
      <c r="C42" s="454"/>
      <c r="D42" s="460">
        <v>42.67</v>
      </c>
      <c r="E42" s="461">
        <f t="shared" si="5"/>
        <v>0</v>
      </c>
      <c r="F42" s="462">
        <f t="shared" si="6"/>
        <v>0</v>
      </c>
      <c r="G42" s="463" t="s">
        <v>1224</v>
      </c>
      <c r="H42" s="462">
        <f t="shared" si="0"/>
        <v>0</v>
      </c>
    </row>
    <row r="43" spans="1:8">
      <c r="B43" s="118"/>
      <c r="C43" s="118"/>
      <c r="E43" s="118"/>
      <c r="F43" s="118"/>
      <c r="G43" s="118"/>
      <c r="H43" s="118"/>
    </row>
    <row r="44" spans="1:8">
      <c r="A44" s="469" t="s">
        <v>57</v>
      </c>
      <c r="B44" s="470"/>
      <c r="C44" s="471"/>
      <c r="D44" s="472">
        <f>SUM(D13:D42)</f>
        <v>9414.119999999999</v>
      </c>
      <c r="E44" s="470"/>
      <c r="F44" s="473"/>
      <c r="G44" s="471"/>
      <c r="H44" s="474">
        <f>SUM(H13:H42)</f>
        <v>0</v>
      </c>
    </row>
    <row r="47" spans="1:8" ht="15">
      <c r="A47" s="106" t="s">
        <v>1206</v>
      </c>
    </row>
    <row r="48" spans="1:8">
      <c r="A48" s="102" t="s">
        <v>1207</v>
      </c>
    </row>
    <row r="49" spans="1:1">
      <c r="A49" s="102" t="s">
        <v>1208</v>
      </c>
    </row>
  </sheetData>
  <autoFilter ref="A12:Z44" xr:uid="{00000000-0009-0000-0000-00000A000000}"/>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tabColor theme="0" tint="-0.14999847407452621"/>
    <pageSetUpPr fitToPage="1"/>
  </sheetPr>
  <dimension ref="A1:W40"/>
  <sheetViews>
    <sheetView showGridLines="0" zoomScaleNormal="100" zoomScaleSheetLayoutView="50" zoomScalePageLayoutView="50" workbookViewId="0">
      <pane ySplit="12" topLeftCell="A13" activePane="bottomLeft" state="frozen"/>
      <selection activeCell="B1" sqref="B1"/>
      <selection pane="bottomLeft"/>
    </sheetView>
  </sheetViews>
  <sheetFormatPr defaultColWidth="13.6640625" defaultRowHeight="13.2"/>
  <cols>
    <col min="1" max="1" width="29.33203125" style="118" customWidth="1"/>
    <col min="2" max="2" width="51.33203125" style="119" customWidth="1"/>
    <col min="3" max="3" width="27.5546875" style="119" customWidth="1"/>
    <col min="4" max="4" width="12.109375" style="118" customWidth="1"/>
    <col min="5" max="5" width="24.33203125" style="121" customWidth="1"/>
    <col min="6" max="6" width="16.109375" style="120" customWidth="1"/>
    <col min="7" max="7" width="13.6640625" style="121" customWidth="1"/>
    <col min="8" max="8" width="15.88671875" style="121" customWidth="1"/>
    <col min="9" max="244" width="13.6640625" style="118"/>
    <col min="245" max="245" width="22.109375" style="118" customWidth="1"/>
    <col min="246" max="252" width="13.6640625" style="118" customWidth="1"/>
    <col min="253" max="253" width="15.88671875" style="118" customWidth="1"/>
    <col min="254" max="254" width="16.5546875" style="118" bestFit="1" customWidth="1"/>
    <col min="255" max="255" width="13.6640625" style="118" customWidth="1"/>
    <col min="256" max="256" width="17.109375" style="118" bestFit="1" customWidth="1"/>
    <col min="257" max="257" width="4" style="118" customWidth="1"/>
    <col min="258" max="258" width="13.6640625" style="118" customWidth="1"/>
    <col min="259" max="500" width="13.6640625" style="118"/>
    <col min="501" max="501" width="22.109375" style="118" customWidth="1"/>
    <col min="502" max="508" width="13.6640625" style="118" customWidth="1"/>
    <col min="509" max="509" width="15.88671875" style="118" customWidth="1"/>
    <col min="510" max="510" width="16.5546875" style="118" bestFit="1" customWidth="1"/>
    <col min="511" max="511" width="13.6640625" style="118" customWidth="1"/>
    <col min="512" max="512" width="17.109375" style="118" bestFit="1" customWidth="1"/>
    <col min="513" max="513" width="4" style="118" customWidth="1"/>
    <col min="514" max="514" width="13.6640625" style="118" customWidth="1"/>
    <col min="515" max="756" width="13.6640625" style="118"/>
    <col min="757" max="757" width="22.109375" style="118" customWidth="1"/>
    <col min="758" max="764" width="13.6640625" style="118" customWidth="1"/>
    <col min="765" max="765" width="15.88671875" style="118" customWidth="1"/>
    <col min="766" max="766" width="16.5546875" style="118" bestFit="1" customWidth="1"/>
    <col min="767" max="767" width="13.6640625" style="118" customWidth="1"/>
    <col min="768" max="768" width="17.109375" style="118" bestFit="1" customWidth="1"/>
    <col min="769" max="769" width="4" style="118" customWidth="1"/>
    <col min="770" max="770" width="13.6640625" style="118" customWidth="1"/>
    <col min="771" max="1012" width="13.6640625" style="118"/>
    <col min="1013" max="1013" width="22.109375" style="118" customWidth="1"/>
    <col min="1014" max="1020" width="13.6640625" style="118" customWidth="1"/>
    <col min="1021" max="1021" width="15.88671875" style="118" customWidth="1"/>
    <col min="1022" max="1022" width="16.5546875" style="118" bestFit="1" customWidth="1"/>
    <col min="1023" max="1023" width="13.6640625" style="118" customWidth="1"/>
    <col min="1024" max="1024" width="17.109375" style="118" bestFit="1" customWidth="1"/>
    <col min="1025" max="1025" width="4" style="118" customWidth="1"/>
    <col min="1026" max="1026" width="13.6640625" style="118" customWidth="1"/>
    <col min="1027" max="1268" width="13.6640625" style="118"/>
    <col min="1269" max="1269" width="22.109375" style="118" customWidth="1"/>
    <col min="1270" max="1276" width="13.6640625" style="118" customWidth="1"/>
    <col min="1277" max="1277" width="15.88671875" style="118" customWidth="1"/>
    <col min="1278" max="1278" width="16.5546875" style="118" bestFit="1" customWidth="1"/>
    <col min="1279" max="1279" width="13.6640625" style="118" customWidth="1"/>
    <col min="1280" max="1280" width="17.109375" style="118" bestFit="1" customWidth="1"/>
    <col min="1281" max="1281" width="4" style="118" customWidth="1"/>
    <col min="1282" max="1282" width="13.6640625" style="118" customWidth="1"/>
    <col min="1283" max="1524" width="13.6640625" style="118"/>
    <col min="1525" max="1525" width="22.109375" style="118" customWidth="1"/>
    <col min="1526" max="1532" width="13.6640625" style="118" customWidth="1"/>
    <col min="1533" max="1533" width="15.88671875" style="118" customWidth="1"/>
    <col min="1534" max="1534" width="16.5546875" style="118" bestFit="1" customWidth="1"/>
    <col min="1535" max="1535" width="13.6640625" style="118" customWidth="1"/>
    <col min="1536" max="1536" width="17.109375" style="118" bestFit="1" customWidth="1"/>
    <col min="1537" max="1537" width="4" style="118" customWidth="1"/>
    <col min="1538" max="1538" width="13.6640625" style="118" customWidth="1"/>
    <col min="1539" max="1780" width="13.6640625" style="118"/>
    <col min="1781" max="1781" width="22.109375" style="118" customWidth="1"/>
    <col min="1782" max="1788" width="13.6640625" style="118" customWidth="1"/>
    <col min="1789" max="1789" width="15.88671875" style="118" customWidth="1"/>
    <col min="1790" max="1790" width="16.5546875" style="118" bestFit="1" customWidth="1"/>
    <col min="1791" max="1791" width="13.6640625" style="118" customWidth="1"/>
    <col min="1792" max="1792" width="17.109375" style="118" bestFit="1" customWidth="1"/>
    <col min="1793" max="1793" width="4" style="118" customWidth="1"/>
    <col min="1794" max="1794" width="13.6640625" style="118" customWidth="1"/>
    <col min="1795" max="2036" width="13.6640625" style="118"/>
    <col min="2037" max="2037" width="22.109375" style="118" customWidth="1"/>
    <col min="2038" max="2044" width="13.6640625" style="118" customWidth="1"/>
    <col min="2045" max="2045" width="15.88671875" style="118" customWidth="1"/>
    <col min="2046" max="2046" width="16.5546875" style="118" bestFit="1" customWidth="1"/>
    <col min="2047" max="2047" width="13.6640625" style="118" customWidth="1"/>
    <col min="2048" max="2048" width="17.109375" style="118" bestFit="1" customWidth="1"/>
    <col min="2049" max="2049" width="4" style="118" customWidth="1"/>
    <col min="2050" max="2050" width="13.6640625" style="118" customWidth="1"/>
    <col min="2051" max="2292" width="13.6640625" style="118"/>
    <col min="2293" max="2293" width="22.109375" style="118" customWidth="1"/>
    <col min="2294" max="2300" width="13.6640625" style="118" customWidth="1"/>
    <col min="2301" max="2301" width="15.88671875" style="118" customWidth="1"/>
    <col min="2302" max="2302" width="16.5546875" style="118" bestFit="1" customWidth="1"/>
    <col min="2303" max="2303" width="13.6640625" style="118" customWidth="1"/>
    <col min="2304" max="2304" width="17.109375" style="118" bestFit="1" customWidth="1"/>
    <col min="2305" max="2305" width="4" style="118" customWidth="1"/>
    <col min="2306" max="2306" width="13.6640625" style="118" customWidth="1"/>
    <col min="2307" max="2548" width="13.6640625" style="118"/>
    <col min="2549" max="2549" width="22.109375" style="118" customWidth="1"/>
    <col min="2550" max="2556" width="13.6640625" style="118" customWidth="1"/>
    <col min="2557" max="2557" width="15.88671875" style="118" customWidth="1"/>
    <col min="2558" max="2558" width="16.5546875" style="118" bestFit="1" customWidth="1"/>
    <col min="2559" max="2559" width="13.6640625" style="118" customWidth="1"/>
    <col min="2560" max="2560" width="17.109375" style="118" bestFit="1" customWidth="1"/>
    <col min="2561" max="2561" width="4" style="118" customWidth="1"/>
    <col min="2562" max="2562" width="13.6640625" style="118" customWidth="1"/>
    <col min="2563" max="2804" width="13.6640625" style="118"/>
    <col min="2805" max="2805" width="22.109375" style="118" customWidth="1"/>
    <col min="2806" max="2812" width="13.6640625" style="118" customWidth="1"/>
    <col min="2813" max="2813" width="15.88671875" style="118" customWidth="1"/>
    <col min="2814" max="2814" width="16.5546875" style="118" bestFit="1" customWidth="1"/>
    <col min="2815" max="2815" width="13.6640625" style="118" customWidth="1"/>
    <col min="2816" max="2816" width="17.109375" style="118" bestFit="1" customWidth="1"/>
    <col min="2817" max="2817" width="4" style="118" customWidth="1"/>
    <col min="2818" max="2818" width="13.6640625" style="118" customWidth="1"/>
    <col min="2819" max="3060" width="13.6640625" style="118"/>
    <col min="3061" max="3061" width="22.109375" style="118" customWidth="1"/>
    <col min="3062" max="3068" width="13.6640625" style="118" customWidth="1"/>
    <col min="3069" max="3069" width="15.88671875" style="118" customWidth="1"/>
    <col min="3070" max="3070" width="16.5546875" style="118" bestFit="1" customWidth="1"/>
    <col min="3071" max="3071" width="13.6640625" style="118" customWidth="1"/>
    <col min="3072" max="3072" width="17.109375" style="118" bestFit="1" customWidth="1"/>
    <col min="3073" max="3073" width="4" style="118" customWidth="1"/>
    <col min="3074" max="3074" width="13.6640625" style="118" customWidth="1"/>
    <col min="3075" max="3316" width="13.6640625" style="118"/>
    <col min="3317" max="3317" width="22.109375" style="118" customWidth="1"/>
    <col min="3318" max="3324" width="13.6640625" style="118" customWidth="1"/>
    <col min="3325" max="3325" width="15.88671875" style="118" customWidth="1"/>
    <col min="3326" max="3326" width="16.5546875" style="118" bestFit="1" customWidth="1"/>
    <col min="3327" max="3327" width="13.6640625" style="118" customWidth="1"/>
    <col min="3328" max="3328" width="17.109375" style="118" bestFit="1" customWidth="1"/>
    <col min="3329" max="3329" width="4" style="118" customWidth="1"/>
    <col min="3330" max="3330" width="13.6640625" style="118" customWidth="1"/>
    <col min="3331" max="3572" width="13.6640625" style="118"/>
    <col min="3573" max="3573" width="22.109375" style="118" customWidth="1"/>
    <col min="3574" max="3580" width="13.6640625" style="118" customWidth="1"/>
    <col min="3581" max="3581" width="15.88671875" style="118" customWidth="1"/>
    <col min="3582" max="3582" width="16.5546875" style="118" bestFit="1" customWidth="1"/>
    <col min="3583" max="3583" width="13.6640625" style="118" customWidth="1"/>
    <col min="3584" max="3584" width="17.109375" style="118" bestFit="1" customWidth="1"/>
    <col min="3585" max="3585" width="4" style="118" customWidth="1"/>
    <col min="3586" max="3586" width="13.6640625" style="118" customWidth="1"/>
    <col min="3587" max="3828" width="13.6640625" style="118"/>
    <col min="3829" max="3829" width="22.109375" style="118" customWidth="1"/>
    <col min="3830" max="3836" width="13.6640625" style="118" customWidth="1"/>
    <col min="3837" max="3837" width="15.88671875" style="118" customWidth="1"/>
    <col min="3838" max="3838" width="16.5546875" style="118" bestFit="1" customWidth="1"/>
    <col min="3839" max="3839" width="13.6640625" style="118" customWidth="1"/>
    <col min="3840" max="3840" width="17.109375" style="118" bestFit="1" customWidth="1"/>
    <col min="3841" max="3841" width="4" style="118" customWidth="1"/>
    <col min="3842" max="3842" width="13.6640625" style="118" customWidth="1"/>
    <col min="3843" max="4084" width="13.6640625" style="118"/>
    <col min="4085" max="4085" width="22.109375" style="118" customWidth="1"/>
    <col min="4086" max="4092" width="13.6640625" style="118" customWidth="1"/>
    <col min="4093" max="4093" width="15.88671875" style="118" customWidth="1"/>
    <col min="4094" max="4094" width="16.5546875" style="118" bestFit="1" customWidth="1"/>
    <col min="4095" max="4095" width="13.6640625" style="118" customWidth="1"/>
    <col min="4096" max="4096" width="17.109375" style="118" bestFit="1" customWidth="1"/>
    <col min="4097" max="4097" width="4" style="118" customWidth="1"/>
    <col min="4098" max="4098" width="13.6640625" style="118" customWidth="1"/>
    <col min="4099" max="4340" width="13.6640625" style="118"/>
    <col min="4341" max="4341" width="22.109375" style="118" customWidth="1"/>
    <col min="4342" max="4348" width="13.6640625" style="118" customWidth="1"/>
    <col min="4349" max="4349" width="15.88671875" style="118" customWidth="1"/>
    <col min="4350" max="4350" width="16.5546875" style="118" bestFit="1" customWidth="1"/>
    <col min="4351" max="4351" width="13.6640625" style="118" customWidth="1"/>
    <col min="4352" max="4352" width="17.109375" style="118" bestFit="1" customWidth="1"/>
    <col min="4353" max="4353" width="4" style="118" customWidth="1"/>
    <col min="4354" max="4354" width="13.6640625" style="118" customWidth="1"/>
    <col min="4355" max="4596" width="13.6640625" style="118"/>
    <col min="4597" max="4597" width="22.109375" style="118" customWidth="1"/>
    <col min="4598" max="4604" width="13.6640625" style="118" customWidth="1"/>
    <col min="4605" max="4605" width="15.88671875" style="118" customWidth="1"/>
    <col min="4606" max="4606" width="16.5546875" style="118" bestFit="1" customWidth="1"/>
    <col min="4607" max="4607" width="13.6640625" style="118" customWidth="1"/>
    <col min="4608" max="4608" width="17.109375" style="118" bestFit="1" customWidth="1"/>
    <col min="4609" max="4609" width="4" style="118" customWidth="1"/>
    <col min="4610" max="4610" width="13.6640625" style="118" customWidth="1"/>
    <col min="4611" max="4852" width="13.6640625" style="118"/>
    <col min="4853" max="4853" width="22.109375" style="118" customWidth="1"/>
    <col min="4854" max="4860" width="13.6640625" style="118" customWidth="1"/>
    <col min="4861" max="4861" width="15.88671875" style="118" customWidth="1"/>
    <col min="4862" max="4862" width="16.5546875" style="118" bestFit="1" customWidth="1"/>
    <col min="4863" max="4863" width="13.6640625" style="118" customWidth="1"/>
    <col min="4864" max="4864" width="17.109375" style="118" bestFit="1" customWidth="1"/>
    <col min="4865" max="4865" width="4" style="118" customWidth="1"/>
    <col min="4866" max="4866" width="13.6640625" style="118" customWidth="1"/>
    <col min="4867" max="5108" width="13.6640625" style="118"/>
    <col min="5109" max="5109" width="22.109375" style="118" customWidth="1"/>
    <col min="5110" max="5116" width="13.6640625" style="118" customWidth="1"/>
    <col min="5117" max="5117" width="15.88671875" style="118" customWidth="1"/>
    <col min="5118" max="5118" width="16.5546875" style="118" bestFit="1" customWidth="1"/>
    <col min="5119" max="5119" width="13.6640625" style="118" customWidth="1"/>
    <col min="5120" max="5120" width="17.109375" style="118" bestFit="1" customWidth="1"/>
    <col min="5121" max="5121" width="4" style="118" customWidth="1"/>
    <col min="5122" max="5122" width="13.6640625" style="118" customWidth="1"/>
    <col min="5123" max="5364" width="13.6640625" style="118"/>
    <col min="5365" max="5365" width="22.109375" style="118" customWidth="1"/>
    <col min="5366" max="5372" width="13.6640625" style="118" customWidth="1"/>
    <col min="5373" max="5373" width="15.88671875" style="118" customWidth="1"/>
    <col min="5374" max="5374" width="16.5546875" style="118" bestFit="1" customWidth="1"/>
    <col min="5375" max="5375" width="13.6640625" style="118" customWidth="1"/>
    <col min="5376" max="5376" width="17.109375" style="118" bestFit="1" customWidth="1"/>
    <col min="5377" max="5377" width="4" style="118" customWidth="1"/>
    <col min="5378" max="5378" width="13.6640625" style="118" customWidth="1"/>
    <col min="5379" max="5620" width="13.6640625" style="118"/>
    <col min="5621" max="5621" width="22.109375" style="118" customWidth="1"/>
    <col min="5622" max="5628" width="13.6640625" style="118" customWidth="1"/>
    <col min="5629" max="5629" width="15.88671875" style="118" customWidth="1"/>
    <col min="5630" max="5630" width="16.5546875" style="118" bestFit="1" customWidth="1"/>
    <col min="5631" max="5631" width="13.6640625" style="118" customWidth="1"/>
    <col min="5632" max="5632" width="17.109375" style="118" bestFit="1" customWidth="1"/>
    <col min="5633" max="5633" width="4" style="118" customWidth="1"/>
    <col min="5634" max="5634" width="13.6640625" style="118" customWidth="1"/>
    <col min="5635" max="5876" width="13.6640625" style="118"/>
    <col min="5877" max="5877" width="22.109375" style="118" customWidth="1"/>
    <col min="5878" max="5884" width="13.6640625" style="118" customWidth="1"/>
    <col min="5885" max="5885" width="15.88671875" style="118" customWidth="1"/>
    <col min="5886" max="5886" width="16.5546875" style="118" bestFit="1" customWidth="1"/>
    <col min="5887" max="5887" width="13.6640625" style="118" customWidth="1"/>
    <col min="5888" max="5888" width="17.109375" style="118" bestFit="1" customWidth="1"/>
    <col min="5889" max="5889" width="4" style="118" customWidth="1"/>
    <col min="5890" max="5890" width="13.6640625" style="118" customWidth="1"/>
    <col min="5891" max="6132" width="13.6640625" style="118"/>
    <col min="6133" max="6133" width="22.109375" style="118" customWidth="1"/>
    <col min="6134" max="6140" width="13.6640625" style="118" customWidth="1"/>
    <col min="6141" max="6141" width="15.88671875" style="118" customWidth="1"/>
    <col min="6142" max="6142" width="16.5546875" style="118" bestFit="1" customWidth="1"/>
    <col min="6143" max="6143" width="13.6640625" style="118" customWidth="1"/>
    <col min="6144" max="6144" width="17.109375" style="118" bestFit="1" customWidth="1"/>
    <col min="6145" max="6145" width="4" style="118" customWidth="1"/>
    <col min="6146" max="6146" width="13.6640625" style="118" customWidth="1"/>
    <col min="6147" max="6388" width="13.6640625" style="118"/>
    <col min="6389" max="6389" width="22.109375" style="118" customWidth="1"/>
    <col min="6390" max="6396" width="13.6640625" style="118" customWidth="1"/>
    <col min="6397" max="6397" width="15.88671875" style="118" customWidth="1"/>
    <col min="6398" max="6398" width="16.5546875" style="118" bestFit="1" customWidth="1"/>
    <col min="6399" max="6399" width="13.6640625" style="118" customWidth="1"/>
    <col min="6400" max="6400" width="17.109375" style="118" bestFit="1" customWidth="1"/>
    <col min="6401" max="6401" width="4" style="118" customWidth="1"/>
    <col min="6402" max="6402" width="13.6640625" style="118" customWidth="1"/>
    <col min="6403" max="6644" width="13.6640625" style="118"/>
    <col min="6645" max="6645" width="22.109375" style="118" customWidth="1"/>
    <col min="6646" max="6652" width="13.6640625" style="118" customWidth="1"/>
    <col min="6653" max="6653" width="15.88671875" style="118" customWidth="1"/>
    <col min="6654" max="6654" width="16.5546875" style="118" bestFit="1" customWidth="1"/>
    <col min="6655" max="6655" width="13.6640625" style="118" customWidth="1"/>
    <col min="6656" max="6656" width="17.109375" style="118" bestFit="1" customWidth="1"/>
    <col min="6657" max="6657" width="4" style="118" customWidth="1"/>
    <col min="6658" max="6658" width="13.6640625" style="118" customWidth="1"/>
    <col min="6659" max="6900" width="13.6640625" style="118"/>
    <col min="6901" max="6901" width="22.109375" style="118" customWidth="1"/>
    <col min="6902" max="6908" width="13.6640625" style="118" customWidth="1"/>
    <col min="6909" max="6909" width="15.88671875" style="118" customWidth="1"/>
    <col min="6910" max="6910" width="16.5546875" style="118" bestFit="1" customWidth="1"/>
    <col min="6911" max="6911" width="13.6640625" style="118" customWidth="1"/>
    <col min="6912" max="6912" width="17.109375" style="118" bestFit="1" customWidth="1"/>
    <col min="6913" max="6913" width="4" style="118" customWidth="1"/>
    <col min="6914" max="6914" width="13.6640625" style="118" customWidth="1"/>
    <col min="6915" max="7156" width="13.6640625" style="118"/>
    <col min="7157" max="7157" width="22.109375" style="118" customWidth="1"/>
    <col min="7158" max="7164" width="13.6640625" style="118" customWidth="1"/>
    <col min="7165" max="7165" width="15.88671875" style="118" customWidth="1"/>
    <col min="7166" max="7166" width="16.5546875" style="118" bestFit="1" customWidth="1"/>
    <col min="7167" max="7167" width="13.6640625" style="118" customWidth="1"/>
    <col min="7168" max="7168" width="17.109375" style="118" bestFit="1" customWidth="1"/>
    <col min="7169" max="7169" width="4" style="118" customWidth="1"/>
    <col min="7170" max="7170" width="13.6640625" style="118" customWidth="1"/>
    <col min="7171" max="7412" width="13.6640625" style="118"/>
    <col min="7413" max="7413" width="22.109375" style="118" customWidth="1"/>
    <col min="7414" max="7420" width="13.6640625" style="118" customWidth="1"/>
    <col min="7421" max="7421" width="15.88671875" style="118" customWidth="1"/>
    <col min="7422" max="7422" width="16.5546875" style="118" bestFit="1" customWidth="1"/>
    <col min="7423" max="7423" width="13.6640625" style="118" customWidth="1"/>
    <col min="7424" max="7424" width="17.109375" style="118" bestFit="1" customWidth="1"/>
    <col min="7425" max="7425" width="4" style="118" customWidth="1"/>
    <col min="7426" max="7426" width="13.6640625" style="118" customWidth="1"/>
    <col min="7427" max="7668" width="13.6640625" style="118"/>
    <col min="7669" max="7669" width="22.109375" style="118" customWidth="1"/>
    <col min="7670" max="7676" width="13.6640625" style="118" customWidth="1"/>
    <col min="7677" max="7677" width="15.88671875" style="118" customWidth="1"/>
    <col min="7678" max="7678" width="16.5546875" style="118" bestFit="1" customWidth="1"/>
    <col min="7679" max="7679" width="13.6640625" style="118" customWidth="1"/>
    <col min="7680" max="7680" width="17.109375" style="118" bestFit="1" customWidth="1"/>
    <col min="7681" max="7681" width="4" style="118" customWidth="1"/>
    <col min="7682" max="7682" width="13.6640625" style="118" customWidth="1"/>
    <col min="7683" max="7924" width="13.6640625" style="118"/>
    <col min="7925" max="7925" width="22.109375" style="118" customWidth="1"/>
    <col min="7926" max="7932" width="13.6640625" style="118" customWidth="1"/>
    <col min="7933" max="7933" width="15.88671875" style="118" customWidth="1"/>
    <col min="7934" max="7934" width="16.5546875" style="118" bestFit="1" customWidth="1"/>
    <col min="7935" max="7935" width="13.6640625" style="118" customWidth="1"/>
    <col min="7936" max="7936" width="17.109375" style="118" bestFit="1" customWidth="1"/>
    <col min="7937" max="7937" width="4" style="118" customWidth="1"/>
    <col min="7938" max="7938" width="13.6640625" style="118" customWidth="1"/>
    <col min="7939" max="8180" width="13.6640625" style="118"/>
    <col min="8181" max="8181" width="22.109375" style="118" customWidth="1"/>
    <col min="8182" max="8188" width="13.6640625" style="118" customWidth="1"/>
    <col min="8189" max="8189" width="15.88671875" style="118" customWidth="1"/>
    <col min="8190" max="8190" width="16.5546875" style="118" bestFit="1" customWidth="1"/>
    <col min="8191" max="8191" width="13.6640625" style="118" customWidth="1"/>
    <col min="8192" max="8192" width="17.109375" style="118" bestFit="1" customWidth="1"/>
    <col min="8193" max="8193" width="4" style="118" customWidth="1"/>
    <col min="8194" max="8194" width="13.6640625" style="118" customWidth="1"/>
    <col min="8195" max="8436" width="13.6640625" style="118"/>
    <col min="8437" max="8437" width="22.109375" style="118" customWidth="1"/>
    <col min="8438" max="8444" width="13.6640625" style="118" customWidth="1"/>
    <col min="8445" max="8445" width="15.88671875" style="118" customWidth="1"/>
    <col min="8446" max="8446" width="16.5546875" style="118" bestFit="1" customWidth="1"/>
    <col min="8447" max="8447" width="13.6640625" style="118" customWidth="1"/>
    <col min="8448" max="8448" width="17.109375" style="118" bestFit="1" customWidth="1"/>
    <col min="8449" max="8449" width="4" style="118" customWidth="1"/>
    <col min="8450" max="8450" width="13.6640625" style="118" customWidth="1"/>
    <col min="8451" max="8692" width="13.6640625" style="118"/>
    <col min="8693" max="8693" width="22.109375" style="118" customWidth="1"/>
    <col min="8694" max="8700" width="13.6640625" style="118" customWidth="1"/>
    <col min="8701" max="8701" width="15.88671875" style="118" customWidth="1"/>
    <col min="8702" max="8702" width="16.5546875" style="118" bestFit="1" customWidth="1"/>
    <col min="8703" max="8703" width="13.6640625" style="118" customWidth="1"/>
    <col min="8704" max="8704" width="17.109375" style="118" bestFit="1" customWidth="1"/>
    <col min="8705" max="8705" width="4" style="118" customWidth="1"/>
    <col min="8706" max="8706" width="13.6640625" style="118" customWidth="1"/>
    <col min="8707" max="8948" width="13.6640625" style="118"/>
    <col min="8949" max="8949" width="22.109375" style="118" customWidth="1"/>
    <col min="8950" max="8956" width="13.6640625" style="118" customWidth="1"/>
    <col min="8957" max="8957" width="15.88671875" style="118" customWidth="1"/>
    <col min="8958" max="8958" width="16.5546875" style="118" bestFit="1" customWidth="1"/>
    <col min="8959" max="8959" width="13.6640625" style="118" customWidth="1"/>
    <col min="8960" max="8960" width="17.109375" style="118" bestFit="1" customWidth="1"/>
    <col min="8961" max="8961" width="4" style="118" customWidth="1"/>
    <col min="8962" max="8962" width="13.6640625" style="118" customWidth="1"/>
    <col min="8963" max="9204" width="13.6640625" style="118"/>
    <col min="9205" max="9205" width="22.109375" style="118" customWidth="1"/>
    <col min="9206" max="9212" width="13.6640625" style="118" customWidth="1"/>
    <col min="9213" max="9213" width="15.88671875" style="118" customWidth="1"/>
    <col min="9214" max="9214" width="16.5546875" style="118" bestFit="1" customWidth="1"/>
    <col min="9215" max="9215" width="13.6640625" style="118" customWidth="1"/>
    <col min="9216" max="9216" width="17.109375" style="118" bestFit="1" customWidth="1"/>
    <col min="9217" max="9217" width="4" style="118" customWidth="1"/>
    <col min="9218" max="9218" width="13.6640625" style="118" customWidth="1"/>
    <col min="9219" max="9460" width="13.6640625" style="118"/>
    <col min="9461" max="9461" width="22.109375" style="118" customWidth="1"/>
    <col min="9462" max="9468" width="13.6640625" style="118" customWidth="1"/>
    <col min="9469" max="9469" width="15.88671875" style="118" customWidth="1"/>
    <col min="9470" max="9470" width="16.5546875" style="118" bestFit="1" customWidth="1"/>
    <col min="9471" max="9471" width="13.6640625" style="118" customWidth="1"/>
    <col min="9472" max="9472" width="17.109375" style="118" bestFit="1" customWidth="1"/>
    <col min="9473" max="9473" width="4" style="118" customWidth="1"/>
    <col min="9474" max="9474" width="13.6640625" style="118" customWidth="1"/>
    <col min="9475" max="9716" width="13.6640625" style="118"/>
    <col min="9717" max="9717" width="22.109375" style="118" customWidth="1"/>
    <col min="9718" max="9724" width="13.6640625" style="118" customWidth="1"/>
    <col min="9725" max="9725" width="15.88671875" style="118" customWidth="1"/>
    <col min="9726" max="9726" width="16.5546875" style="118" bestFit="1" customWidth="1"/>
    <col min="9727" max="9727" width="13.6640625" style="118" customWidth="1"/>
    <col min="9728" max="9728" width="17.109375" style="118" bestFit="1" customWidth="1"/>
    <col min="9729" max="9729" width="4" style="118" customWidth="1"/>
    <col min="9730" max="9730" width="13.6640625" style="118" customWidth="1"/>
    <col min="9731" max="9972" width="13.6640625" style="118"/>
    <col min="9973" max="9973" width="22.109375" style="118" customWidth="1"/>
    <col min="9974" max="9980" width="13.6640625" style="118" customWidth="1"/>
    <col min="9981" max="9981" width="15.88671875" style="118" customWidth="1"/>
    <col min="9982" max="9982" width="16.5546875" style="118" bestFit="1" customWidth="1"/>
    <col min="9983" max="9983" width="13.6640625" style="118" customWidth="1"/>
    <col min="9984" max="9984" width="17.109375" style="118" bestFit="1" customWidth="1"/>
    <col min="9985" max="9985" width="4" style="118" customWidth="1"/>
    <col min="9986" max="9986" width="13.6640625" style="118" customWidth="1"/>
    <col min="9987" max="10228" width="13.6640625" style="118"/>
    <col min="10229" max="10229" width="22.109375" style="118" customWidth="1"/>
    <col min="10230" max="10236" width="13.6640625" style="118" customWidth="1"/>
    <col min="10237" max="10237" width="15.88671875" style="118" customWidth="1"/>
    <col min="10238" max="10238" width="16.5546875" style="118" bestFit="1" customWidth="1"/>
    <col min="10239" max="10239" width="13.6640625" style="118" customWidth="1"/>
    <col min="10240" max="10240" width="17.109375" style="118" bestFit="1" customWidth="1"/>
    <col min="10241" max="10241" width="4" style="118" customWidth="1"/>
    <col min="10242" max="10242" width="13.6640625" style="118" customWidth="1"/>
    <col min="10243" max="10484" width="13.6640625" style="118"/>
    <col min="10485" max="10485" width="22.109375" style="118" customWidth="1"/>
    <col min="10486" max="10492" width="13.6640625" style="118" customWidth="1"/>
    <col min="10493" max="10493" width="15.88671875" style="118" customWidth="1"/>
    <col min="10494" max="10494" width="16.5546875" style="118" bestFit="1" customWidth="1"/>
    <col min="10495" max="10495" width="13.6640625" style="118" customWidth="1"/>
    <col min="10496" max="10496" width="17.109375" style="118" bestFit="1" customWidth="1"/>
    <col min="10497" max="10497" width="4" style="118" customWidth="1"/>
    <col min="10498" max="10498" width="13.6640625" style="118" customWidth="1"/>
    <col min="10499" max="10740" width="13.6640625" style="118"/>
    <col min="10741" max="10741" width="22.109375" style="118" customWidth="1"/>
    <col min="10742" max="10748" width="13.6640625" style="118" customWidth="1"/>
    <col min="10749" max="10749" width="15.88671875" style="118" customWidth="1"/>
    <col min="10750" max="10750" width="16.5546875" style="118" bestFit="1" customWidth="1"/>
    <col min="10751" max="10751" width="13.6640625" style="118" customWidth="1"/>
    <col min="10752" max="10752" width="17.109375" style="118" bestFit="1" customWidth="1"/>
    <col min="10753" max="10753" width="4" style="118" customWidth="1"/>
    <col min="10754" max="10754" width="13.6640625" style="118" customWidth="1"/>
    <col min="10755" max="10996" width="13.6640625" style="118"/>
    <col min="10997" max="10997" width="22.109375" style="118" customWidth="1"/>
    <col min="10998" max="11004" width="13.6640625" style="118" customWidth="1"/>
    <col min="11005" max="11005" width="15.88671875" style="118" customWidth="1"/>
    <col min="11006" max="11006" width="16.5546875" style="118" bestFit="1" customWidth="1"/>
    <col min="11007" max="11007" width="13.6640625" style="118" customWidth="1"/>
    <col min="11008" max="11008" width="17.109375" style="118" bestFit="1" customWidth="1"/>
    <col min="11009" max="11009" width="4" style="118" customWidth="1"/>
    <col min="11010" max="11010" width="13.6640625" style="118" customWidth="1"/>
    <col min="11011" max="11252" width="13.6640625" style="118"/>
    <col min="11253" max="11253" width="22.109375" style="118" customWidth="1"/>
    <col min="11254" max="11260" width="13.6640625" style="118" customWidth="1"/>
    <col min="11261" max="11261" width="15.88671875" style="118" customWidth="1"/>
    <col min="11262" max="11262" width="16.5546875" style="118" bestFit="1" customWidth="1"/>
    <col min="11263" max="11263" width="13.6640625" style="118" customWidth="1"/>
    <col min="11264" max="11264" width="17.109375" style="118" bestFit="1" customWidth="1"/>
    <col min="11265" max="11265" width="4" style="118" customWidth="1"/>
    <col min="11266" max="11266" width="13.6640625" style="118" customWidth="1"/>
    <col min="11267" max="11508" width="13.6640625" style="118"/>
    <col min="11509" max="11509" width="22.109375" style="118" customWidth="1"/>
    <col min="11510" max="11516" width="13.6640625" style="118" customWidth="1"/>
    <col min="11517" max="11517" width="15.88671875" style="118" customWidth="1"/>
    <col min="11518" max="11518" width="16.5546875" style="118" bestFit="1" customWidth="1"/>
    <col min="11519" max="11519" width="13.6640625" style="118" customWidth="1"/>
    <col min="11520" max="11520" width="17.109375" style="118" bestFit="1" customWidth="1"/>
    <col min="11521" max="11521" width="4" style="118" customWidth="1"/>
    <col min="11522" max="11522" width="13.6640625" style="118" customWidth="1"/>
    <col min="11523" max="11764" width="13.6640625" style="118"/>
    <col min="11765" max="11765" width="22.109375" style="118" customWidth="1"/>
    <col min="11766" max="11772" width="13.6640625" style="118" customWidth="1"/>
    <col min="11773" max="11773" width="15.88671875" style="118" customWidth="1"/>
    <col min="11774" max="11774" width="16.5546875" style="118" bestFit="1" customWidth="1"/>
    <col min="11775" max="11775" width="13.6640625" style="118" customWidth="1"/>
    <col min="11776" max="11776" width="17.109375" style="118" bestFit="1" customWidth="1"/>
    <col min="11777" max="11777" width="4" style="118" customWidth="1"/>
    <col min="11778" max="11778" width="13.6640625" style="118" customWidth="1"/>
    <col min="11779" max="12020" width="13.6640625" style="118"/>
    <col min="12021" max="12021" width="22.109375" style="118" customWidth="1"/>
    <col min="12022" max="12028" width="13.6640625" style="118" customWidth="1"/>
    <col min="12029" max="12029" width="15.88671875" style="118" customWidth="1"/>
    <col min="12030" max="12030" width="16.5546875" style="118" bestFit="1" customWidth="1"/>
    <col min="12031" max="12031" width="13.6640625" style="118" customWidth="1"/>
    <col min="12032" max="12032" width="17.109375" style="118" bestFit="1" customWidth="1"/>
    <col min="12033" max="12033" width="4" style="118" customWidth="1"/>
    <col min="12034" max="12034" width="13.6640625" style="118" customWidth="1"/>
    <col min="12035" max="12276" width="13.6640625" style="118"/>
    <col min="12277" max="12277" width="22.109375" style="118" customWidth="1"/>
    <col min="12278" max="12284" width="13.6640625" style="118" customWidth="1"/>
    <col min="12285" max="12285" width="15.88671875" style="118" customWidth="1"/>
    <col min="12286" max="12286" width="16.5546875" style="118" bestFit="1" customWidth="1"/>
    <col min="12287" max="12287" width="13.6640625" style="118" customWidth="1"/>
    <col min="12288" max="12288" width="17.109375" style="118" bestFit="1" customWidth="1"/>
    <col min="12289" max="12289" width="4" style="118" customWidth="1"/>
    <col min="12290" max="12290" width="13.6640625" style="118" customWidth="1"/>
    <col min="12291" max="12532" width="13.6640625" style="118"/>
    <col min="12533" max="12533" width="22.109375" style="118" customWidth="1"/>
    <col min="12534" max="12540" width="13.6640625" style="118" customWidth="1"/>
    <col min="12541" max="12541" width="15.88671875" style="118" customWidth="1"/>
    <col min="12542" max="12542" width="16.5546875" style="118" bestFit="1" customWidth="1"/>
    <col min="12543" max="12543" width="13.6640625" style="118" customWidth="1"/>
    <col min="12544" max="12544" width="17.109375" style="118" bestFit="1" customWidth="1"/>
    <col min="12545" max="12545" width="4" style="118" customWidth="1"/>
    <col min="12546" max="12546" width="13.6640625" style="118" customWidth="1"/>
    <col min="12547" max="12788" width="13.6640625" style="118"/>
    <col min="12789" max="12789" width="22.109375" style="118" customWidth="1"/>
    <col min="12790" max="12796" width="13.6640625" style="118" customWidth="1"/>
    <col min="12797" max="12797" width="15.88671875" style="118" customWidth="1"/>
    <col min="12798" max="12798" width="16.5546875" style="118" bestFit="1" customWidth="1"/>
    <col min="12799" max="12799" width="13.6640625" style="118" customWidth="1"/>
    <col min="12800" max="12800" width="17.109375" style="118" bestFit="1" customWidth="1"/>
    <col min="12801" max="12801" width="4" style="118" customWidth="1"/>
    <col min="12802" max="12802" width="13.6640625" style="118" customWidth="1"/>
    <col min="12803" max="13044" width="13.6640625" style="118"/>
    <col min="13045" max="13045" width="22.109375" style="118" customWidth="1"/>
    <col min="13046" max="13052" width="13.6640625" style="118" customWidth="1"/>
    <col min="13053" max="13053" width="15.88671875" style="118" customWidth="1"/>
    <col min="13054" max="13054" width="16.5546875" style="118" bestFit="1" customWidth="1"/>
    <col min="13055" max="13055" width="13.6640625" style="118" customWidth="1"/>
    <col min="13056" max="13056" width="17.109375" style="118" bestFit="1" customWidth="1"/>
    <col min="13057" max="13057" width="4" style="118" customWidth="1"/>
    <col min="13058" max="13058" width="13.6640625" style="118" customWidth="1"/>
    <col min="13059" max="13300" width="13.6640625" style="118"/>
    <col min="13301" max="13301" width="22.109375" style="118" customWidth="1"/>
    <col min="13302" max="13308" width="13.6640625" style="118" customWidth="1"/>
    <col min="13309" max="13309" width="15.88671875" style="118" customWidth="1"/>
    <col min="13310" max="13310" width="16.5546875" style="118" bestFit="1" customWidth="1"/>
    <col min="13311" max="13311" width="13.6640625" style="118" customWidth="1"/>
    <col min="13312" max="13312" width="17.109375" style="118" bestFit="1" customWidth="1"/>
    <col min="13313" max="13313" width="4" style="118" customWidth="1"/>
    <col min="13314" max="13314" width="13.6640625" style="118" customWidth="1"/>
    <col min="13315" max="13556" width="13.6640625" style="118"/>
    <col min="13557" max="13557" width="22.109375" style="118" customWidth="1"/>
    <col min="13558" max="13564" width="13.6640625" style="118" customWidth="1"/>
    <col min="13565" max="13565" width="15.88671875" style="118" customWidth="1"/>
    <col min="13566" max="13566" width="16.5546875" style="118" bestFit="1" customWidth="1"/>
    <col min="13567" max="13567" width="13.6640625" style="118" customWidth="1"/>
    <col min="13568" max="13568" width="17.109375" style="118" bestFit="1" customWidth="1"/>
    <col min="13569" max="13569" width="4" style="118" customWidth="1"/>
    <col min="13570" max="13570" width="13.6640625" style="118" customWidth="1"/>
    <col min="13571" max="13812" width="13.6640625" style="118"/>
    <col min="13813" max="13813" width="22.109375" style="118" customWidth="1"/>
    <col min="13814" max="13820" width="13.6640625" style="118" customWidth="1"/>
    <col min="13821" max="13821" width="15.88671875" style="118" customWidth="1"/>
    <col min="13822" max="13822" width="16.5546875" style="118" bestFit="1" customWidth="1"/>
    <col min="13823" max="13823" width="13.6640625" style="118" customWidth="1"/>
    <col min="13824" max="13824" width="17.109375" style="118" bestFit="1" customWidth="1"/>
    <col min="13825" max="13825" width="4" style="118" customWidth="1"/>
    <col min="13826" max="13826" width="13.6640625" style="118" customWidth="1"/>
    <col min="13827" max="14068" width="13.6640625" style="118"/>
    <col min="14069" max="14069" width="22.109375" style="118" customWidth="1"/>
    <col min="14070" max="14076" width="13.6640625" style="118" customWidth="1"/>
    <col min="14077" max="14077" width="15.88671875" style="118" customWidth="1"/>
    <col min="14078" max="14078" width="16.5546875" style="118" bestFit="1" customWidth="1"/>
    <col min="14079" max="14079" width="13.6640625" style="118" customWidth="1"/>
    <col min="14080" max="14080" width="17.109375" style="118" bestFit="1" customWidth="1"/>
    <col min="14081" max="14081" width="4" style="118" customWidth="1"/>
    <col min="14082" max="14082" width="13.6640625" style="118" customWidth="1"/>
    <col min="14083" max="14324" width="13.6640625" style="118"/>
    <col min="14325" max="14325" width="22.109375" style="118" customWidth="1"/>
    <col min="14326" max="14332" width="13.6640625" style="118" customWidth="1"/>
    <col min="14333" max="14333" width="15.88671875" style="118" customWidth="1"/>
    <col min="14334" max="14334" width="16.5546875" style="118" bestFit="1" customWidth="1"/>
    <col min="14335" max="14335" width="13.6640625" style="118" customWidth="1"/>
    <col min="14336" max="14336" width="17.109375" style="118" bestFit="1" customWidth="1"/>
    <col min="14337" max="14337" width="4" style="118" customWidth="1"/>
    <col min="14338" max="14338" width="13.6640625" style="118" customWidth="1"/>
    <col min="14339" max="14580" width="13.6640625" style="118"/>
    <col min="14581" max="14581" width="22.109375" style="118" customWidth="1"/>
    <col min="14582" max="14588" width="13.6640625" style="118" customWidth="1"/>
    <col min="14589" max="14589" width="15.88671875" style="118" customWidth="1"/>
    <col min="14590" max="14590" width="16.5546875" style="118" bestFit="1" customWidth="1"/>
    <col min="14591" max="14591" width="13.6640625" style="118" customWidth="1"/>
    <col min="14592" max="14592" width="17.109375" style="118" bestFit="1" customWidth="1"/>
    <col min="14593" max="14593" width="4" style="118" customWidth="1"/>
    <col min="14594" max="14594" width="13.6640625" style="118" customWidth="1"/>
    <col min="14595" max="14836" width="13.6640625" style="118"/>
    <col min="14837" max="14837" width="22.109375" style="118" customWidth="1"/>
    <col min="14838" max="14844" width="13.6640625" style="118" customWidth="1"/>
    <col min="14845" max="14845" width="15.88671875" style="118" customWidth="1"/>
    <col min="14846" max="14846" width="16.5546875" style="118" bestFit="1" customWidth="1"/>
    <col min="14847" max="14847" width="13.6640625" style="118" customWidth="1"/>
    <col min="14848" max="14848" width="17.109375" style="118" bestFit="1" customWidth="1"/>
    <col min="14849" max="14849" width="4" style="118" customWidth="1"/>
    <col min="14850" max="14850" width="13.6640625" style="118" customWidth="1"/>
    <col min="14851" max="15092" width="13.6640625" style="118"/>
    <col min="15093" max="15093" width="22.109375" style="118" customWidth="1"/>
    <col min="15094" max="15100" width="13.6640625" style="118" customWidth="1"/>
    <col min="15101" max="15101" width="15.88671875" style="118" customWidth="1"/>
    <col min="15102" max="15102" width="16.5546875" style="118" bestFit="1" customWidth="1"/>
    <col min="15103" max="15103" width="13.6640625" style="118" customWidth="1"/>
    <col min="15104" max="15104" width="17.109375" style="118" bestFit="1" customWidth="1"/>
    <col min="15105" max="15105" width="4" style="118" customWidth="1"/>
    <col min="15106" max="15106" width="13.6640625" style="118" customWidth="1"/>
    <col min="15107" max="15348" width="13.6640625" style="118"/>
    <col min="15349" max="15349" width="22.109375" style="118" customWidth="1"/>
    <col min="15350" max="15356" width="13.6640625" style="118" customWidth="1"/>
    <col min="15357" max="15357" width="15.88671875" style="118" customWidth="1"/>
    <col min="15358" max="15358" width="16.5546875" style="118" bestFit="1" customWidth="1"/>
    <col min="15359" max="15359" width="13.6640625" style="118" customWidth="1"/>
    <col min="15360" max="15360" width="17.109375" style="118" bestFit="1" customWidth="1"/>
    <col min="15361" max="15361" width="4" style="118" customWidth="1"/>
    <col min="15362" max="15362" width="13.6640625" style="118" customWidth="1"/>
    <col min="15363" max="15604" width="13.6640625" style="118"/>
    <col min="15605" max="15605" width="22.109375" style="118" customWidth="1"/>
    <col min="15606" max="15612" width="13.6640625" style="118" customWidth="1"/>
    <col min="15613" max="15613" width="15.88671875" style="118" customWidth="1"/>
    <col min="15614" max="15614" width="16.5546875" style="118" bestFit="1" customWidth="1"/>
    <col min="15615" max="15615" width="13.6640625" style="118" customWidth="1"/>
    <col min="15616" max="15616" width="17.109375" style="118" bestFit="1" customWidth="1"/>
    <col min="15617" max="15617" width="4" style="118" customWidth="1"/>
    <col min="15618" max="15618" width="13.6640625" style="118" customWidth="1"/>
    <col min="15619" max="15860" width="13.6640625" style="118"/>
    <col min="15861" max="15861" width="22.109375" style="118" customWidth="1"/>
    <col min="15862" max="15868" width="13.6640625" style="118" customWidth="1"/>
    <col min="15869" max="15869" width="15.88671875" style="118" customWidth="1"/>
    <col min="15870" max="15870" width="16.5546875" style="118" bestFit="1" customWidth="1"/>
    <col min="15871" max="15871" width="13.6640625" style="118" customWidth="1"/>
    <col min="15872" max="15872" width="17.109375" style="118" bestFit="1" customWidth="1"/>
    <col min="15873" max="15873" width="4" style="118" customWidth="1"/>
    <col min="15874" max="15874" width="13.6640625" style="118" customWidth="1"/>
    <col min="15875" max="16116" width="13.6640625" style="118"/>
    <col min="16117" max="16117" width="22.109375" style="118" customWidth="1"/>
    <col min="16118" max="16124" width="13.6640625" style="118" customWidth="1"/>
    <col min="16125" max="16125" width="15.88671875" style="118" customWidth="1"/>
    <col min="16126" max="16126" width="16.5546875" style="118" bestFit="1" customWidth="1"/>
    <col min="16127" max="16127" width="13.6640625" style="118" customWidth="1"/>
    <col min="16128" max="16128" width="17.109375" style="118" bestFit="1" customWidth="1"/>
    <col min="16129" max="16129" width="4" style="118" customWidth="1"/>
    <col min="16130" max="16130" width="13.6640625" style="118" customWidth="1"/>
    <col min="16131" max="16384" width="13.6640625" style="118"/>
  </cols>
  <sheetData>
    <row r="1" spans="1:23" s="109" customFormat="1">
      <c r="A1" s="300" t="s">
        <v>13</v>
      </c>
      <c r="B1" s="107"/>
      <c r="C1" s="107"/>
      <c r="D1" s="2"/>
      <c r="E1" s="2"/>
      <c r="F1" s="108"/>
      <c r="G1" s="2"/>
      <c r="H1" s="2"/>
    </row>
    <row r="2" spans="1:23" s="109" customFormat="1" ht="25.2">
      <c r="A2" s="110"/>
      <c r="B2" s="107"/>
      <c r="C2" s="107"/>
      <c r="E2" s="453" t="s">
        <v>1232</v>
      </c>
      <c r="F2" s="453" t="s">
        <v>1233</v>
      </c>
      <c r="H2" s="2"/>
    </row>
    <row r="3" spans="1:23" s="109" customFormat="1" ht="15">
      <c r="A3" s="148" t="str">
        <f>'2-Kosten per locatie'!A3</f>
        <v>Naam opdrachtgever</v>
      </c>
      <c r="B3" s="15" t="str">
        <f>'2-Kosten per locatie'!B3</f>
        <v>Gemeente Haarlemmermeer</v>
      </c>
      <c r="C3" s="15"/>
      <c r="E3" s="454" t="s">
        <v>1234</v>
      </c>
      <c r="F3" s="455">
        <v>0</v>
      </c>
      <c r="H3" s="167"/>
    </row>
    <row r="4" spans="1:23" s="109" customFormat="1" ht="15">
      <c r="A4" s="148" t="str">
        <f>'2-Kosten per locatie'!A4</f>
        <v>Calculatie onderdeel</v>
      </c>
      <c r="B4" s="15" t="str">
        <f ca="1">MID(CELL("bestandsnaam",$C$9),SEARCH("]",CELL("bestandsnaam",$C$9),1)+1,256)</f>
        <v>11-Vloeronderhoud</v>
      </c>
      <c r="C4" s="15"/>
      <c r="E4" s="454" t="s">
        <v>1235</v>
      </c>
      <c r="F4" s="455">
        <v>0</v>
      </c>
      <c r="H4" s="167"/>
    </row>
    <row r="5" spans="1:23" s="109" customFormat="1" ht="15">
      <c r="A5" s="148" t="str">
        <f>'2-Kosten per locatie'!A5</f>
        <v>Gebouw/plaats</v>
      </c>
      <c r="B5" s="15" t="str">
        <f>'2-Kosten per locatie'!B5</f>
        <v>Divers</v>
      </c>
      <c r="C5" s="15"/>
      <c r="E5" s="456" t="s">
        <v>1236</v>
      </c>
      <c r="F5" s="455">
        <v>0</v>
      </c>
      <c r="H5" s="167"/>
      <c r="J5" s="112"/>
      <c r="K5" s="111"/>
      <c r="L5" s="113"/>
      <c r="M5" s="112"/>
      <c r="N5" s="111"/>
      <c r="O5" s="112"/>
      <c r="P5" s="112"/>
      <c r="Q5" s="111"/>
      <c r="R5" s="112"/>
      <c r="S5" s="112"/>
      <c r="T5" s="111"/>
      <c r="U5" s="112"/>
      <c r="V5" s="112"/>
      <c r="W5" s="111"/>
    </row>
    <row r="6" spans="1:23" s="109" customFormat="1" ht="17.25" customHeight="1">
      <c r="A6" s="148" t="str">
        <f>'2-Kosten per locatie'!A6</f>
        <v>Referentie nummer</v>
      </c>
      <c r="B6" s="15" t="str">
        <f>'2-Kosten per locatie'!B6</f>
        <v>2023-420</v>
      </c>
      <c r="C6" s="15"/>
      <c r="E6" s="454" t="s">
        <v>1237</v>
      </c>
      <c r="F6" s="455">
        <v>0</v>
      </c>
      <c r="H6" s="167"/>
      <c r="J6" s="114"/>
      <c r="K6" s="115"/>
      <c r="L6" s="113"/>
      <c r="M6" s="114"/>
      <c r="N6" s="115"/>
      <c r="O6" s="112"/>
      <c r="P6" s="114"/>
      <c r="Q6" s="115"/>
      <c r="R6" s="112"/>
      <c r="S6" s="114"/>
      <c r="T6" s="115"/>
      <c r="U6" s="112"/>
      <c r="V6" s="114"/>
      <c r="W6" s="115"/>
    </row>
    <row r="7" spans="1:23" s="109" customFormat="1" ht="17.25" customHeight="1">
      <c r="A7" s="148" t="str">
        <f>'2-Kosten per locatie'!A7</f>
        <v>Naam dienstverlener</v>
      </c>
      <c r="B7" s="15">
        <f>'2-Kosten per locatie'!B7</f>
        <v>0</v>
      </c>
      <c r="C7" s="90"/>
      <c r="E7" s="454" t="s">
        <v>1238</v>
      </c>
      <c r="F7" s="455">
        <v>0</v>
      </c>
      <c r="H7" s="167"/>
    </row>
    <row r="8" spans="1:23" s="109" customFormat="1" ht="17.25" customHeight="1">
      <c r="A8" s="148" t="str">
        <f>'2-Kosten per locatie'!A8</f>
        <v>Prijspeil</v>
      </c>
      <c r="B8" s="160">
        <f>'2-Kosten per locatie'!B8</f>
        <v>45292</v>
      </c>
      <c r="C8" s="24"/>
      <c r="H8" s="167"/>
    </row>
    <row r="9" spans="1:23" s="109" customFormat="1" ht="17.25" customHeight="1">
      <c r="H9" s="111"/>
    </row>
    <row r="10" spans="1:23" s="109" customFormat="1" ht="17.25" customHeight="1">
      <c r="H10" s="111"/>
    </row>
    <row r="11" spans="1:23" s="109" customFormat="1" ht="15">
      <c r="A11" s="116"/>
      <c r="D11" s="112"/>
      <c r="F11" s="117"/>
      <c r="G11" s="112"/>
      <c r="H11" s="111"/>
    </row>
    <row r="12" spans="1:23" s="132" customFormat="1" ht="43.5" customHeight="1">
      <c r="A12" s="457" t="s">
        <v>29</v>
      </c>
      <c r="B12" s="458" t="s">
        <v>1239</v>
      </c>
      <c r="C12" s="458" t="s">
        <v>1232</v>
      </c>
      <c r="D12" s="453" t="s">
        <v>1219</v>
      </c>
      <c r="E12" s="458" t="s">
        <v>1220</v>
      </c>
      <c r="F12" s="458" t="s">
        <v>1221</v>
      </c>
      <c r="G12" s="458" t="s">
        <v>1222</v>
      </c>
      <c r="H12" s="458" t="s">
        <v>1223</v>
      </c>
    </row>
    <row r="13" spans="1:23">
      <c r="A13" s="467" t="s">
        <v>45</v>
      </c>
      <c r="B13" s="456" t="s">
        <v>275</v>
      </c>
      <c r="C13" s="454" t="s">
        <v>1238</v>
      </c>
      <c r="D13" s="460">
        <f>SUMIFS('4-Basis ruimtestaat'!I:I,'4-Basis ruimtestaat'!B:B,'11-Vloeronderhoud'!A13,'4-Basis ruimtestaat'!H:H,"Hout")</f>
        <v>130</v>
      </c>
      <c r="E13" s="461">
        <f t="shared" ref="E13:E14" si="0">VLOOKUP(C13,$E$3:$F$10,2,FALSE)</f>
        <v>0</v>
      </c>
      <c r="F13" s="462">
        <f t="shared" ref="F13:F14" si="1">(D13*E13)</f>
        <v>0</v>
      </c>
      <c r="G13" s="475">
        <v>1</v>
      </c>
      <c r="H13" s="462">
        <f t="shared" ref="H13:H32" si="2">G13*F13</f>
        <v>0</v>
      </c>
    </row>
    <row r="14" spans="1:23">
      <c r="A14" s="467" t="s">
        <v>46</v>
      </c>
      <c r="B14" s="456" t="s">
        <v>275</v>
      </c>
      <c r="C14" s="454" t="s">
        <v>1238</v>
      </c>
      <c r="D14" s="460">
        <f>SUMIFS('4-Basis ruimtestaat'!I:I,'4-Basis ruimtestaat'!B:B,'11-Vloeronderhoud'!A14,'4-Basis ruimtestaat'!H:H,"Hout")</f>
        <v>42</v>
      </c>
      <c r="E14" s="461">
        <f t="shared" si="0"/>
        <v>0</v>
      </c>
      <c r="F14" s="462">
        <f t="shared" si="1"/>
        <v>0</v>
      </c>
      <c r="G14" s="475">
        <v>1</v>
      </c>
      <c r="H14" s="462">
        <f t="shared" si="2"/>
        <v>0</v>
      </c>
    </row>
    <row r="15" spans="1:23">
      <c r="A15" s="467" t="s">
        <v>54</v>
      </c>
      <c r="B15" s="456" t="s">
        <v>275</v>
      </c>
      <c r="C15" s="454" t="s">
        <v>1238</v>
      </c>
      <c r="D15" s="460">
        <f>SUMIFS('4-Basis ruimtestaat'!I:I,'4-Basis ruimtestaat'!B:B,'11-Vloeronderhoud'!A15,'4-Basis ruimtestaat'!H:H,"Hout")</f>
        <v>153.80000000000001</v>
      </c>
      <c r="E15" s="461">
        <f t="shared" ref="E15:E32" si="3">VLOOKUP(C15,$E$3:$F$10,2,FALSE)</f>
        <v>0</v>
      </c>
      <c r="F15" s="462">
        <f t="shared" ref="F15:F32" si="4">(D15*E15)</f>
        <v>0</v>
      </c>
      <c r="G15" s="475">
        <v>1</v>
      </c>
      <c r="H15" s="462">
        <f t="shared" ref="H15:H27" si="5">G15*F15</f>
        <v>0</v>
      </c>
    </row>
    <row r="16" spans="1:23">
      <c r="A16" s="467" t="s">
        <v>55</v>
      </c>
      <c r="B16" s="456" t="s">
        <v>275</v>
      </c>
      <c r="C16" s="454" t="s">
        <v>1237</v>
      </c>
      <c r="D16" s="460">
        <f>SUMIFS('4-Basis ruimtestaat'!I:I,'4-Basis ruimtestaat'!B:B,'11-Vloeronderhoud'!A16,'4-Basis ruimtestaat'!H:H,"Hout")</f>
        <v>66.2</v>
      </c>
      <c r="E16" s="461">
        <f t="shared" si="3"/>
        <v>0</v>
      </c>
      <c r="F16" s="462">
        <f t="shared" si="4"/>
        <v>0</v>
      </c>
      <c r="G16" s="475">
        <v>1</v>
      </c>
      <c r="H16" s="462">
        <f t="shared" si="5"/>
        <v>0</v>
      </c>
    </row>
    <row r="17" spans="1:8">
      <c r="A17" s="265" t="s">
        <v>44</v>
      </c>
      <c r="B17" s="456" t="s">
        <v>138</v>
      </c>
      <c r="C17" s="454" t="s">
        <v>1234</v>
      </c>
      <c r="D17" s="460">
        <f>SUMIFS('4-Basis ruimtestaat'!I:I,'4-Basis ruimtestaat'!B:B,'11-Vloeronderhoud'!A17,'4-Basis ruimtestaat'!H:H,"Linoleum")</f>
        <v>26.8</v>
      </c>
      <c r="E17" s="461">
        <f t="shared" si="3"/>
        <v>0</v>
      </c>
      <c r="F17" s="462">
        <f t="shared" si="4"/>
        <v>0</v>
      </c>
      <c r="G17" s="475">
        <v>3</v>
      </c>
      <c r="H17" s="462">
        <f t="shared" si="5"/>
        <v>0</v>
      </c>
    </row>
    <row r="18" spans="1:8">
      <c r="A18" s="467" t="s">
        <v>45</v>
      </c>
      <c r="B18" s="456" t="s">
        <v>138</v>
      </c>
      <c r="C18" s="454" t="s">
        <v>1234</v>
      </c>
      <c r="D18" s="460">
        <f>SUMIFS('4-Basis ruimtestaat'!I:I,'4-Basis ruimtestaat'!B:B,'11-Vloeronderhoud'!A18,'4-Basis ruimtestaat'!H:H,"Linoleum")</f>
        <v>1187.700000000001</v>
      </c>
      <c r="E18" s="461">
        <f t="shared" si="3"/>
        <v>0</v>
      </c>
      <c r="F18" s="462">
        <f t="shared" si="4"/>
        <v>0</v>
      </c>
      <c r="G18" s="475">
        <v>3</v>
      </c>
      <c r="H18" s="462">
        <f t="shared" si="5"/>
        <v>0</v>
      </c>
    </row>
    <row r="19" spans="1:8">
      <c r="A19" s="467" t="s">
        <v>46</v>
      </c>
      <c r="B19" s="456" t="s">
        <v>138</v>
      </c>
      <c r="C19" s="454" t="s">
        <v>1234</v>
      </c>
      <c r="D19" s="460">
        <f>SUMIFS('4-Basis ruimtestaat'!I:I,'4-Basis ruimtestaat'!B:B,'11-Vloeronderhoud'!A19,'4-Basis ruimtestaat'!H:H,"Linoleum")</f>
        <v>290.30000000000007</v>
      </c>
      <c r="E19" s="461">
        <f t="shared" si="3"/>
        <v>0</v>
      </c>
      <c r="F19" s="462">
        <f t="shared" si="4"/>
        <v>0</v>
      </c>
      <c r="G19" s="475">
        <v>3</v>
      </c>
      <c r="H19" s="462">
        <f t="shared" si="5"/>
        <v>0</v>
      </c>
    </row>
    <row r="20" spans="1:8">
      <c r="A20" s="467" t="s">
        <v>47</v>
      </c>
      <c r="B20" s="456" t="s">
        <v>138</v>
      </c>
      <c r="C20" s="454" t="s">
        <v>1234</v>
      </c>
      <c r="D20" s="460">
        <f>SUMIFS('4-Basis ruimtestaat'!I:I,'4-Basis ruimtestaat'!B:B,'11-Vloeronderhoud'!A20,'4-Basis ruimtestaat'!H:H,"Linoleum")</f>
        <v>165.39999999999998</v>
      </c>
      <c r="E20" s="461">
        <f t="shared" si="3"/>
        <v>0</v>
      </c>
      <c r="F20" s="462">
        <f t="shared" si="4"/>
        <v>0</v>
      </c>
      <c r="G20" s="475">
        <v>3</v>
      </c>
      <c r="H20" s="462">
        <f t="shared" si="5"/>
        <v>0</v>
      </c>
    </row>
    <row r="21" spans="1:8">
      <c r="A21" s="467" t="s">
        <v>51</v>
      </c>
      <c r="B21" s="456" t="s">
        <v>138</v>
      </c>
      <c r="C21" s="454" t="s">
        <v>1234</v>
      </c>
      <c r="D21" s="460">
        <f>SUMIFS('4-Basis ruimtestaat'!I:I,'4-Basis ruimtestaat'!B:B,'11-Vloeronderhoud'!A21,'4-Basis ruimtestaat'!H:H,"Linoleum")</f>
        <v>19.399999999999999</v>
      </c>
      <c r="E21" s="461">
        <f t="shared" si="3"/>
        <v>0</v>
      </c>
      <c r="F21" s="462">
        <f t="shared" si="4"/>
        <v>0</v>
      </c>
      <c r="G21" s="475">
        <v>3</v>
      </c>
      <c r="H21" s="462">
        <f t="shared" si="5"/>
        <v>0</v>
      </c>
    </row>
    <row r="22" spans="1:8">
      <c r="A22" s="467" t="s">
        <v>53</v>
      </c>
      <c r="B22" s="456" t="s">
        <v>138</v>
      </c>
      <c r="C22" s="454" t="s">
        <v>1234</v>
      </c>
      <c r="D22" s="460">
        <f>SUMIFS('4-Basis ruimtestaat'!I:I,'4-Basis ruimtestaat'!B:B,'11-Vloeronderhoud'!A22,'4-Basis ruimtestaat'!H:H,"Linoleum")</f>
        <v>144.30000000000001</v>
      </c>
      <c r="E22" s="461">
        <f t="shared" si="3"/>
        <v>0</v>
      </c>
      <c r="F22" s="462">
        <f t="shared" si="4"/>
        <v>0</v>
      </c>
      <c r="G22" s="475">
        <v>3</v>
      </c>
      <c r="H22" s="462">
        <f t="shared" si="5"/>
        <v>0</v>
      </c>
    </row>
    <row r="23" spans="1:8">
      <c r="A23" s="467" t="s">
        <v>54</v>
      </c>
      <c r="B23" s="456" t="s">
        <v>138</v>
      </c>
      <c r="C23" s="454" t="s">
        <v>1234</v>
      </c>
      <c r="D23" s="460">
        <f>SUMIFS('4-Basis ruimtestaat'!I:I,'4-Basis ruimtestaat'!B:B,'11-Vloeronderhoud'!A23,'4-Basis ruimtestaat'!H:H,"Linoleum")</f>
        <v>204.8</v>
      </c>
      <c r="E23" s="461">
        <f t="shared" si="3"/>
        <v>0</v>
      </c>
      <c r="F23" s="462">
        <f t="shared" si="4"/>
        <v>0</v>
      </c>
      <c r="G23" s="475">
        <v>3</v>
      </c>
      <c r="H23" s="462">
        <f t="shared" si="5"/>
        <v>0</v>
      </c>
    </row>
    <row r="24" spans="1:8">
      <c r="A24" s="467" t="s">
        <v>55</v>
      </c>
      <c r="B24" s="456" t="s">
        <v>138</v>
      </c>
      <c r="C24" s="454" t="s">
        <v>1234</v>
      </c>
      <c r="D24" s="460">
        <f>SUMIFS('4-Basis ruimtestaat'!I:I,'4-Basis ruimtestaat'!B:B,'11-Vloeronderhoud'!A24,'4-Basis ruimtestaat'!H:H,"Linoleum")</f>
        <v>39</v>
      </c>
      <c r="E24" s="461">
        <f t="shared" si="3"/>
        <v>0</v>
      </c>
      <c r="F24" s="462">
        <f t="shared" si="4"/>
        <v>0</v>
      </c>
      <c r="G24" s="475">
        <v>3</v>
      </c>
      <c r="H24" s="462">
        <f t="shared" si="5"/>
        <v>0</v>
      </c>
    </row>
    <row r="25" spans="1:8">
      <c r="A25" s="467" t="s">
        <v>44</v>
      </c>
      <c r="B25" s="456" t="s">
        <v>138</v>
      </c>
      <c r="C25" s="454" t="s">
        <v>1235</v>
      </c>
      <c r="D25" s="460">
        <f>SUMIFS('4-Basis ruimtestaat'!I:I,'4-Basis ruimtestaat'!B:B,'11-Vloeronderhoud'!A25,'4-Basis ruimtestaat'!H:H,"Linoleum")</f>
        <v>26.8</v>
      </c>
      <c r="E25" s="461">
        <f t="shared" si="3"/>
        <v>0</v>
      </c>
      <c r="F25" s="462">
        <f t="shared" si="4"/>
        <v>0</v>
      </c>
      <c r="G25" s="475">
        <v>1</v>
      </c>
      <c r="H25" s="462">
        <f t="shared" si="5"/>
        <v>0</v>
      </c>
    </row>
    <row r="26" spans="1:8">
      <c r="A26" s="467" t="s">
        <v>45</v>
      </c>
      <c r="B26" s="456" t="s">
        <v>138</v>
      </c>
      <c r="C26" s="454" t="s">
        <v>1235</v>
      </c>
      <c r="D26" s="460">
        <f>SUMIFS('4-Basis ruimtestaat'!I:I,'4-Basis ruimtestaat'!B:B,'11-Vloeronderhoud'!A26,'4-Basis ruimtestaat'!H:H,"Linoleum")</f>
        <v>1187.700000000001</v>
      </c>
      <c r="E26" s="461">
        <f t="shared" si="3"/>
        <v>0</v>
      </c>
      <c r="F26" s="462">
        <f t="shared" si="4"/>
        <v>0</v>
      </c>
      <c r="G26" s="475">
        <v>1</v>
      </c>
      <c r="H26" s="462">
        <f t="shared" si="5"/>
        <v>0</v>
      </c>
    </row>
    <row r="27" spans="1:8">
      <c r="A27" s="467" t="s">
        <v>46</v>
      </c>
      <c r="B27" s="456" t="s">
        <v>138</v>
      </c>
      <c r="C27" s="454" t="s">
        <v>1235</v>
      </c>
      <c r="D27" s="460">
        <f>SUMIFS('4-Basis ruimtestaat'!I:I,'4-Basis ruimtestaat'!B:B,'11-Vloeronderhoud'!A27,'4-Basis ruimtestaat'!H:H,"Linoleum")</f>
        <v>290.30000000000007</v>
      </c>
      <c r="E27" s="461">
        <f t="shared" si="3"/>
        <v>0</v>
      </c>
      <c r="F27" s="462">
        <f t="shared" si="4"/>
        <v>0</v>
      </c>
      <c r="G27" s="475">
        <v>1</v>
      </c>
      <c r="H27" s="462">
        <f t="shared" si="5"/>
        <v>0</v>
      </c>
    </row>
    <row r="28" spans="1:8">
      <c r="A28" s="467" t="s">
        <v>47</v>
      </c>
      <c r="B28" s="456" t="s">
        <v>138</v>
      </c>
      <c r="C28" s="454" t="s">
        <v>1235</v>
      </c>
      <c r="D28" s="460">
        <f>SUMIFS('4-Basis ruimtestaat'!I:I,'4-Basis ruimtestaat'!B:B,'11-Vloeronderhoud'!A28,'4-Basis ruimtestaat'!H:H,"Linoleum")</f>
        <v>165.39999999999998</v>
      </c>
      <c r="E28" s="461">
        <f t="shared" si="3"/>
        <v>0</v>
      </c>
      <c r="F28" s="462">
        <f t="shared" si="4"/>
        <v>0</v>
      </c>
      <c r="G28" s="475">
        <v>1</v>
      </c>
      <c r="H28" s="462">
        <f t="shared" si="2"/>
        <v>0</v>
      </c>
    </row>
    <row r="29" spans="1:8">
      <c r="A29" s="468" t="s">
        <v>51</v>
      </c>
      <c r="B29" s="456" t="s">
        <v>138</v>
      </c>
      <c r="C29" s="454" t="s">
        <v>1235</v>
      </c>
      <c r="D29" s="460">
        <f>SUMIFS('4-Basis ruimtestaat'!I:I,'4-Basis ruimtestaat'!B:B,'11-Vloeronderhoud'!A29,'4-Basis ruimtestaat'!H:H,"Linoleum")</f>
        <v>19.399999999999999</v>
      </c>
      <c r="E29" s="461">
        <f t="shared" si="3"/>
        <v>0</v>
      </c>
      <c r="F29" s="462">
        <f t="shared" si="4"/>
        <v>0</v>
      </c>
      <c r="G29" s="475">
        <v>1</v>
      </c>
      <c r="H29" s="462">
        <f t="shared" si="2"/>
        <v>0</v>
      </c>
    </row>
    <row r="30" spans="1:8">
      <c r="A30" s="468" t="s">
        <v>53</v>
      </c>
      <c r="B30" s="456" t="s">
        <v>138</v>
      </c>
      <c r="C30" s="454" t="s">
        <v>1235</v>
      </c>
      <c r="D30" s="460">
        <f>SUMIFS('4-Basis ruimtestaat'!I:I,'4-Basis ruimtestaat'!B:B,'11-Vloeronderhoud'!A30,'4-Basis ruimtestaat'!H:H,"Linoleum")</f>
        <v>144.30000000000001</v>
      </c>
      <c r="E30" s="461">
        <f t="shared" si="3"/>
        <v>0</v>
      </c>
      <c r="F30" s="462">
        <f t="shared" si="4"/>
        <v>0</v>
      </c>
      <c r="G30" s="475">
        <v>1</v>
      </c>
      <c r="H30" s="462">
        <f t="shared" si="2"/>
        <v>0</v>
      </c>
    </row>
    <row r="31" spans="1:8">
      <c r="A31" s="468" t="s">
        <v>54</v>
      </c>
      <c r="B31" s="456" t="s">
        <v>138</v>
      </c>
      <c r="C31" s="454" t="s">
        <v>1235</v>
      </c>
      <c r="D31" s="460">
        <f>SUMIFS('4-Basis ruimtestaat'!I:I,'4-Basis ruimtestaat'!B:B,'11-Vloeronderhoud'!A31,'4-Basis ruimtestaat'!H:H,"Linoleum")</f>
        <v>204.8</v>
      </c>
      <c r="E31" s="461">
        <f t="shared" si="3"/>
        <v>0</v>
      </c>
      <c r="F31" s="462">
        <f t="shared" si="4"/>
        <v>0</v>
      </c>
      <c r="G31" s="475">
        <v>1</v>
      </c>
      <c r="H31" s="462">
        <f t="shared" si="2"/>
        <v>0</v>
      </c>
    </row>
    <row r="32" spans="1:8">
      <c r="A32" s="468" t="s">
        <v>55</v>
      </c>
      <c r="B32" s="456" t="s">
        <v>138</v>
      </c>
      <c r="C32" s="454" t="s">
        <v>1235</v>
      </c>
      <c r="D32" s="460">
        <f>SUMIFS('4-Basis ruimtestaat'!I:I,'4-Basis ruimtestaat'!B:B,'11-Vloeronderhoud'!A32,'4-Basis ruimtestaat'!H:H,"Linoleum")</f>
        <v>39</v>
      </c>
      <c r="E32" s="461">
        <f t="shared" si="3"/>
        <v>0</v>
      </c>
      <c r="F32" s="462">
        <f t="shared" si="4"/>
        <v>0</v>
      </c>
      <c r="G32" s="475">
        <v>1</v>
      </c>
      <c r="H32" s="462">
        <f t="shared" si="2"/>
        <v>0</v>
      </c>
    </row>
    <row r="33" spans="1:8">
      <c r="A33" s="468"/>
      <c r="B33" s="456"/>
      <c r="C33" s="454"/>
      <c r="D33" s="460"/>
      <c r="E33" s="461"/>
      <c r="F33" s="462"/>
      <c r="G33" s="463"/>
      <c r="H33" s="462"/>
    </row>
    <row r="34" spans="1:8">
      <c r="B34" s="118"/>
      <c r="C34" s="118"/>
      <c r="E34" s="118"/>
      <c r="F34" s="118"/>
      <c r="G34" s="118"/>
      <c r="H34" s="118"/>
    </row>
    <row r="35" spans="1:8">
      <c r="A35" s="469" t="s">
        <v>57</v>
      </c>
      <c r="B35" s="470"/>
      <c r="C35" s="471"/>
      <c r="D35" s="472">
        <f>SUM(D13:D33)</f>
        <v>4547.4000000000024</v>
      </c>
      <c r="E35" s="470"/>
      <c r="F35" s="473"/>
      <c r="G35" s="471"/>
      <c r="H35" s="474">
        <f>SUM(H13:H33)</f>
        <v>0</v>
      </c>
    </row>
    <row r="38" spans="1:8" ht="15">
      <c r="A38" s="106" t="s">
        <v>1206</v>
      </c>
    </row>
    <row r="39" spans="1:8">
      <c r="A39" s="102" t="s">
        <v>1207</v>
      </c>
    </row>
    <row r="40" spans="1:8">
      <c r="A40" s="102" t="s">
        <v>1208</v>
      </c>
    </row>
  </sheetData>
  <phoneticPr fontId="112" type="noConversion"/>
  <dataValidations count="1">
    <dataValidation type="list" allowBlank="1" showInputMessage="1" showErrorMessage="1" sqref="C13:C33" xr:uid="{C736CBFC-1565-48E2-8F22-639725E5CCC0}">
      <formula1>$E$3:$E$10</formula1>
    </dataValidation>
  </dataValidation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A6ED-FF05-420D-BF7C-21BBBE447556}">
  <sheetPr>
    <pageSetUpPr fitToPage="1"/>
  </sheetPr>
  <dimension ref="A1:V112"/>
  <sheetViews>
    <sheetView showGridLines="0" zoomScaleNormal="100" zoomScaleSheetLayoutView="50" zoomScalePageLayoutView="50" workbookViewId="0">
      <pane ySplit="11" topLeftCell="A12" activePane="bottomLeft" state="frozen"/>
      <selection activeCell="B1" sqref="B1"/>
      <selection pane="bottomLeft" activeCell="A13" sqref="A13:XFD13"/>
    </sheetView>
  </sheetViews>
  <sheetFormatPr defaultColWidth="13.6640625" defaultRowHeight="13.2"/>
  <cols>
    <col min="1" max="1" width="28.5546875" style="118" customWidth="1"/>
    <col min="2" max="2" width="33.44140625" style="119" bestFit="1" customWidth="1"/>
    <col min="3" max="3" width="39.33203125" style="119" customWidth="1"/>
    <col min="4" max="4" width="12.44140625" style="118" customWidth="1"/>
    <col min="5" max="5" width="21.6640625" style="121" customWidth="1"/>
    <col min="6" max="6" width="12.6640625" style="120" bestFit="1" customWidth="1"/>
    <col min="7" max="7" width="3.6640625" style="118" customWidth="1"/>
    <col min="8" max="8" width="21.88671875" style="118" customWidth="1"/>
    <col min="9" max="9" width="26.5546875" style="118" bestFit="1" customWidth="1"/>
    <col min="10" max="10" width="27.33203125" style="118" customWidth="1"/>
    <col min="11" max="11" width="42.5546875" style="118" customWidth="1"/>
    <col min="12" max="12" width="42.44140625" style="118" bestFit="1" customWidth="1"/>
    <col min="13" max="244" width="13.6640625" style="118"/>
    <col min="245" max="245" width="22.109375" style="118" customWidth="1"/>
    <col min="246" max="252" width="13.6640625" style="118" customWidth="1"/>
    <col min="253" max="253" width="15.88671875" style="118" customWidth="1"/>
    <col min="254" max="254" width="16.5546875" style="118" bestFit="1" customWidth="1"/>
    <col min="255" max="255" width="13.6640625" style="118" customWidth="1"/>
    <col min="256" max="256" width="17.109375" style="118" bestFit="1" customWidth="1"/>
    <col min="257" max="257" width="4" style="118" customWidth="1"/>
    <col min="258" max="258" width="13.6640625" style="118" customWidth="1"/>
    <col min="259" max="500" width="13.6640625" style="118"/>
    <col min="501" max="501" width="22.109375" style="118" customWidth="1"/>
    <col min="502" max="508" width="13.6640625" style="118" customWidth="1"/>
    <col min="509" max="509" width="15.88671875" style="118" customWidth="1"/>
    <col min="510" max="510" width="16.5546875" style="118" bestFit="1" customWidth="1"/>
    <col min="511" max="511" width="13.6640625" style="118" customWidth="1"/>
    <col min="512" max="512" width="17.109375" style="118" bestFit="1" customWidth="1"/>
    <col min="513" max="513" width="4" style="118" customWidth="1"/>
    <col min="514" max="514" width="13.6640625" style="118" customWidth="1"/>
    <col min="515" max="756" width="13.6640625" style="118"/>
    <col min="757" max="757" width="22.109375" style="118" customWidth="1"/>
    <col min="758" max="764" width="13.6640625" style="118" customWidth="1"/>
    <col min="765" max="765" width="15.88671875" style="118" customWidth="1"/>
    <col min="766" max="766" width="16.5546875" style="118" bestFit="1" customWidth="1"/>
    <col min="767" max="767" width="13.6640625" style="118" customWidth="1"/>
    <col min="768" max="768" width="17.109375" style="118" bestFit="1" customWidth="1"/>
    <col min="769" max="769" width="4" style="118" customWidth="1"/>
    <col min="770" max="770" width="13.6640625" style="118" customWidth="1"/>
    <col min="771" max="1012" width="13.6640625" style="118"/>
    <col min="1013" max="1013" width="22.109375" style="118" customWidth="1"/>
    <col min="1014" max="1020" width="13.6640625" style="118" customWidth="1"/>
    <col min="1021" max="1021" width="15.88671875" style="118" customWidth="1"/>
    <col min="1022" max="1022" width="16.5546875" style="118" bestFit="1" customWidth="1"/>
    <col min="1023" max="1023" width="13.6640625" style="118" customWidth="1"/>
    <col min="1024" max="1024" width="17.109375" style="118" bestFit="1" customWidth="1"/>
    <col min="1025" max="1025" width="4" style="118" customWidth="1"/>
    <col min="1026" max="1026" width="13.6640625" style="118" customWidth="1"/>
    <col min="1027" max="1268" width="13.6640625" style="118"/>
    <col min="1269" max="1269" width="22.109375" style="118" customWidth="1"/>
    <col min="1270" max="1276" width="13.6640625" style="118" customWidth="1"/>
    <col min="1277" max="1277" width="15.88671875" style="118" customWidth="1"/>
    <col min="1278" max="1278" width="16.5546875" style="118" bestFit="1" customWidth="1"/>
    <col min="1279" max="1279" width="13.6640625" style="118" customWidth="1"/>
    <col min="1280" max="1280" width="17.109375" style="118" bestFit="1" customWidth="1"/>
    <col min="1281" max="1281" width="4" style="118" customWidth="1"/>
    <col min="1282" max="1282" width="13.6640625" style="118" customWidth="1"/>
    <col min="1283" max="1524" width="13.6640625" style="118"/>
    <col min="1525" max="1525" width="22.109375" style="118" customWidth="1"/>
    <col min="1526" max="1532" width="13.6640625" style="118" customWidth="1"/>
    <col min="1533" max="1533" width="15.88671875" style="118" customWidth="1"/>
    <col min="1534" max="1534" width="16.5546875" style="118" bestFit="1" customWidth="1"/>
    <col min="1535" max="1535" width="13.6640625" style="118" customWidth="1"/>
    <col min="1536" max="1536" width="17.109375" style="118" bestFit="1" customWidth="1"/>
    <col min="1537" max="1537" width="4" style="118" customWidth="1"/>
    <col min="1538" max="1538" width="13.6640625" style="118" customWidth="1"/>
    <col min="1539" max="1780" width="13.6640625" style="118"/>
    <col min="1781" max="1781" width="22.109375" style="118" customWidth="1"/>
    <col min="1782" max="1788" width="13.6640625" style="118" customWidth="1"/>
    <col min="1789" max="1789" width="15.88671875" style="118" customWidth="1"/>
    <col min="1790" max="1790" width="16.5546875" style="118" bestFit="1" customWidth="1"/>
    <col min="1791" max="1791" width="13.6640625" style="118" customWidth="1"/>
    <col min="1792" max="1792" width="17.109375" style="118" bestFit="1" customWidth="1"/>
    <col min="1793" max="1793" width="4" style="118" customWidth="1"/>
    <col min="1794" max="1794" width="13.6640625" style="118" customWidth="1"/>
    <col min="1795" max="2036" width="13.6640625" style="118"/>
    <col min="2037" max="2037" width="22.109375" style="118" customWidth="1"/>
    <col min="2038" max="2044" width="13.6640625" style="118" customWidth="1"/>
    <col min="2045" max="2045" width="15.88671875" style="118" customWidth="1"/>
    <col min="2046" max="2046" width="16.5546875" style="118" bestFit="1" customWidth="1"/>
    <col min="2047" max="2047" width="13.6640625" style="118" customWidth="1"/>
    <col min="2048" max="2048" width="17.109375" style="118" bestFit="1" customWidth="1"/>
    <col min="2049" max="2049" width="4" style="118" customWidth="1"/>
    <col min="2050" max="2050" width="13.6640625" style="118" customWidth="1"/>
    <col min="2051" max="2292" width="13.6640625" style="118"/>
    <col min="2293" max="2293" width="22.109375" style="118" customWidth="1"/>
    <col min="2294" max="2300" width="13.6640625" style="118" customWidth="1"/>
    <col min="2301" max="2301" width="15.88671875" style="118" customWidth="1"/>
    <col min="2302" max="2302" width="16.5546875" style="118" bestFit="1" customWidth="1"/>
    <col min="2303" max="2303" width="13.6640625" style="118" customWidth="1"/>
    <col min="2304" max="2304" width="17.109375" style="118" bestFit="1" customWidth="1"/>
    <col min="2305" max="2305" width="4" style="118" customWidth="1"/>
    <col min="2306" max="2306" width="13.6640625" style="118" customWidth="1"/>
    <col min="2307" max="2548" width="13.6640625" style="118"/>
    <col min="2549" max="2549" width="22.109375" style="118" customWidth="1"/>
    <col min="2550" max="2556" width="13.6640625" style="118" customWidth="1"/>
    <col min="2557" max="2557" width="15.88671875" style="118" customWidth="1"/>
    <col min="2558" max="2558" width="16.5546875" style="118" bestFit="1" customWidth="1"/>
    <col min="2559" max="2559" width="13.6640625" style="118" customWidth="1"/>
    <col min="2560" max="2560" width="17.109375" style="118" bestFit="1" customWidth="1"/>
    <col min="2561" max="2561" width="4" style="118" customWidth="1"/>
    <col min="2562" max="2562" width="13.6640625" style="118" customWidth="1"/>
    <col min="2563" max="2804" width="13.6640625" style="118"/>
    <col min="2805" max="2805" width="22.109375" style="118" customWidth="1"/>
    <col min="2806" max="2812" width="13.6640625" style="118" customWidth="1"/>
    <col min="2813" max="2813" width="15.88671875" style="118" customWidth="1"/>
    <col min="2814" max="2814" width="16.5546875" style="118" bestFit="1" customWidth="1"/>
    <col min="2815" max="2815" width="13.6640625" style="118" customWidth="1"/>
    <col min="2816" max="2816" width="17.109375" style="118" bestFit="1" customWidth="1"/>
    <col min="2817" max="2817" width="4" style="118" customWidth="1"/>
    <col min="2818" max="2818" width="13.6640625" style="118" customWidth="1"/>
    <col min="2819" max="3060" width="13.6640625" style="118"/>
    <col min="3061" max="3061" width="22.109375" style="118" customWidth="1"/>
    <col min="3062" max="3068" width="13.6640625" style="118" customWidth="1"/>
    <col min="3069" max="3069" width="15.88671875" style="118" customWidth="1"/>
    <col min="3070" max="3070" width="16.5546875" style="118" bestFit="1" customWidth="1"/>
    <col min="3071" max="3071" width="13.6640625" style="118" customWidth="1"/>
    <col min="3072" max="3072" width="17.109375" style="118" bestFit="1" customWidth="1"/>
    <col min="3073" max="3073" width="4" style="118" customWidth="1"/>
    <col min="3074" max="3074" width="13.6640625" style="118" customWidth="1"/>
    <col min="3075" max="3316" width="13.6640625" style="118"/>
    <col min="3317" max="3317" width="22.109375" style="118" customWidth="1"/>
    <col min="3318" max="3324" width="13.6640625" style="118" customWidth="1"/>
    <col min="3325" max="3325" width="15.88671875" style="118" customWidth="1"/>
    <col min="3326" max="3326" width="16.5546875" style="118" bestFit="1" customWidth="1"/>
    <col min="3327" max="3327" width="13.6640625" style="118" customWidth="1"/>
    <col min="3328" max="3328" width="17.109375" style="118" bestFit="1" customWidth="1"/>
    <col min="3329" max="3329" width="4" style="118" customWidth="1"/>
    <col min="3330" max="3330" width="13.6640625" style="118" customWidth="1"/>
    <col min="3331" max="3572" width="13.6640625" style="118"/>
    <col min="3573" max="3573" width="22.109375" style="118" customWidth="1"/>
    <col min="3574" max="3580" width="13.6640625" style="118" customWidth="1"/>
    <col min="3581" max="3581" width="15.88671875" style="118" customWidth="1"/>
    <col min="3582" max="3582" width="16.5546875" style="118" bestFit="1" customWidth="1"/>
    <col min="3583" max="3583" width="13.6640625" style="118" customWidth="1"/>
    <col min="3584" max="3584" width="17.109375" style="118" bestFit="1" customWidth="1"/>
    <col min="3585" max="3585" width="4" style="118" customWidth="1"/>
    <col min="3586" max="3586" width="13.6640625" style="118" customWidth="1"/>
    <col min="3587" max="3828" width="13.6640625" style="118"/>
    <col min="3829" max="3829" width="22.109375" style="118" customWidth="1"/>
    <col min="3830" max="3836" width="13.6640625" style="118" customWidth="1"/>
    <col min="3837" max="3837" width="15.88671875" style="118" customWidth="1"/>
    <col min="3838" max="3838" width="16.5546875" style="118" bestFit="1" customWidth="1"/>
    <col min="3839" max="3839" width="13.6640625" style="118" customWidth="1"/>
    <col min="3840" max="3840" width="17.109375" style="118" bestFit="1" customWidth="1"/>
    <col min="3841" max="3841" width="4" style="118" customWidth="1"/>
    <col min="3842" max="3842" width="13.6640625" style="118" customWidth="1"/>
    <col min="3843" max="4084" width="13.6640625" style="118"/>
    <col min="4085" max="4085" width="22.109375" style="118" customWidth="1"/>
    <col min="4086" max="4092" width="13.6640625" style="118" customWidth="1"/>
    <col min="4093" max="4093" width="15.88671875" style="118" customWidth="1"/>
    <col min="4094" max="4094" width="16.5546875" style="118" bestFit="1" customWidth="1"/>
    <col min="4095" max="4095" width="13.6640625" style="118" customWidth="1"/>
    <col min="4096" max="4096" width="17.109375" style="118" bestFit="1" customWidth="1"/>
    <col min="4097" max="4097" width="4" style="118" customWidth="1"/>
    <col min="4098" max="4098" width="13.6640625" style="118" customWidth="1"/>
    <col min="4099" max="4340" width="13.6640625" style="118"/>
    <col min="4341" max="4341" width="22.109375" style="118" customWidth="1"/>
    <col min="4342" max="4348" width="13.6640625" style="118" customWidth="1"/>
    <col min="4349" max="4349" width="15.88671875" style="118" customWidth="1"/>
    <col min="4350" max="4350" width="16.5546875" style="118" bestFit="1" customWidth="1"/>
    <col min="4351" max="4351" width="13.6640625" style="118" customWidth="1"/>
    <col min="4352" max="4352" width="17.109375" style="118" bestFit="1" customWidth="1"/>
    <col min="4353" max="4353" width="4" style="118" customWidth="1"/>
    <col min="4354" max="4354" width="13.6640625" style="118" customWidth="1"/>
    <col min="4355" max="4596" width="13.6640625" style="118"/>
    <col min="4597" max="4597" width="22.109375" style="118" customWidth="1"/>
    <col min="4598" max="4604" width="13.6640625" style="118" customWidth="1"/>
    <col min="4605" max="4605" width="15.88671875" style="118" customWidth="1"/>
    <col min="4606" max="4606" width="16.5546875" style="118" bestFit="1" customWidth="1"/>
    <col min="4607" max="4607" width="13.6640625" style="118" customWidth="1"/>
    <col min="4608" max="4608" width="17.109375" style="118" bestFit="1" customWidth="1"/>
    <col min="4609" max="4609" width="4" style="118" customWidth="1"/>
    <col min="4610" max="4610" width="13.6640625" style="118" customWidth="1"/>
    <col min="4611" max="4852" width="13.6640625" style="118"/>
    <col min="4853" max="4853" width="22.109375" style="118" customWidth="1"/>
    <col min="4854" max="4860" width="13.6640625" style="118" customWidth="1"/>
    <col min="4861" max="4861" width="15.88671875" style="118" customWidth="1"/>
    <col min="4862" max="4862" width="16.5546875" style="118" bestFit="1" customWidth="1"/>
    <col min="4863" max="4863" width="13.6640625" style="118" customWidth="1"/>
    <col min="4864" max="4864" width="17.109375" style="118" bestFit="1" customWidth="1"/>
    <col min="4865" max="4865" width="4" style="118" customWidth="1"/>
    <col min="4866" max="4866" width="13.6640625" style="118" customWidth="1"/>
    <col min="4867" max="5108" width="13.6640625" style="118"/>
    <col min="5109" max="5109" width="22.109375" style="118" customWidth="1"/>
    <col min="5110" max="5116" width="13.6640625" style="118" customWidth="1"/>
    <col min="5117" max="5117" width="15.88671875" style="118" customWidth="1"/>
    <col min="5118" max="5118" width="16.5546875" style="118" bestFit="1" customWidth="1"/>
    <col min="5119" max="5119" width="13.6640625" style="118" customWidth="1"/>
    <col min="5120" max="5120" width="17.109375" style="118" bestFit="1" customWidth="1"/>
    <col min="5121" max="5121" width="4" style="118" customWidth="1"/>
    <col min="5122" max="5122" width="13.6640625" style="118" customWidth="1"/>
    <col min="5123" max="5364" width="13.6640625" style="118"/>
    <col min="5365" max="5365" width="22.109375" style="118" customWidth="1"/>
    <col min="5366" max="5372" width="13.6640625" style="118" customWidth="1"/>
    <col min="5373" max="5373" width="15.88671875" style="118" customWidth="1"/>
    <col min="5374" max="5374" width="16.5546875" style="118" bestFit="1" customWidth="1"/>
    <col min="5375" max="5375" width="13.6640625" style="118" customWidth="1"/>
    <col min="5376" max="5376" width="17.109375" style="118" bestFit="1" customWidth="1"/>
    <col min="5377" max="5377" width="4" style="118" customWidth="1"/>
    <col min="5378" max="5378" width="13.6640625" style="118" customWidth="1"/>
    <col min="5379" max="5620" width="13.6640625" style="118"/>
    <col min="5621" max="5621" width="22.109375" style="118" customWidth="1"/>
    <col min="5622" max="5628" width="13.6640625" style="118" customWidth="1"/>
    <col min="5629" max="5629" width="15.88671875" style="118" customWidth="1"/>
    <col min="5630" max="5630" width="16.5546875" style="118" bestFit="1" customWidth="1"/>
    <col min="5631" max="5631" width="13.6640625" style="118" customWidth="1"/>
    <col min="5632" max="5632" width="17.109375" style="118" bestFit="1" customWidth="1"/>
    <col min="5633" max="5633" width="4" style="118" customWidth="1"/>
    <col min="5634" max="5634" width="13.6640625" style="118" customWidth="1"/>
    <col min="5635" max="5876" width="13.6640625" style="118"/>
    <col min="5877" max="5877" width="22.109375" style="118" customWidth="1"/>
    <col min="5878" max="5884" width="13.6640625" style="118" customWidth="1"/>
    <col min="5885" max="5885" width="15.88671875" style="118" customWidth="1"/>
    <col min="5886" max="5886" width="16.5546875" style="118" bestFit="1" customWidth="1"/>
    <col min="5887" max="5887" width="13.6640625" style="118" customWidth="1"/>
    <col min="5888" max="5888" width="17.109375" style="118" bestFit="1" customWidth="1"/>
    <col min="5889" max="5889" width="4" style="118" customWidth="1"/>
    <col min="5890" max="5890" width="13.6640625" style="118" customWidth="1"/>
    <col min="5891" max="6132" width="13.6640625" style="118"/>
    <col min="6133" max="6133" width="22.109375" style="118" customWidth="1"/>
    <col min="6134" max="6140" width="13.6640625" style="118" customWidth="1"/>
    <col min="6141" max="6141" width="15.88671875" style="118" customWidth="1"/>
    <col min="6142" max="6142" width="16.5546875" style="118" bestFit="1" customWidth="1"/>
    <col min="6143" max="6143" width="13.6640625" style="118" customWidth="1"/>
    <col min="6144" max="6144" width="17.109375" style="118" bestFit="1" customWidth="1"/>
    <col min="6145" max="6145" width="4" style="118" customWidth="1"/>
    <col min="6146" max="6146" width="13.6640625" style="118" customWidth="1"/>
    <col min="6147" max="6388" width="13.6640625" style="118"/>
    <col min="6389" max="6389" width="22.109375" style="118" customWidth="1"/>
    <col min="6390" max="6396" width="13.6640625" style="118" customWidth="1"/>
    <col min="6397" max="6397" width="15.88671875" style="118" customWidth="1"/>
    <col min="6398" max="6398" width="16.5546875" style="118" bestFit="1" customWidth="1"/>
    <col min="6399" max="6399" width="13.6640625" style="118" customWidth="1"/>
    <col min="6400" max="6400" width="17.109375" style="118" bestFit="1" customWidth="1"/>
    <col min="6401" max="6401" width="4" style="118" customWidth="1"/>
    <col min="6402" max="6402" width="13.6640625" style="118" customWidth="1"/>
    <col min="6403" max="6644" width="13.6640625" style="118"/>
    <col min="6645" max="6645" width="22.109375" style="118" customWidth="1"/>
    <col min="6646" max="6652" width="13.6640625" style="118" customWidth="1"/>
    <col min="6653" max="6653" width="15.88671875" style="118" customWidth="1"/>
    <col min="6654" max="6654" width="16.5546875" style="118" bestFit="1" customWidth="1"/>
    <col min="6655" max="6655" width="13.6640625" style="118" customWidth="1"/>
    <col min="6656" max="6656" width="17.109375" style="118" bestFit="1" customWidth="1"/>
    <col min="6657" max="6657" width="4" style="118" customWidth="1"/>
    <col min="6658" max="6658" width="13.6640625" style="118" customWidth="1"/>
    <col min="6659" max="6900" width="13.6640625" style="118"/>
    <col min="6901" max="6901" width="22.109375" style="118" customWidth="1"/>
    <col min="6902" max="6908" width="13.6640625" style="118" customWidth="1"/>
    <col min="6909" max="6909" width="15.88671875" style="118" customWidth="1"/>
    <col min="6910" max="6910" width="16.5546875" style="118" bestFit="1" customWidth="1"/>
    <col min="6911" max="6911" width="13.6640625" style="118" customWidth="1"/>
    <col min="6912" max="6912" width="17.109375" style="118" bestFit="1" customWidth="1"/>
    <col min="6913" max="6913" width="4" style="118" customWidth="1"/>
    <col min="6914" max="6914" width="13.6640625" style="118" customWidth="1"/>
    <col min="6915" max="7156" width="13.6640625" style="118"/>
    <col min="7157" max="7157" width="22.109375" style="118" customWidth="1"/>
    <col min="7158" max="7164" width="13.6640625" style="118" customWidth="1"/>
    <col min="7165" max="7165" width="15.88671875" style="118" customWidth="1"/>
    <col min="7166" max="7166" width="16.5546875" style="118" bestFit="1" customWidth="1"/>
    <col min="7167" max="7167" width="13.6640625" style="118" customWidth="1"/>
    <col min="7168" max="7168" width="17.109375" style="118" bestFit="1" customWidth="1"/>
    <col min="7169" max="7169" width="4" style="118" customWidth="1"/>
    <col min="7170" max="7170" width="13.6640625" style="118" customWidth="1"/>
    <col min="7171" max="7412" width="13.6640625" style="118"/>
    <col min="7413" max="7413" width="22.109375" style="118" customWidth="1"/>
    <col min="7414" max="7420" width="13.6640625" style="118" customWidth="1"/>
    <col min="7421" max="7421" width="15.88671875" style="118" customWidth="1"/>
    <col min="7422" max="7422" width="16.5546875" style="118" bestFit="1" customWidth="1"/>
    <col min="7423" max="7423" width="13.6640625" style="118" customWidth="1"/>
    <col min="7424" max="7424" width="17.109375" style="118" bestFit="1" customWidth="1"/>
    <col min="7425" max="7425" width="4" style="118" customWidth="1"/>
    <col min="7426" max="7426" width="13.6640625" style="118" customWidth="1"/>
    <col min="7427" max="7668" width="13.6640625" style="118"/>
    <col min="7669" max="7669" width="22.109375" style="118" customWidth="1"/>
    <col min="7670" max="7676" width="13.6640625" style="118" customWidth="1"/>
    <col min="7677" max="7677" width="15.88671875" style="118" customWidth="1"/>
    <col min="7678" max="7678" width="16.5546875" style="118" bestFit="1" customWidth="1"/>
    <col min="7679" max="7679" width="13.6640625" style="118" customWidth="1"/>
    <col min="7680" max="7680" width="17.109375" style="118" bestFit="1" customWidth="1"/>
    <col min="7681" max="7681" width="4" style="118" customWidth="1"/>
    <col min="7682" max="7682" width="13.6640625" style="118" customWidth="1"/>
    <col min="7683" max="7924" width="13.6640625" style="118"/>
    <col min="7925" max="7925" width="22.109375" style="118" customWidth="1"/>
    <col min="7926" max="7932" width="13.6640625" style="118" customWidth="1"/>
    <col min="7933" max="7933" width="15.88671875" style="118" customWidth="1"/>
    <col min="7934" max="7934" width="16.5546875" style="118" bestFit="1" customWidth="1"/>
    <col min="7935" max="7935" width="13.6640625" style="118" customWidth="1"/>
    <col min="7936" max="7936" width="17.109375" style="118" bestFit="1" customWidth="1"/>
    <col min="7937" max="7937" width="4" style="118" customWidth="1"/>
    <col min="7938" max="7938" width="13.6640625" style="118" customWidth="1"/>
    <col min="7939" max="8180" width="13.6640625" style="118"/>
    <col min="8181" max="8181" width="22.109375" style="118" customWidth="1"/>
    <col min="8182" max="8188" width="13.6640625" style="118" customWidth="1"/>
    <col min="8189" max="8189" width="15.88671875" style="118" customWidth="1"/>
    <col min="8190" max="8190" width="16.5546875" style="118" bestFit="1" customWidth="1"/>
    <col min="8191" max="8191" width="13.6640625" style="118" customWidth="1"/>
    <col min="8192" max="8192" width="17.109375" style="118" bestFit="1" customWidth="1"/>
    <col min="8193" max="8193" width="4" style="118" customWidth="1"/>
    <col min="8194" max="8194" width="13.6640625" style="118" customWidth="1"/>
    <col min="8195" max="8436" width="13.6640625" style="118"/>
    <col min="8437" max="8437" width="22.109375" style="118" customWidth="1"/>
    <col min="8438" max="8444" width="13.6640625" style="118" customWidth="1"/>
    <col min="8445" max="8445" width="15.88671875" style="118" customWidth="1"/>
    <col min="8446" max="8446" width="16.5546875" style="118" bestFit="1" customWidth="1"/>
    <col min="8447" max="8447" width="13.6640625" style="118" customWidth="1"/>
    <col min="8448" max="8448" width="17.109375" style="118" bestFit="1" customWidth="1"/>
    <col min="8449" max="8449" width="4" style="118" customWidth="1"/>
    <col min="8450" max="8450" width="13.6640625" style="118" customWidth="1"/>
    <col min="8451" max="8692" width="13.6640625" style="118"/>
    <col min="8693" max="8693" width="22.109375" style="118" customWidth="1"/>
    <col min="8694" max="8700" width="13.6640625" style="118" customWidth="1"/>
    <col min="8701" max="8701" width="15.88671875" style="118" customWidth="1"/>
    <col min="8702" max="8702" width="16.5546875" style="118" bestFit="1" customWidth="1"/>
    <col min="8703" max="8703" width="13.6640625" style="118" customWidth="1"/>
    <col min="8704" max="8704" width="17.109375" style="118" bestFit="1" customWidth="1"/>
    <col min="8705" max="8705" width="4" style="118" customWidth="1"/>
    <col min="8706" max="8706" width="13.6640625" style="118" customWidth="1"/>
    <col min="8707" max="8948" width="13.6640625" style="118"/>
    <col min="8949" max="8949" width="22.109375" style="118" customWidth="1"/>
    <col min="8950" max="8956" width="13.6640625" style="118" customWidth="1"/>
    <col min="8957" max="8957" width="15.88671875" style="118" customWidth="1"/>
    <col min="8958" max="8958" width="16.5546875" style="118" bestFit="1" customWidth="1"/>
    <col min="8959" max="8959" width="13.6640625" style="118" customWidth="1"/>
    <col min="8960" max="8960" width="17.109375" style="118" bestFit="1" customWidth="1"/>
    <col min="8961" max="8961" width="4" style="118" customWidth="1"/>
    <col min="8962" max="8962" width="13.6640625" style="118" customWidth="1"/>
    <col min="8963" max="9204" width="13.6640625" style="118"/>
    <col min="9205" max="9205" width="22.109375" style="118" customWidth="1"/>
    <col min="9206" max="9212" width="13.6640625" style="118" customWidth="1"/>
    <col min="9213" max="9213" width="15.88671875" style="118" customWidth="1"/>
    <col min="9214" max="9214" width="16.5546875" style="118" bestFit="1" customWidth="1"/>
    <col min="9215" max="9215" width="13.6640625" style="118" customWidth="1"/>
    <col min="9216" max="9216" width="17.109375" style="118" bestFit="1" customWidth="1"/>
    <col min="9217" max="9217" width="4" style="118" customWidth="1"/>
    <col min="9218" max="9218" width="13.6640625" style="118" customWidth="1"/>
    <col min="9219" max="9460" width="13.6640625" style="118"/>
    <col min="9461" max="9461" width="22.109375" style="118" customWidth="1"/>
    <col min="9462" max="9468" width="13.6640625" style="118" customWidth="1"/>
    <col min="9469" max="9469" width="15.88671875" style="118" customWidth="1"/>
    <col min="9470" max="9470" width="16.5546875" style="118" bestFit="1" customWidth="1"/>
    <col min="9471" max="9471" width="13.6640625" style="118" customWidth="1"/>
    <col min="9472" max="9472" width="17.109375" style="118" bestFit="1" customWidth="1"/>
    <col min="9473" max="9473" width="4" style="118" customWidth="1"/>
    <col min="9474" max="9474" width="13.6640625" style="118" customWidth="1"/>
    <col min="9475" max="9716" width="13.6640625" style="118"/>
    <col min="9717" max="9717" width="22.109375" style="118" customWidth="1"/>
    <col min="9718" max="9724" width="13.6640625" style="118" customWidth="1"/>
    <col min="9725" max="9725" width="15.88671875" style="118" customWidth="1"/>
    <col min="9726" max="9726" width="16.5546875" style="118" bestFit="1" customWidth="1"/>
    <col min="9727" max="9727" width="13.6640625" style="118" customWidth="1"/>
    <col min="9728" max="9728" width="17.109375" style="118" bestFit="1" customWidth="1"/>
    <col min="9729" max="9729" width="4" style="118" customWidth="1"/>
    <col min="9730" max="9730" width="13.6640625" style="118" customWidth="1"/>
    <col min="9731" max="9972" width="13.6640625" style="118"/>
    <col min="9973" max="9973" width="22.109375" style="118" customWidth="1"/>
    <col min="9974" max="9980" width="13.6640625" style="118" customWidth="1"/>
    <col min="9981" max="9981" width="15.88671875" style="118" customWidth="1"/>
    <col min="9982" max="9982" width="16.5546875" style="118" bestFit="1" customWidth="1"/>
    <col min="9983" max="9983" width="13.6640625" style="118" customWidth="1"/>
    <col min="9984" max="9984" width="17.109375" style="118" bestFit="1" customWidth="1"/>
    <col min="9985" max="9985" width="4" style="118" customWidth="1"/>
    <col min="9986" max="9986" width="13.6640625" style="118" customWidth="1"/>
    <col min="9987" max="10228" width="13.6640625" style="118"/>
    <col min="10229" max="10229" width="22.109375" style="118" customWidth="1"/>
    <col min="10230" max="10236" width="13.6640625" style="118" customWidth="1"/>
    <col min="10237" max="10237" width="15.88671875" style="118" customWidth="1"/>
    <col min="10238" max="10238" width="16.5546875" style="118" bestFit="1" customWidth="1"/>
    <col min="10239" max="10239" width="13.6640625" style="118" customWidth="1"/>
    <col min="10240" max="10240" width="17.109375" style="118" bestFit="1" customWidth="1"/>
    <col min="10241" max="10241" width="4" style="118" customWidth="1"/>
    <col min="10242" max="10242" width="13.6640625" style="118" customWidth="1"/>
    <col min="10243" max="10484" width="13.6640625" style="118"/>
    <col min="10485" max="10485" width="22.109375" style="118" customWidth="1"/>
    <col min="10486" max="10492" width="13.6640625" style="118" customWidth="1"/>
    <col min="10493" max="10493" width="15.88671875" style="118" customWidth="1"/>
    <col min="10494" max="10494" width="16.5546875" style="118" bestFit="1" customWidth="1"/>
    <col min="10495" max="10495" width="13.6640625" style="118" customWidth="1"/>
    <col min="10496" max="10496" width="17.109375" style="118" bestFit="1" customWidth="1"/>
    <col min="10497" max="10497" width="4" style="118" customWidth="1"/>
    <col min="10498" max="10498" width="13.6640625" style="118" customWidth="1"/>
    <col min="10499" max="10740" width="13.6640625" style="118"/>
    <col min="10741" max="10741" width="22.109375" style="118" customWidth="1"/>
    <col min="10742" max="10748" width="13.6640625" style="118" customWidth="1"/>
    <col min="10749" max="10749" width="15.88671875" style="118" customWidth="1"/>
    <col min="10750" max="10750" width="16.5546875" style="118" bestFit="1" customWidth="1"/>
    <col min="10751" max="10751" width="13.6640625" style="118" customWidth="1"/>
    <col min="10752" max="10752" width="17.109375" style="118" bestFit="1" customWidth="1"/>
    <col min="10753" max="10753" width="4" style="118" customWidth="1"/>
    <col min="10754" max="10754" width="13.6640625" style="118" customWidth="1"/>
    <col min="10755" max="10996" width="13.6640625" style="118"/>
    <col min="10997" max="10997" width="22.109375" style="118" customWidth="1"/>
    <col min="10998" max="11004" width="13.6640625" style="118" customWidth="1"/>
    <col min="11005" max="11005" width="15.88671875" style="118" customWidth="1"/>
    <col min="11006" max="11006" width="16.5546875" style="118" bestFit="1" customWidth="1"/>
    <col min="11007" max="11007" width="13.6640625" style="118" customWidth="1"/>
    <col min="11008" max="11008" width="17.109375" style="118" bestFit="1" customWidth="1"/>
    <col min="11009" max="11009" width="4" style="118" customWidth="1"/>
    <col min="11010" max="11010" width="13.6640625" style="118" customWidth="1"/>
    <col min="11011" max="11252" width="13.6640625" style="118"/>
    <col min="11253" max="11253" width="22.109375" style="118" customWidth="1"/>
    <col min="11254" max="11260" width="13.6640625" style="118" customWidth="1"/>
    <col min="11261" max="11261" width="15.88671875" style="118" customWidth="1"/>
    <col min="11262" max="11262" width="16.5546875" style="118" bestFit="1" customWidth="1"/>
    <col min="11263" max="11263" width="13.6640625" style="118" customWidth="1"/>
    <col min="11264" max="11264" width="17.109375" style="118" bestFit="1" customWidth="1"/>
    <col min="11265" max="11265" width="4" style="118" customWidth="1"/>
    <col min="11266" max="11266" width="13.6640625" style="118" customWidth="1"/>
    <col min="11267" max="11508" width="13.6640625" style="118"/>
    <col min="11509" max="11509" width="22.109375" style="118" customWidth="1"/>
    <col min="11510" max="11516" width="13.6640625" style="118" customWidth="1"/>
    <col min="11517" max="11517" width="15.88671875" style="118" customWidth="1"/>
    <col min="11518" max="11518" width="16.5546875" style="118" bestFit="1" customWidth="1"/>
    <col min="11519" max="11519" width="13.6640625" style="118" customWidth="1"/>
    <col min="11520" max="11520" width="17.109375" style="118" bestFit="1" customWidth="1"/>
    <col min="11521" max="11521" width="4" style="118" customWidth="1"/>
    <col min="11522" max="11522" width="13.6640625" style="118" customWidth="1"/>
    <col min="11523" max="11764" width="13.6640625" style="118"/>
    <col min="11765" max="11765" width="22.109375" style="118" customWidth="1"/>
    <col min="11766" max="11772" width="13.6640625" style="118" customWidth="1"/>
    <col min="11773" max="11773" width="15.88671875" style="118" customWidth="1"/>
    <col min="11774" max="11774" width="16.5546875" style="118" bestFit="1" customWidth="1"/>
    <col min="11775" max="11775" width="13.6640625" style="118" customWidth="1"/>
    <col min="11776" max="11776" width="17.109375" style="118" bestFit="1" customWidth="1"/>
    <col min="11777" max="11777" width="4" style="118" customWidth="1"/>
    <col min="11778" max="11778" width="13.6640625" style="118" customWidth="1"/>
    <col min="11779" max="12020" width="13.6640625" style="118"/>
    <col min="12021" max="12021" width="22.109375" style="118" customWidth="1"/>
    <col min="12022" max="12028" width="13.6640625" style="118" customWidth="1"/>
    <col min="12029" max="12029" width="15.88671875" style="118" customWidth="1"/>
    <col min="12030" max="12030" width="16.5546875" style="118" bestFit="1" customWidth="1"/>
    <col min="12031" max="12031" width="13.6640625" style="118" customWidth="1"/>
    <col min="12032" max="12032" width="17.109375" style="118" bestFit="1" customWidth="1"/>
    <col min="12033" max="12033" width="4" style="118" customWidth="1"/>
    <col min="12034" max="12034" width="13.6640625" style="118" customWidth="1"/>
    <col min="12035" max="12276" width="13.6640625" style="118"/>
    <col min="12277" max="12277" width="22.109375" style="118" customWidth="1"/>
    <col min="12278" max="12284" width="13.6640625" style="118" customWidth="1"/>
    <col min="12285" max="12285" width="15.88671875" style="118" customWidth="1"/>
    <col min="12286" max="12286" width="16.5546875" style="118" bestFit="1" customWidth="1"/>
    <col min="12287" max="12287" width="13.6640625" style="118" customWidth="1"/>
    <col min="12288" max="12288" width="17.109375" style="118" bestFit="1" customWidth="1"/>
    <col min="12289" max="12289" width="4" style="118" customWidth="1"/>
    <col min="12290" max="12290" width="13.6640625" style="118" customWidth="1"/>
    <col min="12291" max="12532" width="13.6640625" style="118"/>
    <col min="12533" max="12533" width="22.109375" style="118" customWidth="1"/>
    <col min="12534" max="12540" width="13.6640625" style="118" customWidth="1"/>
    <col min="12541" max="12541" width="15.88671875" style="118" customWidth="1"/>
    <col min="12542" max="12542" width="16.5546875" style="118" bestFit="1" customWidth="1"/>
    <col min="12543" max="12543" width="13.6640625" style="118" customWidth="1"/>
    <col min="12544" max="12544" width="17.109375" style="118" bestFit="1" customWidth="1"/>
    <col min="12545" max="12545" width="4" style="118" customWidth="1"/>
    <col min="12546" max="12546" width="13.6640625" style="118" customWidth="1"/>
    <col min="12547" max="12788" width="13.6640625" style="118"/>
    <col min="12789" max="12789" width="22.109375" style="118" customWidth="1"/>
    <col min="12790" max="12796" width="13.6640625" style="118" customWidth="1"/>
    <col min="12797" max="12797" width="15.88671875" style="118" customWidth="1"/>
    <col min="12798" max="12798" width="16.5546875" style="118" bestFit="1" customWidth="1"/>
    <col min="12799" max="12799" width="13.6640625" style="118" customWidth="1"/>
    <col min="12800" max="12800" width="17.109375" style="118" bestFit="1" customWidth="1"/>
    <col min="12801" max="12801" width="4" style="118" customWidth="1"/>
    <col min="12802" max="12802" width="13.6640625" style="118" customWidth="1"/>
    <col min="12803" max="13044" width="13.6640625" style="118"/>
    <col min="13045" max="13045" width="22.109375" style="118" customWidth="1"/>
    <col min="13046" max="13052" width="13.6640625" style="118" customWidth="1"/>
    <col min="13053" max="13053" width="15.88671875" style="118" customWidth="1"/>
    <col min="13054" max="13054" width="16.5546875" style="118" bestFit="1" customWidth="1"/>
    <col min="13055" max="13055" width="13.6640625" style="118" customWidth="1"/>
    <col min="13056" max="13056" width="17.109375" style="118" bestFit="1" customWidth="1"/>
    <col min="13057" max="13057" width="4" style="118" customWidth="1"/>
    <col min="13058" max="13058" width="13.6640625" style="118" customWidth="1"/>
    <col min="13059" max="13300" width="13.6640625" style="118"/>
    <col min="13301" max="13301" width="22.109375" style="118" customWidth="1"/>
    <col min="13302" max="13308" width="13.6640625" style="118" customWidth="1"/>
    <col min="13309" max="13309" width="15.88671875" style="118" customWidth="1"/>
    <col min="13310" max="13310" width="16.5546875" style="118" bestFit="1" customWidth="1"/>
    <col min="13311" max="13311" width="13.6640625" style="118" customWidth="1"/>
    <col min="13312" max="13312" width="17.109375" style="118" bestFit="1" customWidth="1"/>
    <col min="13313" max="13313" width="4" style="118" customWidth="1"/>
    <col min="13314" max="13314" width="13.6640625" style="118" customWidth="1"/>
    <col min="13315" max="13556" width="13.6640625" style="118"/>
    <col min="13557" max="13557" width="22.109375" style="118" customWidth="1"/>
    <col min="13558" max="13564" width="13.6640625" style="118" customWidth="1"/>
    <col min="13565" max="13565" width="15.88671875" style="118" customWidth="1"/>
    <col min="13566" max="13566" width="16.5546875" style="118" bestFit="1" customWidth="1"/>
    <col min="13567" max="13567" width="13.6640625" style="118" customWidth="1"/>
    <col min="13568" max="13568" width="17.109375" style="118" bestFit="1" customWidth="1"/>
    <col min="13569" max="13569" width="4" style="118" customWidth="1"/>
    <col min="13570" max="13570" width="13.6640625" style="118" customWidth="1"/>
    <col min="13571" max="13812" width="13.6640625" style="118"/>
    <col min="13813" max="13813" width="22.109375" style="118" customWidth="1"/>
    <col min="13814" max="13820" width="13.6640625" style="118" customWidth="1"/>
    <col min="13821" max="13821" width="15.88671875" style="118" customWidth="1"/>
    <col min="13822" max="13822" width="16.5546875" style="118" bestFit="1" customWidth="1"/>
    <col min="13823" max="13823" width="13.6640625" style="118" customWidth="1"/>
    <col min="13824" max="13824" width="17.109375" style="118" bestFit="1" customWidth="1"/>
    <col min="13825" max="13825" width="4" style="118" customWidth="1"/>
    <col min="13826" max="13826" width="13.6640625" style="118" customWidth="1"/>
    <col min="13827" max="14068" width="13.6640625" style="118"/>
    <col min="14069" max="14069" width="22.109375" style="118" customWidth="1"/>
    <col min="14070" max="14076" width="13.6640625" style="118" customWidth="1"/>
    <col min="14077" max="14077" width="15.88671875" style="118" customWidth="1"/>
    <col min="14078" max="14078" width="16.5546875" style="118" bestFit="1" customWidth="1"/>
    <col min="14079" max="14079" width="13.6640625" style="118" customWidth="1"/>
    <col min="14080" max="14080" width="17.109375" style="118" bestFit="1" customWidth="1"/>
    <col min="14081" max="14081" width="4" style="118" customWidth="1"/>
    <col min="14082" max="14082" width="13.6640625" style="118" customWidth="1"/>
    <col min="14083" max="14324" width="13.6640625" style="118"/>
    <col min="14325" max="14325" width="22.109375" style="118" customWidth="1"/>
    <col min="14326" max="14332" width="13.6640625" style="118" customWidth="1"/>
    <col min="14333" max="14333" width="15.88671875" style="118" customWidth="1"/>
    <col min="14334" max="14334" width="16.5546875" style="118" bestFit="1" customWidth="1"/>
    <col min="14335" max="14335" width="13.6640625" style="118" customWidth="1"/>
    <col min="14336" max="14336" width="17.109375" style="118" bestFit="1" customWidth="1"/>
    <col min="14337" max="14337" width="4" style="118" customWidth="1"/>
    <col min="14338" max="14338" width="13.6640625" style="118" customWidth="1"/>
    <col min="14339" max="14580" width="13.6640625" style="118"/>
    <col min="14581" max="14581" width="22.109375" style="118" customWidth="1"/>
    <col min="14582" max="14588" width="13.6640625" style="118" customWidth="1"/>
    <col min="14589" max="14589" width="15.88671875" style="118" customWidth="1"/>
    <col min="14590" max="14590" width="16.5546875" style="118" bestFit="1" customWidth="1"/>
    <col min="14591" max="14591" width="13.6640625" style="118" customWidth="1"/>
    <col min="14592" max="14592" width="17.109375" style="118" bestFit="1" customWidth="1"/>
    <col min="14593" max="14593" width="4" style="118" customWidth="1"/>
    <col min="14594" max="14594" width="13.6640625" style="118" customWidth="1"/>
    <col min="14595" max="14836" width="13.6640625" style="118"/>
    <col min="14837" max="14837" width="22.109375" style="118" customWidth="1"/>
    <col min="14838" max="14844" width="13.6640625" style="118" customWidth="1"/>
    <col min="14845" max="14845" width="15.88671875" style="118" customWidth="1"/>
    <col min="14846" max="14846" width="16.5546875" style="118" bestFit="1" customWidth="1"/>
    <col min="14847" max="14847" width="13.6640625" style="118" customWidth="1"/>
    <col min="14848" max="14848" width="17.109375" style="118" bestFit="1" customWidth="1"/>
    <col min="14849" max="14849" width="4" style="118" customWidth="1"/>
    <col min="14850" max="14850" width="13.6640625" style="118" customWidth="1"/>
    <col min="14851" max="15092" width="13.6640625" style="118"/>
    <col min="15093" max="15093" width="22.109375" style="118" customWidth="1"/>
    <col min="15094" max="15100" width="13.6640625" style="118" customWidth="1"/>
    <col min="15101" max="15101" width="15.88671875" style="118" customWidth="1"/>
    <col min="15102" max="15102" width="16.5546875" style="118" bestFit="1" customWidth="1"/>
    <col min="15103" max="15103" width="13.6640625" style="118" customWidth="1"/>
    <col min="15104" max="15104" width="17.109375" style="118" bestFit="1" customWidth="1"/>
    <col min="15105" max="15105" width="4" style="118" customWidth="1"/>
    <col min="15106" max="15106" width="13.6640625" style="118" customWidth="1"/>
    <col min="15107" max="15348" width="13.6640625" style="118"/>
    <col min="15349" max="15349" width="22.109375" style="118" customWidth="1"/>
    <col min="15350" max="15356" width="13.6640625" style="118" customWidth="1"/>
    <col min="15357" max="15357" width="15.88671875" style="118" customWidth="1"/>
    <col min="15358" max="15358" width="16.5546875" style="118" bestFit="1" customWidth="1"/>
    <col min="15359" max="15359" width="13.6640625" style="118" customWidth="1"/>
    <col min="15360" max="15360" width="17.109375" style="118" bestFit="1" customWidth="1"/>
    <col min="15361" max="15361" width="4" style="118" customWidth="1"/>
    <col min="15362" max="15362" width="13.6640625" style="118" customWidth="1"/>
    <col min="15363" max="15604" width="13.6640625" style="118"/>
    <col min="15605" max="15605" width="22.109375" style="118" customWidth="1"/>
    <col min="15606" max="15612" width="13.6640625" style="118" customWidth="1"/>
    <col min="15613" max="15613" width="15.88671875" style="118" customWidth="1"/>
    <col min="15614" max="15614" width="16.5546875" style="118" bestFit="1" customWidth="1"/>
    <col min="15615" max="15615" width="13.6640625" style="118" customWidth="1"/>
    <col min="15616" max="15616" width="17.109375" style="118" bestFit="1" customWidth="1"/>
    <col min="15617" max="15617" width="4" style="118" customWidth="1"/>
    <col min="15618" max="15618" width="13.6640625" style="118" customWidth="1"/>
    <col min="15619" max="15860" width="13.6640625" style="118"/>
    <col min="15861" max="15861" width="22.109375" style="118" customWidth="1"/>
    <col min="15862" max="15868" width="13.6640625" style="118" customWidth="1"/>
    <col min="15869" max="15869" width="15.88671875" style="118" customWidth="1"/>
    <col min="15870" max="15870" width="16.5546875" style="118" bestFit="1" customWidth="1"/>
    <col min="15871" max="15871" width="13.6640625" style="118" customWidth="1"/>
    <col min="15872" max="15872" width="17.109375" style="118" bestFit="1" customWidth="1"/>
    <col min="15873" max="15873" width="4" style="118" customWidth="1"/>
    <col min="15874" max="15874" width="13.6640625" style="118" customWidth="1"/>
    <col min="15875" max="16116" width="13.6640625" style="118"/>
    <col min="16117" max="16117" width="22.109375" style="118" customWidth="1"/>
    <col min="16118" max="16124" width="13.6640625" style="118" customWidth="1"/>
    <col min="16125" max="16125" width="15.88671875" style="118" customWidth="1"/>
    <col min="16126" max="16126" width="16.5546875" style="118" bestFit="1" customWidth="1"/>
    <col min="16127" max="16127" width="13.6640625" style="118" customWidth="1"/>
    <col min="16128" max="16128" width="17.109375" style="118" bestFit="1" customWidth="1"/>
    <col min="16129" max="16129" width="4" style="118" customWidth="1"/>
    <col min="16130" max="16130" width="13.6640625" style="118" customWidth="1"/>
    <col min="16131" max="16384" width="13.6640625" style="118"/>
  </cols>
  <sheetData>
    <row r="1" spans="1:22" s="109" customFormat="1">
      <c r="A1" s="300" t="s">
        <v>13</v>
      </c>
      <c r="B1" s="107"/>
      <c r="C1" s="107"/>
      <c r="D1" s="476" t="s">
        <v>1240</v>
      </c>
      <c r="E1" s="477"/>
      <c r="F1" s="108"/>
    </row>
    <row r="2" spans="1:22" s="109" customFormat="1" ht="40.950000000000003" customHeight="1">
      <c r="A2" s="110"/>
      <c r="B2" s="107"/>
      <c r="C2" s="107"/>
      <c r="D2" s="478" t="s">
        <v>1241</v>
      </c>
      <c r="E2" s="478" t="s">
        <v>1242</v>
      </c>
    </row>
    <row r="3" spans="1:22" s="109" customFormat="1" ht="15">
      <c r="A3" s="148" t="str">
        <f>'2-Kosten per locatie'!A3</f>
        <v>Naam opdrachtgever</v>
      </c>
      <c r="B3" s="15" t="str">
        <f>'2-Kosten per locatie'!B3</f>
        <v>Gemeente Haarlemmermeer</v>
      </c>
      <c r="C3" s="15"/>
      <c r="D3" s="479">
        <v>0.05</v>
      </c>
      <c r="E3" s="173"/>
    </row>
    <row r="4" spans="1:22" s="109" customFormat="1" ht="15">
      <c r="A4" s="148" t="str">
        <f>'2-Kosten per locatie'!A4</f>
        <v>Calculatie onderdeel</v>
      </c>
      <c r="B4" s="15" t="str">
        <f ca="1">MID(CELL("bestandsnaam",$C$10),SEARCH("]",CELL("bestandsnaam",$C$10),1)+1,256)</f>
        <v>12-Sanitaire voorzieningen</v>
      </c>
      <c r="C4" s="15"/>
      <c r="D4" s="467" t="s">
        <v>1243</v>
      </c>
      <c r="E4" s="480"/>
    </row>
    <row r="5" spans="1:22" s="109" customFormat="1" ht="15">
      <c r="A5" s="148" t="str">
        <f>'2-Kosten per locatie'!A5</f>
        <v>Gebouw/plaats</v>
      </c>
      <c r="B5" s="15" t="str">
        <f>'2-Kosten per locatie'!B5</f>
        <v>Divers</v>
      </c>
      <c r="C5" s="15"/>
      <c r="D5" s="467" t="s">
        <v>1244</v>
      </c>
      <c r="E5" s="480"/>
      <c r="I5" s="112"/>
      <c r="J5" s="112"/>
      <c r="K5" s="112"/>
      <c r="L5" s="111"/>
      <c r="M5" s="111"/>
      <c r="N5" s="112"/>
      <c r="P5" s="111"/>
      <c r="Q5" s="112"/>
      <c r="R5" s="112"/>
      <c r="S5" s="111"/>
      <c r="T5" s="112"/>
      <c r="U5" s="112"/>
      <c r="V5" s="111"/>
    </row>
    <row r="6" spans="1:22" s="109" customFormat="1" ht="17.25" customHeight="1">
      <c r="A6" s="148" t="str">
        <f>'2-Kosten per locatie'!A6</f>
        <v>Referentie nummer</v>
      </c>
      <c r="B6" s="15" t="str">
        <f>'2-Kosten per locatie'!B6</f>
        <v>2023-420</v>
      </c>
      <c r="C6" s="15"/>
      <c r="D6" s="467" t="s">
        <v>1245</v>
      </c>
      <c r="E6" s="480"/>
      <c r="K6" s="112"/>
      <c r="L6" s="115"/>
      <c r="M6" s="115"/>
      <c r="N6" s="112"/>
      <c r="P6" s="115"/>
      <c r="Q6" s="112"/>
      <c r="R6" s="114"/>
      <c r="S6" s="115"/>
      <c r="T6" s="112"/>
      <c r="U6" s="114"/>
      <c r="V6" s="115"/>
    </row>
    <row r="7" spans="1:22" s="109" customFormat="1" ht="17.25" customHeight="1">
      <c r="A7" s="148" t="str">
        <f>'2-Kosten per locatie'!A7</f>
        <v>Naam dienstverlener</v>
      </c>
      <c r="B7" s="15">
        <f>'2-Kosten per locatie'!B7</f>
        <v>0</v>
      </c>
      <c r="C7" s="90"/>
      <c r="D7" s="467" t="s">
        <v>1246</v>
      </c>
      <c r="E7" s="480"/>
      <c r="K7" s="112"/>
    </row>
    <row r="8" spans="1:22" s="109" customFormat="1" ht="17.25" customHeight="1">
      <c r="A8" s="148" t="str">
        <f>'2-Kosten per locatie'!A8</f>
        <v>Prijspeil</v>
      </c>
      <c r="B8" s="160">
        <f>'2-Kosten per locatie'!B8</f>
        <v>45292</v>
      </c>
      <c r="C8" s="24"/>
      <c r="D8" s="467" t="s">
        <v>1247</v>
      </c>
      <c r="E8" s="480"/>
    </row>
    <row r="9" spans="1:22" s="109" customFormat="1" ht="17.25" customHeight="1">
      <c r="A9" s="148"/>
      <c r="B9" s="160"/>
      <c r="C9" s="24"/>
      <c r="D9" s="467" t="s">
        <v>1248</v>
      </c>
      <c r="E9" s="480"/>
    </row>
    <row r="10" spans="1:22" s="109" customFormat="1" ht="36.6" customHeight="1">
      <c r="D10" s="545" t="s">
        <v>1249</v>
      </c>
      <c r="E10" s="545"/>
      <c r="I10" s="165"/>
    </row>
    <row r="11" spans="1:22" s="132" customFormat="1" ht="43.5" customHeight="1">
      <c r="A11" s="457" t="s">
        <v>29</v>
      </c>
      <c r="B11" s="457" t="s">
        <v>1250</v>
      </c>
      <c r="C11" s="458" t="s">
        <v>1218</v>
      </c>
      <c r="D11" s="453" t="s">
        <v>1251</v>
      </c>
      <c r="E11" s="481" t="s">
        <v>1252</v>
      </c>
      <c r="F11" s="482" t="s">
        <v>1253</v>
      </c>
      <c r="H11" s="483" t="s">
        <v>1254</v>
      </c>
      <c r="I11" s="483" t="s">
        <v>1255</v>
      </c>
      <c r="J11" s="484" t="s">
        <v>1252</v>
      </c>
      <c r="K11" s="485" t="s">
        <v>1256</v>
      </c>
      <c r="L11" s="485" t="s">
        <v>1257</v>
      </c>
    </row>
    <row r="12" spans="1:22" ht="13.2" customHeight="1">
      <c r="A12" s="486" t="s">
        <v>53</v>
      </c>
      <c r="B12" s="487" t="s">
        <v>1258</v>
      </c>
      <c r="C12" s="454" t="s">
        <v>1259</v>
      </c>
      <c r="D12" s="460">
        <v>1</v>
      </c>
      <c r="E12" s="488">
        <v>0</v>
      </c>
      <c r="F12" s="462">
        <f>D12*E12*52</f>
        <v>0</v>
      </c>
      <c r="H12" s="489" t="s">
        <v>1260</v>
      </c>
      <c r="I12" s="489" t="s">
        <v>1261</v>
      </c>
      <c r="J12" s="488">
        <v>0</v>
      </c>
      <c r="K12" s="490"/>
      <c r="L12" s="491" t="s">
        <v>1262</v>
      </c>
    </row>
    <row r="13" spans="1:22">
      <c r="A13" s="486" t="s">
        <v>55</v>
      </c>
      <c r="B13" s="487" t="s">
        <v>1263</v>
      </c>
      <c r="C13" s="454" t="s">
        <v>1264</v>
      </c>
      <c r="D13" s="460">
        <v>1</v>
      </c>
      <c r="E13" s="488">
        <v>0</v>
      </c>
      <c r="F13" s="462">
        <f t="shared" ref="F13:F77" si="0">D13*E13*52</f>
        <v>0</v>
      </c>
      <c r="H13" s="492" t="s">
        <v>1265</v>
      </c>
      <c r="I13" s="492" t="s">
        <v>1266</v>
      </c>
      <c r="J13" s="488">
        <v>0</v>
      </c>
      <c r="K13" s="490"/>
      <c r="L13" s="491" t="s">
        <v>1267</v>
      </c>
    </row>
    <row r="14" spans="1:22">
      <c r="A14" s="486" t="s">
        <v>54</v>
      </c>
      <c r="B14" s="487" t="s">
        <v>1268</v>
      </c>
      <c r="C14" s="454" t="s">
        <v>1264</v>
      </c>
      <c r="D14" s="460">
        <v>1</v>
      </c>
      <c r="E14" s="488">
        <v>0</v>
      </c>
      <c r="F14" s="462">
        <f t="shared" si="0"/>
        <v>0</v>
      </c>
      <c r="H14" s="492" t="s">
        <v>1269</v>
      </c>
      <c r="I14" s="492" t="s">
        <v>1270</v>
      </c>
      <c r="J14" s="488">
        <v>0</v>
      </c>
      <c r="K14" s="490"/>
      <c r="L14" s="491" t="s">
        <v>1271</v>
      </c>
    </row>
    <row r="15" spans="1:22">
      <c r="A15" s="486" t="s">
        <v>45</v>
      </c>
      <c r="B15" s="487" t="s">
        <v>1260</v>
      </c>
      <c r="C15" s="454"/>
      <c r="D15" s="460">
        <v>20</v>
      </c>
      <c r="E15" s="493">
        <f>VLOOKUP(B15,$H$12:$J$18,3,FALSE)</f>
        <v>0</v>
      </c>
      <c r="F15" s="462">
        <f t="shared" si="0"/>
        <v>0</v>
      </c>
      <c r="H15" s="492" t="s">
        <v>1272</v>
      </c>
      <c r="I15" s="492" t="s">
        <v>1273</v>
      </c>
      <c r="J15" s="488">
        <v>0</v>
      </c>
      <c r="K15" s="490"/>
      <c r="L15" s="491" t="s">
        <v>1274</v>
      </c>
    </row>
    <row r="16" spans="1:22">
      <c r="A16" s="486" t="s">
        <v>45</v>
      </c>
      <c r="B16" s="487" t="s">
        <v>1265</v>
      </c>
      <c r="C16" s="454"/>
      <c r="D16" s="460">
        <v>18</v>
      </c>
      <c r="E16" s="493">
        <f t="shared" ref="E16:E77" si="1">VLOOKUP(B16,$H$12:$J$18,3,FALSE)</f>
        <v>0</v>
      </c>
      <c r="F16" s="462">
        <f t="shared" si="0"/>
        <v>0</v>
      </c>
      <c r="H16" s="492" t="s">
        <v>1275</v>
      </c>
      <c r="I16" s="492" t="s">
        <v>1276</v>
      </c>
      <c r="J16" s="488">
        <v>0</v>
      </c>
      <c r="K16" s="490"/>
      <c r="L16" s="491" t="s">
        <v>1277</v>
      </c>
    </row>
    <row r="17" spans="1:12">
      <c r="A17" s="486" t="s">
        <v>45</v>
      </c>
      <c r="B17" s="487" t="s">
        <v>1269</v>
      </c>
      <c r="C17" s="454"/>
      <c r="D17" s="460">
        <v>20</v>
      </c>
      <c r="E17" s="493">
        <f t="shared" si="1"/>
        <v>0</v>
      </c>
      <c r="F17" s="462">
        <f t="shared" si="0"/>
        <v>0</v>
      </c>
      <c r="H17" s="487" t="s">
        <v>1278</v>
      </c>
      <c r="I17" s="487" t="s">
        <v>1277</v>
      </c>
      <c r="J17" s="488">
        <v>0</v>
      </c>
      <c r="K17" s="490"/>
      <c r="L17" s="491" t="s">
        <v>1277</v>
      </c>
    </row>
    <row r="18" spans="1:12">
      <c r="A18" s="486" t="s">
        <v>45</v>
      </c>
      <c r="B18" s="487" t="s">
        <v>1279</v>
      </c>
      <c r="C18" s="454"/>
      <c r="D18" s="460">
        <v>18</v>
      </c>
      <c r="E18" s="493">
        <f t="shared" si="1"/>
        <v>0</v>
      </c>
      <c r="F18" s="462">
        <f t="shared" si="0"/>
        <v>0</v>
      </c>
      <c r="H18" s="487" t="s">
        <v>1279</v>
      </c>
      <c r="I18" s="487" t="s">
        <v>1280</v>
      </c>
      <c r="J18" s="488">
        <v>0</v>
      </c>
      <c r="K18" s="490"/>
      <c r="L18" s="491" t="s">
        <v>1281</v>
      </c>
    </row>
    <row r="19" spans="1:12">
      <c r="A19" s="486" t="s">
        <v>45</v>
      </c>
      <c r="B19" s="487" t="s">
        <v>1272</v>
      </c>
      <c r="C19" s="454"/>
      <c r="D19" s="460">
        <v>16</v>
      </c>
      <c r="E19" s="493">
        <f t="shared" si="1"/>
        <v>0</v>
      </c>
      <c r="F19" s="462">
        <f t="shared" si="0"/>
        <v>0</v>
      </c>
    </row>
    <row r="20" spans="1:12">
      <c r="A20" s="486" t="s">
        <v>45</v>
      </c>
      <c r="B20" s="487" t="s">
        <v>1278</v>
      </c>
      <c r="C20" s="454" t="s">
        <v>1259</v>
      </c>
      <c r="D20" s="460">
        <v>12</v>
      </c>
      <c r="E20" s="493">
        <f t="shared" si="1"/>
        <v>0</v>
      </c>
      <c r="F20" s="462">
        <f t="shared" si="0"/>
        <v>0</v>
      </c>
    </row>
    <row r="21" spans="1:12">
      <c r="A21" s="486" t="s">
        <v>45</v>
      </c>
      <c r="B21" s="487" t="s">
        <v>1275</v>
      </c>
      <c r="C21" s="454"/>
      <c r="D21" s="460">
        <v>18</v>
      </c>
      <c r="E21" s="493">
        <f t="shared" si="1"/>
        <v>0</v>
      </c>
      <c r="F21" s="462">
        <f t="shared" si="0"/>
        <v>0</v>
      </c>
    </row>
    <row r="22" spans="1:12">
      <c r="A22" s="486" t="s">
        <v>45</v>
      </c>
      <c r="B22" s="487" t="s">
        <v>1282</v>
      </c>
      <c r="C22" s="454"/>
      <c r="D22" s="460">
        <v>15</v>
      </c>
      <c r="E22" s="488">
        <v>0</v>
      </c>
      <c r="F22" s="462">
        <f t="shared" si="0"/>
        <v>0</v>
      </c>
    </row>
    <row r="23" spans="1:12">
      <c r="A23" s="486" t="s">
        <v>46</v>
      </c>
      <c r="B23" s="487" t="s">
        <v>1260</v>
      </c>
      <c r="C23" s="454"/>
      <c r="D23" s="460">
        <v>20</v>
      </c>
      <c r="E23" s="493">
        <f t="shared" si="1"/>
        <v>0</v>
      </c>
      <c r="F23" s="462">
        <f t="shared" si="0"/>
        <v>0</v>
      </c>
    </row>
    <row r="24" spans="1:12">
      <c r="A24" s="486" t="s">
        <v>46</v>
      </c>
      <c r="B24" s="487" t="s">
        <v>1265</v>
      </c>
      <c r="C24" s="454"/>
      <c r="D24" s="460">
        <v>18</v>
      </c>
      <c r="E24" s="493">
        <f t="shared" si="1"/>
        <v>0</v>
      </c>
      <c r="F24" s="462">
        <f t="shared" si="0"/>
        <v>0</v>
      </c>
    </row>
    <row r="25" spans="1:12">
      <c r="A25" s="486" t="s">
        <v>46</v>
      </c>
      <c r="B25" s="487" t="s">
        <v>1269</v>
      </c>
      <c r="C25" s="454"/>
      <c r="D25" s="460">
        <v>20</v>
      </c>
      <c r="E25" s="493">
        <f t="shared" si="1"/>
        <v>0</v>
      </c>
      <c r="F25" s="462">
        <f t="shared" si="0"/>
        <v>0</v>
      </c>
    </row>
    <row r="26" spans="1:12">
      <c r="A26" s="486" t="s">
        <v>46</v>
      </c>
      <c r="B26" s="487" t="s">
        <v>1279</v>
      </c>
      <c r="C26" s="454"/>
      <c r="D26" s="460">
        <v>17</v>
      </c>
      <c r="E26" s="493">
        <f t="shared" si="1"/>
        <v>0</v>
      </c>
      <c r="F26" s="462">
        <f t="shared" si="0"/>
        <v>0</v>
      </c>
    </row>
    <row r="27" spans="1:12">
      <c r="A27" s="486" t="s">
        <v>46</v>
      </c>
      <c r="B27" s="487" t="s">
        <v>1272</v>
      </c>
      <c r="C27" s="454"/>
      <c r="D27" s="460">
        <v>15</v>
      </c>
      <c r="E27" s="493">
        <f t="shared" si="1"/>
        <v>0</v>
      </c>
      <c r="F27" s="462">
        <f t="shared" si="0"/>
        <v>0</v>
      </c>
    </row>
    <row r="28" spans="1:12">
      <c r="A28" s="486" t="s">
        <v>46</v>
      </c>
      <c r="B28" s="487" t="s">
        <v>1278</v>
      </c>
      <c r="C28" s="456" t="s">
        <v>1259</v>
      </c>
      <c r="D28" s="460">
        <v>12</v>
      </c>
      <c r="E28" s="493">
        <f t="shared" si="1"/>
        <v>0</v>
      </c>
      <c r="F28" s="462">
        <f t="shared" si="0"/>
        <v>0</v>
      </c>
    </row>
    <row r="29" spans="1:12">
      <c r="A29" s="486" t="s">
        <v>46</v>
      </c>
      <c r="B29" s="487" t="s">
        <v>1275</v>
      </c>
      <c r="C29" s="454"/>
      <c r="D29" s="460">
        <v>17</v>
      </c>
      <c r="E29" s="493">
        <f t="shared" si="1"/>
        <v>0</v>
      </c>
      <c r="F29" s="462">
        <f t="shared" si="0"/>
        <v>0</v>
      </c>
    </row>
    <row r="30" spans="1:12">
      <c r="A30" s="486" t="s">
        <v>46</v>
      </c>
      <c r="B30" s="487" t="s">
        <v>1282</v>
      </c>
      <c r="C30" s="454"/>
      <c r="D30" s="460">
        <v>15</v>
      </c>
      <c r="E30" s="488">
        <v>0</v>
      </c>
      <c r="F30" s="462">
        <f t="shared" si="0"/>
        <v>0</v>
      </c>
    </row>
    <row r="31" spans="1:12">
      <c r="A31" s="486" t="s">
        <v>55</v>
      </c>
      <c r="B31" s="487" t="s">
        <v>1278</v>
      </c>
      <c r="C31" s="454" t="s">
        <v>1259</v>
      </c>
      <c r="D31" s="460">
        <v>4</v>
      </c>
      <c r="E31" s="493">
        <f t="shared" si="1"/>
        <v>0</v>
      </c>
      <c r="F31" s="462">
        <f t="shared" si="0"/>
        <v>0</v>
      </c>
    </row>
    <row r="32" spans="1:12">
      <c r="A32" s="486" t="s">
        <v>55</v>
      </c>
      <c r="B32" s="487" t="s">
        <v>1275</v>
      </c>
      <c r="C32" s="454"/>
      <c r="D32" s="460">
        <v>6</v>
      </c>
      <c r="E32" s="493">
        <f t="shared" si="1"/>
        <v>0</v>
      </c>
      <c r="F32" s="462">
        <f t="shared" si="0"/>
        <v>0</v>
      </c>
    </row>
    <row r="33" spans="1:6">
      <c r="A33" s="486" t="s">
        <v>55</v>
      </c>
      <c r="B33" s="487" t="s">
        <v>1272</v>
      </c>
      <c r="C33" s="454"/>
      <c r="D33" s="460">
        <v>6</v>
      </c>
      <c r="E33" s="493">
        <f t="shared" si="1"/>
        <v>0</v>
      </c>
      <c r="F33" s="462">
        <f t="shared" si="0"/>
        <v>0</v>
      </c>
    </row>
    <row r="34" spans="1:6">
      <c r="A34" s="486" t="s">
        <v>55</v>
      </c>
      <c r="B34" s="487" t="s">
        <v>1269</v>
      </c>
      <c r="C34" s="454"/>
      <c r="D34" s="460">
        <v>7</v>
      </c>
      <c r="E34" s="493">
        <f t="shared" si="1"/>
        <v>0</v>
      </c>
      <c r="F34" s="462">
        <f t="shared" si="0"/>
        <v>0</v>
      </c>
    </row>
    <row r="35" spans="1:6">
      <c r="A35" s="486" t="s">
        <v>55</v>
      </c>
      <c r="B35" s="487" t="s">
        <v>1260</v>
      </c>
      <c r="C35" s="454"/>
      <c r="D35" s="460">
        <v>5</v>
      </c>
      <c r="E35" s="493">
        <f t="shared" si="1"/>
        <v>0</v>
      </c>
      <c r="F35" s="462">
        <f t="shared" si="0"/>
        <v>0</v>
      </c>
    </row>
    <row r="36" spans="1:6">
      <c r="A36" s="486" t="s">
        <v>55</v>
      </c>
      <c r="B36" s="487" t="s">
        <v>1282</v>
      </c>
      <c r="C36" s="454"/>
      <c r="D36" s="460">
        <v>4</v>
      </c>
      <c r="E36" s="488">
        <v>0</v>
      </c>
      <c r="F36" s="462">
        <f t="shared" si="0"/>
        <v>0</v>
      </c>
    </row>
    <row r="37" spans="1:6">
      <c r="A37" s="486" t="s">
        <v>55</v>
      </c>
      <c r="B37" s="487" t="s">
        <v>1279</v>
      </c>
      <c r="C37" s="454"/>
      <c r="D37" s="460">
        <v>6</v>
      </c>
      <c r="E37" s="493">
        <f t="shared" si="1"/>
        <v>0</v>
      </c>
      <c r="F37" s="462">
        <f t="shared" si="0"/>
        <v>0</v>
      </c>
    </row>
    <row r="38" spans="1:6">
      <c r="A38" s="486" t="s">
        <v>55</v>
      </c>
      <c r="B38" s="487" t="s">
        <v>1265</v>
      </c>
      <c r="C38" s="454"/>
      <c r="D38" s="460">
        <v>6</v>
      </c>
      <c r="E38" s="493">
        <f t="shared" si="1"/>
        <v>0</v>
      </c>
      <c r="F38" s="462">
        <f t="shared" si="0"/>
        <v>0</v>
      </c>
    </row>
    <row r="39" spans="1:6">
      <c r="A39" s="486" t="s">
        <v>54</v>
      </c>
      <c r="B39" s="487" t="s">
        <v>1278</v>
      </c>
      <c r="C39" s="454" t="s">
        <v>1259</v>
      </c>
      <c r="D39" s="460">
        <v>4</v>
      </c>
      <c r="E39" s="493">
        <f t="shared" si="1"/>
        <v>0</v>
      </c>
      <c r="F39" s="462">
        <f t="shared" si="0"/>
        <v>0</v>
      </c>
    </row>
    <row r="40" spans="1:6">
      <c r="A40" s="486" t="s">
        <v>54</v>
      </c>
      <c r="B40" s="487" t="s">
        <v>1272</v>
      </c>
      <c r="C40" s="454"/>
      <c r="D40" s="460">
        <v>9</v>
      </c>
      <c r="E40" s="493">
        <f t="shared" si="1"/>
        <v>0</v>
      </c>
      <c r="F40" s="462">
        <f t="shared" si="0"/>
        <v>0</v>
      </c>
    </row>
    <row r="41" spans="1:6">
      <c r="A41" s="486" t="s">
        <v>54</v>
      </c>
      <c r="B41" s="487" t="s">
        <v>1269</v>
      </c>
      <c r="C41" s="454"/>
      <c r="D41" s="460">
        <v>9</v>
      </c>
      <c r="E41" s="493">
        <f t="shared" si="1"/>
        <v>0</v>
      </c>
      <c r="F41" s="462">
        <f t="shared" si="0"/>
        <v>0</v>
      </c>
    </row>
    <row r="42" spans="1:6">
      <c r="A42" s="486" t="s">
        <v>54</v>
      </c>
      <c r="B42" s="487" t="s">
        <v>1260</v>
      </c>
      <c r="C42" s="454"/>
      <c r="D42" s="460">
        <v>9</v>
      </c>
      <c r="E42" s="493">
        <f t="shared" si="1"/>
        <v>0</v>
      </c>
      <c r="F42" s="462">
        <f t="shared" si="0"/>
        <v>0</v>
      </c>
    </row>
    <row r="43" spans="1:6">
      <c r="A43" s="486" t="s">
        <v>54</v>
      </c>
      <c r="B43" s="487" t="s">
        <v>1282</v>
      </c>
      <c r="C43" s="454"/>
      <c r="D43" s="460">
        <v>9</v>
      </c>
      <c r="E43" s="488">
        <v>0</v>
      </c>
      <c r="F43" s="462">
        <f t="shared" si="0"/>
        <v>0</v>
      </c>
    </row>
    <row r="44" spans="1:6">
      <c r="A44" s="486" t="s">
        <v>54</v>
      </c>
      <c r="B44" s="487" t="s">
        <v>1265</v>
      </c>
      <c r="C44" s="454"/>
      <c r="D44" s="460">
        <v>8</v>
      </c>
      <c r="E44" s="493">
        <f t="shared" si="1"/>
        <v>0</v>
      </c>
      <c r="F44" s="462">
        <f t="shared" si="0"/>
        <v>0</v>
      </c>
    </row>
    <row r="45" spans="1:6">
      <c r="A45" s="486" t="s">
        <v>49</v>
      </c>
      <c r="B45" s="487" t="s">
        <v>1269</v>
      </c>
      <c r="C45" s="454"/>
      <c r="D45" s="460">
        <v>1</v>
      </c>
      <c r="E45" s="493">
        <f t="shared" si="1"/>
        <v>0</v>
      </c>
      <c r="F45" s="462">
        <f t="shared" si="0"/>
        <v>0</v>
      </c>
    </row>
    <row r="46" spans="1:6">
      <c r="A46" s="486" t="s">
        <v>49</v>
      </c>
      <c r="B46" s="487" t="s">
        <v>1260</v>
      </c>
      <c r="C46" s="454"/>
      <c r="D46" s="460">
        <v>1</v>
      </c>
      <c r="E46" s="493">
        <f t="shared" si="1"/>
        <v>0</v>
      </c>
      <c r="F46" s="462">
        <f t="shared" si="0"/>
        <v>0</v>
      </c>
    </row>
    <row r="47" spans="1:6">
      <c r="A47" s="486" t="s">
        <v>51</v>
      </c>
      <c r="B47" s="487" t="s">
        <v>1282</v>
      </c>
      <c r="C47" s="454"/>
      <c r="D47" s="460">
        <v>4</v>
      </c>
      <c r="E47" s="488">
        <v>0</v>
      </c>
      <c r="F47" s="462">
        <f t="shared" si="0"/>
        <v>0</v>
      </c>
    </row>
    <row r="48" spans="1:6">
      <c r="A48" s="486" t="s">
        <v>51</v>
      </c>
      <c r="B48" s="487" t="s">
        <v>1278</v>
      </c>
      <c r="C48" s="454" t="s">
        <v>1259</v>
      </c>
      <c r="D48" s="460">
        <v>3</v>
      </c>
      <c r="E48" s="493">
        <f t="shared" si="1"/>
        <v>0</v>
      </c>
      <c r="F48" s="462">
        <f t="shared" si="0"/>
        <v>0</v>
      </c>
    </row>
    <row r="49" spans="1:6">
      <c r="A49" s="486" t="s">
        <v>51</v>
      </c>
      <c r="B49" s="487" t="s">
        <v>1272</v>
      </c>
      <c r="C49" s="454"/>
      <c r="D49" s="460">
        <v>4</v>
      </c>
      <c r="E49" s="493">
        <f t="shared" si="1"/>
        <v>0</v>
      </c>
      <c r="F49" s="462">
        <f t="shared" si="0"/>
        <v>0</v>
      </c>
    </row>
    <row r="50" spans="1:6">
      <c r="A50" s="486" t="s">
        <v>51</v>
      </c>
      <c r="B50" s="487" t="s">
        <v>1269</v>
      </c>
      <c r="C50" s="454"/>
      <c r="D50" s="460">
        <v>4</v>
      </c>
      <c r="E50" s="493">
        <f t="shared" si="1"/>
        <v>0</v>
      </c>
      <c r="F50" s="462">
        <f t="shared" si="0"/>
        <v>0</v>
      </c>
    </row>
    <row r="51" spans="1:6">
      <c r="A51" s="486" t="s">
        <v>51</v>
      </c>
      <c r="B51" s="487" t="s">
        <v>1260</v>
      </c>
      <c r="C51" s="454"/>
      <c r="D51" s="460">
        <v>6</v>
      </c>
      <c r="E51" s="493">
        <f t="shared" si="1"/>
        <v>0</v>
      </c>
      <c r="F51" s="462">
        <f t="shared" si="0"/>
        <v>0</v>
      </c>
    </row>
    <row r="52" spans="1:6">
      <c r="A52" s="486" t="s">
        <v>51</v>
      </c>
      <c r="B52" s="487" t="s">
        <v>1265</v>
      </c>
      <c r="C52" s="454"/>
      <c r="D52" s="460">
        <v>4</v>
      </c>
      <c r="E52" s="493">
        <f t="shared" si="1"/>
        <v>0</v>
      </c>
      <c r="F52" s="462">
        <f t="shared" si="0"/>
        <v>0</v>
      </c>
    </row>
    <row r="53" spans="1:6">
      <c r="A53" s="486" t="s">
        <v>47</v>
      </c>
      <c r="B53" s="487" t="s">
        <v>1278</v>
      </c>
      <c r="C53" s="454" t="s">
        <v>1259</v>
      </c>
      <c r="D53" s="460">
        <v>1</v>
      </c>
      <c r="E53" s="493">
        <f t="shared" si="1"/>
        <v>0</v>
      </c>
      <c r="F53" s="462">
        <f t="shared" si="0"/>
        <v>0</v>
      </c>
    </row>
    <row r="54" spans="1:6">
      <c r="A54" s="486" t="s">
        <v>47</v>
      </c>
      <c r="B54" s="487" t="s">
        <v>1272</v>
      </c>
      <c r="C54" s="454"/>
      <c r="D54" s="460">
        <v>3</v>
      </c>
      <c r="E54" s="493">
        <f t="shared" si="1"/>
        <v>0</v>
      </c>
      <c r="F54" s="462">
        <f t="shared" si="0"/>
        <v>0</v>
      </c>
    </row>
    <row r="55" spans="1:6">
      <c r="A55" s="486" t="s">
        <v>47</v>
      </c>
      <c r="B55" s="487" t="s">
        <v>1269</v>
      </c>
      <c r="C55" s="454"/>
      <c r="D55" s="460">
        <v>2</v>
      </c>
      <c r="E55" s="493">
        <f t="shared" si="1"/>
        <v>0</v>
      </c>
      <c r="F55" s="462">
        <f t="shared" si="0"/>
        <v>0</v>
      </c>
    </row>
    <row r="56" spans="1:6">
      <c r="A56" s="486" t="s">
        <v>47</v>
      </c>
      <c r="B56" s="487" t="s">
        <v>1260</v>
      </c>
      <c r="C56" s="454"/>
      <c r="D56" s="460">
        <v>1</v>
      </c>
      <c r="E56" s="493">
        <f t="shared" si="1"/>
        <v>0</v>
      </c>
      <c r="F56" s="462">
        <f t="shared" si="0"/>
        <v>0</v>
      </c>
    </row>
    <row r="57" spans="1:6">
      <c r="A57" s="486" t="s">
        <v>47</v>
      </c>
      <c r="B57" s="487" t="s">
        <v>1282</v>
      </c>
      <c r="C57" s="454"/>
      <c r="D57" s="460">
        <v>1</v>
      </c>
      <c r="E57" s="488">
        <v>0</v>
      </c>
      <c r="F57" s="462">
        <f t="shared" si="0"/>
        <v>0</v>
      </c>
    </row>
    <row r="58" spans="1:6">
      <c r="A58" s="486" t="s">
        <v>47</v>
      </c>
      <c r="B58" s="487" t="s">
        <v>1279</v>
      </c>
      <c r="C58" s="454"/>
      <c r="D58" s="460">
        <v>4</v>
      </c>
      <c r="E58" s="493">
        <f t="shared" si="1"/>
        <v>0</v>
      </c>
      <c r="F58" s="462">
        <f t="shared" si="0"/>
        <v>0</v>
      </c>
    </row>
    <row r="59" spans="1:6">
      <c r="A59" s="486" t="s">
        <v>47</v>
      </c>
      <c r="B59" s="487" t="s">
        <v>1265</v>
      </c>
      <c r="C59" s="454"/>
      <c r="D59" s="460">
        <v>3</v>
      </c>
      <c r="E59" s="493">
        <f t="shared" si="1"/>
        <v>0</v>
      </c>
      <c r="F59" s="462">
        <f t="shared" si="0"/>
        <v>0</v>
      </c>
    </row>
    <row r="60" spans="1:6">
      <c r="A60" s="486" t="s">
        <v>44</v>
      </c>
      <c r="B60" s="487" t="s">
        <v>1278</v>
      </c>
      <c r="C60" s="454" t="s">
        <v>1259</v>
      </c>
      <c r="D60" s="460">
        <v>2</v>
      </c>
      <c r="E60" s="493">
        <f t="shared" si="1"/>
        <v>0</v>
      </c>
      <c r="F60" s="462">
        <f t="shared" si="0"/>
        <v>0</v>
      </c>
    </row>
    <row r="61" spans="1:6">
      <c r="A61" s="486" t="s">
        <v>44</v>
      </c>
      <c r="B61" s="487" t="s">
        <v>1272</v>
      </c>
      <c r="C61" s="454"/>
      <c r="D61" s="460">
        <v>2</v>
      </c>
      <c r="E61" s="493">
        <f t="shared" si="1"/>
        <v>0</v>
      </c>
      <c r="F61" s="462">
        <f t="shared" si="0"/>
        <v>0</v>
      </c>
    </row>
    <row r="62" spans="1:6">
      <c r="A62" s="486" t="s">
        <v>44</v>
      </c>
      <c r="B62" s="487" t="s">
        <v>1269</v>
      </c>
      <c r="C62" s="454"/>
      <c r="D62" s="460">
        <v>3</v>
      </c>
      <c r="E62" s="493">
        <f t="shared" si="1"/>
        <v>0</v>
      </c>
      <c r="F62" s="462">
        <f t="shared" si="0"/>
        <v>0</v>
      </c>
    </row>
    <row r="63" spans="1:6">
      <c r="A63" s="486" t="s">
        <v>44</v>
      </c>
      <c r="B63" s="487" t="s">
        <v>1260</v>
      </c>
      <c r="C63" s="454"/>
      <c r="D63" s="460">
        <v>3</v>
      </c>
      <c r="E63" s="493">
        <f t="shared" si="1"/>
        <v>0</v>
      </c>
      <c r="F63" s="462">
        <f t="shared" si="0"/>
        <v>0</v>
      </c>
    </row>
    <row r="64" spans="1:6">
      <c r="A64" s="486" t="s">
        <v>44</v>
      </c>
      <c r="B64" s="487" t="s">
        <v>1282</v>
      </c>
      <c r="C64" s="454"/>
      <c r="D64" s="460">
        <v>2</v>
      </c>
      <c r="E64" s="488">
        <v>0</v>
      </c>
      <c r="F64" s="462">
        <f t="shared" si="0"/>
        <v>0</v>
      </c>
    </row>
    <row r="65" spans="1:6">
      <c r="A65" s="486" t="s">
        <v>44</v>
      </c>
      <c r="B65" s="487" t="s">
        <v>1279</v>
      </c>
      <c r="C65" s="454"/>
      <c r="D65" s="460">
        <v>2</v>
      </c>
      <c r="E65" s="493">
        <f t="shared" si="1"/>
        <v>0</v>
      </c>
      <c r="F65" s="462">
        <f t="shared" si="0"/>
        <v>0</v>
      </c>
    </row>
    <row r="66" spans="1:6">
      <c r="A66" s="486" t="s">
        <v>53</v>
      </c>
      <c r="B66" s="487" t="s">
        <v>1282</v>
      </c>
      <c r="C66" s="454"/>
      <c r="D66" s="460">
        <v>16</v>
      </c>
      <c r="E66" s="488">
        <v>0</v>
      </c>
      <c r="F66" s="462">
        <f t="shared" si="0"/>
        <v>0</v>
      </c>
    </row>
    <row r="67" spans="1:6">
      <c r="A67" s="486" t="s">
        <v>53</v>
      </c>
      <c r="B67" s="487" t="s">
        <v>1278</v>
      </c>
      <c r="C67" s="454" t="s">
        <v>1259</v>
      </c>
      <c r="D67" s="460">
        <v>13</v>
      </c>
      <c r="E67" s="493">
        <f t="shared" si="1"/>
        <v>0</v>
      </c>
      <c r="F67" s="462">
        <f t="shared" si="0"/>
        <v>0</v>
      </c>
    </row>
    <row r="68" spans="1:6">
      <c r="A68" s="486" t="s">
        <v>53</v>
      </c>
      <c r="B68" s="487" t="s">
        <v>1275</v>
      </c>
      <c r="C68" s="454"/>
      <c r="D68" s="460">
        <v>25</v>
      </c>
      <c r="E68" s="493">
        <f t="shared" si="1"/>
        <v>0</v>
      </c>
      <c r="F68" s="462">
        <f t="shared" si="0"/>
        <v>0</v>
      </c>
    </row>
    <row r="69" spans="1:6">
      <c r="A69" s="486" t="s">
        <v>53</v>
      </c>
      <c r="B69" s="487" t="s">
        <v>1272</v>
      </c>
      <c r="C69" s="454"/>
      <c r="D69" s="460">
        <v>15</v>
      </c>
      <c r="E69" s="493">
        <f t="shared" si="1"/>
        <v>0</v>
      </c>
      <c r="F69" s="462">
        <f t="shared" si="0"/>
        <v>0</v>
      </c>
    </row>
    <row r="70" spans="1:6">
      <c r="A70" s="486" t="s">
        <v>53</v>
      </c>
      <c r="B70" s="487" t="s">
        <v>1269</v>
      </c>
      <c r="C70" s="454"/>
      <c r="D70" s="460">
        <v>21</v>
      </c>
      <c r="E70" s="493">
        <f t="shared" si="1"/>
        <v>0</v>
      </c>
      <c r="F70" s="462">
        <f t="shared" si="0"/>
        <v>0</v>
      </c>
    </row>
    <row r="71" spans="1:6">
      <c r="A71" s="486" t="s">
        <v>53</v>
      </c>
      <c r="B71" s="487" t="s">
        <v>1260</v>
      </c>
      <c r="C71" s="454"/>
      <c r="D71" s="460">
        <v>21</v>
      </c>
      <c r="E71" s="493">
        <f t="shared" si="1"/>
        <v>0</v>
      </c>
      <c r="F71" s="462">
        <f t="shared" si="0"/>
        <v>0</v>
      </c>
    </row>
    <row r="72" spans="1:6">
      <c r="A72" s="486" t="s">
        <v>53</v>
      </c>
      <c r="B72" s="487" t="s">
        <v>1279</v>
      </c>
      <c r="C72" s="454"/>
      <c r="D72" s="460">
        <v>25</v>
      </c>
      <c r="E72" s="493">
        <f t="shared" si="1"/>
        <v>0</v>
      </c>
      <c r="F72" s="462">
        <f t="shared" si="0"/>
        <v>0</v>
      </c>
    </row>
    <row r="73" spans="1:6">
      <c r="A73" s="486" t="s">
        <v>53</v>
      </c>
      <c r="B73" s="487" t="s">
        <v>1265</v>
      </c>
      <c r="C73" s="454"/>
      <c r="D73" s="460">
        <v>25</v>
      </c>
      <c r="E73" s="493">
        <f t="shared" si="1"/>
        <v>0</v>
      </c>
      <c r="F73" s="462">
        <f t="shared" si="0"/>
        <v>0</v>
      </c>
    </row>
    <row r="74" spans="1:6">
      <c r="A74" s="486" t="s">
        <v>48</v>
      </c>
      <c r="B74" s="487" t="s">
        <v>1272</v>
      </c>
      <c r="C74" s="454"/>
      <c r="D74" s="460">
        <v>1</v>
      </c>
      <c r="E74" s="493">
        <f t="shared" si="1"/>
        <v>0</v>
      </c>
      <c r="F74" s="462">
        <f t="shared" si="0"/>
        <v>0</v>
      </c>
    </row>
    <row r="75" spans="1:6">
      <c r="A75" s="486" t="s">
        <v>48</v>
      </c>
      <c r="B75" s="487" t="s">
        <v>1269</v>
      </c>
      <c r="C75" s="454"/>
      <c r="D75" s="460">
        <v>1</v>
      </c>
      <c r="E75" s="493">
        <f t="shared" si="1"/>
        <v>0</v>
      </c>
      <c r="F75" s="462">
        <f t="shared" si="0"/>
        <v>0</v>
      </c>
    </row>
    <row r="76" spans="1:6">
      <c r="A76" s="486" t="s">
        <v>48</v>
      </c>
      <c r="B76" s="487" t="s">
        <v>1260</v>
      </c>
      <c r="C76" s="454"/>
      <c r="D76" s="460">
        <v>1</v>
      </c>
      <c r="E76" s="493">
        <f t="shared" si="1"/>
        <v>0</v>
      </c>
      <c r="F76" s="462">
        <f t="shared" si="0"/>
        <v>0</v>
      </c>
    </row>
    <row r="77" spans="1:6">
      <c r="A77" s="486" t="s">
        <v>48</v>
      </c>
      <c r="B77" s="487" t="s">
        <v>1265</v>
      </c>
      <c r="C77" s="454"/>
      <c r="D77" s="460">
        <v>1</v>
      </c>
      <c r="E77" s="493">
        <f t="shared" si="1"/>
        <v>0</v>
      </c>
      <c r="F77" s="462">
        <f t="shared" si="0"/>
        <v>0</v>
      </c>
    </row>
    <row r="78" spans="1:6">
      <c r="B78" s="118"/>
      <c r="C78" s="118"/>
      <c r="E78" s="118"/>
      <c r="F78" s="118"/>
    </row>
    <row r="79" spans="1:6">
      <c r="B79" s="469" t="s">
        <v>57</v>
      </c>
      <c r="C79" s="471"/>
      <c r="D79" s="472">
        <f>SUM(D12:D78)</f>
        <v>587</v>
      </c>
      <c r="E79" s="494"/>
      <c r="F79" s="495">
        <f>SUM(F12:F78)</f>
        <v>0</v>
      </c>
    </row>
    <row r="80" spans="1:6">
      <c r="B80" s="184"/>
      <c r="C80" s="184"/>
      <c r="D80" s="185"/>
      <c r="E80" s="184"/>
      <c r="F80" s="186"/>
    </row>
    <row r="81" spans="1:13" ht="15">
      <c r="A81" s="106" t="s">
        <v>1206</v>
      </c>
    </row>
    <row r="82" spans="1:13" ht="19.95" customHeight="1">
      <c r="A82" s="102" t="s">
        <v>1283</v>
      </c>
      <c r="B82" s="187"/>
      <c r="C82" s="102"/>
      <c r="D82" s="16"/>
      <c r="E82" s="188"/>
    </row>
    <row r="83" spans="1:13" ht="27.6" customHeight="1">
      <c r="A83" s="544" t="s">
        <v>1284</v>
      </c>
      <c r="B83" s="544"/>
      <c r="C83" s="544"/>
      <c r="D83" s="544"/>
      <c r="E83" s="544"/>
    </row>
    <row r="86" spans="1:13">
      <c r="M86" s="170"/>
    </row>
    <row r="87" spans="1:13">
      <c r="L87" s="170"/>
    </row>
    <row r="88" spans="1:13" ht="41.4" customHeight="1">
      <c r="L88" s="170"/>
    </row>
    <row r="89" spans="1:13">
      <c r="J89" s="170"/>
    </row>
    <row r="90" spans="1:13">
      <c r="J90" s="170"/>
    </row>
    <row r="91" spans="1:13" ht="13.2" customHeight="1">
      <c r="L91" s="170"/>
    </row>
    <row r="92" spans="1:13">
      <c r="L92" s="170"/>
    </row>
    <row r="93" spans="1:13">
      <c r="L93" s="170"/>
    </row>
    <row r="95" spans="1:13" ht="13.2" customHeight="1"/>
    <row r="98" spans="8:10" ht="29.4" customHeight="1"/>
    <row r="99" spans="8:10">
      <c r="H99" s="165"/>
      <c r="I99" s="165"/>
      <c r="J99" s="165"/>
    </row>
    <row r="112" spans="8:10" ht="49.95" customHeight="1"/>
  </sheetData>
  <autoFilter ref="A11:V77" xr:uid="{5E93A6ED-FF05-420D-BF7C-21BBBE447556}"/>
  <mergeCells count="2">
    <mergeCell ref="A83:E83"/>
    <mergeCell ref="D10:E10"/>
  </mergeCell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sheetPr>
    <tabColor theme="0" tint="-0.14999847407452621"/>
  </sheetPr>
  <dimension ref="A1:R21"/>
  <sheetViews>
    <sheetView showGridLines="0" zoomScaleNormal="100" workbookViewId="0"/>
  </sheetViews>
  <sheetFormatPr defaultColWidth="9.109375" defaultRowHeight="13.2"/>
  <cols>
    <col min="1" max="1" width="26.88671875" style="109" customWidth="1"/>
    <col min="2" max="2" width="33.44140625" style="109" bestFit="1" customWidth="1"/>
    <col min="3" max="3" width="23.6640625" style="109" customWidth="1"/>
    <col min="4" max="12" width="12.88671875" style="109" customWidth="1"/>
    <col min="13" max="13" width="1.6640625" style="109" customWidth="1"/>
    <col min="14" max="14" width="12.88671875" style="109" customWidth="1"/>
    <col min="15" max="15" width="1.5546875" style="109" customWidth="1"/>
    <col min="16" max="17" width="12.88671875" style="109" customWidth="1"/>
    <col min="18" max="16384" width="9.109375" style="109"/>
  </cols>
  <sheetData>
    <row r="1" spans="1:17">
      <c r="A1" s="300" t="s">
        <v>13</v>
      </c>
      <c r="B1" s="149"/>
      <c r="C1" s="149"/>
    </row>
    <row r="2" spans="1:17" ht="15">
      <c r="A2" s="148" t="str">
        <f>'2-Kosten per locatie'!A3</f>
        <v>Naam opdrachtgever</v>
      </c>
      <c r="B2" s="15" t="str">
        <f>'2-Kosten per locatie'!B3</f>
        <v>Gemeente Haarlemmermeer</v>
      </c>
    </row>
    <row r="3" spans="1:17" ht="15">
      <c r="A3" s="148" t="str">
        <f>'2-Kosten per locatie'!A4</f>
        <v>Calculatie onderdeel</v>
      </c>
      <c r="B3" s="35" t="str">
        <f ca="1">MID(CELL("bestandsnaam",$D$9),SEARCH("]",CELL("bestandsnaam",$D$9),1)+1,256)</f>
        <v>13-Machinekosten</v>
      </c>
    </row>
    <row r="4" spans="1:17" ht="15">
      <c r="A4" s="148" t="str">
        <f>'2-Kosten per locatie'!A5</f>
        <v>Gebouw/plaats</v>
      </c>
      <c r="B4" s="15" t="str">
        <f>'2-Kosten per locatie'!B5</f>
        <v>Divers</v>
      </c>
    </row>
    <row r="5" spans="1:17" ht="15">
      <c r="A5" s="148" t="str">
        <f>'2-Kosten per locatie'!A6</f>
        <v>Referentie nummer</v>
      </c>
      <c r="B5" s="15" t="str">
        <f>'2-Kosten per locatie'!B6</f>
        <v>2023-420</v>
      </c>
    </row>
    <row r="6" spans="1:17" ht="15">
      <c r="A6" s="148" t="str">
        <f>'2-Kosten per locatie'!A7</f>
        <v>Naam dienstverlener</v>
      </c>
      <c r="B6" s="15">
        <f>'2-Kosten per locatie'!B7</f>
        <v>0</v>
      </c>
    </row>
    <row r="7" spans="1:17" ht="15">
      <c r="A7" s="148" t="str">
        <f>'2-Kosten per locatie'!A8</f>
        <v>Prijspeil</v>
      </c>
      <c r="B7" s="160">
        <f>'2-Kosten per locatie'!B8</f>
        <v>45292</v>
      </c>
    </row>
    <row r="8" spans="1:17" ht="15">
      <c r="A8" s="148"/>
    </row>
    <row r="9" spans="1:17" ht="15">
      <c r="A9" s="122"/>
      <c r="B9" s="122"/>
      <c r="C9" s="150"/>
    </row>
    <row r="10" spans="1:17" s="151" customFormat="1" ht="50.4">
      <c r="A10" s="270" t="s">
        <v>29</v>
      </c>
      <c r="B10" s="270" t="s">
        <v>1285</v>
      </c>
      <c r="C10" s="270" t="s">
        <v>1286</v>
      </c>
      <c r="D10" s="270" t="s">
        <v>1287</v>
      </c>
      <c r="E10" s="270" t="s">
        <v>1288</v>
      </c>
      <c r="F10" s="270" t="s">
        <v>1289</v>
      </c>
      <c r="G10" s="270" t="s">
        <v>1290</v>
      </c>
      <c r="H10" s="270" t="s">
        <v>1291</v>
      </c>
      <c r="I10" s="270" t="s">
        <v>1292</v>
      </c>
      <c r="J10" s="270" t="s">
        <v>1293</v>
      </c>
      <c r="K10" s="270" t="s">
        <v>1294</v>
      </c>
      <c r="L10" s="270" t="s">
        <v>1295</v>
      </c>
      <c r="M10" s="109"/>
      <c r="N10" s="270" t="s">
        <v>1296</v>
      </c>
      <c r="O10" s="109"/>
      <c r="P10" s="270" t="s">
        <v>1297</v>
      </c>
      <c r="Q10" s="270" t="s">
        <v>1298</v>
      </c>
    </row>
    <row r="11" spans="1:17">
      <c r="D11" s="496"/>
      <c r="E11" s="497">
        <v>0</v>
      </c>
      <c r="F11" s="152"/>
      <c r="G11" s="496"/>
      <c r="H11" s="496"/>
      <c r="J11" s="497">
        <v>0</v>
      </c>
      <c r="K11" s="497">
        <v>0</v>
      </c>
      <c r="L11" s="497">
        <v>0</v>
      </c>
      <c r="N11" s="153"/>
      <c r="P11" s="152"/>
    </row>
    <row r="12" spans="1:17">
      <c r="A12" s="498"/>
      <c r="B12" s="498"/>
      <c r="C12" s="499"/>
      <c r="D12" s="500">
        <v>0</v>
      </c>
      <c r="E12" s="501">
        <f>D12*$E$11</f>
        <v>0</v>
      </c>
      <c r="F12" s="502">
        <f>D12-E12</f>
        <v>0</v>
      </c>
      <c r="G12" s="503">
        <v>4</v>
      </c>
      <c r="H12" s="500">
        <v>0</v>
      </c>
      <c r="I12" s="504">
        <f>IF(G12=0,0,(F12-H12)/G12)</f>
        <v>0</v>
      </c>
      <c r="J12" s="505">
        <f>D12*$J$11</f>
        <v>0</v>
      </c>
      <c r="K12" s="504">
        <f>D12*$K$11</f>
        <v>0</v>
      </c>
      <c r="L12" s="506">
        <f>$L$11*D12</f>
        <v>0</v>
      </c>
      <c r="N12" s="507">
        <f>SUM(I12:L12)</f>
        <v>0</v>
      </c>
      <c r="P12" s="508">
        <v>0</v>
      </c>
      <c r="Q12" s="504">
        <f>N12*P12</f>
        <v>0</v>
      </c>
    </row>
    <row r="13" spans="1:17">
      <c r="A13" s="498"/>
      <c r="B13" s="498"/>
      <c r="C13" s="499"/>
      <c r="D13" s="500">
        <v>0</v>
      </c>
      <c r="E13" s="501">
        <f t="shared" ref="E13:E15" si="0">D13*$E$11</f>
        <v>0</v>
      </c>
      <c r="F13" s="502">
        <f>D13-E13</f>
        <v>0</v>
      </c>
      <c r="G13" s="503">
        <v>4</v>
      </c>
      <c r="H13" s="500">
        <v>0</v>
      </c>
      <c r="I13" s="504">
        <f>IF(G13=0,0,(F13-H13)/G13)</f>
        <v>0</v>
      </c>
      <c r="J13" s="505">
        <f>D13*$J$11</f>
        <v>0</v>
      </c>
      <c r="K13" s="504">
        <f>D13*$K$11</f>
        <v>0</v>
      </c>
      <c r="L13" s="506">
        <f>$L$11*D13</f>
        <v>0</v>
      </c>
      <c r="N13" s="507">
        <f>SUM(I13:L13)</f>
        <v>0</v>
      </c>
      <c r="P13" s="508">
        <v>0</v>
      </c>
      <c r="Q13" s="504">
        <f>N13*P13</f>
        <v>0</v>
      </c>
    </row>
    <row r="14" spans="1:17">
      <c r="A14" s="498"/>
      <c r="B14" s="498"/>
      <c r="C14" s="499"/>
      <c r="D14" s="500">
        <v>0</v>
      </c>
      <c r="E14" s="501">
        <f t="shared" si="0"/>
        <v>0</v>
      </c>
      <c r="F14" s="502">
        <f t="shared" ref="F14:F15" si="1">D14-E14</f>
        <v>0</v>
      </c>
      <c r="G14" s="503">
        <v>4</v>
      </c>
      <c r="H14" s="500">
        <v>0</v>
      </c>
      <c r="I14" s="504">
        <f t="shared" ref="I14:I15" si="2">IF(G14=0,0,(F14-H14)/G14)</f>
        <v>0</v>
      </c>
      <c r="J14" s="505">
        <f t="shared" ref="J14:J15" si="3">D14*$J$11</f>
        <v>0</v>
      </c>
      <c r="K14" s="504">
        <f t="shared" ref="K14:K15" si="4">D14*$K$11</f>
        <v>0</v>
      </c>
      <c r="L14" s="506">
        <f t="shared" ref="L14:L15" si="5">$L$11*D14</f>
        <v>0</v>
      </c>
      <c r="N14" s="507">
        <f t="shared" ref="N14:N15" si="6">SUM(I14:L14)</f>
        <v>0</v>
      </c>
      <c r="P14" s="508">
        <v>0</v>
      </c>
      <c r="Q14" s="504">
        <f t="shared" ref="Q14:Q15" si="7">N14*P14</f>
        <v>0</v>
      </c>
    </row>
    <row r="15" spans="1:17">
      <c r="A15" s="498"/>
      <c r="B15" s="498"/>
      <c r="C15" s="499"/>
      <c r="D15" s="500">
        <v>0</v>
      </c>
      <c r="E15" s="501">
        <f t="shared" si="0"/>
        <v>0</v>
      </c>
      <c r="F15" s="502">
        <f t="shared" si="1"/>
        <v>0</v>
      </c>
      <c r="G15" s="503">
        <v>4</v>
      </c>
      <c r="H15" s="500">
        <v>0</v>
      </c>
      <c r="I15" s="504">
        <f t="shared" si="2"/>
        <v>0</v>
      </c>
      <c r="J15" s="505">
        <f t="shared" si="3"/>
        <v>0</v>
      </c>
      <c r="K15" s="504">
        <f t="shared" si="4"/>
        <v>0</v>
      </c>
      <c r="L15" s="506">
        <f t="shared" si="5"/>
        <v>0</v>
      </c>
      <c r="N15" s="507">
        <f t="shared" si="6"/>
        <v>0</v>
      </c>
      <c r="P15" s="508">
        <v>0</v>
      </c>
      <c r="Q15" s="504">
        <f t="shared" si="7"/>
        <v>0</v>
      </c>
    </row>
    <row r="17" spans="1:18">
      <c r="A17" s="509"/>
      <c r="B17" s="509" t="s">
        <v>57</v>
      </c>
      <c r="C17" s="510"/>
      <c r="D17" s="510"/>
      <c r="E17" s="510"/>
      <c r="F17" s="510"/>
      <c r="G17" s="510"/>
      <c r="H17" s="510"/>
      <c r="I17" s="510"/>
      <c r="J17" s="510"/>
      <c r="K17" s="510"/>
      <c r="L17" s="511"/>
      <c r="P17" s="512">
        <f>SUM(P12:P15)</f>
        <v>0</v>
      </c>
      <c r="Q17" s="513">
        <f>SUM(Q12:Q15)</f>
        <v>0</v>
      </c>
    </row>
    <row r="19" spans="1:18">
      <c r="Q19" s="168"/>
    </row>
    <row r="21" spans="1:18">
      <c r="R21" s="15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47"/>
  <sheetViews>
    <sheetView showGridLines="0" showZeros="0" tabSelected="1" zoomScale="90" zoomScaleNormal="90" workbookViewId="0">
      <pane xSplit="1" ySplit="14" topLeftCell="J15" activePane="bottomRight" state="frozen"/>
      <selection pane="topRight" activeCell="B1" sqref="B1"/>
      <selection pane="bottomLeft" activeCell="A15" sqref="A15"/>
      <selection pane="bottomRight" activeCell="A7" sqref="A7"/>
    </sheetView>
  </sheetViews>
  <sheetFormatPr defaultColWidth="8.6640625" defaultRowHeight="14.1" customHeight="1"/>
  <cols>
    <col min="1" max="1" width="34.6640625" style="16" customWidth="1"/>
    <col min="2" max="2" width="34.44140625" style="16" bestFit="1" customWidth="1"/>
    <col min="3" max="3" width="17.88671875" style="16" bestFit="1" customWidth="1"/>
    <col min="4" max="4" width="17.88671875" style="22" bestFit="1" customWidth="1"/>
    <col min="5" max="5" width="23" style="22" bestFit="1" customWidth="1"/>
    <col min="6" max="6" width="17.88671875" style="22" bestFit="1" customWidth="1"/>
    <col min="7" max="7" width="17.88671875" style="22" customWidth="1"/>
    <col min="8" max="9" width="17.88671875" style="22" bestFit="1" customWidth="1"/>
    <col min="10" max="10" width="72.5546875" style="22" bestFit="1" customWidth="1"/>
    <col min="11" max="13" width="17.88671875" style="22" bestFit="1" customWidth="1"/>
    <col min="14" max="15" width="13.6640625" style="22" customWidth="1"/>
    <col min="16" max="16" width="17.33203125" style="22" customWidth="1"/>
    <col min="17" max="17" width="13.6640625" style="22" customWidth="1"/>
    <col min="18" max="18" width="16.5546875" style="22" customWidth="1"/>
    <col min="19" max="23" width="13.6640625" style="22" customWidth="1"/>
    <col min="24" max="28" width="13.33203125" style="22" customWidth="1"/>
    <col min="29" max="29" width="14.6640625" style="22" customWidth="1"/>
    <col min="30" max="33" width="13.33203125" style="22" customWidth="1"/>
    <col min="34" max="16384" width="8.6640625" style="16"/>
  </cols>
  <sheetData>
    <row r="1" spans="1:34" ht="14.1" customHeight="1">
      <c r="A1" s="195" t="s">
        <v>13</v>
      </c>
      <c r="E1" s="196" t="s">
        <v>14</v>
      </c>
      <c r="F1" s="197"/>
      <c r="G1" s="17"/>
      <c r="J1" s="198" t="s">
        <v>15</v>
      </c>
      <c r="K1" s="199"/>
      <c r="L1" s="199"/>
      <c r="M1" s="199"/>
      <c r="N1" s="199"/>
      <c r="O1" s="200"/>
      <c r="P1" s="201" t="e">
        <f>M45</f>
        <v>#DIV/0!</v>
      </c>
    </row>
    <row r="2" spans="1:34" ht="14.1" customHeight="1">
      <c r="E2" s="202">
        <v>0</v>
      </c>
      <c r="F2" s="203" t="s">
        <v>16</v>
      </c>
      <c r="G2" s="17"/>
    </row>
    <row r="3" spans="1:34" ht="14.1" customHeight="1">
      <c r="A3" s="23" t="s">
        <v>0</v>
      </c>
      <c r="B3" s="146" t="s">
        <v>17</v>
      </c>
      <c r="C3" s="142"/>
      <c r="D3" s="17"/>
      <c r="E3" s="17"/>
      <c r="G3" s="17"/>
      <c r="H3" s="17"/>
      <c r="AF3" s="17"/>
      <c r="AG3" s="17"/>
    </row>
    <row r="4" spans="1:34" ht="14.1" customHeight="1">
      <c r="A4" s="23" t="s">
        <v>2</v>
      </c>
      <c r="B4" s="35" t="str">
        <f ca="1">MID(CELL("bestandsnaam",$B$13),SEARCH("]",CELL("bestandsnaam",$B$13),1)+1,256)</f>
        <v>2-Kosten per locatie</v>
      </c>
      <c r="C4" s="35"/>
      <c r="D4" s="17"/>
      <c r="E4" s="196" t="s">
        <v>18</v>
      </c>
      <c r="F4" s="197"/>
      <c r="G4" s="17"/>
      <c r="H4" s="17"/>
      <c r="I4" s="17"/>
      <c r="J4" s="156"/>
      <c r="K4" s="156"/>
      <c r="L4" s="156"/>
      <c r="M4" s="156"/>
      <c r="N4" s="156"/>
      <c r="O4" s="156"/>
      <c r="P4" s="156"/>
      <c r="AF4" s="17"/>
      <c r="AG4" s="17"/>
    </row>
    <row r="5" spans="1:34" ht="14.1" customHeight="1">
      <c r="A5" s="23" t="s">
        <v>3</v>
      </c>
      <c r="B5" s="146" t="s">
        <v>19</v>
      </c>
      <c r="C5" s="142"/>
      <c r="D5" s="17"/>
      <c r="E5" s="204">
        <v>0</v>
      </c>
      <c r="F5" s="203" t="s">
        <v>20</v>
      </c>
      <c r="G5" s="17"/>
      <c r="H5" s="17"/>
      <c r="I5" s="17"/>
      <c r="J5" s="205" t="s">
        <v>21</v>
      </c>
      <c r="K5" s="206"/>
      <c r="L5" s="206"/>
      <c r="M5" s="206"/>
      <c r="N5" s="206"/>
      <c r="O5" s="206"/>
      <c r="P5" s="207">
        <v>484000</v>
      </c>
      <c r="R5" s="172"/>
      <c r="AF5" s="17"/>
      <c r="AG5" s="17"/>
    </row>
    <row r="6" spans="1:34" ht="14.1" customHeight="1">
      <c r="A6" s="23" t="s">
        <v>5</v>
      </c>
      <c r="B6" s="146" t="s">
        <v>6</v>
      </c>
      <c r="C6" s="142"/>
      <c r="D6" s="17"/>
      <c r="E6" s="17"/>
      <c r="F6" s="17"/>
      <c r="G6" s="17"/>
      <c r="H6" s="17"/>
      <c r="I6" s="17"/>
      <c r="J6" s="205" t="s">
        <v>22</v>
      </c>
      <c r="K6" s="206"/>
      <c r="L6" s="206"/>
      <c r="M6" s="206"/>
      <c r="N6" s="206"/>
      <c r="O6" s="206"/>
      <c r="P6" s="207">
        <v>435000</v>
      </c>
      <c r="R6" s="172"/>
      <c r="AF6" s="17"/>
      <c r="AG6" s="17"/>
    </row>
    <row r="7" spans="1:34" ht="14.1" customHeight="1">
      <c r="A7" s="23" t="s">
        <v>4</v>
      </c>
      <c r="B7" s="146"/>
      <c r="C7" s="142"/>
      <c r="D7" s="17"/>
      <c r="E7" s="17"/>
      <c r="F7" s="17"/>
      <c r="G7" s="17"/>
      <c r="H7" s="17"/>
      <c r="I7" s="17"/>
      <c r="J7" s="17"/>
      <c r="K7" s="17"/>
      <c r="V7" s="17"/>
      <c r="W7" s="16"/>
      <c r="X7" s="16"/>
      <c r="Y7" s="16"/>
      <c r="AF7" s="17"/>
      <c r="AG7" s="17"/>
    </row>
    <row r="8" spans="1:34" ht="14.1" customHeight="1">
      <c r="A8" s="23" t="s">
        <v>23</v>
      </c>
      <c r="B8" s="24">
        <v>45292</v>
      </c>
      <c r="C8" s="23"/>
      <c r="D8" s="17"/>
      <c r="E8" s="17"/>
      <c r="F8" s="17"/>
      <c r="G8" s="166"/>
      <c r="H8" s="17"/>
      <c r="I8" s="17"/>
      <c r="J8" s="17"/>
      <c r="K8" s="17"/>
      <c r="L8" s="17"/>
      <c r="M8" s="17"/>
      <c r="N8" s="17"/>
      <c r="O8" s="17"/>
      <c r="P8" s="17"/>
      <c r="Q8" s="17"/>
      <c r="V8" s="17"/>
      <c r="W8" s="16"/>
      <c r="X8" s="16"/>
      <c r="Y8" s="16"/>
      <c r="Z8" s="141"/>
      <c r="AA8" s="141"/>
      <c r="AB8" s="141"/>
      <c r="AC8" s="141"/>
      <c r="AD8" s="141"/>
      <c r="AE8" s="141"/>
      <c r="AF8" s="17"/>
      <c r="AG8" s="17"/>
    </row>
    <row r="9" spans="1:34" ht="14.1" customHeight="1">
      <c r="A9" s="23" t="s">
        <v>24</v>
      </c>
      <c r="B9" s="164" t="s">
        <v>25</v>
      </c>
      <c r="C9" s="23"/>
      <c r="D9" s="17"/>
      <c r="E9" s="17"/>
      <c r="F9" s="17"/>
      <c r="G9" s="17"/>
      <c r="H9" s="17"/>
      <c r="I9" s="17"/>
      <c r="J9" s="158"/>
      <c r="L9" s="17"/>
      <c r="M9" s="17"/>
      <c r="P9" s="17"/>
      <c r="Q9" s="17"/>
      <c r="V9" s="17"/>
      <c r="W9" s="16"/>
      <c r="X9" s="16"/>
      <c r="Y9" s="16"/>
      <c r="Z9" s="16"/>
      <c r="AA9" s="16"/>
      <c r="AB9" s="16"/>
      <c r="AC9" s="16"/>
      <c r="AD9" s="16"/>
      <c r="AE9" s="16"/>
      <c r="AF9" s="17"/>
      <c r="AG9" s="17"/>
    </row>
    <row r="10" spans="1:34" ht="14.1" customHeight="1">
      <c r="A10" s="23"/>
      <c r="B10" s="23"/>
      <c r="C10" s="23"/>
      <c r="D10" s="17"/>
      <c r="E10" s="17"/>
      <c r="F10" s="17"/>
      <c r="G10" s="17"/>
      <c r="H10" s="17"/>
      <c r="I10" s="17"/>
      <c r="J10" s="158"/>
      <c r="K10" s="17"/>
      <c r="L10" s="17"/>
      <c r="M10" s="17"/>
      <c r="N10" s="17"/>
      <c r="O10" s="17"/>
      <c r="P10" s="17"/>
      <c r="Q10" s="17"/>
      <c r="R10" s="17"/>
      <c r="S10" s="17"/>
      <c r="T10" s="17"/>
      <c r="U10" s="17"/>
      <c r="V10" s="17"/>
      <c r="W10" s="17"/>
      <c r="X10" s="17"/>
      <c r="Y10" s="17"/>
      <c r="Z10" s="17"/>
      <c r="AA10" s="17"/>
      <c r="AB10" s="17"/>
      <c r="AC10" s="17"/>
      <c r="AD10" s="17"/>
      <c r="AE10" s="17"/>
      <c r="AF10" s="17"/>
      <c r="AG10" s="17"/>
    </row>
    <row r="11" spans="1:34" ht="14.1" customHeight="1">
      <c r="A11" s="23"/>
      <c r="B11" s="23"/>
      <c r="C11" s="23"/>
      <c r="D11" s="17"/>
      <c r="E11" s="17"/>
      <c r="F11" s="17"/>
      <c r="G11" s="17"/>
      <c r="H11" s="17"/>
      <c r="I11" s="17"/>
      <c r="J11" s="158"/>
      <c r="K11" s="17"/>
      <c r="L11" s="17"/>
      <c r="M11" s="17"/>
      <c r="N11" s="17"/>
      <c r="O11" s="17"/>
      <c r="P11" s="17"/>
      <c r="Q11" s="17"/>
      <c r="R11" s="17"/>
      <c r="S11" s="17"/>
      <c r="T11" s="17"/>
      <c r="U11" s="17"/>
      <c r="V11" s="17"/>
      <c r="W11" s="17"/>
      <c r="X11" s="17"/>
      <c r="Y11" s="17"/>
      <c r="Z11" s="17"/>
      <c r="AA11" s="17"/>
      <c r="AB11" s="17"/>
      <c r="AC11" s="17"/>
      <c r="AD11" s="17"/>
      <c r="AE11" s="17"/>
      <c r="AF11" s="17"/>
      <c r="AG11" s="17"/>
    </row>
    <row r="12" spans="1:34" ht="14.1" customHeight="1">
      <c r="C12" s="24"/>
      <c r="J12" s="163"/>
      <c r="AA12" s="17"/>
      <c r="AB12" s="17"/>
      <c r="AC12" s="17"/>
      <c r="AD12" s="17"/>
      <c r="AE12" s="17"/>
      <c r="AF12" s="17"/>
      <c r="AG12" s="17"/>
    </row>
    <row r="13" spans="1:34" ht="30" customHeight="1">
      <c r="A13" s="19"/>
      <c r="B13" s="19"/>
      <c r="C13" s="19"/>
      <c r="D13" s="19"/>
      <c r="E13" s="19"/>
      <c r="F13" s="19"/>
      <c r="G13" s="514" t="s">
        <v>26</v>
      </c>
      <c r="H13" s="515"/>
      <c r="I13" s="516"/>
      <c r="J13" s="517" t="s">
        <v>27</v>
      </c>
      <c r="K13" s="518"/>
      <c r="L13" s="518"/>
      <c r="M13" s="514" t="s">
        <v>28</v>
      </c>
      <c r="N13" s="515"/>
      <c r="O13" s="516"/>
      <c r="Q13" s="16"/>
      <c r="R13" s="16"/>
      <c r="S13" s="16"/>
      <c r="T13" s="16"/>
      <c r="U13" s="16"/>
      <c r="V13" s="16"/>
      <c r="W13" s="16"/>
      <c r="X13" s="16"/>
      <c r="Y13" s="16"/>
      <c r="Z13" s="16"/>
      <c r="AA13" s="16"/>
      <c r="AB13" s="16"/>
      <c r="AC13" s="17"/>
      <c r="AD13" s="17"/>
      <c r="AE13" s="17"/>
      <c r="AF13" s="17"/>
      <c r="AG13" s="17"/>
      <c r="AH13" s="17"/>
    </row>
    <row r="14" spans="1:34" ht="64.5" customHeight="1">
      <c r="A14" s="208" t="s">
        <v>29</v>
      </c>
      <c r="B14" s="209" t="s">
        <v>30</v>
      </c>
      <c r="C14" s="209" t="s">
        <v>31</v>
      </c>
      <c r="D14" s="210" t="s">
        <v>32</v>
      </c>
      <c r="E14" s="210" t="s">
        <v>33</v>
      </c>
      <c r="F14" s="210" t="s">
        <v>34</v>
      </c>
      <c r="G14" s="211" t="s">
        <v>35</v>
      </c>
      <c r="H14" s="211" t="s">
        <v>36</v>
      </c>
      <c r="I14" s="211" t="s">
        <v>37</v>
      </c>
      <c r="J14" s="211" t="s">
        <v>38</v>
      </c>
      <c r="K14" s="211" t="s">
        <v>39</v>
      </c>
      <c r="L14" s="211" t="s">
        <v>40</v>
      </c>
      <c r="M14" s="211" t="s">
        <v>41</v>
      </c>
      <c r="N14" s="211" t="s">
        <v>42</v>
      </c>
      <c r="O14" s="211" t="s">
        <v>43</v>
      </c>
      <c r="P14" s="17"/>
      <c r="Q14" s="16"/>
      <c r="R14" s="16"/>
      <c r="S14" s="16"/>
      <c r="T14" s="16"/>
      <c r="U14" s="16"/>
      <c r="V14" s="16"/>
      <c r="W14" s="16"/>
      <c r="X14" s="16"/>
      <c r="Y14" s="16"/>
      <c r="Z14" s="16"/>
      <c r="AA14" s="16"/>
      <c r="AB14" s="16"/>
      <c r="AC14" s="16"/>
      <c r="AD14" s="16"/>
      <c r="AE14" s="16"/>
      <c r="AF14" s="16"/>
      <c r="AG14" s="16"/>
    </row>
    <row r="15" spans="1:34" s="20" customFormat="1" ht="15" customHeight="1">
      <c r="A15" s="212" t="s">
        <v>44</v>
      </c>
      <c r="B15" s="213">
        <f>SUMIF('4-Basis ruimtestaat'!B:B,'2-Kosten per locatie'!A15,'4-Basis ruimtestaat'!I:I)</f>
        <v>269.8</v>
      </c>
      <c r="C15" s="214">
        <v>1</v>
      </c>
      <c r="D15" s="215">
        <f>_xlfn.MAXIFS('4-Basis ruimtestaat'!K:K,'4-Basis ruimtestaat'!B:B,'2-Kosten per locatie'!A15)</f>
        <v>102</v>
      </c>
      <c r="E15" s="216">
        <f>_xlfn.MAXIFS('4-Basis ruimtestaat'!L:L,'4-Basis ruimtestaat'!B:B,'2-Kosten per locatie'!A15)</f>
        <v>0</v>
      </c>
      <c r="F15" s="216">
        <f>_xlfn.MAXIFS('4-Basis ruimtestaat'!M:M,'4-Basis ruimtestaat'!B:B,'2-Kosten per locatie'!A15)</f>
        <v>0</v>
      </c>
      <c r="G15" s="217" t="e">
        <f>SUMIF('4-Basis ruimtestaat'!B:B,'2-Kosten per locatie'!A15,'4-Basis ruimtestaat'!N:N)</f>
        <v>#DIV/0!</v>
      </c>
      <c r="H15" s="218">
        <f>SUMIF('4-Basis ruimtestaat'!B:B,'2-Kosten per locatie'!A15,'4-Basis ruimtestaat'!O:O)</f>
        <v>0</v>
      </c>
      <c r="I15" s="218">
        <f>SUMIF('4-Basis ruimtestaat'!B:B,'2-Kosten per locatie'!A15,'4-Basis ruimtestaat'!P:P)</f>
        <v>0</v>
      </c>
      <c r="J15" s="218" t="e">
        <f>IF(G15&lt;(D15*$E$2),D15*$E$2-G15,0)</f>
        <v>#DIV/0!</v>
      </c>
      <c r="K15" s="218">
        <f>IF(H15&lt;(E15*$E$2),E15*$E$2-H15,0)</f>
        <v>0</v>
      </c>
      <c r="L15" s="218">
        <f>IF(I15&lt;(F15*$E$2),F15*$E$2-I15,0)</f>
        <v>0</v>
      </c>
      <c r="M15" s="218" t="e">
        <f t="shared" ref="M15:M27" si="0">G15*$E$5</f>
        <v>#DIV/0!</v>
      </c>
      <c r="N15" s="218">
        <f t="shared" ref="N15:N27" si="1">H15*$E$5</f>
        <v>0</v>
      </c>
      <c r="O15" s="218">
        <f t="shared" ref="O15:O27" si="2">I15*$E$5</f>
        <v>0</v>
      </c>
      <c r="P15" s="17"/>
    </row>
    <row r="16" spans="1:34" ht="15" customHeight="1">
      <c r="A16" s="212" t="s">
        <v>45</v>
      </c>
      <c r="B16" s="213">
        <f>SUMIF('4-Basis ruimtestaat'!B:B,'2-Kosten per locatie'!A16,'4-Basis ruimtestaat'!I:I)</f>
        <v>6275.0199999999932</v>
      </c>
      <c r="C16" s="214">
        <v>1</v>
      </c>
      <c r="D16" s="216">
        <f>_xlfn.MAXIFS('4-Basis ruimtestaat'!K:K,'4-Basis ruimtestaat'!B:B,'2-Kosten per locatie'!A16)</f>
        <v>251</v>
      </c>
      <c r="E16" s="216">
        <f>_xlfn.MAXIFS('4-Basis ruimtestaat'!L:L,'4-Basis ruimtestaat'!B:B,'2-Kosten per locatie'!A16)</f>
        <v>251</v>
      </c>
      <c r="F16" s="216">
        <f>_xlfn.MAXIFS('4-Basis ruimtestaat'!M:M,'4-Basis ruimtestaat'!B:B,'2-Kosten per locatie'!A16)</f>
        <v>0</v>
      </c>
      <c r="G16" s="217" t="e">
        <f>SUMIF('4-Basis ruimtestaat'!B:B,'2-Kosten per locatie'!A16,'4-Basis ruimtestaat'!N:N)</f>
        <v>#DIV/0!</v>
      </c>
      <c r="H16" s="218" t="e">
        <f>SUMIF('4-Basis ruimtestaat'!B:B,'2-Kosten per locatie'!A16,'4-Basis ruimtestaat'!O:O)</f>
        <v>#DIV/0!</v>
      </c>
      <c r="I16" s="218">
        <f>SUMIF('4-Basis ruimtestaat'!B:B,'2-Kosten per locatie'!A16,'4-Basis ruimtestaat'!P:P)</f>
        <v>0</v>
      </c>
      <c r="J16" s="218" t="e">
        <f t="shared" ref="J16:J27" si="3">IF(G16&lt;(D16*$E$2),D16*$E$2-G16,0)</f>
        <v>#DIV/0!</v>
      </c>
      <c r="K16" s="219"/>
      <c r="L16" s="218">
        <f t="shared" ref="L16:L27" si="4">IF(I16&lt;(F16*$E$2),F16*$E$2-I16,0)</f>
        <v>0</v>
      </c>
      <c r="M16" s="218" t="e">
        <f t="shared" si="0"/>
        <v>#DIV/0!</v>
      </c>
      <c r="N16" s="218" t="e">
        <f t="shared" si="1"/>
        <v>#DIV/0!</v>
      </c>
      <c r="O16" s="218">
        <f t="shared" si="2"/>
        <v>0</v>
      </c>
      <c r="P16" s="17"/>
      <c r="Q16" s="16"/>
      <c r="R16" s="16"/>
      <c r="S16" s="16"/>
      <c r="T16" s="16"/>
      <c r="U16" s="16"/>
      <c r="V16" s="16"/>
      <c r="W16" s="16"/>
      <c r="X16" s="16"/>
      <c r="Y16" s="16"/>
      <c r="Z16" s="16"/>
      <c r="AA16" s="16"/>
      <c r="AB16" s="16"/>
      <c r="AC16" s="16"/>
      <c r="AD16" s="16"/>
      <c r="AE16" s="16"/>
      <c r="AF16" s="16"/>
      <c r="AG16" s="16"/>
    </row>
    <row r="17" spans="1:33" ht="15" customHeight="1">
      <c r="A17" s="212" t="s">
        <v>46</v>
      </c>
      <c r="B17" s="213">
        <f>SUMIF('4-Basis ruimtestaat'!B:B,'2-Kosten per locatie'!A17,'4-Basis ruimtestaat'!I:I)</f>
        <v>3453.5999999999995</v>
      </c>
      <c r="C17" s="214">
        <v>1</v>
      </c>
      <c r="D17" s="216">
        <f>_xlfn.MAXIFS('4-Basis ruimtestaat'!K:K,'4-Basis ruimtestaat'!B:B,'2-Kosten per locatie'!A17)</f>
        <v>251</v>
      </c>
      <c r="E17" s="216">
        <f>_xlfn.MAXIFS('4-Basis ruimtestaat'!L:L,'4-Basis ruimtestaat'!B:B,'2-Kosten per locatie'!A17)</f>
        <v>251</v>
      </c>
      <c r="F17" s="216">
        <f>_xlfn.MAXIFS('4-Basis ruimtestaat'!M:M,'4-Basis ruimtestaat'!B:B,'2-Kosten per locatie'!A17)</f>
        <v>0</v>
      </c>
      <c r="G17" s="217" t="e">
        <f>SUMIF('4-Basis ruimtestaat'!B:B,'2-Kosten per locatie'!A17,'4-Basis ruimtestaat'!N:N)</f>
        <v>#DIV/0!</v>
      </c>
      <c r="H17" s="218" t="e">
        <f>SUMIF('4-Basis ruimtestaat'!B:B,'2-Kosten per locatie'!A17,'4-Basis ruimtestaat'!O:O)</f>
        <v>#DIV/0!</v>
      </c>
      <c r="I17" s="218">
        <f>SUMIF('4-Basis ruimtestaat'!B:B,'2-Kosten per locatie'!A17,'4-Basis ruimtestaat'!P:P)</f>
        <v>0</v>
      </c>
      <c r="J17" s="218" t="e">
        <f t="shared" si="3"/>
        <v>#DIV/0!</v>
      </c>
      <c r="K17" s="219"/>
      <c r="L17" s="218">
        <f t="shared" si="4"/>
        <v>0</v>
      </c>
      <c r="M17" s="218" t="e">
        <f t="shared" si="0"/>
        <v>#DIV/0!</v>
      </c>
      <c r="N17" s="218" t="e">
        <f t="shared" si="1"/>
        <v>#DIV/0!</v>
      </c>
      <c r="O17" s="218">
        <f t="shared" si="2"/>
        <v>0</v>
      </c>
      <c r="P17" s="17"/>
      <c r="Q17" s="16"/>
      <c r="R17" s="16"/>
      <c r="S17" s="16"/>
      <c r="T17" s="16"/>
      <c r="U17" s="16"/>
      <c r="V17" s="16"/>
      <c r="W17" s="16"/>
      <c r="X17" s="16"/>
      <c r="Y17" s="16"/>
      <c r="Z17" s="16"/>
      <c r="AA17" s="16"/>
      <c r="AB17" s="16"/>
      <c r="AC17" s="16"/>
      <c r="AD17" s="16"/>
      <c r="AE17" s="16"/>
      <c r="AF17" s="16"/>
      <c r="AG17" s="16"/>
    </row>
    <row r="18" spans="1:33" ht="15" customHeight="1">
      <c r="A18" s="220" t="s">
        <v>47</v>
      </c>
      <c r="B18" s="213">
        <f>SUMIF('4-Basis ruimtestaat'!B:B,'2-Kosten per locatie'!A18,'4-Basis ruimtestaat'!I:I)</f>
        <v>169</v>
      </c>
      <c r="C18" s="214">
        <v>1</v>
      </c>
      <c r="D18" s="215">
        <f>_xlfn.MAXIFS('4-Basis ruimtestaat'!K:K,'4-Basis ruimtestaat'!B:B,'2-Kosten per locatie'!A18)</f>
        <v>156</v>
      </c>
      <c r="E18" s="216">
        <f>_xlfn.MAXIFS('4-Basis ruimtestaat'!L:L,'4-Basis ruimtestaat'!B:B,'2-Kosten per locatie'!A18)</f>
        <v>0</v>
      </c>
      <c r="F18" s="216">
        <f>_xlfn.MAXIFS('4-Basis ruimtestaat'!M:M,'4-Basis ruimtestaat'!B:B,'2-Kosten per locatie'!A18)</f>
        <v>0</v>
      </c>
      <c r="G18" s="217" t="e">
        <f>SUMIF('4-Basis ruimtestaat'!B:B,'2-Kosten per locatie'!A18,'4-Basis ruimtestaat'!N:N)*C18</f>
        <v>#DIV/0!</v>
      </c>
      <c r="H18" s="218">
        <f>SUMIF('4-Basis ruimtestaat'!B:B,'2-Kosten per locatie'!A18,'4-Basis ruimtestaat'!O:O)*C18</f>
        <v>0</v>
      </c>
      <c r="I18" s="218">
        <f>SUMIF('4-Basis ruimtestaat'!B:B,'2-Kosten per locatie'!A18,'4-Basis ruimtestaat'!P:P)*C18</f>
        <v>0</v>
      </c>
      <c r="J18" s="218" t="e">
        <f t="shared" si="3"/>
        <v>#DIV/0!</v>
      </c>
      <c r="K18" s="218">
        <f t="shared" ref="K18:K27" si="5">IF(H18&lt;(E18*$E$2),E18*$E$2-H18,0)</f>
        <v>0</v>
      </c>
      <c r="L18" s="218">
        <f t="shared" si="4"/>
        <v>0</v>
      </c>
      <c r="M18" s="218" t="e">
        <f t="shared" si="0"/>
        <v>#DIV/0!</v>
      </c>
      <c r="N18" s="218">
        <f t="shared" si="1"/>
        <v>0</v>
      </c>
      <c r="O18" s="218">
        <f t="shared" si="2"/>
        <v>0</v>
      </c>
      <c r="P18" s="17"/>
      <c r="Q18" s="16"/>
      <c r="R18" s="16"/>
      <c r="S18" s="16"/>
      <c r="T18" s="16"/>
      <c r="U18" s="16"/>
      <c r="V18" s="16"/>
      <c r="W18" s="16"/>
      <c r="X18" s="16"/>
      <c r="Y18" s="16"/>
      <c r="Z18" s="16"/>
      <c r="AA18" s="16"/>
      <c r="AB18" s="16"/>
      <c r="AC18" s="16"/>
      <c r="AD18" s="16"/>
      <c r="AE18" s="16"/>
      <c r="AF18" s="16"/>
      <c r="AG18" s="16"/>
    </row>
    <row r="19" spans="1:33" ht="15" customHeight="1">
      <c r="A19" s="220" t="s">
        <v>48</v>
      </c>
      <c r="B19" s="213">
        <f>SUMIF('4-Basis ruimtestaat'!B:B,'2-Kosten per locatie'!A19,'4-Basis ruimtestaat'!I:I)</f>
        <v>250</v>
      </c>
      <c r="C19" s="214">
        <v>1</v>
      </c>
      <c r="D19" s="215">
        <f>_xlfn.MAXIFS('4-Basis ruimtestaat'!K:K,'4-Basis ruimtestaat'!B:B,'2-Kosten per locatie'!A19)</f>
        <v>51</v>
      </c>
      <c r="E19" s="216">
        <f>_xlfn.MAXIFS('4-Basis ruimtestaat'!L:L,'4-Basis ruimtestaat'!B:B,'2-Kosten per locatie'!A19)</f>
        <v>0</v>
      </c>
      <c r="F19" s="216">
        <f>_xlfn.MAXIFS('4-Basis ruimtestaat'!M:M,'4-Basis ruimtestaat'!B:B,'2-Kosten per locatie'!A19)</f>
        <v>0</v>
      </c>
      <c r="G19" s="217" t="e">
        <f>SUMIF('4-Basis ruimtestaat'!B:B,'2-Kosten per locatie'!A19,'4-Basis ruimtestaat'!N:N)*C19</f>
        <v>#DIV/0!</v>
      </c>
      <c r="H19" s="218">
        <f>SUMIF('4-Basis ruimtestaat'!B:B,'2-Kosten per locatie'!A19,'4-Basis ruimtestaat'!O:O)*C19</f>
        <v>0</v>
      </c>
      <c r="I19" s="218">
        <f>SUMIF('4-Basis ruimtestaat'!B:B,'2-Kosten per locatie'!A19,'4-Basis ruimtestaat'!P:P)*C19</f>
        <v>0</v>
      </c>
      <c r="J19" s="218" t="e">
        <f t="shared" si="3"/>
        <v>#DIV/0!</v>
      </c>
      <c r="K19" s="218">
        <f t="shared" si="5"/>
        <v>0</v>
      </c>
      <c r="L19" s="218">
        <f t="shared" si="4"/>
        <v>0</v>
      </c>
      <c r="M19" s="218" t="e">
        <f t="shared" si="0"/>
        <v>#DIV/0!</v>
      </c>
      <c r="N19" s="218">
        <f t="shared" si="1"/>
        <v>0</v>
      </c>
      <c r="O19" s="218">
        <f t="shared" si="2"/>
        <v>0</v>
      </c>
      <c r="P19" s="17"/>
      <c r="Q19" s="16"/>
      <c r="R19" s="16"/>
      <c r="S19" s="16"/>
      <c r="T19" s="16"/>
      <c r="U19" s="16"/>
      <c r="V19" s="16"/>
      <c r="W19" s="16"/>
      <c r="X19" s="16"/>
      <c r="Y19" s="16"/>
      <c r="Z19" s="16"/>
      <c r="AA19" s="16"/>
      <c r="AB19" s="16"/>
      <c r="AC19" s="16"/>
      <c r="AD19" s="16"/>
      <c r="AE19" s="16"/>
      <c r="AF19" s="16"/>
      <c r="AG19" s="16"/>
    </row>
    <row r="20" spans="1:33" ht="15" customHeight="1">
      <c r="A20" s="220" t="s">
        <v>49</v>
      </c>
      <c r="B20" s="213">
        <f>SUMIF('4-Basis ruimtestaat'!B:B,'2-Kosten per locatie'!A20,'4-Basis ruimtestaat'!I:I)</f>
        <v>64.900000000000006</v>
      </c>
      <c r="C20" s="214">
        <v>1</v>
      </c>
      <c r="D20" s="216">
        <f>_xlfn.MAXIFS('4-Basis ruimtestaat'!K:K,'4-Basis ruimtestaat'!B:B,'2-Kosten per locatie'!A20)</f>
        <v>199</v>
      </c>
      <c r="E20" s="216">
        <f>_xlfn.MAXIFS('4-Basis ruimtestaat'!L:L,'4-Basis ruimtestaat'!B:B,'2-Kosten per locatie'!A20)</f>
        <v>0</v>
      </c>
      <c r="F20" s="216">
        <f>_xlfn.MAXIFS('4-Basis ruimtestaat'!M:M,'4-Basis ruimtestaat'!B:B,'2-Kosten per locatie'!A20)</f>
        <v>52</v>
      </c>
      <c r="G20" s="217" t="e">
        <f>SUMIF('4-Basis ruimtestaat'!B:B,'2-Kosten per locatie'!A20,'4-Basis ruimtestaat'!N:N)*C20</f>
        <v>#DIV/0!</v>
      </c>
      <c r="H20" s="218">
        <f>SUMIF('4-Basis ruimtestaat'!B:B,'2-Kosten per locatie'!A20,'4-Basis ruimtestaat'!O:O)*C20</f>
        <v>0</v>
      </c>
      <c r="I20" s="218" t="e">
        <f>SUMIF('4-Basis ruimtestaat'!B:B,'2-Kosten per locatie'!A20,'4-Basis ruimtestaat'!P:P)*C20</f>
        <v>#DIV/0!</v>
      </c>
      <c r="J20" s="218" t="e">
        <f t="shared" si="3"/>
        <v>#DIV/0!</v>
      </c>
      <c r="K20" s="218">
        <f t="shared" si="5"/>
        <v>0</v>
      </c>
      <c r="L20" s="218" t="e">
        <f t="shared" si="4"/>
        <v>#DIV/0!</v>
      </c>
      <c r="M20" s="218" t="e">
        <f t="shared" si="0"/>
        <v>#DIV/0!</v>
      </c>
      <c r="N20" s="218">
        <f t="shared" si="1"/>
        <v>0</v>
      </c>
      <c r="O20" s="218" t="e">
        <f t="shared" si="2"/>
        <v>#DIV/0!</v>
      </c>
      <c r="P20" s="17"/>
      <c r="Q20" s="16"/>
      <c r="R20" s="16"/>
      <c r="S20" s="16"/>
      <c r="T20" s="16"/>
      <c r="U20" s="16"/>
      <c r="V20" s="16"/>
      <c r="W20" s="16"/>
      <c r="X20" s="16"/>
      <c r="Y20" s="16"/>
      <c r="Z20" s="16"/>
      <c r="AA20" s="16"/>
      <c r="AB20" s="16"/>
      <c r="AC20" s="16"/>
      <c r="AD20" s="16"/>
      <c r="AE20" s="16"/>
      <c r="AF20" s="16"/>
      <c r="AG20" s="16"/>
    </row>
    <row r="21" spans="1:33" ht="15" customHeight="1">
      <c r="A21" s="220" t="s">
        <v>50</v>
      </c>
      <c r="B21" s="213">
        <f>SUMIF('4-Basis ruimtestaat'!B:B,'2-Kosten per locatie'!A21,'4-Basis ruimtestaat'!I:I)</f>
        <v>907.30000000000007</v>
      </c>
      <c r="C21" s="214">
        <v>1</v>
      </c>
      <c r="D21" s="215">
        <f>_xlfn.MAXIFS('4-Basis ruimtestaat'!K:K,'4-Basis ruimtestaat'!B:B,'2-Kosten per locatie'!A21)</f>
        <v>12</v>
      </c>
      <c r="E21" s="216">
        <f>_xlfn.MAXIFS('4-Basis ruimtestaat'!L:L,'4-Basis ruimtestaat'!B:B,'2-Kosten per locatie'!A21)</f>
        <v>0</v>
      </c>
      <c r="F21" s="216">
        <f>_xlfn.MAXIFS('4-Basis ruimtestaat'!M:M,'4-Basis ruimtestaat'!B:B,'2-Kosten per locatie'!A21)</f>
        <v>0</v>
      </c>
      <c r="G21" s="217" t="e">
        <f>SUMIF('4-Basis ruimtestaat'!B:B,'2-Kosten per locatie'!A21,'4-Basis ruimtestaat'!N:N)*C21</f>
        <v>#DIV/0!</v>
      </c>
      <c r="H21" s="218">
        <f>SUMIF('4-Basis ruimtestaat'!B:B,'2-Kosten per locatie'!A21,'4-Basis ruimtestaat'!O:O)*C21</f>
        <v>0</v>
      </c>
      <c r="I21" s="218">
        <f>SUMIF('4-Basis ruimtestaat'!B:B,'2-Kosten per locatie'!A21,'4-Basis ruimtestaat'!P:P)*C21</f>
        <v>0</v>
      </c>
      <c r="J21" s="218" t="e">
        <f t="shared" si="3"/>
        <v>#DIV/0!</v>
      </c>
      <c r="K21" s="218">
        <f t="shared" si="5"/>
        <v>0</v>
      </c>
      <c r="L21" s="218">
        <f t="shared" si="4"/>
        <v>0</v>
      </c>
      <c r="M21" s="218" t="e">
        <f t="shared" si="0"/>
        <v>#DIV/0!</v>
      </c>
      <c r="N21" s="218">
        <f t="shared" si="1"/>
        <v>0</v>
      </c>
      <c r="O21" s="218">
        <f t="shared" si="2"/>
        <v>0</v>
      </c>
      <c r="P21" s="17"/>
      <c r="Q21" s="16"/>
      <c r="R21" s="16"/>
      <c r="S21" s="16"/>
      <c r="T21" s="16"/>
      <c r="U21" s="16"/>
      <c r="V21" s="16"/>
      <c r="W21" s="16"/>
      <c r="X21" s="16"/>
      <c r="Y21" s="16"/>
      <c r="Z21" s="16"/>
      <c r="AA21" s="16"/>
      <c r="AB21" s="16"/>
      <c r="AC21" s="16"/>
      <c r="AD21" s="16"/>
      <c r="AE21" s="16"/>
      <c r="AF21" s="16"/>
      <c r="AG21" s="16"/>
    </row>
    <row r="22" spans="1:33" ht="15" customHeight="1">
      <c r="A22" s="220" t="s">
        <v>51</v>
      </c>
      <c r="B22" s="213">
        <f>SUMIF('4-Basis ruimtestaat'!B:B,'2-Kosten per locatie'!A22,'4-Basis ruimtestaat'!I:I)</f>
        <v>550.9</v>
      </c>
      <c r="C22" s="214">
        <v>1</v>
      </c>
      <c r="D22" s="216">
        <f>_xlfn.MAXIFS('4-Basis ruimtestaat'!K:K,'4-Basis ruimtestaat'!B:B,'2-Kosten per locatie'!A22)</f>
        <v>251</v>
      </c>
      <c r="E22" s="216">
        <f>_xlfn.MAXIFS('4-Basis ruimtestaat'!L:L,'4-Basis ruimtestaat'!B:B,'2-Kosten per locatie'!A22)</f>
        <v>0</v>
      </c>
      <c r="F22" s="216">
        <f>_xlfn.MAXIFS('4-Basis ruimtestaat'!M:M,'4-Basis ruimtestaat'!B:B,'2-Kosten per locatie'!A22)</f>
        <v>0</v>
      </c>
      <c r="G22" s="217" t="e">
        <f>SUMIF('4-Basis ruimtestaat'!B:B,'2-Kosten per locatie'!A22,'4-Basis ruimtestaat'!N:N)*C22</f>
        <v>#DIV/0!</v>
      </c>
      <c r="H22" s="218">
        <f>SUMIF('4-Basis ruimtestaat'!B:B,'2-Kosten per locatie'!A22,'4-Basis ruimtestaat'!O:O)*C22</f>
        <v>0</v>
      </c>
      <c r="I22" s="218">
        <f>SUMIF('4-Basis ruimtestaat'!B:B,'2-Kosten per locatie'!A22,'4-Basis ruimtestaat'!P:P)*C22</f>
        <v>0</v>
      </c>
      <c r="J22" s="218" t="e">
        <f t="shared" si="3"/>
        <v>#DIV/0!</v>
      </c>
      <c r="K22" s="218">
        <f t="shared" si="5"/>
        <v>0</v>
      </c>
      <c r="L22" s="218">
        <f t="shared" si="4"/>
        <v>0</v>
      </c>
      <c r="M22" s="218" t="e">
        <f t="shared" si="0"/>
        <v>#DIV/0!</v>
      </c>
      <c r="N22" s="218">
        <f t="shared" si="1"/>
        <v>0</v>
      </c>
      <c r="O22" s="218">
        <f t="shared" si="2"/>
        <v>0</v>
      </c>
      <c r="P22" s="17"/>
      <c r="Q22" s="16"/>
      <c r="R22" s="16"/>
      <c r="S22" s="16"/>
      <c r="T22" s="16"/>
      <c r="U22" s="16"/>
      <c r="V22" s="16"/>
      <c r="W22" s="16"/>
      <c r="X22" s="16"/>
      <c r="Y22" s="16"/>
      <c r="Z22" s="16"/>
      <c r="AA22" s="16"/>
      <c r="AB22" s="16"/>
      <c r="AC22" s="16"/>
      <c r="AD22" s="16"/>
      <c r="AE22" s="16"/>
      <c r="AF22" s="16"/>
      <c r="AG22" s="16"/>
    </row>
    <row r="23" spans="1:33" ht="15" customHeight="1">
      <c r="A23" s="220" t="s">
        <v>52</v>
      </c>
      <c r="B23" s="213">
        <f>SUMIF('4-Basis ruimtestaat'!B:B,'2-Kosten per locatie'!A23,'4-Basis ruimtestaat'!I:I)</f>
        <v>6</v>
      </c>
      <c r="C23" s="214">
        <v>1</v>
      </c>
      <c r="D23" s="216">
        <f>_xlfn.MAXIFS('4-Basis ruimtestaat'!K:K,'4-Basis ruimtestaat'!B:B,'2-Kosten per locatie'!A23)</f>
        <v>52</v>
      </c>
      <c r="E23" s="216">
        <f>_xlfn.MAXIFS('4-Basis ruimtestaat'!L:L,'4-Basis ruimtestaat'!B:B,'2-Kosten per locatie'!A23)</f>
        <v>0</v>
      </c>
      <c r="F23" s="216">
        <f>_xlfn.MAXIFS('4-Basis ruimtestaat'!M:M,'4-Basis ruimtestaat'!B:B,'2-Kosten per locatie'!A23)</f>
        <v>0</v>
      </c>
      <c r="G23" s="217" t="e">
        <f>SUMIF('4-Basis ruimtestaat'!B:B,'2-Kosten per locatie'!A23,'4-Basis ruimtestaat'!N:N)*C23</f>
        <v>#DIV/0!</v>
      </c>
      <c r="H23" s="218">
        <f>SUMIF('4-Basis ruimtestaat'!B:B,'2-Kosten per locatie'!A23,'4-Basis ruimtestaat'!O:O)*C23</f>
        <v>0</v>
      </c>
      <c r="I23" s="218">
        <f>SUMIF('4-Basis ruimtestaat'!B:B,'2-Kosten per locatie'!A23,'4-Basis ruimtestaat'!P:P)*C23</f>
        <v>0</v>
      </c>
      <c r="J23" s="218" t="e">
        <f t="shared" si="3"/>
        <v>#DIV/0!</v>
      </c>
      <c r="K23" s="218">
        <f t="shared" si="5"/>
        <v>0</v>
      </c>
      <c r="L23" s="218">
        <f t="shared" si="4"/>
        <v>0</v>
      </c>
      <c r="M23" s="218" t="e">
        <f t="shared" si="0"/>
        <v>#DIV/0!</v>
      </c>
      <c r="N23" s="218">
        <f t="shared" si="1"/>
        <v>0</v>
      </c>
      <c r="O23" s="218">
        <f t="shared" si="2"/>
        <v>0</v>
      </c>
      <c r="P23" s="17"/>
      <c r="Q23" s="16"/>
      <c r="R23" s="16"/>
      <c r="S23" s="16"/>
      <c r="T23" s="16"/>
      <c r="U23" s="16"/>
      <c r="V23" s="16"/>
      <c r="W23" s="16"/>
      <c r="X23" s="16"/>
      <c r="Y23" s="16"/>
      <c r="Z23" s="16"/>
      <c r="AA23" s="16"/>
      <c r="AB23" s="16"/>
      <c r="AC23" s="16"/>
      <c r="AD23" s="16"/>
      <c r="AE23" s="16"/>
      <c r="AF23" s="16"/>
      <c r="AG23" s="16"/>
    </row>
    <row r="24" spans="1:33" ht="15" customHeight="1">
      <c r="A24" s="220" t="s">
        <v>53</v>
      </c>
      <c r="B24" s="213">
        <f>SUMIF('4-Basis ruimtestaat'!B:B,'2-Kosten per locatie'!A24,'4-Basis ruimtestaat'!I:I)</f>
        <v>3718.9199999999987</v>
      </c>
      <c r="C24" s="214">
        <v>1</v>
      </c>
      <c r="D24" s="216">
        <f>_xlfn.MAXIFS('4-Basis ruimtestaat'!K:K,'4-Basis ruimtestaat'!B:B,'2-Kosten per locatie'!A24)</f>
        <v>251</v>
      </c>
      <c r="E24" s="216">
        <f>_xlfn.MAXIFS('4-Basis ruimtestaat'!L:L,'4-Basis ruimtestaat'!B:B,'2-Kosten per locatie'!A24)</f>
        <v>251</v>
      </c>
      <c r="F24" s="216">
        <f>_xlfn.MAXIFS('4-Basis ruimtestaat'!M:M,'4-Basis ruimtestaat'!B:B,'2-Kosten per locatie'!A24)</f>
        <v>0</v>
      </c>
      <c r="G24" s="217" t="e">
        <f>SUMIF('4-Basis ruimtestaat'!B:B,'2-Kosten per locatie'!A24,'4-Basis ruimtestaat'!N:N)*C24</f>
        <v>#DIV/0!</v>
      </c>
      <c r="H24" s="218" t="e">
        <f>SUMIF('4-Basis ruimtestaat'!B:B,'2-Kosten per locatie'!A24,'4-Basis ruimtestaat'!O:O)*C24</f>
        <v>#DIV/0!</v>
      </c>
      <c r="I24" s="218">
        <f>SUMIF('4-Basis ruimtestaat'!B:B,'2-Kosten per locatie'!A24,'4-Basis ruimtestaat'!P:P)*C24</f>
        <v>0</v>
      </c>
      <c r="J24" s="218" t="e">
        <f t="shared" si="3"/>
        <v>#DIV/0!</v>
      </c>
      <c r="K24" s="218" t="e">
        <f t="shared" si="5"/>
        <v>#DIV/0!</v>
      </c>
      <c r="L24" s="218">
        <f t="shared" si="4"/>
        <v>0</v>
      </c>
      <c r="M24" s="218" t="e">
        <f t="shared" si="0"/>
        <v>#DIV/0!</v>
      </c>
      <c r="N24" s="218" t="e">
        <f t="shared" si="1"/>
        <v>#DIV/0!</v>
      </c>
      <c r="O24" s="218">
        <f t="shared" si="2"/>
        <v>0</v>
      </c>
      <c r="P24" s="17"/>
      <c r="Q24" s="16"/>
      <c r="R24" s="16"/>
      <c r="S24" s="16"/>
      <c r="T24" s="16"/>
      <c r="U24" s="16"/>
      <c r="V24" s="16"/>
      <c r="W24" s="16"/>
      <c r="X24" s="16"/>
      <c r="Y24" s="16"/>
      <c r="Z24" s="16"/>
      <c r="AA24" s="16"/>
      <c r="AB24" s="16"/>
      <c r="AC24" s="16"/>
      <c r="AD24" s="16"/>
      <c r="AE24" s="16"/>
      <c r="AF24" s="16"/>
      <c r="AG24" s="16"/>
    </row>
    <row r="25" spans="1:33" ht="15" customHeight="1">
      <c r="A25" s="220" t="s">
        <v>54</v>
      </c>
      <c r="B25" s="213">
        <f>SUMIF('4-Basis ruimtestaat'!B:B,'2-Kosten per locatie'!A25,'4-Basis ruimtestaat'!I:I)</f>
        <v>1524.8999999999994</v>
      </c>
      <c r="C25" s="214">
        <v>1</v>
      </c>
      <c r="D25" s="216">
        <f>_xlfn.MAXIFS('4-Basis ruimtestaat'!K:K,'4-Basis ruimtestaat'!B:B,'2-Kosten per locatie'!A25)</f>
        <v>251</v>
      </c>
      <c r="E25" s="216">
        <f>_xlfn.MAXIFS('4-Basis ruimtestaat'!L:L,'4-Basis ruimtestaat'!B:B,'2-Kosten per locatie'!A25)</f>
        <v>0</v>
      </c>
      <c r="F25" s="216">
        <f>_xlfn.MAXIFS('4-Basis ruimtestaat'!M:M,'4-Basis ruimtestaat'!B:B,'2-Kosten per locatie'!A25)</f>
        <v>0</v>
      </c>
      <c r="G25" s="217" t="e">
        <f>SUMIF('4-Basis ruimtestaat'!B:B,'2-Kosten per locatie'!A25,'4-Basis ruimtestaat'!N:N)*C25</f>
        <v>#DIV/0!</v>
      </c>
      <c r="H25" s="218">
        <f>SUMIF('4-Basis ruimtestaat'!B:B,'2-Kosten per locatie'!A25,'4-Basis ruimtestaat'!O:O)*C25</f>
        <v>0</v>
      </c>
      <c r="I25" s="218">
        <f>SUMIF('4-Basis ruimtestaat'!B:B,'2-Kosten per locatie'!A25,'4-Basis ruimtestaat'!P:P)*C25</f>
        <v>0</v>
      </c>
      <c r="J25" s="218" t="e">
        <f t="shared" si="3"/>
        <v>#DIV/0!</v>
      </c>
      <c r="K25" s="218">
        <f t="shared" si="5"/>
        <v>0</v>
      </c>
      <c r="L25" s="218">
        <f t="shared" si="4"/>
        <v>0</v>
      </c>
      <c r="M25" s="218" t="e">
        <f t="shared" si="0"/>
        <v>#DIV/0!</v>
      </c>
      <c r="N25" s="218">
        <f t="shared" si="1"/>
        <v>0</v>
      </c>
      <c r="O25" s="218">
        <f t="shared" si="2"/>
        <v>0</v>
      </c>
      <c r="P25" s="17"/>
      <c r="Q25" s="16"/>
      <c r="R25" s="16"/>
      <c r="S25" s="16"/>
      <c r="T25" s="16"/>
      <c r="U25" s="16"/>
      <c r="V25" s="16"/>
      <c r="W25" s="16"/>
      <c r="X25" s="16"/>
      <c r="Y25" s="16"/>
      <c r="Z25" s="16"/>
      <c r="AA25" s="16"/>
      <c r="AB25" s="16"/>
      <c r="AC25" s="16"/>
      <c r="AD25" s="16"/>
      <c r="AE25" s="16"/>
      <c r="AF25" s="16"/>
      <c r="AG25" s="16"/>
    </row>
    <row r="26" spans="1:33" ht="15" customHeight="1">
      <c r="A26" s="220" t="s">
        <v>55</v>
      </c>
      <c r="B26" s="213">
        <f>SUMIF('4-Basis ruimtestaat'!B:B,'2-Kosten per locatie'!A26,'4-Basis ruimtestaat'!I:I)</f>
        <v>628.10000000000014</v>
      </c>
      <c r="C26" s="214">
        <v>1</v>
      </c>
      <c r="D26" s="216">
        <f>_xlfn.MAXIFS('4-Basis ruimtestaat'!K:K,'4-Basis ruimtestaat'!B:B,'2-Kosten per locatie'!A26)</f>
        <v>251</v>
      </c>
      <c r="E26" s="216">
        <f>_xlfn.MAXIFS('4-Basis ruimtestaat'!L:L,'4-Basis ruimtestaat'!B:B,'2-Kosten per locatie'!A26)</f>
        <v>0</v>
      </c>
      <c r="F26" s="216">
        <f>_xlfn.MAXIFS('4-Basis ruimtestaat'!M:M,'4-Basis ruimtestaat'!B:B,'2-Kosten per locatie'!A26)</f>
        <v>0</v>
      </c>
      <c r="G26" s="217" t="e">
        <f>SUMIF('4-Basis ruimtestaat'!B:B,'2-Kosten per locatie'!A26,'4-Basis ruimtestaat'!N:N)*C26</f>
        <v>#DIV/0!</v>
      </c>
      <c r="H26" s="218">
        <f>SUMIF('4-Basis ruimtestaat'!B:B,'2-Kosten per locatie'!A26,'4-Basis ruimtestaat'!O:O)*C26</f>
        <v>0</v>
      </c>
      <c r="I26" s="218">
        <f>SUMIF('4-Basis ruimtestaat'!B:B,'2-Kosten per locatie'!A26,'4-Basis ruimtestaat'!P:P)*C26</f>
        <v>0</v>
      </c>
      <c r="J26" s="218" t="e">
        <f t="shared" si="3"/>
        <v>#DIV/0!</v>
      </c>
      <c r="K26" s="218">
        <f t="shared" si="5"/>
        <v>0</v>
      </c>
      <c r="L26" s="218">
        <f t="shared" si="4"/>
        <v>0</v>
      </c>
      <c r="M26" s="218" t="e">
        <f t="shared" si="0"/>
        <v>#DIV/0!</v>
      </c>
      <c r="N26" s="218">
        <f t="shared" si="1"/>
        <v>0</v>
      </c>
      <c r="O26" s="218">
        <f t="shared" si="2"/>
        <v>0</v>
      </c>
      <c r="P26" s="17"/>
      <c r="Q26" s="16"/>
      <c r="R26" s="16"/>
      <c r="S26" s="16"/>
      <c r="T26" s="16"/>
      <c r="U26" s="16"/>
      <c r="V26" s="16"/>
      <c r="W26" s="16"/>
      <c r="X26" s="16"/>
      <c r="Y26" s="16"/>
      <c r="Z26" s="16"/>
      <c r="AA26" s="16"/>
      <c r="AB26" s="16"/>
      <c r="AC26" s="16"/>
      <c r="AD26" s="16"/>
      <c r="AE26" s="16"/>
      <c r="AF26" s="16"/>
      <c r="AG26" s="16"/>
    </row>
    <row r="27" spans="1:33" ht="15" customHeight="1">
      <c r="A27" s="220" t="s">
        <v>56</v>
      </c>
      <c r="B27" s="213">
        <f>SUMIF('4-Basis ruimtestaat'!B:B,'2-Kosten per locatie'!A27,'4-Basis ruimtestaat'!I:I)</f>
        <v>105.78</v>
      </c>
      <c r="C27" s="214">
        <v>1</v>
      </c>
      <c r="D27" s="215">
        <f>_xlfn.MAXIFS('4-Basis ruimtestaat'!K:K,'4-Basis ruimtestaat'!B:B,'2-Kosten per locatie'!A27)</f>
        <v>51</v>
      </c>
      <c r="E27" s="216">
        <f>_xlfn.MAXIFS('4-Basis ruimtestaat'!L:L,'4-Basis ruimtestaat'!B:B,'2-Kosten per locatie'!A27)</f>
        <v>0</v>
      </c>
      <c r="F27" s="216">
        <f>_xlfn.MAXIFS('4-Basis ruimtestaat'!M:M,'4-Basis ruimtestaat'!B:B,'2-Kosten per locatie'!A27)</f>
        <v>0</v>
      </c>
      <c r="G27" s="217" t="e">
        <f>SUMIF('4-Basis ruimtestaat'!B:B,'2-Kosten per locatie'!A27,'4-Basis ruimtestaat'!N:N)*C27</f>
        <v>#DIV/0!</v>
      </c>
      <c r="H27" s="218">
        <f>SUMIF('4-Basis ruimtestaat'!B:B,'2-Kosten per locatie'!A27,'4-Basis ruimtestaat'!O:O)*C27</f>
        <v>0</v>
      </c>
      <c r="I27" s="218">
        <f>SUMIF('4-Basis ruimtestaat'!B:B,'2-Kosten per locatie'!A27,'4-Basis ruimtestaat'!P:P)*C27</f>
        <v>0</v>
      </c>
      <c r="J27" s="218" t="e">
        <f t="shared" si="3"/>
        <v>#DIV/0!</v>
      </c>
      <c r="K27" s="218">
        <f t="shared" si="5"/>
        <v>0</v>
      </c>
      <c r="L27" s="218">
        <f t="shared" si="4"/>
        <v>0</v>
      </c>
      <c r="M27" s="218" t="e">
        <f t="shared" si="0"/>
        <v>#DIV/0!</v>
      </c>
      <c r="N27" s="218">
        <f t="shared" si="1"/>
        <v>0</v>
      </c>
      <c r="O27" s="218">
        <f t="shared" si="2"/>
        <v>0</v>
      </c>
      <c r="P27" s="17"/>
      <c r="Q27" s="16"/>
      <c r="R27" s="16"/>
      <c r="S27" s="16"/>
      <c r="T27" s="16"/>
      <c r="U27" s="16"/>
      <c r="V27" s="16"/>
      <c r="W27" s="16"/>
      <c r="X27" s="16"/>
      <c r="Y27" s="16"/>
      <c r="Z27" s="16"/>
      <c r="AA27" s="16"/>
      <c r="AB27" s="16"/>
      <c r="AC27" s="16"/>
      <c r="AD27" s="16"/>
      <c r="AE27" s="16"/>
      <c r="AF27" s="16"/>
      <c r="AG27" s="16"/>
    </row>
    <row r="28" spans="1:33" s="21" customFormat="1" ht="15" customHeight="1">
      <c r="A28" s="221" t="s">
        <v>57</v>
      </c>
      <c r="B28" s="222">
        <f>SUM(B15:B27)</f>
        <v>17924.219999999987</v>
      </c>
      <c r="C28" s="223"/>
      <c r="D28" s="224"/>
      <c r="E28" s="224"/>
      <c r="F28" s="224"/>
      <c r="G28" s="225" t="e">
        <f t="shared" ref="G28:O28" si="6">SUM(G15:G27)</f>
        <v>#DIV/0!</v>
      </c>
      <c r="H28" s="226" t="e">
        <f t="shared" si="6"/>
        <v>#DIV/0!</v>
      </c>
      <c r="I28" s="226" t="e">
        <f t="shared" si="6"/>
        <v>#DIV/0!</v>
      </c>
      <c r="J28" s="226" t="e">
        <f t="shared" si="6"/>
        <v>#DIV/0!</v>
      </c>
      <c r="K28" s="226" t="e">
        <f t="shared" si="6"/>
        <v>#DIV/0!</v>
      </c>
      <c r="L28" s="226" t="e">
        <f t="shared" si="6"/>
        <v>#DIV/0!</v>
      </c>
      <c r="M28" s="226" t="e">
        <f t="shared" si="6"/>
        <v>#DIV/0!</v>
      </c>
      <c r="N28" s="226" t="e">
        <f t="shared" si="6"/>
        <v>#DIV/0!</v>
      </c>
      <c r="O28" s="226" t="e">
        <f t="shared" si="6"/>
        <v>#DIV/0!</v>
      </c>
      <c r="P28" s="17"/>
    </row>
    <row r="29" spans="1:33" s="20" customFormat="1" ht="14.1" customHeight="1">
      <c r="AD29" s="16"/>
    </row>
    <row r="30" spans="1:33" ht="79.2" customHeight="1">
      <c r="A30" s="227" t="s">
        <v>29</v>
      </c>
      <c r="B30" s="228" t="s">
        <v>58</v>
      </c>
      <c r="C30" s="228" t="s">
        <v>59</v>
      </c>
      <c r="D30" s="228" t="s">
        <v>60</v>
      </c>
      <c r="E30" s="228" t="s">
        <v>61</v>
      </c>
      <c r="F30" s="228" t="s">
        <v>62</v>
      </c>
      <c r="G30" s="211" t="s">
        <v>63</v>
      </c>
      <c r="H30" s="228" t="s">
        <v>64</v>
      </c>
      <c r="I30" s="228" t="s">
        <v>65</v>
      </c>
      <c r="J30" s="228" t="s">
        <v>66</v>
      </c>
      <c r="K30" s="228" t="s">
        <v>67</v>
      </c>
      <c r="L30" s="228" t="s">
        <v>68</v>
      </c>
      <c r="M30" s="228" t="s">
        <v>69</v>
      </c>
      <c r="O30" s="211" t="s">
        <v>70</v>
      </c>
      <c r="Z30" s="20"/>
      <c r="AA30" s="16"/>
      <c r="AB30" s="16"/>
      <c r="AC30" s="16"/>
      <c r="AD30" s="16"/>
      <c r="AE30" s="16"/>
      <c r="AF30" s="16"/>
      <c r="AG30" s="16"/>
    </row>
    <row r="31" spans="1:33" s="20" customFormat="1" ht="15" customHeight="1">
      <c r="A31" s="220" t="str">
        <f t="shared" ref="A31:A43" si="7">A15</f>
        <v>Atelier Oostflank</v>
      </c>
      <c r="B31" s="229" t="e">
        <f>(G15+H15+J15+K15)*'6-Opbouw uurtarief productie'!$E$47</f>
        <v>#DIV/0!</v>
      </c>
      <c r="C31" s="230" t="e">
        <f>(I15+L15)*'6-Opbouw uurtarief productie'!$E$51</f>
        <v>#DIV/0!</v>
      </c>
      <c r="D31" s="231" t="e">
        <f>B31+C31</f>
        <v>#DIV/0!</v>
      </c>
      <c r="E31" s="231" t="e">
        <f>(M15+N15)*'7-Opbouw uurtarief toezicht'!$E$47</f>
        <v>#DIV/0!</v>
      </c>
      <c r="F31" s="231" t="e">
        <f>O15*'7-Opbouw uurtarief toezicht'!$E$51</f>
        <v>#DIV/0!</v>
      </c>
      <c r="G31" s="232" t="e">
        <f>E31+F31</f>
        <v>#DIV/0!</v>
      </c>
      <c r="H31" s="233">
        <f>SUMIF('11-Vloeronderhoud'!A:A,'2-Kosten per locatie'!A31,'11-Vloeronderhoud'!H:H)</f>
        <v>0</v>
      </c>
      <c r="I31" s="231">
        <f>SUMIF('8-Additionele kosten'!A:A,'2-Kosten per locatie'!A31,'8-Additionele kosten'!H:H)</f>
        <v>0</v>
      </c>
      <c r="J31" s="231">
        <f>SUMIF('12-Sanitaire voorzieningen'!A:A,'2-Kosten per locatie'!A31,'12-Sanitaire voorzieningen'!F:F)</f>
        <v>0</v>
      </c>
      <c r="K31" s="231" t="e">
        <f>D31+G31+H31+I31+J31</f>
        <v>#DIV/0!</v>
      </c>
      <c r="L31" s="231">
        <f>SUMIF('10-Glasbewassing'!A:A,'2-Kosten per locatie'!A31,'10-Glasbewassing'!H:H)</f>
        <v>0</v>
      </c>
      <c r="M31" s="231" t="e">
        <f>K31+L31</f>
        <v>#DIV/0!</v>
      </c>
      <c r="N31" s="22"/>
      <c r="O31" s="234" t="e">
        <f>K31/12</f>
        <v>#DIV/0!</v>
      </c>
      <c r="P31" s="22"/>
      <c r="Q31" s="22"/>
      <c r="R31" s="22"/>
    </row>
    <row r="32" spans="1:33" ht="15" customHeight="1">
      <c r="A32" s="220" t="str">
        <f t="shared" si="7"/>
        <v>Beukenhorst Toren A</v>
      </c>
      <c r="B32" s="229" t="e">
        <f>(G16+H16+J16+K16)*'6-Opbouw uurtarief productie'!$E$47</f>
        <v>#DIV/0!</v>
      </c>
      <c r="C32" s="230" t="e">
        <f>(I16+L16)*'6-Opbouw uurtarief productie'!$E$51</f>
        <v>#DIV/0!</v>
      </c>
      <c r="D32" s="231" t="e">
        <f t="shared" ref="D32:D43" si="8">B32+C32</f>
        <v>#DIV/0!</v>
      </c>
      <c r="E32" s="231" t="e">
        <f>(M16+N16)*'7-Opbouw uurtarief toezicht'!$E$47</f>
        <v>#DIV/0!</v>
      </c>
      <c r="F32" s="231" t="e">
        <f>O16*'7-Opbouw uurtarief toezicht'!$E$51</f>
        <v>#DIV/0!</v>
      </c>
      <c r="G32" s="232" t="e">
        <f t="shared" ref="G32:G43" si="9">E32+F32</f>
        <v>#DIV/0!</v>
      </c>
      <c r="H32" s="233">
        <f>SUMIF('11-Vloeronderhoud'!A:A,'2-Kosten per locatie'!A32,'11-Vloeronderhoud'!H:H)</f>
        <v>0</v>
      </c>
      <c r="I32" s="231">
        <f>SUMIF('8-Additionele kosten'!A:A,'2-Kosten per locatie'!A32,'8-Additionele kosten'!H:H)</f>
        <v>0</v>
      </c>
      <c r="J32" s="231">
        <f>SUMIF('12-Sanitaire voorzieningen'!A:A,'2-Kosten per locatie'!A32,'12-Sanitaire voorzieningen'!F:F)</f>
        <v>0</v>
      </c>
      <c r="K32" s="231" t="e">
        <f t="shared" ref="K32:K43" si="10">D32+G32+H32+I32+J32</f>
        <v>#DIV/0!</v>
      </c>
      <c r="L32" s="231">
        <f>SUMIF('10-Glasbewassing'!A:A,'2-Kosten per locatie'!A32,'10-Glasbewassing'!H:H)</f>
        <v>0</v>
      </c>
      <c r="M32" s="231" t="e">
        <f t="shared" ref="M32:M44" si="11">K32+L32</f>
        <v>#DIV/0!</v>
      </c>
      <c r="O32" s="234" t="e">
        <f t="shared" ref="O32:O44" si="12">K32/12</f>
        <v>#DIV/0!</v>
      </c>
      <c r="Z32" s="20"/>
      <c r="AA32" s="16"/>
      <c r="AB32" s="16"/>
      <c r="AC32" s="16"/>
      <c r="AD32" s="16"/>
      <c r="AE32" s="16"/>
      <c r="AF32" s="16"/>
      <c r="AG32" s="16"/>
    </row>
    <row r="33" spans="1:33" ht="15" customHeight="1">
      <c r="A33" s="220" t="str">
        <f t="shared" si="7"/>
        <v>Beukenhorst Toren B</v>
      </c>
      <c r="B33" s="229" t="e">
        <f>(G17+H17+J17+K17)*'6-Opbouw uurtarief productie'!$E$47</f>
        <v>#DIV/0!</v>
      </c>
      <c r="C33" s="230" t="e">
        <f>(I17+L17)*'6-Opbouw uurtarief productie'!$E$51</f>
        <v>#DIV/0!</v>
      </c>
      <c r="D33" s="231" t="e">
        <f t="shared" si="8"/>
        <v>#DIV/0!</v>
      </c>
      <c r="E33" s="231" t="e">
        <f>(M17+N17)*'7-Opbouw uurtarief toezicht'!$E$47</f>
        <v>#DIV/0!</v>
      </c>
      <c r="F33" s="231" t="e">
        <f>O17*'7-Opbouw uurtarief toezicht'!$E$51</f>
        <v>#DIV/0!</v>
      </c>
      <c r="G33" s="232" t="e">
        <f t="shared" si="9"/>
        <v>#DIV/0!</v>
      </c>
      <c r="H33" s="233">
        <f>SUMIF('11-Vloeronderhoud'!A:A,'2-Kosten per locatie'!A33,'11-Vloeronderhoud'!H:H)</f>
        <v>0</v>
      </c>
      <c r="I33" s="231">
        <f>SUMIF('8-Additionele kosten'!A:A,'2-Kosten per locatie'!A33,'8-Additionele kosten'!H:H)</f>
        <v>0</v>
      </c>
      <c r="J33" s="231">
        <f>SUMIF('12-Sanitaire voorzieningen'!A:A,'2-Kosten per locatie'!A33,'12-Sanitaire voorzieningen'!F:F)</f>
        <v>0</v>
      </c>
      <c r="K33" s="231" t="e">
        <f t="shared" si="10"/>
        <v>#DIV/0!</v>
      </c>
      <c r="L33" s="231">
        <f>SUMIF('10-Glasbewassing'!A:A,'2-Kosten per locatie'!A33,'10-Glasbewassing'!H:H)</f>
        <v>0</v>
      </c>
      <c r="M33" s="231" t="e">
        <f t="shared" si="11"/>
        <v>#DIV/0!</v>
      </c>
      <c r="O33" s="234" t="e">
        <f t="shared" si="12"/>
        <v>#DIV/0!</v>
      </c>
      <c r="Z33" s="20"/>
      <c r="AA33" s="16"/>
      <c r="AB33" s="16"/>
      <c r="AC33" s="16"/>
      <c r="AD33" s="16"/>
      <c r="AE33" s="16"/>
      <c r="AF33" s="16"/>
      <c r="AG33" s="16"/>
    </row>
    <row r="34" spans="1:33" ht="15" customHeight="1">
      <c r="A34" s="220" t="str">
        <f t="shared" si="7"/>
        <v>Boswachters</v>
      </c>
      <c r="B34" s="229" t="e">
        <f>(G18+H18+J18+K18)*'6-Opbouw uurtarief productie'!$E$47</f>
        <v>#DIV/0!</v>
      </c>
      <c r="C34" s="230" t="e">
        <f>(I18+L18)*'6-Opbouw uurtarief productie'!$E$51</f>
        <v>#DIV/0!</v>
      </c>
      <c r="D34" s="231" t="e">
        <f t="shared" si="8"/>
        <v>#DIV/0!</v>
      </c>
      <c r="E34" s="231" t="e">
        <f>(M18+N18)*'7-Opbouw uurtarief toezicht'!$E$47</f>
        <v>#DIV/0!</v>
      </c>
      <c r="F34" s="231" t="e">
        <f>O18*'7-Opbouw uurtarief toezicht'!$E$51</f>
        <v>#DIV/0!</v>
      </c>
      <c r="G34" s="232" t="e">
        <f t="shared" si="9"/>
        <v>#DIV/0!</v>
      </c>
      <c r="H34" s="233">
        <f>SUMIF('11-Vloeronderhoud'!A:A,'2-Kosten per locatie'!A34,'11-Vloeronderhoud'!H:H)</f>
        <v>0</v>
      </c>
      <c r="I34" s="231">
        <f>SUMIF('8-Additionele kosten'!A:A,'2-Kosten per locatie'!A34,'8-Additionele kosten'!H:H)</f>
        <v>0</v>
      </c>
      <c r="J34" s="231">
        <f>SUMIF('12-Sanitaire voorzieningen'!A:A,'2-Kosten per locatie'!A34,'12-Sanitaire voorzieningen'!F:F)</f>
        <v>0</v>
      </c>
      <c r="K34" s="231" t="e">
        <f t="shared" si="10"/>
        <v>#DIV/0!</v>
      </c>
      <c r="L34" s="231">
        <f>SUMIF('10-Glasbewassing'!A:A,'2-Kosten per locatie'!A34,'10-Glasbewassing'!H:H)</f>
        <v>0</v>
      </c>
      <c r="M34" s="231" t="e">
        <f t="shared" si="11"/>
        <v>#DIV/0!</v>
      </c>
      <c r="O34" s="234" t="e">
        <f t="shared" si="12"/>
        <v>#DIV/0!</v>
      </c>
      <c r="Z34" s="20"/>
      <c r="AA34" s="16"/>
      <c r="AB34" s="16"/>
      <c r="AC34" s="16"/>
      <c r="AD34" s="16"/>
      <c r="AE34" s="16"/>
      <c r="AF34" s="16"/>
      <c r="AG34" s="16"/>
    </row>
    <row r="35" spans="1:33" ht="15" customHeight="1">
      <c r="A35" s="220" t="str">
        <f t="shared" si="7"/>
        <v>Fietsdepot Haarlemmermeer</v>
      </c>
      <c r="B35" s="229" t="e">
        <f>(G19+H19+J19+K19)*'6-Opbouw uurtarief productie'!$E$47</f>
        <v>#DIV/0!</v>
      </c>
      <c r="C35" s="230" t="e">
        <f>(I19+L19)*'6-Opbouw uurtarief productie'!$E$51</f>
        <v>#DIV/0!</v>
      </c>
      <c r="D35" s="231" t="e">
        <f t="shared" si="8"/>
        <v>#DIV/0!</v>
      </c>
      <c r="E35" s="231" t="e">
        <f>(M19+N19)*'7-Opbouw uurtarief toezicht'!$E$47</f>
        <v>#DIV/0!</v>
      </c>
      <c r="F35" s="231" t="e">
        <f>O19*'7-Opbouw uurtarief toezicht'!$E$51</f>
        <v>#DIV/0!</v>
      </c>
      <c r="G35" s="232" t="e">
        <f t="shared" si="9"/>
        <v>#DIV/0!</v>
      </c>
      <c r="H35" s="233">
        <f>SUMIF('11-Vloeronderhoud'!A:A,'2-Kosten per locatie'!A35,'11-Vloeronderhoud'!H:H)</f>
        <v>0</v>
      </c>
      <c r="I35" s="231">
        <f>SUMIF('8-Additionele kosten'!A:A,'2-Kosten per locatie'!A35,'8-Additionele kosten'!H:H)</f>
        <v>0</v>
      </c>
      <c r="J35" s="231">
        <f>SUMIF('12-Sanitaire voorzieningen'!A:A,'2-Kosten per locatie'!A35,'12-Sanitaire voorzieningen'!F:F)</f>
        <v>0</v>
      </c>
      <c r="K35" s="231" t="e">
        <f t="shared" si="10"/>
        <v>#DIV/0!</v>
      </c>
      <c r="L35" s="231">
        <f>SUMIF('10-Glasbewassing'!A:A,'2-Kosten per locatie'!A35,'10-Glasbewassing'!H:H)</f>
        <v>0</v>
      </c>
      <c r="M35" s="231" t="e">
        <f t="shared" si="11"/>
        <v>#DIV/0!</v>
      </c>
      <c r="O35" s="234" t="e">
        <f t="shared" si="12"/>
        <v>#DIV/0!</v>
      </c>
      <c r="Z35" s="20"/>
      <c r="AA35" s="16"/>
      <c r="AB35" s="16"/>
      <c r="AC35" s="16"/>
      <c r="AD35" s="16"/>
      <c r="AE35" s="16"/>
      <c r="AF35" s="16"/>
      <c r="AG35" s="16"/>
    </row>
    <row r="36" spans="1:33" ht="15" customHeight="1">
      <c r="A36" s="220" t="str">
        <f t="shared" si="7"/>
        <v>Gemeentebalie Schiphol</v>
      </c>
      <c r="B36" s="229" t="e">
        <f>(G20+H20+J20+K20)*'6-Opbouw uurtarief productie'!$E$47</f>
        <v>#DIV/0!</v>
      </c>
      <c r="C36" s="230" t="e">
        <f>(I20+L20)*'6-Opbouw uurtarief productie'!$E$51</f>
        <v>#DIV/0!</v>
      </c>
      <c r="D36" s="231" t="e">
        <f t="shared" si="8"/>
        <v>#DIV/0!</v>
      </c>
      <c r="E36" s="231" t="e">
        <f>(M20+N20)*'7-Opbouw uurtarief toezicht'!$E$47</f>
        <v>#DIV/0!</v>
      </c>
      <c r="F36" s="231" t="e">
        <f>O20*'7-Opbouw uurtarief toezicht'!$E$51</f>
        <v>#DIV/0!</v>
      </c>
      <c r="G36" s="232" t="e">
        <f t="shared" si="9"/>
        <v>#DIV/0!</v>
      </c>
      <c r="H36" s="233">
        <f>SUMIF('11-Vloeronderhoud'!A:A,'2-Kosten per locatie'!A36,'11-Vloeronderhoud'!H:H)</f>
        <v>0</v>
      </c>
      <c r="I36" s="231">
        <f>SUMIF('8-Additionele kosten'!A:A,'2-Kosten per locatie'!A36,'8-Additionele kosten'!H:H)</f>
        <v>0</v>
      </c>
      <c r="J36" s="231">
        <f>SUMIF('12-Sanitaire voorzieningen'!A:A,'2-Kosten per locatie'!A36,'12-Sanitaire voorzieningen'!F:F)</f>
        <v>0</v>
      </c>
      <c r="K36" s="231" t="e">
        <f t="shared" si="10"/>
        <v>#DIV/0!</v>
      </c>
      <c r="L36" s="231">
        <f>SUMIF('10-Glasbewassing'!A:A,'2-Kosten per locatie'!A36,'10-Glasbewassing'!H:H)</f>
        <v>0</v>
      </c>
      <c r="M36" s="231" t="e">
        <f t="shared" si="11"/>
        <v>#DIV/0!</v>
      </c>
      <c r="O36" s="234" t="e">
        <f t="shared" si="12"/>
        <v>#DIV/0!</v>
      </c>
      <c r="Z36" s="20"/>
      <c r="AA36" s="16"/>
      <c r="AB36" s="16"/>
      <c r="AC36" s="16"/>
      <c r="AD36" s="16"/>
      <c r="AE36" s="16"/>
      <c r="AF36" s="16"/>
      <c r="AG36" s="16"/>
    </row>
    <row r="37" spans="1:33" ht="15" customHeight="1">
      <c r="A37" s="220" t="str">
        <f t="shared" si="7"/>
        <v>Magazijn Broekermeerstraat</v>
      </c>
      <c r="B37" s="229" t="e">
        <f>(G21+H21+J21+K21)*'6-Opbouw uurtarief productie'!$E$47</f>
        <v>#DIV/0!</v>
      </c>
      <c r="C37" s="230" t="e">
        <f>(I21+L21)*'6-Opbouw uurtarief productie'!$E$51</f>
        <v>#DIV/0!</v>
      </c>
      <c r="D37" s="231" t="e">
        <f t="shared" si="8"/>
        <v>#DIV/0!</v>
      </c>
      <c r="E37" s="231" t="e">
        <f>(M21+N21)*'7-Opbouw uurtarief toezicht'!$E$47</f>
        <v>#DIV/0!</v>
      </c>
      <c r="F37" s="231" t="e">
        <f>O21*'7-Opbouw uurtarief toezicht'!$E$51</f>
        <v>#DIV/0!</v>
      </c>
      <c r="G37" s="232" t="e">
        <f t="shared" si="9"/>
        <v>#DIV/0!</v>
      </c>
      <c r="H37" s="233">
        <f>SUMIF('11-Vloeronderhoud'!A:A,'2-Kosten per locatie'!A37,'11-Vloeronderhoud'!H:H)</f>
        <v>0</v>
      </c>
      <c r="I37" s="231">
        <f>SUMIF('8-Additionele kosten'!A:A,'2-Kosten per locatie'!A37,'8-Additionele kosten'!H:H)</f>
        <v>0</v>
      </c>
      <c r="J37" s="231">
        <f>SUMIF('12-Sanitaire voorzieningen'!A:A,'2-Kosten per locatie'!A37,'12-Sanitaire voorzieningen'!F:F)</f>
        <v>0</v>
      </c>
      <c r="K37" s="231" t="e">
        <f t="shared" si="10"/>
        <v>#DIV/0!</v>
      </c>
      <c r="L37" s="231">
        <f>SUMIF('10-Glasbewassing'!A:A,'2-Kosten per locatie'!A37,'10-Glasbewassing'!H:H)</f>
        <v>0</v>
      </c>
      <c r="M37" s="231" t="e">
        <f t="shared" si="11"/>
        <v>#DIV/0!</v>
      </c>
      <c r="O37" s="234" t="e">
        <f t="shared" si="12"/>
        <v>#DIV/0!</v>
      </c>
      <c r="Z37" s="20"/>
      <c r="AA37" s="16"/>
      <c r="AB37" s="16"/>
      <c r="AC37" s="16"/>
      <c r="AD37" s="16"/>
      <c r="AE37" s="16"/>
      <c r="AF37" s="16"/>
      <c r="AG37" s="16"/>
    </row>
    <row r="38" spans="1:33" ht="15" customHeight="1">
      <c r="A38" s="220" t="str">
        <f t="shared" si="7"/>
        <v>Meerteam</v>
      </c>
      <c r="B38" s="229" t="e">
        <f>(G22+H22+J22+K22)*'6-Opbouw uurtarief productie'!$E$47</f>
        <v>#DIV/0!</v>
      </c>
      <c r="C38" s="230" t="e">
        <f>(I22+L22)*'6-Opbouw uurtarief productie'!$E$51</f>
        <v>#DIV/0!</v>
      </c>
      <c r="D38" s="231" t="e">
        <f t="shared" si="8"/>
        <v>#DIV/0!</v>
      </c>
      <c r="E38" s="231" t="e">
        <f>(M22+N22)*'7-Opbouw uurtarief toezicht'!$E$47</f>
        <v>#DIV/0!</v>
      </c>
      <c r="F38" s="231" t="e">
        <f>O22*'7-Opbouw uurtarief toezicht'!$E$51</f>
        <v>#DIV/0!</v>
      </c>
      <c r="G38" s="232" t="e">
        <f t="shared" si="9"/>
        <v>#DIV/0!</v>
      </c>
      <c r="H38" s="233">
        <f>SUMIF('11-Vloeronderhoud'!A:A,'2-Kosten per locatie'!A38,'11-Vloeronderhoud'!H:H)</f>
        <v>0</v>
      </c>
      <c r="I38" s="231">
        <f>SUMIF('8-Additionele kosten'!A:A,'2-Kosten per locatie'!A38,'8-Additionele kosten'!H:H)</f>
        <v>0</v>
      </c>
      <c r="J38" s="231">
        <f>SUMIF('12-Sanitaire voorzieningen'!A:A,'2-Kosten per locatie'!A38,'12-Sanitaire voorzieningen'!F:F)</f>
        <v>0</v>
      </c>
      <c r="K38" s="231" t="e">
        <f t="shared" si="10"/>
        <v>#DIV/0!</v>
      </c>
      <c r="L38" s="231">
        <f>SUMIF('10-Glasbewassing'!A:A,'2-Kosten per locatie'!A38,'10-Glasbewassing'!H:H)</f>
        <v>0</v>
      </c>
      <c r="M38" s="231" t="e">
        <f t="shared" si="11"/>
        <v>#DIV/0!</v>
      </c>
      <c r="O38" s="234" t="e">
        <f t="shared" si="12"/>
        <v>#DIV/0!</v>
      </c>
      <c r="V38" s="20"/>
      <c r="W38" s="20"/>
      <c r="X38" s="20"/>
      <c r="Y38" s="20"/>
      <c r="Z38" s="20"/>
      <c r="AA38" s="16"/>
      <c r="AB38" s="16"/>
      <c r="AC38" s="16"/>
      <c r="AD38" s="16"/>
      <c r="AE38" s="16"/>
      <c r="AF38" s="16"/>
      <c r="AG38" s="16"/>
    </row>
    <row r="39" spans="1:33" ht="15" customHeight="1">
      <c r="A39" s="220" t="str">
        <f t="shared" si="7"/>
        <v>Molen</v>
      </c>
      <c r="B39" s="229" t="e">
        <f>(G23+H23+J23+K23)*'6-Opbouw uurtarief productie'!$E$47</f>
        <v>#DIV/0!</v>
      </c>
      <c r="C39" s="230" t="e">
        <f>(I23+L23)*'6-Opbouw uurtarief productie'!$E$51</f>
        <v>#DIV/0!</v>
      </c>
      <c r="D39" s="231" t="e">
        <f t="shared" si="8"/>
        <v>#DIV/0!</v>
      </c>
      <c r="E39" s="231" t="e">
        <f>(M23+N23)*'7-Opbouw uurtarief toezicht'!$E$47</f>
        <v>#DIV/0!</v>
      </c>
      <c r="F39" s="231" t="e">
        <f>O23*'7-Opbouw uurtarief toezicht'!$E$51</f>
        <v>#DIV/0!</v>
      </c>
      <c r="G39" s="232" t="e">
        <f t="shared" si="9"/>
        <v>#DIV/0!</v>
      </c>
      <c r="H39" s="233">
        <f>SUMIF('11-Vloeronderhoud'!A:A,'2-Kosten per locatie'!A39,'11-Vloeronderhoud'!H:H)</f>
        <v>0</v>
      </c>
      <c r="I39" s="231">
        <f>SUMIF('8-Additionele kosten'!A:A,'2-Kosten per locatie'!A39,'8-Additionele kosten'!H:H)</f>
        <v>0</v>
      </c>
      <c r="J39" s="231">
        <f>SUMIF('12-Sanitaire voorzieningen'!A:A,'2-Kosten per locatie'!A39,'12-Sanitaire voorzieningen'!F:F)</f>
        <v>0</v>
      </c>
      <c r="K39" s="231" t="e">
        <f t="shared" si="10"/>
        <v>#DIV/0!</v>
      </c>
      <c r="L39" s="231">
        <f>SUMIF('10-Glasbewassing'!A:A,'2-Kosten per locatie'!A39,'10-Glasbewassing'!H:H)</f>
        <v>0</v>
      </c>
      <c r="M39" s="231" t="e">
        <f t="shared" si="11"/>
        <v>#DIV/0!</v>
      </c>
      <c r="O39" s="234" t="e">
        <f t="shared" si="12"/>
        <v>#DIV/0!</v>
      </c>
      <c r="V39" s="20"/>
      <c r="W39" s="20"/>
      <c r="X39" s="20"/>
      <c r="Y39" s="20"/>
      <c r="Z39" s="20"/>
      <c r="AA39" s="16"/>
      <c r="AB39" s="16"/>
      <c r="AC39" s="16"/>
      <c r="AD39" s="16"/>
      <c r="AE39" s="16"/>
      <c r="AF39" s="16"/>
      <c r="AG39" s="16"/>
    </row>
    <row r="40" spans="1:33" ht="15" customHeight="1">
      <c r="A40" s="220" t="str">
        <f t="shared" si="7"/>
        <v>Polderlanden</v>
      </c>
      <c r="B40" s="229" t="e">
        <f>(G24+H24+J24+K24)*'6-Opbouw uurtarief productie'!$E$47</f>
        <v>#DIV/0!</v>
      </c>
      <c r="C40" s="230" t="e">
        <f>(I24+L24)*'6-Opbouw uurtarief productie'!$E$51</f>
        <v>#DIV/0!</v>
      </c>
      <c r="D40" s="231" t="e">
        <f t="shared" si="8"/>
        <v>#DIV/0!</v>
      </c>
      <c r="E40" s="231" t="e">
        <f>(M24+N24)*'7-Opbouw uurtarief toezicht'!$E$47</f>
        <v>#DIV/0!</v>
      </c>
      <c r="F40" s="231" t="e">
        <f>O24*'7-Opbouw uurtarief toezicht'!$E$51</f>
        <v>#DIV/0!</v>
      </c>
      <c r="G40" s="232" t="e">
        <f t="shared" si="9"/>
        <v>#DIV/0!</v>
      </c>
      <c r="H40" s="233">
        <f>SUMIF('11-Vloeronderhoud'!A:A,'2-Kosten per locatie'!A40,'11-Vloeronderhoud'!H:H)</f>
        <v>0</v>
      </c>
      <c r="I40" s="231">
        <f>SUMIF('8-Additionele kosten'!A:A,'2-Kosten per locatie'!A40,'8-Additionele kosten'!H:H)</f>
        <v>0</v>
      </c>
      <c r="J40" s="231">
        <f>SUMIF('12-Sanitaire voorzieningen'!A:A,'2-Kosten per locatie'!A40,'12-Sanitaire voorzieningen'!F:F)</f>
        <v>0</v>
      </c>
      <c r="K40" s="231" t="e">
        <f t="shared" si="10"/>
        <v>#DIV/0!</v>
      </c>
      <c r="L40" s="231">
        <f>SUMIF('10-Glasbewassing'!A:A,'2-Kosten per locatie'!A40,'10-Glasbewassing'!H:H)</f>
        <v>0</v>
      </c>
      <c r="M40" s="231" t="e">
        <f t="shared" si="11"/>
        <v>#DIV/0!</v>
      </c>
      <c r="O40" s="234" t="e">
        <f t="shared" si="12"/>
        <v>#DIV/0!</v>
      </c>
      <c r="V40" s="20"/>
      <c r="W40" s="20"/>
      <c r="X40" s="20"/>
      <c r="Y40" s="20"/>
      <c r="Z40" s="20"/>
      <c r="AA40" s="16"/>
      <c r="AB40" s="16"/>
      <c r="AC40" s="16"/>
      <c r="AD40" s="16"/>
      <c r="AE40" s="16"/>
      <c r="AF40" s="16"/>
      <c r="AG40" s="16"/>
    </row>
    <row r="41" spans="1:33" ht="15" customHeight="1">
      <c r="A41" s="220" t="str">
        <f t="shared" si="7"/>
        <v>Servicecentrum Halfweg</v>
      </c>
      <c r="B41" s="229" t="e">
        <f>(G25+H25+J25+K25)*'6-Opbouw uurtarief productie'!$E$47</f>
        <v>#DIV/0!</v>
      </c>
      <c r="C41" s="230" t="e">
        <f>(I25+L25)*'6-Opbouw uurtarief productie'!$E$51</f>
        <v>#DIV/0!</v>
      </c>
      <c r="D41" s="231" t="e">
        <f t="shared" si="8"/>
        <v>#DIV/0!</v>
      </c>
      <c r="E41" s="231" t="e">
        <f>(M25+N25)*'7-Opbouw uurtarief toezicht'!$E$47</f>
        <v>#DIV/0!</v>
      </c>
      <c r="F41" s="231" t="e">
        <f>O25*'7-Opbouw uurtarief toezicht'!$E$51</f>
        <v>#DIV/0!</v>
      </c>
      <c r="G41" s="232" t="e">
        <f t="shared" si="9"/>
        <v>#DIV/0!</v>
      </c>
      <c r="H41" s="233">
        <f>SUMIF('11-Vloeronderhoud'!A:A,'2-Kosten per locatie'!A41,'11-Vloeronderhoud'!H:H)</f>
        <v>0</v>
      </c>
      <c r="I41" s="231">
        <f>SUMIF('8-Additionele kosten'!A:A,'2-Kosten per locatie'!A41,'8-Additionele kosten'!H:H)</f>
        <v>0</v>
      </c>
      <c r="J41" s="231">
        <f>SUMIF('12-Sanitaire voorzieningen'!A:A,'2-Kosten per locatie'!A41,'12-Sanitaire voorzieningen'!F:F)</f>
        <v>0</v>
      </c>
      <c r="K41" s="231" t="e">
        <f t="shared" si="10"/>
        <v>#DIV/0!</v>
      </c>
      <c r="L41" s="231">
        <f>SUMIF('10-Glasbewassing'!A:A,'2-Kosten per locatie'!A41,'10-Glasbewassing'!H:H)</f>
        <v>0</v>
      </c>
      <c r="M41" s="231" t="e">
        <f t="shared" si="11"/>
        <v>#DIV/0!</v>
      </c>
      <c r="O41" s="234" t="e">
        <f t="shared" si="12"/>
        <v>#DIV/0!</v>
      </c>
      <c r="V41" s="20"/>
      <c r="W41" s="20"/>
      <c r="X41" s="20"/>
      <c r="Y41" s="20"/>
      <c r="Z41" s="20"/>
      <c r="AA41" s="16"/>
      <c r="AB41" s="16"/>
      <c r="AC41" s="16"/>
      <c r="AD41" s="16"/>
      <c r="AE41" s="16"/>
      <c r="AF41" s="16"/>
      <c r="AG41" s="16"/>
    </row>
    <row r="42" spans="1:33" ht="15" customHeight="1">
      <c r="A42" s="220" t="str">
        <f t="shared" si="7"/>
        <v>Servicecentrum Nieuw Vennep</v>
      </c>
      <c r="B42" s="229" t="e">
        <f>(G26+H26+J26+K26)*'6-Opbouw uurtarief productie'!$E$47</f>
        <v>#DIV/0!</v>
      </c>
      <c r="C42" s="230" t="e">
        <f>(I26+L26)*'6-Opbouw uurtarief productie'!$E$51</f>
        <v>#DIV/0!</v>
      </c>
      <c r="D42" s="231" t="e">
        <f t="shared" si="8"/>
        <v>#DIV/0!</v>
      </c>
      <c r="E42" s="231" t="e">
        <f>(M26+N26)*'7-Opbouw uurtarief toezicht'!$E$47</f>
        <v>#DIV/0!</v>
      </c>
      <c r="F42" s="231" t="e">
        <f>O26*'7-Opbouw uurtarief toezicht'!$E$51</f>
        <v>#DIV/0!</v>
      </c>
      <c r="G42" s="232" t="e">
        <f t="shared" si="9"/>
        <v>#DIV/0!</v>
      </c>
      <c r="H42" s="233">
        <f>SUMIF('11-Vloeronderhoud'!A:A,'2-Kosten per locatie'!A42,'11-Vloeronderhoud'!H:H)</f>
        <v>0</v>
      </c>
      <c r="I42" s="231">
        <f>SUMIF('8-Additionele kosten'!A:A,'2-Kosten per locatie'!A42,'8-Additionele kosten'!H:H)</f>
        <v>0</v>
      </c>
      <c r="J42" s="231">
        <f>SUMIF('12-Sanitaire voorzieningen'!A:A,'2-Kosten per locatie'!A42,'12-Sanitaire voorzieningen'!F:F)</f>
        <v>0</v>
      </c>
      <c r="K42" s="231" t="e">
        <f t="shared" si="10"/>
        <v>#DIV/0!</v>
      </c>
      <c r="L42" s="231">
        <f>SUMIF('10-Glasbewassing'!A:A,'2-Kosten per locatie'!A42,'10-Glasbewassing'!H:H)</f>
        <v>0</v>
      </c>
      <c r="M42" s="231" t="e">
        <f t="shared" si="11"/>
        <v>#DIV/0!</v>
      </c>
      <c r="O42" s="234" t="e">
        <f t="shared" si="12"/>
        <v>#DIV/0!</v>
      </c>
      <c r="V42" s="20"/>
      <c r="W42" s="20"/>
      <c r="X42" s="20"/>
      <c r="Y42" s="20"/>
      <c r="Z42" s="20"/>
      <c r="AA42" s="16"/>
      <c r="AB42" s="16"/>
      <c r="AC42" s="16"/>
      <c r="AD42" s="16"/>
      <c r="AE42" s="16"/>
      <c r="AF42" s="16"/>
      <c r="AG42" s="16"/>
    </row>
    <row r="43" spans="1:33" ht="15" customHeight="1">
      <c r="A43" s="220" t="str">
        <f t="shared" si="7"/>
        <v>Werf Lijnderdijk</v>
      </c>
      <c r="B43" s="229" t="e">
        <f>(G27+H27+J27+K27)*'6-Opbouw uurtarief productie'!$E$47</f>
        <v>#DIV/0!</v>
      </c>
      <c r="C43" s="230" t="e">
        <f>(I27+L27)*'6-Opbouw uurtarief productie'!$E$51</f>
        <v>#DIV/0!</v>
      </c>
      <c r="D43" s="231" t="e">
        <f t="shared" si="8"/>
        <v>#DIV/0!</v>
      </c>
      <c r="E43" s="231" t="e">
        <f>(M27+N27)*'7-Opbouw uurtarief toezicht'!$E$47</f>
        <v>#DIV/0!</v>
      </c>
      <c r="F43" s="231" t="e">
        <f>O27*'7-Opbouw uurtarief toezicht'!$E$51</f>
        <v>#DIV/0!</v>
      </c>
      <c r="G43" s="232" t="e">
        <f t="shared" si="9"/>
        <v>#DIV/0!</v>
      </c>
      <c r="H43" s="233">
        <f>SUMIF('11-Vloeronderhoud'!A:A,'2-Kosten per locatie'!A43,'11-Vloeronderhoud'!H:H)</f>
        <v>0</v>
      </c>
      <c r="I43" s="231">
        <f>SUMIF('8-Additionele kosten'!A:A,'2-Kosten per locatie'!A43,'8-Additionele kosten'!H:H)</f>
        <v>0</v>
      </c>
      <c r="J43" s="231">
        <f>SUMIF('12-Sanitaire voorzieningen'!A:A,'2-Kosten per locatie'!A43,'12-Sanitaire voorzieningen'!F:F)</f>
        <v>0</v>
      </c>
      <c r="K43" s="231" t="e">
        <f t="shared" si="10"/>
        <v>#DIV/0!</v>
      </c>
      <c r="L43" s="231">
        <f>SUMIF('10-Glasbewassing'!A:A,'2-Kosten per locatie'!A43,'10-Glasbewassing'!H:H)</f>
        <v>0</v>
      </c>
      <c r="M43" s="231" t="e">
        <f t="shared" si="11"/>
        <v>#DIV/0!</v>
      </c>
      <c r="O43" s="234" t="e">
        <f t="shared" si="12"/>
        <v>#DIV/0!</v>
      </c>
      <c r="V43" s="20"/>
      <c r="W43" s="20"/>
      <c r="X43" s="20"/>
      <c r="Y43" s="20"/>
      <c r="Z43" s="20"/>
      <c r="AA43" s="16"/>
      <c r="AB43" s="16"/>
      <c r="AC43" s="16"/>
      <c r="AD43" s="16"/>
      <c r="AE43" s="16"/>
      <c r="AF43" s="16"/>
      <c r="AG43" s="16"/>
    </row>
    <row r="44" spans="1:33" ht="15" customHeight="1">
      <c r="A44" s="220" t="s">
        <v>71</v>
      </c>
      <c r="B44" s="229"/>
      <c r="C44" s="230"/>
      <c r="D44" s="231"/>
      <c r="E44" s="231"/>
      <c r="F44" s="231"/>
      <c r="G44" s="232"/>
      <c r="H44" s="233"/>
      <c r="I44" s="231"/>
      <c r="J44" s="231"/>
      <c r="K44" s="231">
        <f>'13-Machinekosten'!Q17</f>
        <v>0</v>
      </c>
      <c r="L44" s="231"/>
      <c r="M44" s="231">
        <f t="shared" si="11"/>
        <v>0</v>
      </c>
      <c r="O44" s="234">
        <f t="shared" si="12"/>
        <v>0</v>
      </c>
      <c r="V44" s="20"/>
      <c r="W44" s="20"/>
      <c r="X44" s="20"/>
      <c r="Y44" s="20"/>
      <c r="Z44" s="20"/>
      <c r="AA44" s="16"/>
      <c r="AB44" s="16"/>
      <c r="AC44" s="16"/>
      <c r="AD44" s="16"/>
      <c r="AE44" s="16"/>
      <c r="AF44" s="16"/>
      <c r="AG44" s="16"/>
    </row>
    <row r="45" spans="1:33" s="21" customFormat="1" ht="15" customHeight="1">
      <c r="A45" s="221" t="s">
        <v>57</v>
      </c>
      <c r="B45" s="235" t="e">
        <f t="shared" ref="B45:J45" si="13">SUM(B31:B44)</f>
        <v>#DIV/0!</v>
      </c>
      <c r="C45" s="235" t="e">
        <f t="shared" si="13"/>
        <v>#DIV/0!</v>
      </c>
      <c r="D45" s="235" t="e">
        <f t="shared" si="13"/>
        <v>#DIV/0!</v>
      </c>
      <c r="E45" s="235" t="e">
        <f t="shared" si="13"/>
        <v>#DIV/0!</v>
      </c>
      <c r="F45" s="235" t="e">
        <f t="shared" si="13"/>
        <v>#DIV/0!</v>
      </c>
      <c r="G45" s="235" t="e">
        <f t="shared" si="13"/>
        <v>#DIV/0!</v>
      </c>
      <c r="H45" s="235">
        <f t="shared" si="13"/>
        <v>0</v>
      </c>
      <c r="I45" s="235">
        <f t="shared" si="13"/>
        <v>0</v>
      </c>
      <c r="J45" s="235">
        <f t="shared" si="13"/>
        <v>0</v>
      </c>
      <c r="K45" s="235" t="e">
        <f>SUM(K31:K44)</f>
        <v>#DIV/0!</v>
      </c>
      <c r="L45" s="235">
        <f t="shared" ref="L45:M45" si="14">SUM(L31:L44)</f>
        <v>0</v>
      </c>
      <c r="M45" s="235" t="e">
        <f t="shared" si="14"/>
        <v>#DIV/0!</v>
      </c>
      <c r="O45" s="236" t="e">
        <f>SUM(O31:O44)</f>
        <v>#DIV/0!</v>
      </c>
      <c r="V45" s="20"/>
      <c r="W45" s="20"/>
      <c r="X45" s="20"/>
      <c r="Y45" s="20"/>
      <c r="Z45" s="20"/>
    </row>
    <row r="46" spans="1:33" ht="14.1" customHeight="1">
      <c r="K46" s="169"/>
      <c r="AC46" s="20"/>
      <c r="AD46" s="20"/>
      <c r="AE46" s="20"/>
      <c r="AF46" s="20"/>
      <c r="AG46" s="20"/>
    </row>
    <row r="47" spans="1:33" ht="14.1" customHeight="1">
      <c r="L47" s="169"/>
    </row>
  </sheetData>
  <mergeCells count="3">
    <mergeCell ref="G13:I13"/>
    <mergeCell ref="J13:L13"/>
    <mergeCell ref="M13:O13"/>
  </mergeCells>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N37"/>
  <sheetViews>
    <sheetView showGridLines="0" zoomScaleNormal="100" workbookViewId="0">
      <pane ySplit="9" topLeftCell="A10" activePane="bottomLeft" state="frozen"/>
      <selection activeCell="B1" sqref="B1"/>
      <selection pane="bottomLeft"/>
    </sheetView>
  </sheetViews>
  <sheetFormatPr defaultColWidth="9.109375" defaultRowHeight="13.2"/>
  <cols>
    <col min="1" max="1" width="37.6640625" style="3" bestFit="1" customWidth="1"/>
    <col min="2" max="3" width="9.109375" style="3" customWidth="1"/>
    <col min="4" max="9" width="9.109375" style="3"/>
    <col min="10" max="10" width="9.6640625" style="3" customWidth="1"/>
    <col min="11" max="11" width="9.109375" style="3"/>
    <col min="12" max="12" width="9.5546875" style="3" customWidth="1"/>
    <col min="13" max="13" width="2.33203125" style="3" customWidth="1"/>
    <col min="14" max="14" width="11.6640625" style="3" customWidth="1"/>
    <col min="15" max="15" width="30.44140625" style="3" customWidth="1"/>
    <col min="16" max="16384" width="9.109375" style="3"/>
  </cols>
  <sheetData>
    <row r="1" spans="1:14">
      <c r="A1" s="237" t="s">
        <v>13</v>
      </c>
    </row>
    <row r="3" spans="1:14" ht="15">
      <c r="A3" s="23" t="str">
        <f>'2-Kosten per locatie'!A3</f>
        <v>Naam opdrachtgever</v>
      </c>
      <c r="B3" s="35" t="str">
        <f>'2-Kosten per locatie'!B3</f>
        <v>Gemeente Haarlemmermeer</v>
      </c>
      <c r="C3" s="35"/>
      <c r="D3" s="128"/>
      <c r="E3" s="128"/>
      <c r="F3" s="128"/>
    </row>
    <row r="4" spans="1:14" ht="15">
      <c r="A4" s="23" t="str">
        <f>'2-Kosten per locatie'!A4</f>
        <v>Calculatie onderdeel</v>
      </c>
      <c r="B4" s="35" t="str">
        <f ca="1">MID(CELL("bestandsnaam",$B$7),SEARCH("]",CELL("bestandsnaam",$B$7),1)+1,256)</f>
        <v>3-Productie normen</v>
      </c>
      <c r="C4" s="35"/>
      <c r="D4" s="35"/>
      <c r="E4" s="35"/>
      <c r="F4" s="35"/>
    </row>
    <row r="5" spans="1:14" ht="15">
      <c r="A5" s="23" t="str">
        <f>'2-Kosten per locatie'!A5</f>
        <v>Gebouw/plaats</v>
      </c>
      <c r="B5" s="35" t="str">
        <f>'2-Kosten per locatie'!B5</f>
        <v>Divers</v>
      </c>
      <c r="C5" s="35"/>
      <c r="D5" s="35"/>
      <c r="E5" s="35"/>
      <c r="F5" s="35"/>
    </row>
    <row r="6" spans="1:14" ht="15">
      <c r="A6" s="23" t="str">
        <f>'2-Kosten per locatie'!A6</f>
        <v>Referentie nummer</v>
      </c>
      <c r="B6" s="35" t="str">
        <f>'2-Kosten per locatie'!B6</f>
        <v>2023-420</v>
      </c>
      <c r="C6" s="35"/>
      <c r="D6" s="35"/>
      <c r="E6" s="35"/>
      <c r="F6" s="35"/>
      <c r="H6" s="238" t="s">
        <v>72</v>
      </c>
      <c r="I6" s="239"/>
      <c r="J6" s="240" t="e">
        <f>SUM('4-Basis ruimtestaat'!W:W)/SUM('4-Basis ruimtestaat'!N:P)</f>
        <v>#DIV/0!</v>
      </c>
      <c r="K6" s="241" t="s">
        <v>73</v>
      </c>
    </row>
    <row r="7" spans="1:14">
      <c r="A7" s="26"/>
      <c r="B7" s="27"/>
      <c r="C7" s="27"/>
      <c r="D7" s="27"/>
      <c r="E7" s="27"/>
      <c r="F7" s="27"/>
      <c r="G7" s="28"/>
      <c r="H7" s="29"/>
      <c r="I7" s="29"/>
      <c r="J7" s="30"/>
      <c r="K7" s="31"/>
      <c r="L7" s="33"/>
      <c r="M7" s="32"/>
    </row>
    <row r="8" spans="1:14" ht="27.75" customHeight="1">
      <c r="A8" s="242" t="s">
        <v>74</v>
      </c>
      <c r="B8" s="243">
        <v>12</v>
      </c>
      <c r="C8" s="243">
        <v>51</v>
      </c>
      <c r="D8" s="243">
        <v>52</v>
      </c>
      <c r="E8" s="243">
        <v>102</v>
      </c>
      <c r="F8" s="243">
        <v>156</v>
      </c>
      <c r="G8" s="243">
        <v>199</v>
      </c>
      <c r="H8" s="243">
        <v>251</v>
      </c>
      <c r="I8" s="33"/>
      <c r="J8" s="25"/>
      <c r="K8" s="244">
        <v>1</v>
      </c>
      <c r="L8" s="244">
        <v>1</v>
      </c>
      <c r="M8" s="34"/>
    </row>
    <row r="9" spans="1:14" ht="58.2" customHeight="1">
      <c r="A9" s="245" t="s">
        <v>75</v>
      </c>
      <c r="B9" s="519" t="s">
        <v>76</v>
      </c>
      <c r="C9" s="520"/>
      <c r="D9" s="520"/>
      <c r="E9" s="520"/>
      <c r="F9" s="520"/>
      <c r="G9" s="520"/>
      <c r="H9" s="521"/>
      <c r="I9" s="33"/>
      <c r="J9" s="246" t="s">
        <v>77</v>
      </c>
      <c r="K9" s="247" t="s">
        <v>78</v>
      </c>
      <c r="L9" s="247" t="s">
        <v>79</v>
      </c>
      <c r="M9" s="34"/>
      <c r="N9" s="246" t="s">
        <v>80</v>
      </c>
    </row>
    <row r="10" spans="1:14">
      <c r="A10" s="248" t="s">
        <v>81</v>
      </c>
      <c r="B10" s="215"/>
      <c r="C10" s="249"/>
      <c r="D10" s="215"/>
      <c r="E10" s="249"/>
      <c r="F10" s="249"/>
      <c r="G10" s="249"/>
      <c r="H10" s="249"/>
      <c r="I10" s="33"/>
      <c r="J10" s="250">
        <f>SUMIF('4-Basis ruimtestaat'!G:G,'3-Productie normen'!A10,'4-Basis ruimtestaat'!I:I)</f>
        <v>5200.8000000000029</v>
      </c>
      <c r="K10" s="155"/>
      <c r="M10" s="33"/>
      <c r="N10" s="251" t="s">
        <v>82</v>
      </c>
    </row>
    <row r="11" spans="1:14">
      <c r="A11" s="248" t="s">
        <v>83</v>
      </c>
      <c r="B11" s="215"/>
      <c r="C11" s="215"/>
      <c r="D11" s="215"/>
      <c r="E11" s="215"/>
      <c r="F11" s="215"/>
      <c r="G11" s="215"/>
      <c r="H11" s="249"/>
      <c r="I11" s="33"/>
      <c r="J11" s="250">
        <f>SUMIF('4-Basis ruimtestaat'!G:G,'3-Productie normen'!A11,'4-Basis ruimtestaat'!I:I)</f>
        <v>68.899999999999991</v>
      </c>
      <c r="K11" s="155"/>
      <c r="M11" s="33"/>
      <c r="N11" s="251" t="s">
        <v>84</v>
      </c>
    </row>
    <row r="12" spans="1:14">
      <c r="A12" s="248" t="s">
        <v>85</v>
      </c>
      <c r="B12" s="249"/>
      <c r="C12" s="215"/>
      <c r="D12" s="249"/>
      <c r="E12" s="249"/>
      <c r="F12" s="249"/>
      <c r="G12" s="249"/>
      <c r="H12" s="249"/>
      <c r="I12" s="33"/>
      <c r="J12" s="250">
        <f>SUMIF('4-Basis ruimtestaat'!G:G,'3-Productie normen'!A12,'4-Basis ruimtestaat'!I:I)</f>
        <v>3140.2400000000021</v>
      </c>
      <c r="M12" s="33"/>
      <c r="N12" s="251" t="s">
        <v>84</v>
      </c>
    </row>
    <row r="13" spans="1:14">
      <c r="A13" s="248" t="s">
        <v>86</v>
      </c>
      <c r="B13" s="249"/>
      <c r="C13" s="249"/>
      <c r="D13" s="249"/>
      <c r="E13" s="249"/>
      <c r="F13" s="215"/>
      <c r="G13" s="215"/>
      <c r="H13" s="249"/>
      <c r="I13" s="33"/>
      <c r="J13" s="250">
        <f>SUMIF('4-Basis ruimtestaat'!G:G,'3-Productie normen'!A13,'4-Basis ruimtestaat'!I:I)</f>
        <v>344.45000000000005</v>
      </c>
      <c r="N13" s="251" t="s">
        <v>84</v>
      </c>
    </row>
    <row r="14" spans="1:14">
      <c r="A14" s="248" t="s">
        <v>87</v>
      </c>
      <c r="B14" s="215"/>
      <c r="C14" s="215"/>
      <c r="D14" s="215"/>
      <c r="E14" s="215"/>
      <c r="F14" s="249"/>
      <c r="G14" s="215"/>
      <c r="H14" s="249"/>
      <c r="I14" s="33"/>
      <c r="J14" s="250">
        <f>SUMIF('4-Basis ruimtestaat'!G:G,'3-Productie normen'!A14,'4-Basis ruimtestaat'!I:I)</f>
        <v>129</v>
      </c>
      <c r="N14" s="251" t="s">
        <v>88</v>
      </c>
    </row>
    <row r="15" spans="1:14">
      <c r="A15" s="252" t="s">
        <v>89</v>
      </c>
      <c r="B15" s="215"/>
      <c r="C15" s="215"/>
      <c r="D15" s="215"/>
      <c r="E15" s="215"/>
      <c r="F15" s="215"/>
      <c r="G15" s="215"/>
      <c r="H15" s="249"/>
      <c r="I15" s="33"/>
      <c r="J15" s="250">
        <f>SUMIF('4-Basis ruimtestaat'!G:G,'3-Productie normen'!A15,'4-Basis ruimtestaat'!I:I)</f>
        <v>27.799999999999997</v>
      </c>
      <c r="N15" s="251" t="s">
        <v>84</v>
      </c>
    </row>
    <row r="16" spans="1:14">
      <c r="A16" s="248" t="s">
        <v>90</v>
      </c>
      <c r="B16" s="215"/>
      <c r="C16" s="215"/>
      <c r="D16" s="215"/>
      <c r="E16" s="215"/>
      <c r="F16" s="215"/>
      <c r="G16" s="215"/>
      <c r="H16" s="249"/>
      <c r="I16" s="33"/>
      <c r="J16" s="250">
        <f>SUMIF('4-Basis ruimtestaat'!G:G,'3-Productie normen'!A16,'4-Basis ruimtestaat'!I:I)</f>
        <v>206.5</v>
      </c>
      <c r="N16" s="251" t="s">
        <v>84</v>
      </c>
    </row>
    <row r="17" spans="1:14">
      <c r="A17" s="248" t="s">
        <v>91</v>
      </c>
      <c r="B17" s="215"/>
      <c r="C17" s="215"/>
      <c r="D17" s="249"/>
      <c r="E17" s="215"/>
      <c r="F17" s="215"/>
      <c r="G17" s="215"/>
      <c r="H17" s="215"/>
      <c r="I17" s="33"/>
      <c r="J17" s="250">
        <f>SUMIF('4-Basis ruimtestaat'!G:G,'3-Productie normen'!A17,'4-Basis ruimtestaat'!I:I)</f>
        <v>83</v>
      </c>
      <c r="N17" s="251" t="s">
        <v>84</v>
      </c>
    </row>
    <row r="18" spans="1:14">
      <c r="A18" s="248" t="s">
        <v>92</v>
      </c>
      <c r="B18" s="249"/>
      <c r="C18" s="249"/>
      <c r="D18" s="215"/>
      <c r="E18" s="215"/>
      <c r="F18" s="215"/>
      <c r="G18" s="215"/>
      <c r="H18" s="249"/>
      <c r="I18" s="33"/>
      <c r="J18" s="250">
        <f>SUMIF('4-Basis ruimtestaat'!G:G,'3-Productie normen'!A18,'4-Basis ruimtestaat'!I:I)</f>
        <v>174.5</v>
      </c>
      <c r="N18" s="251" t="s">
        <v>84</v>
      </c>
    </row>
    <row r="19" spans="1:14">
      <c r="A19" s="248" t="s">
        <v>93</v>
      </c>
      <c r="B19" s="215"/>
      <c r="C19" s="215"/>
      <c r="D19" s="215"/>
      <c r="E19" s="215"/>
      <c r="F19" s="249"/>
      <c r="G19" s="215"/>
      <c r="H19" s="249"/>
      <c r="I19" s="33"/>
      <c r="J19" s="250">
        <f>SUMIF('4-Basis ruimtestaat'!G:G,'3-Productie normen'!A19,'4-Basis ruimtestaat'!I:I)</f>
        <v>455.1</v>
      </c>
      <c r="N19" s="251" t="s">
        <v>84</v>
      </c>
    </row>
    <row r="20" spans="1:14">
      <c r="A20" s="248" t="s">
        <v>94</v>
      </c>
      <c r="B20" s="249"/>
      <c r="C20" s="249"/>
      <c r="D20" s="249"/>
      <c r="E20" s="249"/>
      <c r="F20" s="249"/>
      <c r="G20" s="215"/>
      <c r="H20" s="249"/>
      <c r="I20" s="33"/>
      <c r="J20" s="250">
        <f>SUMIF('4-Basis ruimtestaat'!G:G,'3-Productie normen'!A20,'4-Basis ruimtestaat'!I:I)</f>
        <v>382.69000000000005</v>
      </c>
      <c r="N20" s="251" t="s">
        <v>88</v>
      </c>
    </row>
    <row r="21" spans="1:14">
      <c r="A21" s="252" t="s">
        <v>95</v>
      </c>
      <c r="B21" s="249"/>
      <c r="C21" s="215"/>
      <c r="D21" s="215"/>
      <c r="E21" s="215"/>
      <c r="F21" s="215"/>
      <c r="G21" s="215"/>
      <c r="H21" s="249"/>
      <c r="I21" s="33"/>
      <c r="J21" s="250">
        <f>SUMIF('4-Basis ruimtestaat'!G:G,'3-Productie normen'!A21,'4-Basis ruimtestaat'!I:I)</f>
        <v>575.69999999999993</v>
      </c>
      <c r="N21" s="251" t="s">
        <v>84</v>
      </c>
    </row>
    <row r="22" spans="1:14">
      <c r="A22" s="252" t="s">
        <v>96</v>
      </c>
      <c r="B22" s="215"/>
      <c r="C22" s="215"/>
      <c r="D22" s="215"/>
      <c r="E22" s="215"/>
      <c r="F22" s="249"/>
      <c r="G22" s="215"/>
      <c r="H22" s="249"/>
      <c r="I22" s="33"/>
      <c r="J22" s="250">
        <f>SUMIF('4-Basis ruimtestaat'!G:G,'3-Productie normen'!A22,'4-Basis ruimtestaat'!I:I)</f>
        <v>3956.9000000000028</v>
      </c>
      <c r="N22" s="251" t="s">
        <v>82</v>
      </c>
    </row>
    <row r="23" spans="1:14">
      <c r="A23" s="252"/>
      <c r="B23" s="253"/>
      <c r="C23" s="253"/>
      <c r="D23" s="253"/>
      <c r="E23" s="253"/>
      <c r="F23" s="253"/>
      <c r="G23" s="253"/>
      <c r="H23" s="253"/>
      <c r="I23" s="33"/>
      <c r="J23" s="250">
        <f>SUMIF('4-Basis ruimtestaat'!G:G,'3-Productie normen'!A23,'4-Basis ruimtestaat'!I:I)</f>
        <v>0</v>
      </c>
      <c r="N23" s="251"/>
    </row>
    <row r="24" spans="1:14">
      <c r="A24" s="252" t="s">
        <v>97</v>
      </c>
      <c r="B24" s="215"/>
      <c r="C24" s="215"/>
      <c r="D24" s="215"/>
      <c r="E24" s="215"/>
      <c r="F24" s="215"/>
      <c r="G24" s="215"/>
      <c r="H24" s="254"/>
      <c r="I24" s="33"/>
      <c r="J24" s="250">
        <f>SUMIF('4-Basis ruimtestaat'!G:G,'3-Productie normen'!A24,'4-Basis ruimtestaat'!I:I)</f>
        <v>3178.6400000000008</v>
      </c>
      <c r="N24" s="251"/>
    </row>
    <row r="25" spans="1:14">
      <c r="A25" s="252"/>
      <c r="B25" s="255"/>
      <c r="C25" s="255"/>
      <c r="D25" s="255"/>
      <c r="E25" s="255"/>
      <c r="F25" s="255"/>
      <c r="G25" s="255"/>
      <c r="H25" s="256"/>
      <c r="I25" s="33"/>
      <c r="J25" s="250"/>
      <c r="M25" s="34"/>
      <c r="N25" s="251"/>
    </row>
    <row r="26" spans="1:14">
      <c r="A26" s="257" t="s">
        <v>57</v>
      </c>
      <c r="B26" s="258"/>
      <c r="C26" s="258"/>
      <c r="D26" s="258"/>
      <c r="E26" s="258"/>
      <c r="F26" s="258"/>
      <c r="G26" s="258"/>
      <c r="H26" s="256"/>
      <c r="I26" s="127"/>
      <c r="J26" s="259">
        <f>SUM(J10:J25)</f>
        <v>17924.220000000008</v>
      </c>
      <c r="M26" s="33"/>
      <c r="N26" s="260"/>
    </row>
    <row r="28" spans="1:14">
      <c r="A28" s="261" t="s">
        <v>98</v>
      </c>
      <c r="B28" s="262">
        <v>2</v>
      </c>
      <c r="C28" s="262">
        <v>3</v>
      </c>
      <c r="D28" s="262">
        <v>4</v>
      </c>
      <c r="E28" s="262">
        <v>5</v>
      </c>
      <c r="F28" s="262">
        <v>6</v>
      </c>
      <c r="G28" s="262">
        <v>7</v>
      </c>
      <c r="H28" s="262">
        <v>8</v>
      </c>
      <c r="L28" s="33"/>
    </row>
    <row r="30" spans="1:14">
      <c r="A30" s="263" t="s">
        <v>99</v>
      </c>
      <c r="B30" s="263" t="s">
        <v>100</v>
      </c>
      <c r="C30" s="264" t="s">
        <v>101</v>
      </c>
      <c r="D30" s="183"/>
      <c r="E30" s="183"/>
    </row>
    <row r="31" spans="1:14">
      <c r="A31" s="265" t="s">
        <v>102</v>
      </c>
      <c r="B31" s="266">
        <v>12</v>
      </c>
      <c r="C31" s="267">
        <v>2</v>
      </c>
      <c r="D31" s="182"/>
      <c r="E31" s="182"/>
    </row>
    <row r="32" spans="1:14">
      <c r="A32" s="265" t="s">
        <v>103</v>
      </c>
      <c r="B32" s="266">
        <v>51</v>
      </c>
      <c r="C32" s="267">
        <v>3</v>
      </c>
      <c r="D32" s="182"/>
      <c r="E32" s="182"/>
    </row>
    <row r="33" spans="1:5">
      <c r="A33" s="265" t="s">
        <v>104</v>
      </c>
      <c r="B33" s="266">
        <v>52</v>
      </c>
      <c r="C33" s="267">
        <v>4</v>
      </c>
      <c r="D33" s="182"/>
      <c r="E33" s="182"/>
    </row>
    <row r="34" spans="1:5">
      <c r="A34" s="265" t="s">
        <v>105</v>
      </c>
      <c r="B34" s="266">
        <v>102</v>
      </c>
      <c r="C34" s="267">
        <v>5</v>
      </c>
      <c r="D34" s="182"/>
      <c r="E34" s="182"/>
    </row>
    <row r="35" spans="1:5">
      <c r="A35" s="265" t="s">
        <v>106</v>
      </c>
      <c r="B35" s="266">
        <v>156</v>
      </c>
      <c r="C35" s="267">
        <v>6</v>
      </c>
      <c r="D35" s="182"/>
      <c r="E35" s="182"/>
    </row>
    <row r="36" spans="1:5">
      <c r="A36" s="265" t="s">
        <v>107</v>
      </c>
      <c r="B36" s="266">
        <v>199</v>
      </c>
      <c r="C36" s="267">
        <v>7</v>
      </c>
      <c r="D36" s="182"/>
      <c r="E36" s="182"/>
    </row>
    <row r="37" spans="1:5">
      <c r="A37" s="265" t="s">
        <v>108</v>
      </c>
      <c r="B37" s="268">
        <v>251</v>
      </c>
      <c r="C37" s="267">
        <v>8</v>
      </c>
      <c r="D37" s="182"/>
      <c r="E37" s="182"/>
    </row>
  </sheetData>
  <mergeCells count="1">
    <mergeCell ref="B9:H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W841"/>
  <sheetViews>
    <sheetView showGridLines="0" showZeros="0" zoomScale="90" zoomScaleNormal="90" zoomScalePageLayoutView="75" workbookViewId="0">
      <pane xSplit="1" ySplit="9" topLeftCell="B382" activePane="bottomRight" state="frozen"/>
      <selection pane="topRight" activeCell="B1" sqref="B1"/>
      <selection pane="bottomLeft" activeCell="B1" sqref="B1"/>
      <selection pane="bottomRight" activeCell="B1" sqref="B1"/>
    </sheetView>
  </sheetViews>
  <sheetFormatPr defaultColWidth="8.6640625" defaultRowHeight="14.1" customHeight="1"/>
  <cols>
    <col min="1" max="1" width="5" style="36" bestFit="1" customWidth="1"/>
    <col min="2" max="2" width="30.109375" style="3" bestFit="1" customWidth="1"/>
    <col min="3" max="3" width="35.44140625" style="3" customWidth="1"/>
    <col min="4" max="4" width="12" style="36" customWidth="1"/>
    <col min="5" max="5" width="10.109375" style="36" customWidth="1"/>
    <col min="6" max="6" width="23.44140625" style="3" customWidth="1"/>
    <col min="7" max="7" width="19.5546875" style="3" customWidth="1"/>
    <col min="8" max="8" width="12.109375" style="176" bestFit="1" customWidth="1"/>
    <col min="9" max="9" width="9.33203125" style="36" bestFit="1" customWidth="1"/>
    <col min="10" max="10" width="10.6640625" style="178" customWidth="1"/>
    <col min="11" max="13" width="9.109375" style="181" customWidth="1"/>
    <col min="14" max="14" width="17.88671875" style="3" bestFit="1" customWidth="1"/>
    <col min="15" max="15" width="12.5546875" style="3" bestFit="1" customWidth="1"/>
    <col min="16" max="16" width="9.88671875" style="3" customWidth="1"/>
    <col min="17" max="17" width="12" style="3" bestFit="1" customWidth="1"/>
    <col min="18" max="18" width="16.6640625" style="3" customWidth="1"/>
    <col min="19" max="19" width="13" style="3" customWidth="1"/>
    <col min="20" max="20" width="9.33203125" style="3" customWidth="1"/>
    <col min="21" max="21" width="39.88671875" style="3" bestFit="1" customWidth="1"/>
    <col min="22" max="22" width="3" style="3" customWidth="1"/>
    <col min="23" max="23" width="11.109375" style="3" customWidth="1"/>
    <col min="24" max="24" width="15.5546875" style="3" bestFit="1" customWidth="1"/>
    <col min="25" max="16384" width="8.6640625" style="3"/>
  </cols>
  <sheetData>
    <row r="1" spans="1:23" ht="13.2">
      <c r="K1" s="36"/>
      <c r="L1" s="25"/>
      <c r="M1" s="36"/>
    </row>
    <row r="2" spans="1:23" ht="14.1" customHeight="1">
      <c r="A2" s="37">
        <v>2</v>
      </c>
      <c r="B2" s="38"/>
      <c r="C2" s="38"/>
      <c r="D2" s="39"/>
      <c r="E2" s="39"/>
      <c r="F2" s="40"/>
      <c r="G2" s="40"/>
      <c r="H2" s="177"/>
      <c r="I2" s="42"/>
      <c r="J2" s="179"/>
      <c r="K2" s="180"/>
      <c r="L2" s="180"/>
      <c r="M2" s="180"/>
      <c r="N2" s="41"/>
      <c r="O2" s="41"/>
      <c r="P2" s="43"/>
      <c r="Q2" s="43"/>
      <c r="R2" s="43"/>
      <c r="S2" s="43"/>
      <c r="T2" s="40"/>
      <c r="U2" s="40"/>
    </row>
    <row r="3" spans="1:23" ht="14.1" customHeight="1">
      <c r="A3" s="37">
        <v>3</v>
      </c>
      <c r="B3" s="23" t="str">
        <f>'2-Kosten per locatie'!A3</f>
        <v>Naam opdrachtgever</v>
      </c>
      <c r="C3" s="35" t="str">
        <f>'2-Kosten per locatie'!B3</f>
        <v>Gemeente Haarlemmermeer</v>
      </c>
      <c r="E3" s="174"/>
      <c r="H3" s="177"/>
      <c r="I3" s="42"/>
      <c r="J3" s="179"/>
      <c r="K3" s="180"/>
      <c r="L3" s="180"/>
      <c r="M3" s="180"/>
      <c r="N3" s="41"/>
      <c r="O3" s="41"/>
      <c r="P3" s="43"/>
      <c r="Q3" s="43"/>
      <c r="R3" s="43"/>
      <c r="S3" s="43"/>
      <c r="T3" s="40"/>
      <c r="U3" s="40"/>
    </row>
    <row r="4" spans="1:23" ht="14.1" customHeight="1">
      <c r="A4" s="37">
        <v>4</v>
      </c>
      <c r="B4" s="23" t="str">
        <f>'2-Kosten per locatie'!A4</f>
        <v>Calculatie onderdeel</v>
      </c>
      <c r="C4" s="35" t="str">
        <f ca="1">MID(CELL("bestandsnaam",$D$9),SEARCH("]",CELL("bestandsnaam",$D$9),1)+1,256)</f>
        <v>4-Basis ruimtestaat</v>
      </c>
      <c r="E4" s="175"/>
      <c r="H4" s="177"/>
      <c r="I4" s="42"/>
      <c r="J4" s="179"/>
      <c r="K4" s="180"/>
      <c r="L4" s="180"/>
      <c r="M4" s="180"/>
      <c r="N4" s="41"/>
      <c r="O4" s="41"/>
      <c r="P4" s="43"/>
      <c r="Q4" s="43"/>
      <c r="R4" s="43"/>
      <c r="S4" s="43"/>
      <c r="T4" s="40"/>
      <c r="U4" s="40"/>
    </row>
    <row r="5" spans="1:23" ht="14.1" customHeight="1">
      <c r="A5" s="37">
        <v>5</v>
      </c>
      <c r="B5" s="23" t="str">
        <f>'2-Kosten per locatie'!A5</f>
        <v>Gebouw/plaats</v>
      </c>
      <c r="C5" s="35" t="str">
        <f>'2-Kosten per locatie'!B5</f>
        <v>Divers</v>
      </c>
      <c r="E5" s="174"/>
      <c r="H5" s="177"/>
      <c r="I5" s="42"/>
      <c r="J5" s="179"/>
      <c r="K5" s="180"/>
      <c r="L5" s="180"/>
      <c r="M5" s="180"/>
      <c r="N5" s="41"/>
      <c r="O5" s="41"/>
      <c r="P5" s="43"/>
      <c r="Q5" s="43"/>
      <c r="R5" s="43"/>
      <c r="S5" s="43"/>
      <c r="T5" s="40"/>
      <c r="U5" s="40"/>
    </row>
    <row r="6" spans="1:23" ht="14.1" customHeight="1">
      <c r="A6" s="37">
        <v>6</v>
      </c>
      <c r="B6" s="23" t="str">
        <f>'2-Kosten per locatie'!A6</f>
        <v>Referentie nummer</v>
      </c>
      <c r="C6" s="35" t="str">
        <f>'2-Kosten per locatie'!B6</f>
        <v>2023-420</v>
      </c>
      <c r="E6" s="174"/>
      <c r="H6" s="177"/>
      <c r="I6" s="42"/>
      <c r="J6" s="179"/>
      <c r="K6" s="180"/>
      <c r="L6" s="180"/>
      <c r="M6" s="180"/>
      <c r="N6" s="41"/>
      <c r="O6" s="41"/>
      <c r="P6" s="43"/>
      <c r="Q6" s="43"/>
      <c r="R6" s="522" t="s">
        <v>109</v>
      </c>
      <c r="S6" s="523"/>
      <c r="T6" s="40"/>
      <c r="U6" s="40"/>
    </row>
    <row r="7" spans="1:23" ht="12.75" customHeight="1">
      <c r="A7" s="37">
        <v>7</v>
      </c>
      <c r="B7" s="23" t="str">
        <f>'2-Kosten per locatie'!A7</f>
        <v>Naam dienstverlener</v>
      </c>
      <c r="C7" s="35">
        <f>'2-Kosten per locatie'!B7</f>
        <v>0</v>
      </c>
      <c r="E7" s="174"/>
      <c r="H7" s="177"/>
      <c r="I7" s="39"/>
      <c r="J7" s="179"/>
      <c r="K7" s="180"/>
      <c r="L7" s="180"/>
      <c r="M7" s="180"/>
      <c r="N7" s="41"/>
      <c r="O7" s="41"/>
      <c r="P7" s="43"/>
      <c r="Q7" s="43"/>
      <c r="R7" s="524"/>
      <c r="S7" s="525"/>
      <c r="T7" s="40"/>
      <c r="U7" s="40"/>
    </row>
    <row r="8" spans="1:23" ht="14.1" customHeight="1">
      <c r="A8" s="37">
        <v>8</v>
      </c>
      <c r="B8" s="40"/>
      <c r="C8" s="40"/>
      <c r="D8" s="39"/>
      <c r="E8" s="39"/>
      <c r="F8" s="40"/>
      <c r="G8" s="40"/>
      <c r="H8" s="177"/>
      <c r="I8" s="42"/>
      <c r="J8" s="179"/>
      <c r="K8" s="180"/>
      <c r="L8" s="180"/>
      <c r="M8" s="180"/>
      <c r="N8" s="41"/>
      <c r="O8" s="41"/>
      <c r="P8" s="41"/>
      <c r="Q8" s="41"/>
      <c r="R8" s="269">
        <f>'3-Productie normen'!K8</f>
        <v>1</v>
      </c>
      <c r="S8" s="269">
        <f>'3-Productie normen'!L8</f>
        <v>1</v>
      </c>
      <c r="T8" s="40"/>
      <c r="U8" s="40"/>
    </row>
    <row r="9" spans="1:23" ht="44.1" customHeight="1">
      <c r="A9" s="37">
        <v>9</v>
      </c>
      <c r="B9" s="270" t="s">
        <v>110</v>
      </c>
      <c r="C9" s="270" t="s">
        <v>111</v>
      </c>
      <c r="D9" s="271" t="s">
        <v>112</v>
      </c>
      <c r="E9" s="270" t="s">
        <v>113</v>
      </c>
      <c r="F9" s="270" t="s">
        <v>114</v>
      </c>
      <c r="G9" s="270" t="s">
        <v>115</v>
      </c>
      <c r="H9" s="272" t="s">
        <v>116</v>
      </c>
      <c r="I9" s="273" t="s">
        <v>117</v>
      </c>
      <c r="J9" s="274" t="s">
        <v>118</v>
      </c>
      <c r="K9" s="228" t="s">
        <v>119</v>
      </c>
      <c r="L9" s="228" t="s">
        <v>120</v>
      </c>
      <c r="M9" s="228" t="s">
        <v>121</v>
      </c>
      <c r="N9" s="274" t="s">
        <v>122</v>
      </c>
      <c r="O9" s="274" t="s">
        <v>123</v>
      </c>
      <c r="P9" s="274" t="s">
        <v>124</v>
      </c>
      <c r="Q9" s="274" t="s">
        <v>125</v>
      </c>
      <c r="R9" s="274" t="s">
        <v>78</v>
      </c>
      <c r="S9" s="274" t="s">
        <v>126</v>
      </c>
      <c r="T9" s="275" t="s">
        <v>127</v>
      </c>
      <c r="U9" s="275" t="s">
        <v>128</v>
      </c>
      <c r="V9" s="36"/>
      <c r="W9" s="275" t="s">
        <v>129</v>
      </c>
    </row>
    <row r="10" spans="1:23" ht="14.1" customHeight="1">
      <c r="A10" s="37">
        <f>A9+1</f>
        <v>10</v>
      </c>
      <c r="B10" s="265" t="s">
        <v>45</v>
      </c>
      <c r="C10" s="265" t="s">
        <v>130</v>
      </c>
      <c r="D10" s="276" t="s">
        <v>131</v>
      </c>
      <c r="E10" s="276" t="s">
        <v>132</v>
      </c>
      <c r="F10" s="265" t="s">
        <v>133</v>
      </c>
      <c r="G10" s="265" t="s">
        <v>81</v>
      </c>
      <c r="H10" s="277" t="s">
        <v>134</v>
      </c>
      <c r="I10" s="278">
        <v>12.6</v>
      </c>
      <c r="J10" s="279">
        <f t="shared" ref="J10:J42" si="0">SUM(K10:M10)</f>
        <v>251</v>
      </c>
      <c r="K10" s="280">
        <v>251</v>
      </c>
      <c r="L10" s="280"/>
      <c r="M10" s="280"/>
      <c r="N10" s="281" t="e">
        <f t="shared" ref="N10:N42" si="1">IF(K10="nio",0,IF(K10&gt;0,K10*I10/Q10,0))</f>
        <v>#DIV/0!</v>
      </c>
      <c r="O10" s="281">
        <f t="shared" ref="O10:O42" si="2">IF(L10&gt;0,L10*I10/R10,0)</f>
        <v>0</v>
      </c>
      <c r="P10" s="281">
        <f t="shared" ref="P10:P42" si="3">IF(M10&gt;0,M10*I10/S10,0)</f>
        <v>0</v>
      </c>
      <c r="Q10" s="282">
        <f>IF(K10="nio",0,IF(K10&gt;0,VLOOKUP(G10,'3-Productie normen'!A:N,VLOOKUP(K10,'3-Productie normen'!$B$31:$C$37,2,FALSE),FALSE)))/VLOOKUP(B10,'2-Kosten per locatie'!$A$14:$C$28,3,FALSE)</f>
        <v>0</v>
      </c>
      <c r="R10" s="282">
        <f t="shared" ref="R10:R42" si="4">IF(L10&gt;0,Q10*$R$8,0)</f>
        <v>0</v>
      </c>
      <c r="S10" s="282">
        <f t="shared" ref="S10:S42" si="5">IF(M10&gt;0,Q10*$S$8,0)</f>
        <v>0</v>
      </c>
      <c r="T10" s="283">
        <f>VLOOKUP(G10,'3-Productie normen'!A:N,11,FALSE)</f>
        <v>0</v>
      </c>
      <c r="U10" s="283"/>
      <c r="W10" s="284">
        <f t="shared" ref="W10:W42" si="6">J10*I10</f>
        <v>3162.6</v>
      </c>
    </row>
    <row r="11" spans="1:23" ht="14.1" customHeight="1">
      <c r="A11" s="37">
        <f t="shared" ref="A11:A74" si="7">A10+1</f>
        <v>11</v>
      </c>
      <c r="B11" s="265" t="s">
        <v>45</v>
      </c>
      <c r="C11" s="265" t="s">
        <v>130</v>
      </c>
      <c r="D11" s="276" t="s">
        <v>131</v>
      </c>
      <c r="E11" s="276" t="s">
        <v>135</v>
      </c>
      <c r="F11" s="265" t="s">
        <v>83</v>
      </c>
      <c r="G11" s="265" t="s">
        <v>83</v>
      </c>
      <c r="H11" s="277" t="s">
        <v>134</v>
      </c>
      <c r="I11" s="278">
        <v>8.5</v>
      </c>
      <c r="J11" s="279">
        <f t="shared" si="0"/>
        <v>251</v>
      </c>
      <c r="K11" s="280">
        <v>251</v>
      </c>
      <c r="L11" s="280"/>
      <c r="M11" s="280"/>
      <c r="N11" s="281" t="e">
        <f t="shared" si="1"/>
        <v>#DIV/0!</v>
      </c>
      <c r="O11" s="281">
        <f t="shared" si="2"/>
        <v>0</v>
      </c>
      <c r="P11" s="281">
        <f t="shared" si="3"/>
        <v>0</v>
      </c>
      <c r="Q11" s="282">
        <f>IF(K11="nio",0,IF(K11&gt;0,VLOOKUP(G11,'3-Productie normen'!A:N,VLOOKUP(K11,'3-Productie normen'!$B$31:$C$37,2,FALSE),FALSE)))/VLOOKUP(B11,'2-Kosten per locatie'!$A$14:$C$28,3,FALSE)</f>
        <v>0</v>
      </c>
      <c r="R11" s="282">
        <f t="shared" si="4"/>
        <v>0</v>
      </c>
      <c r="S11" s="282">
        <f t="shared" si="5"/>
        <v>0</v>
      </c>
      <c r="T11" s="283">
        <f>VLOOKUP(G11,'3-Productie normen'!A:N,11,FALSE)</f>
        <v>0</v>
      </c>
      <c r="U11" s="283"/>
      <c r="W11" s="284">
        <f t="shared" si="6"/>
        <v>2133.5</v>
      </c>
    </row>
    <row r="12" spans="1:23" ht="14.1" customHeight="1">
      <c r="A12" s="37">
        <f t="shared" si="7"/>
        <v>12</v>
      </c>
      <c r="B12" s="265" t="s">
        <v>45</v>
      </c>
      <c r="C12" s="265" t="s">
        <v>130</v>
      </c>
      <c r="D12" s="276" t="s">
        <v>131</v>
      </c>
      <c r="E12" s="276" t="s">
        <v>136</v>
      </c>
      <c r="F12" s="265" t="s">
        <v>137</v>
      </c>
      <c r="G12" s="265" t="s">
        <v>81</v>
      </c>
      <c r="H12" s="277" t="s">
        <v>138</v>
      </c>
      <c r="I12" s="278">
        <v>18.8</v>
      </c>
      <c r="J12" s="279">
        <f t="shared" si="0"/>
        <v>251</v>
      </c>
      <c r="K12" s="280">
        <v>251</v>
      </c>
      <c r="L12" s="280"/>
      <c r="M12" s="280"/>
      <c r="N12" s="281" t="e">
        <f t="shared" si="1"/>
        <v>#DIV/0!</v>
      </c>
      <c r="O12" s="281">
        <f t="shared" si="2"/>
        <v>0</v>
      </c>
      <c r="P12" s="281">
        <f t="shared" si="3"/>
        <v>0</v>
      </c>
      <c r="Q12" s="282">
        <f>IF(K12="nio",0,IF(K12&gt;0,VLOOKUP(G12,'3-Productie normen'!A:N,VLOOKUP(K12,'3-Productie normen'!$B$31:$C$37,2,FALSE),FALSE)))/VLOOKUP(B12,'2-Kosten per locatie'!$A$14:$C$28,3,FALSE)</f>
        <v>0</v>
      </c>
      <c r="R12" s="282">
        <f t="shared" si="4"/>
        <v>0</v>
      </c>
      <c r="S12" s="282">
        <f t="shared" si="5"/>
        <v>0</v>
      </c>
      <c r="T12" s="283">
        <f>VLOOKUP(G12,'3-Productie normen'!A:N,11,FALSE)</f>
        <v>0</v>
      </c>
      <c r="U12" s="283"/>
      <c r="W12" s="284">
        <f t="shared" si="6"/>
        <v>4718.8</v>
      </c>
    </row>
    <row r="13" spans="1:23" ht="14.1" customHeight="1">
      <c r="A13" s="37">
        <f t="shared" si="7"/>
        <v>13</v>
      </c>
      <c r="B13" s="265" t="s">
        <v>45</v>
      </c>
      <c r="C13" s="265" t="s">
        <v>130</v>
      </c>
      <c r="D13" s="276" t="s">
        <v>131</v>
      </c>
      <c r="E13" s="276" t="s">
        <v>139</v>
      </c>
      <c r="F13" s="265" t="s">
        <v>140</v>
      </c>
      <c r="G13" s="265" t="s">
        <v>96</v>
      </c>
      <c r="H13" s="277" t="s">
        <v>134</v>
      </c>
      <c r="I13" s="278">
        <v>144.30000000000001</v>
      </c>
      <c r="J13" s="279">
        <f t="shared" si="0"/>
        <v>251</v>
      </c>
      <c r="K13" s="280">
        <v>251</v>
      </c>
      <c r="L13" s="280"/>
      <c r="M13" s="280"/>
      <c r="N13" s="281" t="e">
        <f t="shared" si="1"/>
        <v>#DIV/0!</v>
      </c>
      <c r="O13" s="281">
        <f t="shared" si="2"/>
        <v>0</v>
      </c>
      <c r="P13" s="281">
        <f t="shared" si="3"/>
        <v>0</v>
      </c>
      <c r="Q13" s="282">
        <f>IF(K13="nio",0,IF(K13&gt;0,VLOOKUP(G13,'3-Productie normen'!A:N,VLOOKUP(K13,'3-Productie normen'!$B$31:$C$37,2,FALSE),FALSE)))/VLOOKUP(B13,'2-Kosten per locatie'!$A$14:$C$28,3,FALSE)</f>
        <v>0</v>
      </c>
      <c r="R13" s="282">
        <f t="shared" si="4"/>
        <v>0</v>
      </c>
      <c r="S13" s="282">
        <f t="shared" si="5"/>
        <v>0</v>
      </c>
      <c r="T13" s="283">
        <f>VLOOKUP(G13,'3-Productie normen'!A:N,11,FALSE)</f>
        <v>0</v>
      </c>
      <c r="U13" s="283"/>
      <c r="W13" s="284">
        <f t="shared" si="6"/>
        <v>36219.300000000003</v>
      </c>
    </row>
    <row r="14" spans="1:23" ht="14.1" customHeight="1">
      <c r="A14" s="37">
        <f t="shared" si="7"/>
        <v>14</v>
      </c>
      <c r="B14" s="265" t="s">
        <v>45</v>
      </c>
      <c r="C14" s="265" t="s">
        <v>130</v>
      </c>
      <c r="D14" s="276" t="s">
        <v>131</v>
      </c>
      <c r="E14" s="276" t="s">
        <v>141</v>
      </c>
      <c r="F14" s="265" t="s">
        <v>142</v>
      </c>
      <c r="G14" s="265" t="s">
        <v>92</v>
      </c>
      <c r="H14" s="277" t="s">
        <v>138</v>
      </c>
      <c r="I14" s="278">
        <v>33.299999999999997</v>
      </c>
      <c r="J14" s="279">
        <f t="shared" si="0"/>
        <v>251</v>
      </c>
      <c r="K14" s="280">
        <v>251</v>
      </c>
      <c r="L14" s="280"/>
      <c r="M14" s="280"/>
      <c r="N14" s="281" t="e">
        <f t="shared" si="1"/>
        <v>#DIV/0!</v>
      </c>
      <c r="O14" s="281">
        <f t="shared" si="2"/>
        <v>0</v>
      </c>
      <c r="P14" s="281">
        <f t="shared" si="3"/>
        <v>0</v>
      </c>
      <c r="Q14" s="282">
        <f>IF(K14="nio",0,IF(K14&gt;0,VLOOKUP(G14,'3-Productie normen'!A:N,VLOOKUP(K14,'3-Productie normen'!$B$31:$C$37,2,FALSE),FALSE)))/VLOOKUP(B14,'2-Kosten per locatie'!$A$14:$C$28,3,FALSE)</f>
        <v>0</v>
      </c>
      <c r="R14" s="282">
        <f t="shared" si="4"/>
        <v>0</v>
      </c>
      <c r="S14" s="282">
        <f t="shared" si="5"/>
        <v>0</v>
      </c>
      <c r="T14" s="283">
        <f>VLOOKUP(G14,'3-Productie normen'!A:N,11,FALSE)</f>
        <v>0</v>
      </c>
      <c r="U14" s="283"/>
      <c r="W14" s="284">
        <f t="shared" si="6"/>
        <v>8358.2999999999993</v>
      </c>
    </row>
    <row r="15" spans="1:23" ht="14.1" customHeight="1">
      <c r="A15" s="37">
        <f t="shared" si="7"/>
        <v>15</v>
      </c>
      <c r="B15" s="265" t="s">
        <v>45</v>
      </c>
      <c r="C15" s="265" t="s">
        <v>130</v>
      </c>
      <c r="D15" s="276" t="s">
        <v>131</v>
      </c>
      <c r="E15" s="276" t="s">
        <v>143</v>
      </c>
      <c r="F15" s="265" t="s">
        <v>142</v>
      </c>
      <c r="G15" s="265" t="s">
        <v>92</v>
      </c>
      <c r="H15" s="277" t="s">
        <v>138</v>
      </c>
      <c r="I15" s="278">
        <v>23.6</v>
      </c>
      <c r="J15" s="279">
        <f t="shared" si="0"/>
        <v>12</v>
      </c>
      <c r="K15" s="280">
        <v>12</v>
      </c>
      <c r="L15" s="280"/>
      <c r="M15" s="280"/>
      <c r="N15" s="281" t="e">
        <f t="shared" si="1"/>
        <v>#DIV/0!</v>
      </c>
      <c r="O15" s="281">
        <f t="shared" si="2"/>
        <v>0</v>
      </c>
      <c r="P15" s="281">
        <f t="shared" si="3"/>
        <v>0</v>
      </c>
      <c r="Q15" s="282">
        <f>IF(K15="nio",0,IF(K15&gt;0,VLOOKUP(G15,'3-Productie normen'!A:N,VLOOKUP(K15,'3-Productie normen'!$B$31:$C$37,2,FALSE),FALSE)))/VLOOKUP(B15,'2-Kosten per locatie'!$A$14:$C$28,3,FALSE)</f>
        <v>0</v>
      </c>
      <c r="R15" s="282">
        <f t="shared" si="4"/>
        <v>0</v>
      </c>
      <c r="S15" s="282">
        <f t="shared" si="5"/>
        <v>0</v>
      </c>
      <c r="T15" s="283">
        <f>VLOOKUP(G15,'3-Productie normen'!A:N,11,FALSE)</f>
        <v>0</v>
      </c>
      <c r="U15" s="283"/>
      <c r="W15" s="284">
        <f t="shared" si="6"/>
        <v>283.20000000000005</v>
      </c>
    </row>
    <row r="16" spans="1:23" ht="14.1" customHeight="1">
      <c r="A16" s="37">
        <f t="shared" si="7"/>
        <v>16</v>
      </c>
      <c r="B16" s="265" t="s">
        <v>45</v>
      </c>
      <c r="C16" s="265" t="s">
        <v>130</v>
      </c>
      <c r="D16" s="276" t="s">
        <v>131</v>
      </c>
      <c r="E16" s="276" t="s">
        <v>144</v>
      </c>
      <c r="F16" s="265" t="s">
        <v>145</v>
      </c>
      <c r="G16" s="265" t="s">
        <v>81</v>
      </c>
      <c r="H16" s="277" t="s">
        <v>138</v>
      </c>
      <c r="I16" s="278">
        <v>14</v>
      </c>
      <c r="J16" s="279">
        <f t="shared" si="0"/>
        <v>251</v>
      </c>
      <c r="K16" s="280">
        <v>251</v>
      </c>
      <c r="L16" s="280"/>
      <c r="M16" s="280"/>
      <c r="N16" s="281" t="e">
        <f t="shared" si="1"/>
        <v>#DIV/0!</v>
      </c>
      <c r="O16" s="281">
        <f t="shared" si="2"/>
        <v>0</v>
      </c>
      <c r="P16" s="281">
        <f t="shared" si="3"/>
        <v>0</v>
      </c>
      <c r="Q16" s="282">
        <f>IF(K16="nio",0,IF(K16&gt;0,VLOOKUP(G16,'3-Productie normen'!A:N,VLOOKUP(K16,'3-Productie normen'!$B$31:$C$37,2,FALSE),FALSE)))/VLOOKUP(B16,'2-Kosten per locatie'!$A$14:$C$28,3,FALSE)</f>
        <v>0</v>
      </c>
      <c r="R16" s="282">
        <f t="shared" si="4"/>
        <v>0</v>
      </c>
      <c r="S16" s="282">
        <f t="shared" si="5"/>
        <v>0</v>
      </c>
      <c r="T16" s="283">
        <f>VLOOKUP(G16,'3-Productie normen'!A:N,11,FALSE)</f>
        <v>0</v>
      </c>
      <c r="U16" s="283"/>
      <c r="W16" s="284">
        <f t="shared" si="6"/>
        <v>3514</v>
      </c>
    </row>
    <row r="17" spans="1:23" ht="14.1" customHeight="1">
      <c r="A17" s="37">
        <f t="shared" si="7"/>
        <v>17</v>
      </c>
      <c r="B17" s="265" t="s">
        <v>45</v>
      </c>
      <c r="C17" s="265" t="s">
        <v>130</v>
      </c>
      <c r="D17" s="276" t="s">
        <v>131</v>
      </c>
      <c r="E17" s="276" t="s">
        <v>146</v>
      </c>
      <c r="F17" s="265" t="s">
        <v>147</v>
      </c>
      <c r="G17" s="265" t="s">
        <v>93</v>
      </c>
      <c r="H17" s="277" t="s">
        <v>138</v>
      </c>
      <c r="I17" s="278">
        <v>173.5</v>
      </c>
      <c r="J17" s="279">
        <f t="shared" si="0"/>
        <v>251</v>
      </c>
      <c r="K17" s="280">
        <v>251</v>
      </c>
      <c r="L17" s="280"/>
      <c r="M17" s="280"/>
      <c r="N17" s="281" t="e">
        <f t="shared" si="1"/>
        <v>#DIV/0!</v>
      </c>
      <c r="O17" s="281">
        <f t="shared" si="2"/>
        <v>0</v>
      </c>
      <c r="P17" s="281">
        <f t="shared" si="3"/>
        <v>0</v>
      </c>
      <c r="Q17" s="282">
        <f>IF(K17="nio",0,IF(K17&gt;0,VLOOKUP(G17,'3-Productie normen'!A:N,VLOOKUP(K17,'3-Productie normen'!$B$31:$C$37,2,FALSE),FALSE)))/VLOOKUP(B17,'2-Kosten per locatie'!$A$14:$C$28,3,FALSE)</f>
        <v>0</v>
      </c>
      <c r="R17" s="282">
        <f t="shared" si="4"/>
        <v>0</v>
      </c>
      <c r="S17" s="282">
        <f t="shared" si="5"/>
        <v>0</v>
      </c>
      <c r="T17" s="283">
        <f>VLOOKUP(G17,'3-Productie normen'!A:N,11,FALSE)</f>
        <v>0</v>
      </c>
      <c r="U17" s="283"/>
      <c r="W17" s="284">
        <f t="shared" si="6"/>
        <v>43548.5</v>
      </c>
    </row>
    <row r="18" spans="1:23" ht="14.1" customHeight="1">
      <c r="A18" s="37">
        <f t="shared" si="7"/>
        <v>18</v>
      </c>
      <c r="B18" s="265" t="s">
        <v>45</v>
      </c>
      <c r="C18" s="265" t="s">
        <v>130</v>
      </c>
      <c r="D18" s="276" t="s">
        <v>131</v>
      </c>
      <c r="E18" s="276" t="s">
        <v>148</v>
      </c>
      <c r="F18" s="265" t="s">
        <v>147</v>
      </c>
      <c r="G18" s="265" t="s">
        <v>93</v>
      </c>
      <c r="H18" s="277" t="s">
        <v>138</v>
      </c>
      <c r="I18" s="278">
        <v>216.3</v>
      </c>
      <c r="J18" s="279">
        <f t="shared" si="0"/>
        <v>251</v>
      </c>
      <c r="K18" s="280">
        <v>251</v>
      </c>
      <c r="L18" s="280"/>
      <c r="M18" s="280"/>
      <c r="N18" s="281" t="e">
        <f t="shared" si="1"/>
        <v>#DIV/0!</v>
      </c>
      <c r="O18" s="281">
        <f t="shared" si="2"/>
        <v>0</v>
      </c>
      <c r="P18" s="281">
        <f t="shared" si="3"/>
        <v>0</v>
      </c>
      <c r="Q18" s="282">
        <f>IF(K18="nio",0,IF(K18&gt;0,VLOOKUP(G18,'3-Productie normen'!A:N,VLOOKUP(K18,'3-Productie normen'!$B$31:$C$37,2,FALSE),FALSE)))/VLOOKUP(B18,'2-Kosten per locatie'!$A$14:$C$28,3,FALSE)</f>
        <v>0</v>
      </c>
      <c r="R18" s="282">
        <f t="shared" si="4"/>
        <v>0</v>
      </c>
      <c r="S18" s="282">
        <f t="shared" si="5"/>
        <v>0</v>
      </c>
      <c r="T18" s="283">
        <f>VLOOKUP(G18,'3-Productie normen'!A:N,11,FALSE)</f>
        <v>0</v>
      </c>
      <c r="U18" s="283"/>
      <c r="W18" s="284">
        <f t="shared" si="6"/>
        <v>54291.3</v>
      </c>
    </row>
    <row r="19" spans="1:23" ht="14.1" customHeight="1">
      <c r="A19" s="37">
        <f t="shared" si="7"/>
        <v>19</v>
      </c>
      <c r="B19" s="265" t="s">
        <v>45</v>
      </c>
      <c r="C19" s="265" t="s">
        <v>130</v>
      </c>
      <c r="D19" s="276" t="s">
        <v>131</v>
      </c>
      <c r="E19" s="276" t="s">
        <v>149</v>
      </c>
      <c r="F19" s="265" t="s">
        <v>150</v>
      </c>
      <c r="G19" s="265" t="s">
        <v>97</v>
      </c>
      <c r="H19" s="277" t="s">
        <v>138</v>
      </c>
      <c r="I19" s="278">
        <v>78.400000000000006</v>
      </c>
      <c r="J19" s="279">
        <f t="shared" si="0"/>
        <v>0</v>
      </c>
      <c r="K19" s="280" t="s">
        <v>151</v>
      </c>
      <c r="L19" s="280"/>
      <c r="M19" s="280"/>
      <c r="N19" s="281">
        <f t="shared" si="1"/>
        <v>0</v>
      </c>
      <c r="O19" s="281">
        <f t="shared" si="2"/>
        <v>0</v>
      </c>
      <c r="P19" s="281">
        <f t="shared" si="3"/>
        <v>0</v>
      </c>
      <c r="Q19" s="282">
        <f>IF(K19="nio",0,IF(K19&gt;0,VLOOKUP(G19,'3-Productie normen'!A:N,VLOOKUP(K19,'3-Productie normen'!$B$31:$C$37,2,FALSE),FALSE)))/VLOOKUP(B19,'2-Kosten per locatie'!$A$14:$C$28,3,FALSE)</f>
        <v>0</v>
      </c>
      <c r="R19" s="282">
        <f t="shared" si="4"/>
        <v>0</v>
      </c>
      <c r="S19" s="282">
        <f t="shared" si="5"/>
        <v>0</v>
      </c>
      <c r="T19" s="283">
        <f>VLOOKUP(G19,'3-Productie normen'!A:N,11,FALSE)</f>
        <v>0</v>
      </c>
      <c r="U19" s="283"/>
      <c r="W19" s="284">
        <f t="shared" si="6"/>
        <v>0</v>
      </c>
    </row>
    <row r="20" spans="1:23" ht="14.1" customHeight="1">
      <c r="A20" s="37">
        <f t="shared" si="7"/>
        <v>20</v>
      </c>
      <c r="B20" s="265" t="s">
        <v>45</v>
      </c>
      <c r="C20" s="265" t="s">
        <v>130</v>
      </c>
      <c r="D20" s="276" t="s">
        <v>131</v>
      </c>
      <c r="E20" s="276" t="s">
        <v>152</v>
      </c>
      <c r="F20" s="265" t="s">
        <v>140</v>
      </c>
      <c r="G20" s="265" t="s">
        <v>96</v>
      </c>
      <c r="H20" s="277" t="s">
        <v>134</v>
      </c>
      <c r="I20" s="278">
        <v>44.9</v>
      </c>
      <c r="J20" s="279">
        <f t="shared" si="0"/>
        <v>251</v>
      </c>
      <c r="K20" s="280">
        <v>251</v>
      </c>
      <c r="L20" s="280"/>
      <c r="M20" s="280"/>
      <c r="N20" s="281" t="e">
        <f t="shared" si="1"/>
        <v>#DIV/0!</v>
      </c>
      <c r="O20" s="281">
        <f t="shared" si="2"/>
        <v>0</v>
      </c>
      <c r="P20" s="281">
        <f t="shared" si="3"/>
        <v>0</v>
      </c>
      <c r="Q20" s="282">
        <f>IF(K20="nio",0,IF(K20&gt;0,VLOOKUP(G20,'3-Productie normen'!A:N,VLOOKUP(K20,'3-Productie normen'!$B$31:$C$37,2,FALSE),FALSE)))/VLOOKUP(B20,'2-Kosten per locatie'!$A$14:$C$28,3,FALSE)</f>
        <v>0</v>
      </c>
      <c r="R20" s="282">
        <f t="shared" si="4"/>
        <v>0</v>
      </c>
      <c r="S20" s="282">
        <f t="shared" si="5"/>
        <v>0</v>
      </c>
      <c r="T20" s="283">
        <f>VLOOKUP(G20,'3-Productie normen'!A:N,11,FALSE)</f>
        <v>0</v>
      </c>
      <c r="U20" s="283"/>
      <c r="W20" s="284">
        <f t="shared" si="6"/>
        <v>11269.9</v>
      </c>
    </row>
    <row r="21" spans="1:23" ht="14.1" customHeight="1">
      <c r="A21" s="37">
        <f t="shared" si="7"/>
        <v>21</v>
      </c>
      <c r="B21" s="265" t="s">
        <v>45</v>
      </c>
      <c r="C21" s="265" t="s">
        <v>130</v>
      </c>
      <c r="D21" s="276" t="s">
        <v>131</v>
      </c>
      <c r="E21" s="276" t="s">
        <v>153</v>
      </c>
      <c r="F21" s="265" t="s">
        <v>140</v>
      </c>
      <c r="G21" s="265" t="s">
        <v>96</v>
      </c>
      <c r="H21" s="277" t="s">
        <v>134</v>
      </c>
      <c r="I21" s="278">
        <v>35.9</v>
      </c>
      <c r="J21" s="279">
        <f t="shared" si="0"/>
        <v>251</v>
      </c>
      <c r="K21" s="280">
        <v>251</v>
      </c>
      <c r="L21" s="280"/>
      <c r="M21" s="280"/>
      <c r="N21" s="281" t="e">
        <f t="shared" si="1"/>
        <v>#DIV/0!</v>
      </c>
      <c r="O21" s="281">
        <f t="shared" si="2"/>
        <v>0</v>
      </c>
      <c r="P21" s="281">
        <f t="shared" si="3"/>
        <v>0</v>
      </c>
      <c r="Q21" s="282">
        <f>IF(K21="nio",0,IF(K21&gt;0,VLOOKUP(G21,'3-Productie normen'!A:N,VLOOKUP(K21,'3-Productie normen'!$B$31:$C$37,2,FALSE),FALSE)))/VLOOKUP(B21,'2-Kosten per locatie'!$A$14:$C$28,3,FALSE)</f>
        <v>0</v>
      </c>
      <c r="R21" s="282">
        <f t="shared" si="4"/>
        <v>0</v>
      </c>
      <c r="S21" s="282">
        <f t="shared" si="5"/>
        <v>0</v>
      </c>
      <c r="T21" s="283">
        <f>VLOOKUP(G21,'3-Productie normen'!A:N,11,FALSE)</f>
        <v>0</v>
      </c>
      <c r="U21" s="283"/>
      <c r="W21" s="284">
        <f t="shared" si="6"/>
        <v>9010.9</v>
      </c>
    </row>
    <row r="22" spans="1:23" ht="14.1" customHeight="1">
      <c r="A22" s="37">
        <f t="shared" si="7"/>
        <v>22</v>
      </c>
      <c r="B22" s="265" t="s">
        <v>45</v>
      </c>
      <c r="C22" s="265" t="s">
        <v>130</v>
      </c>
      <c r="D22" s="276" t="s">
        <v>131</v>
      </c>
      <c r="E22" s="276" t="s">
        <v>154</v>
      </c>
      <c r="F22" s="265" t="s">
        <v>140</v>
      </c>
      <c r="G22" s="265" t="s">
        <v>96</v>
      </c>
      <c r="H22" s="277" t="s">
        <v>134</v>
      </c>
      <c r="I22" s="278">
        <v>67.3</v>
      </c>
      <c r="J22" s="279">
        <f t="shared" si="0"/>
        <v>251</v>
      </c>
      <c r="K22" s="280">
        <v>251</v>
      </c>
      <c r="L22" s="280"/>
      <c r="M22" s="280"/>
      <c r="N22" s="281" t="e">
        <f t="shared" si="1"/>
        <v>#DIV/0!</v>
      </c>
      <c r="O22" s="281">
        <f t="shared" si="2"/>
        <v>0</v>
      </c>
      <c r="P22" s="281">
        <f t="shared" si="3"/>
        <v>0</v>
      </c>
      <c r="Q22" s="282">
        <f>IF(K22="nio",0,IF(K22&gt;0,VLOOKUP(G22,'3-Productie normen'!A:N,VLOOKUP(K22,'3-Productie normen'!$B$31:$C$37,2,FALSE),FALSE)))/VLOOKUP(B22,'2-Kosten per locatie'!$A$14:$C$28,3,FALSE)</f>
        <v>0</v>
      </c>
      <c r="R22" s="282">
        <f t="shared" si="4"/>
        <v>0</v>
      </c>
      <c r="S22" s="282">
        <f t="shared" si="5"/>
        <v>0</v>
      </c>
      <c r="T22" s="283">
        <f>VLOOKUP(G22,'3-Productie normen'!A:N,11,FALSE)</f>
        <v>0</v>
      </c>
      <c r="U22" s="283"/>
      <c r="W22" s="284">
        <f t="shared" si="6"/>
        <v>16892.3</v>
      </c>
    </row>
    <row r="23" spans="1:23" ht="14.1" customHeight="1">
      <c r="A23" s="37">
        <f t="shared" si="7"/>
        <v>23</v>
      </c>
      <c r="B23" s="265" t="s">
        <v>45</v>
      </c>
      <c r="C23" s="265" t="s">
        <v>130</v>
      </c>
      <c r="D23" s="276" t="s">
        <v>131</v>
      </c>
      <c r="E23" s="276" t="s">
        <v>155</v>
      </c>
      <c r="F23" s="265" t="s">
        <v>156</v>
      </c>
      <c r="G23" s="265" t="s">
        <v>96</v>
      </c>
      <c r="H23" s="277" t="s">
        <v>134</v>
      </c>
      <c r="I23" s="278">
        <v>38.1</v>
      </c>
      <c r="J23" s="279">
        <f t="shared" si="0"/>
        <v>251</v>
      </c>
      <c r="K23" s="280">
        <v>251</v>
      </c>
      <c r="L23" s="280"/>
      <c r="M23" s="280"/>
      <c r="N23" s="281" t="e">
        <f t="shared" si="1"/>
        <v>#DIV/0!</v>
      </c>
      <c r="O23" s="281">
        <f t="shared" si="2"/>
        <v>0</v>
      </c>
      <c r="P23" s="281">
        <f t="shared" si="3"/>
        <v>0</v>
      </c>
      <c r="Q23" s="282">
        <f>IF(K23="nio",0,IF(K23&gt;0,VLOOKUP(G23,'3-Productie normen'!A:N,VLOOKUP(K23,'3-Productie normen'!$B$31:$C$37,2,FALSE),FALSE)))/VLOOKUP(B23,'2-Kosten per locatie'!$A$14:$C$28,3,FALSE)</f>
        <v>0</v>
      </c>
      <c r="R23" s="282">
        <f t="shared" si="4"/>
        <v>0</v>
      </c>
      <c r="S23" s="282">
        <f t="shared" si="5"/>
        <v>0</v>
      </c>
      <c r="T23" s="283">
        <f>VLOOKUP(G23,'3-Productie normen'!A:N,11,FALSE)</f>
        <v>0</v>
      </c>
      <c r="U23" s="283"/>
      <c r="W23" s="284">
        <f t="shared" si="6"/>
        <v>9563.1</v>
      </c>
    </row>
    <row r="24" spans="1:23" ht="14.1" customHeight="1">
      <c r="A24" s="37">
        <f t="shared" si="7"/>
        <v>24</v>
      </c>
      <c r="B24" s="265" t="s">
        <v>45</v>
      </c>
      <c r="C24" s="265" t="s">
        <v>130</v>
      </c>
      <c r="D24" s="276" t="s">
        <v>131</v>
      </c>
      <c r="E24" s="276" t="s">
        <v>157</v>
      </c>
      <c r="F24" s="265" t="s">
        <v>158</v>
      </c>
      <c r="G24" s="265" t="s">
        <v>85</v>
      </c>
      <c r="H24" s="277" t="s">
        <v>134</v>
      </c>
      <c r="I24" s="278">
        <v>18.8</v>
      </c>
      <c r="J24" s="279">
        <f t="shared" si="0"/>
        <v>251</v>
      </c>
      <c r="K24" s="280">
        <v>251</v>
      </c>
      <c r="L24" s="280"/>
      <c r="M24" s="280"/>
      <c r="N24" s="281" t="e">
        <f t="shared" si="1"/>
        <v>#DIV/0!</v>
      </c>
      <c r="O24" s="281">
        <f t="shared" si="2"/>
        <v>0</v>
      </c>
      <c r="P24" s="281">
        <f t="shared" si="3"/>
        <v>0</v>
      </c>
      <c r="Q24" s="282">
        <f>IF(K24="nio",0,IF(K24&gt;0,VLOOKUP(G24,'3-Productie normen'!A:N,VLOOKUP(K24,'3-Productie normen'!$B$31:$C$37,2,FALSE),FALSE)))/VLOOKUP(B24,'2-Kosten per locatie'!$A$14:$C$28,3,FALSE)</f>
        <v>0</v>
      </c>
      <c r="R24" s="282">
        <f t="shared" si="4"/>
        <v>0</v>
      </c>
      <c r="S24" s="282">
        <f t="shared" si="5"/>
        <v>0</v>
      </c>
      <c r="T24" s="283">
        <f>VLOOKUP(G24,'3-Productie normen'!A:N,11,FALSE)</f>
        <v>0</v>
      </c>
      <c r="U24" s="283"/>
      <c r="W24" s="284">
        <f t="shared" si="6"/>
        <v>4718.8</v>
      </c>
    </row>
    <row r="25" spans="1:23" ht="14.1" customHeight="1">
      <c r="A25" s="37">
        <f t="shared" si="7"/>
        <v>25</v>
      </c>
      <c r="B25" s="265" t="s">
        <v>45</v>
      </c>
      <c r="C25" s="265" t="s">
        <v>130</v>
      </c>
      <c r="D25" s="276" t="s">
        <v>131</v>
      </c>
      <c r="E25" s="276" t="s">
        <v>159</v>
      </c>
      <c r="F25" s="265" t="s">
        <v>160</v>
      </c>
      <c r="G25" s="265" t="s">
        <v>96</v>
      </c>
      <c r="H25" s="277" t="s">
        <v>138</v>
      </c>
      <c r="I25" s="278">
        <v>48.6</v>
      </c>
      <c r="J25" s="279">
        <f t="shared" si="0"/>
        <v>251</v>
      </c>
      <c r="K25" s="280">
        <v>251</v>
      </c>
      <c r="L25" s="280"/>
      <c r="M25" s="280"/>
      <c r="N25" s="281" t="e">
        <f t="shared" si="1"/>
        <v>#DIV/0!</v>
      </c>
      <c r="O25" s="281">
        <f t="shared" si="2"/>
        <v>0</v>
      </c>
      <c r="P25" s="281">
        <f t="shared" si="3"/>
        <v>0</v>
      </c>
      <c r="Q25" s="282">
        <f>IF(K25="nio",0,IF(K25&gt;0,VLOOKUP(G25,'3-Productie normen'!A:N,VLOOKUP(K25,'3-Productie normen'!$B$31:$C$37,2,FALSE),FALSE)))/VLOOKUP(B25,'2-Kosten per locatie'!$A$14:$C$28,3,FALSE)</f>
        <v>0</v>
      </c>
      <c r="R25" s="282">
        <f t="shared" si="4"/>
        <v>0</v>
      </c>
      <c r="S25" s="282">
        <f t="shared" si="5"/>
        <v>0</v>
      </c>
      <c r="T25" s="283">
        <f>VLOOKUP(G25,'3-Productie normen'!A:N,11,FALSE)</f>
        <v>0</v>
      </c>
      <c r="U25" s="283"/>
      <c r="W25" s="284">
        <f t="shared" si="6"/>
        <v>12198.6</v>
      </c>
    </row>
    <row r="26" spans="1:23" ht="14.1" customHeight="1">
      <c r="A26" s="37">
        <f t="shared" si="7"/>
        <v>26</v>
      </c>
      <c r="B26" s="265" t="s">
        <v>45</v>
      </c>
      <c r="C26" s="265" t="s">
        <v>130</v>
      </c>
      <c r="D26" s="276" t="s">
        <v>131</v>
      </c>
      <c r="E26" s="276" t="s">
        <v>161</v>
      </c>
      <c r="F26" s="265" t="s">
        <v>162</v>
      </c>
      <c r="G26" s="265" t="s">
        <v>81</v>
      </c>
      <c r="H26" s="277" t="s">
        <v>134</v>
      </c>
      <c r="I26" s="278">
        <v>98.6</v>
      </c>
      <c r="J26" s="279">
        <f t="shared" si="0"/>
        <v>251</v>
      </c>
      <c r="K26" s="280">
        <v>251</v>
      </c>
      <c r="L26" s="280"/>
      <c r="M26" s="280"/>
      <c r="N26" s="281" t="e">
        <f t="shared" si="1"/>
        <v>#DIV/0!</v>
      </c>
      <c r="O26" s="281">
        <f t="shared" si="2"/>
        <v>0</v>
      </c>
      <c r="P26" s="281">
        <f t="shared" si="3"/>
        <v>0</v>
      </c>
      <c r="Q26" s="282">
        <f>IF(K26="nio",0,IF(K26&gt;0,VLOOKUP(G26,'3-Productie normen'!A:N,VLOOKUP(K26,'3-Productie normen'!$B$31:$C$37,2,FALSE),FALSE)))/VLOOKUP(B26,'2-Kosten per locatie'!$A$14:$C$28,3,FALSE)</f>
        <v>0</v>
      </c>
      <c r="R26" s="282">
        <f t="shared" si="4"/>
        <v>0</v>
      </c>
      <c r="S26" s="282">
        <f t="shared" si="5"/>
        <v>0</v>
      </c>
      <c r="T26" s="283">
        <f>VLOOKUP(G26,'3-Productie normen'!A:N,11,FALSE)</f>
        <v>0</v>
      </c>
      <c r="U26" s="283"/>
      <c r="W26" s="284">
        <f t="shared" si="6"/>
        <v>24748.6</v>
      </c>
    </row>
    <row r="27" spans="1:23" ht="14.1" customHeight="1">
      <c r="A27" s="37">
        <f t="shared" si="7"/>
        <v>27</v>
      </c>
      <c r="B27" s="265" t="s">
        <v>45</v>
      </c>
      <c r="C27" s="265" t="s">
        <v>130</v>
      </c>
      <c r="D27" s="276" t="s">
        <v>131</v>
      </c>
      <c r="E27" s="276" t="s">
        <v>163</v>
      </c>
      <c r="F27" s="265" t="s">
        <v>164</v>
      </c>
      <c r="G27" s="265" t="s">
        <v>96</v>
      </c>
      <c r="H27" s="277" t="s">
        <v>134</v>
      </c>
      <c r="I27" s="278">
        <v>9.1</v>
      </c>
      <c r="J27" s="279">
        <f t="shared" si="0"/>
        <v>251</v>
      </c>
      <c r="K27" s="280">
        <v>251</v>
      </c>
      <c r="L27" s="280"/>
      <c r="M27" s="280"/>
      <c r="N27" s="281" t="e">
        <f t="shared" si="1"/>
        <v>#DIV/0!</v>
      </c>
      <c r="O27" s="281">
        <f t="shared" si="2"/>
        <v>0</v>
      </c>
      <c r="P27" s="281">
        <f t="shared" si="3"/>
        <v>0</v>
      </c>
      <c r="Q27" s="282">
        <f>IF(K27="nio",0,IF(K27&gt;0,VLOOKUP(G27,'3-Productie normen'!A:N,VLOOKUP(K27,'3-Productie normen'!$B$31:$C$37,2,FALSE),FALSE)))/VLOOKUP(B27,'2-Kosten per locatie'!$A$14:$C$28,3,FALSE)</f>
        <v>0</v>
      </c>
      <c r="R27" s="282">
        <f t="shared" si="4"/>
        <v>0</v>
      </c>
      <c r="S27" s="282">
        <f t="shared" si="5"/>
        <v>0</v>
      </c>
      <c r="T27" s="283">
        <f>VLOOKUP(G27,'3-Productie normen'!A:N,11,FALSE)</f>
        <v>0</v>
      </c>
      <c r="U27" s="283"/>
      <c r="W27" s="284">
        <f t="shared" si="6"/>
        <v>2284.1</v>
      </c>
    </row>
    <row r="28" spans="1:23" ht="14.1" customHeight="1">
      <c r="A28" s="37">
        <f t="shared" si="7"/>
        <v>28</v>
      </c>
      <c r="B28" s="265" t="s">
        <v>45</v>
      </c>
      <c r="C28" s="265" t="s">
        <v>130</v>
      </c>
      <c r="D28" s="276" t="s">
        <v>131</v>
      </c>
      <c r="E28" s="276" t="s">
        <v>165</v>
      </c>
      <c r="F28" s="265" t="s">
        <v>164</v>
      </c>
      <c r="G28" s="265" t="s">
        <v>96</v>
      </c>
      <c r="H28" s="277" t="s">
        <v>134</v>
      </c>
      <c r="I28" s="278">
        <v>9.4</v>
      </c>
      <c r="J28" s="279">
        <f t="shared" si="0"/>
        <v>251</v>
      </c>
      <c r="K28" s="280">
        <v>251</v>
      </c>
      <c r="L28" s="280"/>
      <c r="M28" s="280"/>
      <c r="N28" s="281" t="e">
        <f t="shared" si="1"/>
        <v>#DIV/0!</v>
      </c>
      <c r="O28" s="281">
        <f t="shared" si="2"/>
        <v>0</v>
      </c>
      <c r="P28" s="281">
        <f t="shared" si="3"/>
        <v>0</v>
      </c>
      <c r="Q28" s="282">
        <f>IF(K28="nio",0,IF(K28&gt;0,VLOOKUP(G28,'3-Productie normen'!A:N,VLOOKUP(K28,'3-Productie normen'!$B$31:$C$37,2,FALSE),FALSE)))/VLOOKUP(B28,'2-Kosten per locatie'!$A$14:$C$28,3,FALSE)</f>
        <v>0</v>
      </c>
      <c r="R28" s="282">
        <f t="shared" si="4"/>
        <v>0</v>
      </c>
      <c r="S28" s="282">
        <f t="shared" si="5"/>
        <v>0</v>
      </c>
      <c r="T28" s="283">
        <f>VLOOKUP(G28,'3-Productie normen'!A:N,11,FALSE)</f>
        <v>0</v>
      </c>
      <c r="U28" s="283"/>
      <c r="W28" s="284">
        <f t="shared" si="6"/>
        <v>2359.4</v>
      </c>
    </row>
    <row r="29" spans="1:23" ht="14.1" customHeight="1">
      <c r="A29" s="37">
        <f t="shared" si="7"/>
        <v>29</v>
      </c>
      <c r="B29" s="265" t="s">
        <v>45</v>
      </c>
      <c r="C29" s="265" t="s">
        <v>130</v>
      </c>
      <c r="D29" s="276" t="s">
        <v>131</v>
      </c>
      <c r="E29" s="276" t="s">
        <v>166</v>
      </c>
      <c r="F29" s="265" t="s">
        <v>167</v>
      </c>
      <c r="G29" s="265" t="s">
        <v>81</v>
      </c>
      <c r="H29" s="277" t="s">
        <v>168</v>
      </c>
      <c r="I29" s="278">
        <v>183.7</v>
      </c>
      <c r="J29" s="279">
        <f t="shared" si="0"/>
        <v>251</v>
      </c>
      <c r="K29" s="280">
        <v>251</v>
      </c>
      <c r="L29" s="280"/>
      <c r="M29" s="280"/>
      <c r="N29" s="281" t="e">
        <f t="shared" si="1"/>
        <v>#DIV/0!</v>
      </c>
      <c r="O29" s="281">
        <f t="shared" si="2"/>
        <v>0</v>
      </c>
      <c r="P29" s="281">
        <f t="shared" si="3"/>
        <v>0</v>
      </c>
      <c r="Q29" s="282">
        <f>IF(K29="nio",0,IF(K29&gt;0,VLOOKUP(G29,'3-Productie normen'!A:N,VLOOKUP(K29,'3-Productie normen'!$B$31:$C$37,2,FALSE),FALSE)))/VLOOKUP(B29,'2-Kosten per locatie'!$A$14:$C$28,3,FALSE)</f>
        <v>0</v>
      </c>
      <c r="R29" s="282">
        <f t="shared" si="4"/>
        <v>0</v>
      </c>
      <c r="S29" s="282">
        <f t="shared" si="5"/>
        <v>0</v>
      </c>
      <c r="T29" s="283">
        <f>VLOOKUP(G29,'3-Productie normen'!A:N,11,FALSE)</f>
        <v>0</v>
      </c>
      <c r="U29" s="283"/>
      <c r="W29" s="284">
        <f t="shared" si="6"/>
        <v>46108.7</v>
      </c>
    </row>
    <row r="30" spans="1:23" ht="14.1" customHeight="1">
      <c r="A30" s="37">
        <f t="shared" si="7"/>
        <v>30</v>
      </c>
      <c r="B30" s="265" t="s">
        <v>45</v>
      </c>
      <c r="C30" s="265" t="s">
        <v>130</v>
      </c>
      <c r="D30" s="276" t="s">
        <v>131</v>
      </c>
      <c r="E30" s="276" t="s">
        <v>169</v>
      </c>
      <c r="F30" s="265" t="s">
        <v>170</v>
      </c>
      <c r="G30" s="265" t="s">
        <v>92</v>
      </c>
      <c r="H30" s="277" t="s">
        <v>134</v>
      </c>
      <c r="I30" s="278">
        <v>9.1</v>
      </c>
      <c r="J30" s="279">
        <f t="shared" si="0"/>
        <v>12</v>
      </c>
      <c r="K30" s="280">
        <v>12</v>
      </c>
      <c r="L30" s="280"/>
      <c r="M30" s="280"/>
      <c r="N30" s="281" t="e">
        <f t="shared" si="1"/>
        <v>#DIV/0!</v>
      </c>
      <c r="O30" s="281">
        <f t="shared" si="2"/>
        <v>0</v>
      </c>
      <c r="P30" s="281">
        <f t="shared" si="3"/>
        <v>0</v>
      </c>
      <c r="Q30" s="282">
        <f>IF(K30="nio",0,IF(K30&gt;0,VLOOKUP(G30,'3-Productie normen'!A:N,VLOOKUP(K30,'3-Productie normen'!$B$31:$C$37,2,FALSE),FALSE)))/VLOOKUP(B30,'2-Kosten per locatie'!$A$14:$C$28,3,FALSE)</f>
        <v>0</v>
      </c>
      <c r="R30" s="282">
        <f t="shared" si="4"/>
        <v>0</v>
      </c>
      <c r="S30" s="282">
        <f t="shared" si="5"/>
        <v>0</v>
      </c>
      <c r="T30" s="283">
        <f>VLOOKUP(G30,'3-Productie normen'!A:N,11,FALSE)</f>
        <v>0</v>
      </c>
      <c r="U30" s="283"/>
      <c r="W30" s="284">
        <f t="shared" si="6"/>
        <v>109.19999999999999</v>
      </c>
    </row>
    <row r="31" spans="1:23" ht="14.1" customHeight="1">
      <c r="A31" s="37">
        <f t="shared" si="7"/>
        <v>31</v>
      </c>
      <c r="B31" s="265" t="s">
        <v>45</v>
      </c>
      <c r="C31" s="265" t="s">
        <v>130</v>
      </c>
      <c r="D31" s="276" t="s">
        <v>131</v>
      </c>
      <c r="E31" s="276" t="s">
        <v>171</v>
      </c>
      <c r="F31" s="265" t="s">
        <v>172</v>
      </c>
      <c r="G31" s="265" t="s">
        <v>97</v>
      </c>
      <c r="H31" s="277" t="s">
        <v>138</v>
      </c>
      <c r="I31" s="278">
        <v>22.7</v>
      </c>
      <c r="J31" s="279">
        <f t="shared" si="0"/>
        <v>0</v>
      </c>
      <c r="K31" s="280" t="s">
        <v>151</v>
      </c>
      <c r="L31" s="280"/>
      <c r="M31" s="280"/>
      <c r="N31" s="281">
        <f t="shared" si="1"/>
        <v>0</v>
      </c>
      <c r="O31" s="281">
        <f t="shared" si="2"/>
        <v>0</v>
      </c>
      <c r="P31" s="281">
        <f t="shared" si="3"/>
        <v>0</v>
      </c>
      <c r="Q31" s="282">
        <f>IF(K31="nio",0,IF(K31&gt;0,VLOOKUP(G31,'3-Productie normen'!A:N,VLOOKUP(K31,'3-Productie normen'!$B$31:$C$37,2,FALSE),FALSE)))/VLOOKUP(B31,'2-Kosten per locatie'!$A$14:$C$28,3,FALSE)</f>
        <v>0</v>
      </c>
      <c r="R31" s="282">
        <f t="shared" si="4"/>
        <v>0</v>
      </c>
      <c r="S31" s="282">
        <f t="shared" si="5"/>
        <v>0</v>
      </c>
      <c r="T31" s="283">
        <f>VLOOKUP(G31,'3-Productie normen'!A:N,11,FALSE)</f>
        <v>0</v>
      </c>
      <c r="U31" s="283"/>
      <c r="W31" s="284">
        <f t="shared" si="6"/>
        <v>0</v>
      </c>
    </row>
    <row r="32" spans="1:23" ht="14.1" customHeight="1">
      <c r="A32" s="37">
        <f t="shared" si="7"/>
        <v>32</v>
      </c>
      <c r="B32" s="265" t="s">
        <v>45</v>
      </c>
      <c r="C32" s="265" t="s">
        <v>130</v>
      </c>
      <c r="D32" s="276" t="s">
        <v>131</v>
      </c>
      <c r="E32" s="276" t="s">
        <v>173</v>
      </c>
      <c r="F32" s="265" t="s">
        <v>174</v>
      </c>
      <c r="G32" s="265" t="s">
        <v>97</v>
      </c>
      <c r="H32" s="277" t="s">
        <v>175</v>
      </c>
      <c r="I32" s="278">
        <v>10.8</v>
      </c>
      <c r="J32" s="279">
        <f t="shared" si="0"/>
        <v>0</v>
      </c>
      <c r="K32" s="280" t="s">
        <v>151</v>
      </c>
      <c r="L32" s="280"/>
      <c r="M32" s="280"/>
      <c r="N32" s="281">
        <f t="shared" si="1"/>
        <v>0</v>
      </c>
      <c r="O32" s="281">
        <f t="shared" si="2"/>
        <v>0</v>
      </c>
      <c r="P32" s="281">
        <f t="shared" si="3"/>
        <v>0</v>
      </c>
      <c r="Q32" s="282">
        <f>IF(K32="nio",0,IF(K32&gt;0,VLOOKUP(G32,'3-Productie normen'!A:N,VLOOKUP(K32,'3-Productie normen'!$B$31:$C$37,2,FALSE),FALSE)))/VLOOKUP(B32,'2-Kosten per locatie'!$A$14:$C$28,3,FALSE)</f>
        <v>0</v>
      </c>
      <c r="R32" s="282">
        <f t="shared" si="4"/>
        <v>0</v>
      </c>
      <c r="S32" s="282">
        <f t="shared" si="5"/>
        <v>0</v>
      </c>
      <c r="T32" s="283">
        <f>VLOOKUP(G32,'3-Productie normen'!A:N,11,FALSE)</f>
        <v>0</v>
      </c>
      <c r="U32" s="283"/>
      <c r="W32" s="284">
        <f t="shared" si="6"/>
        <v>0</v>
      </c>
    </row>
    <row r="33" spans="1:23" ht="14.1" customHeight="1">
      <c r="A33" s="37">
        <f t="shared" si="7"/>
        <v>33</v>
      </c>
      <c r="B33" s="265" t="s">
        <v>45</v>
      </c>
      <c r="C33" s="265" t="s">
        <v>130</v>
      </c>
      <c r="D33" s="276" t="s">
        <v>131</v>
      </c>
      <c r="E33" s="276" t="s">
        <v>176</v>
      </c>
      <c r="F33" s="265" t="s">
        <v>177</v>
      </c>
      <c r="G33" s="265" t="s">
        <v>97</v>
      </c>
      <c r="H33" s="277" t="s">
        <v>175</v>
      </c>
      <c r="I33" s="278">
        <v>10.1</v>
      </c>
      <c r="J33" s="279">
        <f t="shared" si="0"/>
        <v>0</v>
      </c>
      <c r="K33" s="280" t="s">
        <v>151</v>
      </c>
      <c r="L33" s="280"/>
      <c r="M33" s="280"/>
      <c r="N33" s="281">
        <f t="shared" si="1"/>
        <v>0</v>
      </c>
      <c r="O33" s="281">
        <f t="shared" si="2"/>
        <v>0</v>
      </c>
      <c r="P33" s="281">
        <f t="shared" si="3"/>
        <v>0</v>
      </c>
      <c r="Q33" s="282">
        <f>IF(K33="nio",0,IF(K33&gt;0,VLOOKUP(G33,'3-Productie normen'!A:N,VLOOKUP(K33,'3-Productie normen'!$B$31:$C$37,2,FALSE),FALSE)))/VLOOKUP(B33,'2-Kosten per locatie'!$A$14:$C$28,3,FALSE)</f>
        <v>0</v>
      </c>
      <c r="R33" s="282">
        <f t="shared" si="4"/>
        <v>0</v>
      </c>
      <c r="S33" s="282">
        <f t="shared" si="5"/>
        <v>0</v>
      </c>
      <c r="T33" s="283">
        <f>VLOOKUP(G33,'3-Productie normen'!A:N,11,FALSE)</f>
        <v>0</v>
      </c>
      <c r="U33" s="283"/>
      <c r="W33" s="284">
        <f t="shared" si="6"/>
        <v>0</v>
      </c>
    </row>
    <row r="34" spans="1:23" ht="14.1" customHeight="1">
      <c r="A34" s="37">
        <f t="shared" si="7"/>
        <v>34</v>
      </c>
      <c r="B34" s="265" t="s">
        <v>45</v>
      </c>
      <c r="C34" s="265" t="s">
        <v>130</v>
      </c>
      <c r="D34" s="276" t="s">
        <v>131</v>
      </c>
      <c r="E34" s="276" t="s">
        <v>178</v>
      </c>
      <c r="F34" s="265" t="s">
        <v>179</v>
      </c>
      <c r="G34" s="265" t="s">
        <v>97</v>
      </c>
      <c r="H34" s="277" t="s">
        <v>138</v>
      </c>
      <c r="I34" s="278">
        <v>98.3</v>
      </c>
      <c r="J34" s="279">
        <f t="shared" si="0"/>
        <v>0</v>
      </c>
      <c r="K34" s="280" t="s">
        <v>151</v>
      </c>
      <c r="L34" s="280"/>
      <c r="M34" s="280"/>
      <c r="N34" s="281">
        <f t="shared" si="1"/>
        <v>0</v>
      </c>
      <c r="O34" s="281">
        <f t="shared" si="2"/>
        <v>0</v>
      </c>
      <c r="P34" s="281">
        <f t="shared" si="3"/>
        <v>0</v>
      </c>
      <c r="Q34" s="282">
        <f>IF(K34="nio",0,IF(K34&gt;0,VLOOKUP(G34,'3-Productie normen'!A:N,VLOOKUP(K34,'3-Productie normen'!$B$31:$C$37,2,FALSE),FALSE)))/VLOOKUP(B34,'2-Kosten per locatie'!$A$14:$C$28,3,FALSE)</f>
        <v>0</v>
      </c>
      <c r="R34" s="282">
        <f t="shared" si="4"/>
        <v>0</v>
      </c>
      <c r="S34" s="282">
        <f t="shared" si="5"/>
        <v>0</v>
      </c>
      <c r="T34" s="283">
        <f>VLOOKUP(G34,'3-Productie normen'!A:N,11,FALSE)</f>
        <v>0</v>
      </c>
      <c r="U34" s="283"/>
      <c r="W34" s="284">
        <f t="shared" si="6"/>
        <v>0</v>
      </c>
    </row>
    <row r="35" spans="1:23" ht="14.1" customHeight="1">
      <c r="A35" s="37">
        <f t="shared" si="7"/>
        <v>35</v>
      </c>
      <c r="B35" s="265" t="s">
        <v>45</v>
      </c>
      <c r="C35" s="265" t="s">
        <v>130</v>
      </c>
      <c r="D35" s="276" t="s">
        <v>131</v>
      </c>
      <c r="E35" s="276" t="s">
        <v>180</v>
      </c>
      <c r="F35" s="265" t="s">
        <v>170</v>
      </c>
      <c r="G35" s="265" t="s">
        <v>97</v>
      </c>
      <c r="H35" s="277" t="s">
        <v>138</v>
      </c>
      <c r="I35" s="278">
        <v>8.1999999999999993</v>
      </c>
      <c r="J35" s="279">
        <f t="shared" si="0"/>
        <v>0</v>
      </c>
      <c r="K35" s="280" t="s">
        <v>151</v>
      </c>
      <c r="L35" s="280"/>
      <c r="M35" s="280"/>
      <c r="N35" s="281">
        <f t="shared" si="1"/>
        <v>0</v>
      </c>
      <c r="O35" s="281">
        <f t="shared" si="2"/>
        <v>0</v>
      </c>
      <c r="P35" s="281">
        <f t="shared" si="3"/>
        <v>0</v>
      </c>
      <c r="Q35" s="282">
        <f>IF(K35="nio",0,IF(K35&gt;0,VLOOKUP(G35,'3-Productie normen'!A:N,VLOOKUP(K35,'3-Productie normen'!$B$31:$C$37,2,FALSE),FALSE)))/VLOOKUP(B35,'2-Kosten per locatie'!$A$14:$C$28,3,FALSE)</f>
        <v>0</v>
      </c>
      <c r="R35" s="282">
        <f t="shared" si="4"/>
        <v>0</v>
      </c>
      <c r="S35" s="282">
        <f t="shared" si="5"/>
        <v>0</v>
      </c>
      <c r="T35" s="283">
        <f>VLOOKUP(G35,'3-Productie normen'!A:N,11,FALSE)</f>
        <v>0</v>
      </c>
      <c r="U35" s="283"/>
      <c r="W35" s="284">
        <f t="shared" si="6"/>
        <v>0</v>
      </c>
    </row>
    <row r="36" spans="1:23" ht="14.1" customHeight="1">
      <c r="A36" s="37">
        <f t="shared" si="7"/>
        <v>36</v>
      </c>
      <c r="B36" s="265" t="s">
        <v>45</v>
      </c>
      <c r="C36" s="265" t="s">
        <v>130</v>
      </c>
      <c r="D36" s="276" t="s">
        <v>131</v>
      </c>
      <c r="E36" s="276" t="s">
        <v>181</v>
      </c>
      <c r="F36" s="265" t="s">
        <v>182</v>
      </c>
      <c r="G36" s="265" t="s">
        <v>87</v>
      </c>
      <c r="H36" s="277" t="s">
        <v>134</v>
      </c>
      <c r="I36" s="278">
        <v>5.9</v>
      </c>
      <c r="J36" s="279">
        <f t="shared" si="0"/>
        <v>251</v>
      </c>
      <c r="K36" s="280">
        <v>251</v>
      </c>
      <c r="L36" s="280"/>
      <c r="M36" s="280"/>
      <c r="N36" s="281" t="e">
        <f t="shared" si="1"/>
        <v>#DIV/0!</v>
      </c>
      <c r="O36" s="281">
        <f t="shared" si="2"/>
        <v>0</v>
      </c>
      <c r="P36" s="281">
        <f t="shared" si="3"/>
        <v>0</v>
      </c>
      <c r="Q36" s="282">
        <f>IF(K36="nio",0,IF(K36&gt;0,VLOOKUP(G36,'3-Productie normen'!A:N,VLOOKUP(K36,'3-Productie normen'!$B$31:$C$37,2,FALSE),FALSE)))/VLOOKUP(B36,'2-Kosten per locatie'!$A$14:$C$28,3,FALSE)</f>
        <v>0</v>
      </c>
      <c r="R36" s="282">
        <f t="shared" si="4"/>
        <v>0</v>
      </c>
      <c r="S36" s="282">
        <f t="shared" si="5"/>
        <v>0</v>
      </c>
      <c r="T36" s="283">
        <f>VLOOKUP(G36,'3-Productie normen'!A:N,11,FALSE)</f>
        <v>0</v>
      </c>
      <c r="U36" s="283"/>
      <c r="W36" s="284">
        <f t="shared" si="6"/>
        <v>1480.9</v>
      </c>
    </row>
    <row r="37" spans="1:23" ht="14.1" customHeight="1">
      <c r="A37" s="37">
        <f t="shared" si="7"/>
        <v>37</v>
      </c>
      <c r="B37" s="265" t="s">
        <v>45</v>
      </c>
      <c r="C37" s="265" t="s">
        <v>130</v>
      </c>
      <c r="D37" s="276" t="s">
        <v>131</v>
      </c>
      <c r="E37" s="276" t="s">
        <v>183</v>
      </c>
      <c r="F37" s="265" t="s">
        <v>184</v>
      </c>
      <c r="G37" s="265" t="s">
        <v>92</v>
      </c>
      <c r="H37" s="277" t="s">
        <v>138</v>
      </c>
      <c r="I37" s="278">
        <v>24.2</v>
      </c>
      <c r="J37" s="279">
        <f t="shared" si="0"/>
        <v>12</v>
      </c>
      <c r="K37" s="280">
        <v>12</v>
      </c>
      <c r="L37" s="280"/>
      <c r="M37" s="280"/>
      <c r="N37" s="281" t="e">
        <f t="shared" si="1"/>
        <v>#DIV/0!</v>
      </c>
      <c r="O37" s="281">
        <f t="shared" si="2"/>
        <v>0</v>
      </c>
      <c r="P37" s="281">
        <f t="shared" si="3"/>
        <v>0</v>
      </c>
      <c r="Q37" s="282">
        <f>IF(K37="nio",0,IF(K37&gt;0,VLOOKUP(G37,'3-Productie normen'!A:N,VLOOKUP(K37,'3-Productie normen'!$B$31:$C$37,2,FALSE),FALSE)))/VLOOKUP(B37,'2-Kosten per locatie'!$A$14:$C$28,3,FALSE)</f>
        <v>0</v>
      </c>
      <c r="R37" s="282">
        <f t="shared" si="4"/>
        <v>0</v>
      </c>
      <c r="S37" s="282">
        <f t="shared" si="5"/>
        <v>0</v>
      </c>
      <c r="T37" s="283">
        <f>VLOOKUP(G37,'3-Productie normen'!A:N,11,FALSE)</f>
        <v>0</v>
      </c>
      <c r="U37" s="283"/>
      <c r="W37" s="284">
        <f t="shared" si="6"/>
        <v>290.39999999999998</v>
      </c>
    </row>
    <row r="38" spans="1:23" ht="14.1" customHeight="1">
      <c r="A38" s="37">
        <f t="shared" si="7"/>
        <v>38</v>
      </c>
      <c r="B38" s="265" t="s">
        <v>45</v>
      </c>
      <c r="C38" s="265" t="s">
        <v>130</v>
      </c>
      <c r="D38" s="276" t="s">
        <v>131</v>
      </c>
      <c r="E38" s="276" t="s">
        <v>185</v>
      </c>
      <c r="F38" s="265" t="s">
        <v>186</v>
      </c>
      <c r="G38" s="265" t="s">
        <v>85</v>
      </c>
      <c r="H38" s="277" t="s">
        <v>138</v>
      </c>
      <c r="I38" s="278">
        <v>118.4</v>
      </c>
      <c r="J38" s="279">
        <f t="shared" si="0"/>
        <v>251</v>
      </c>
      <c r="K38" s="280">
        <v>251</v>
      </c>
      <c r="L38" s="280"/>
      <c r="M38" s="280"/>
      <c r="N38" s="281" t="e">
        <f t="shared" si="1"/>
        <v>#DIV/0!</v>
      </c>
      <c r="O38" s="281">
        <f t="shared" si="2"/>
        <v>0</v>
      </c>
      <c r="P38" s="281">
        <f t="shared" si="3"/>
        <v>0</v>
      </c>
      <c r="Q38" s="282">
        <f>IF(K38="nio",0,IF(K38&gt;0,VLOOKUP(G38,'3-Productie normen'!A:N,VLOOKUP(K38,'3-Productie normen'!$B$31:$C$37,2,FALSE),FALSE)))/VLOOKUP(B38,'2-Kosten per locatie'!$A$14:$C$28,3,FALSE)</f>
        <v>0</v>
      </c>
      <c r="R38" s="282">
        <f t="shared" si="4"/>
        <v>0</v>
      </c>
      <c r="S38" s="282">
        <f t="shared" si="5"/>
        <v>0</v>
      </c>
      <c r="T38" s="283">
        <f>VLOOKUP(G38,'3-Productie normen'!A:N,11,FALSE)</f>
        <v>0</v>
      </c>
      <c r="U38" s="283"/>
      <c r="W38" s="284">
        <f t="shared" si="6"/>
        <v>29718.400000000001</v>
      </c>
    </row>
    <row r="39" spans="1:23" ht="14.1" customHeight="1">
      <c r="A39" s="37">
        <f t="shared" si="7"/>
        <v>39</v>
      </c>
      <c r="B39" s="265" t="s">
        <v>45</v>
      </c>
      <c r="C39" s="265" t="s">
        <v>130</v>
      </c>
      <c r="D39" s="276" t="s">
        <v>131</v>
      </c>
      <c r="E39" s="276" t="s">
        <v>187</v>
      </c>
      <c r="F39" s="265" t="s">
        <v>186</v>
      </c>
      <c r="G39" s="265" t="s">
        <v>85</v>
      </c>
      <c r="H39" s="277" t="s">
        <v>138</v>
      </c>
      <c r="I39" s="278">
        <v>9.1999999999999993</v>
      </c>
      <c r="J39" s="279">
        <f t="shared" si="0"/>
        <v>251</v>
      </c>
      <c r="K39" s="280">
        <v>251</v>
      </c>
      <c r="L39" s="280"/>
      <c r="M39" s="280"/>
      <c r="N39" s="281" t="e">
        <f t="shared" si="1"/>
        <v>#DIV/0!</v>
      </c>
      <c r="O39" s="281">
        <f t="shared" si="2"/>
        <v>0</v>
      </c>
      <c r="P39" s="281">
        <f t="shared" si="3"/>
        <v>0</v>
      </c>
      <c r="Q39" s="282">
        <f>IF(K39="nio",0,IF(K39&gt;0,VLOOKUP(G39,'3-Productie normen'!A:N,VLOOKUP(K39,'3-Productie normen'!$B$31:$C$37,2,FALSE),FALSE)))/VLOOKUP(B39,'2-Kosten per locatie'!$A$14:$C$28,3,FALSE)</f>
        <v>0</v>
      </c>
      <c r="R39" s="282">
        <f t="shared" si="4"/>
        <v>0</v>
      </c>
      <c r="S39" s="282">
        <f t="shared" si="5"/>
        <v>0</v>
      </c>
      <c r="T39" s="283">
        <f>VLOOKUP(G39,'3-Productie normen'!A:N,11,FALSE)</f>
        <v>0</v>
      </c>
      <c r="U39" s="283"/>
      <c r="W39" s="284">
        <f t="shared" si="6"/>
        <v>2309.1999999999998</v>
      </c>
    </row>
    <row r="40" spans="1:23" ht="14.1" customHeight="1">
      <c r="A40" s="37">
        <f t="shared" si="7"/>
        <v>40</v>
      </c>
      <c r="B40" s="265" t="s">
        <v>45</v>
      </c>
      <c r="C40" s="265" t="s">
        <v>130</v>
      </c>
      <c r="D40" s="276" t="s">
        <v>131</v>
      </c>
      <c r="E40" s="276" t="s">
        <v>188</v>
      </c>
      <c r="F40" s="265" t="s">
        <v>186</v>
      </c>
      <c r="G40" s="265" t="s">
        <v>85</v>
      </c>
      <c r="H40" s="277" t="s">
        <v>138</v>
      </c>
      <c r="I40" s="278">
        <v>55.8</v>
      </c>
      <c r="J40" s="279">
        <f t="shared" si="0"/>
        <v>251</v>
      </c>
      <c r="K40" s="280">
        <v>251</v>
      </c>
      <c r="L40" s="280"/>
      <c r="M40" s="280"/>
      <c r="N40" s="281" t="e">
        <f t="shared" si="1"/>
        <v>#DIV/0!</v>
      </c>
      <c r="O40" s="281">
        <f t="shared" si="2"/>
        <v>0</v>
      </c>
      <c r="P40" s="281">
        <f t="shared" si="3"/>
        <v>0</v>
      </c>
      <c r="Q40" s="282">
        <f>IF(K40="nio",0,IF(K40&gt;0,VLOOKUP(G40,'3-Productie normen'!A:N,VLOOKUP(K40,'3-Productie normen'!$B$31:$C$37,2,FALSE),FALSE)))/VLOOKUP(B40,'2-Kosten per locatie'!$A$14:$C$28,3,FALSE)</f>
        <v>0</v>
      </c>
      <c r="R40" s="282">
        <f t="shared" si="4"/>
        <v>0</v>
      </c>
      <c r="S40" s="282">
        <f t="shared" si="5"/>
        <v>0</v>
      </c>
      <c r="T40" s="283">
        <f>VLOOKUP(G40,'3-Productie normen'!A:N,11,FALSE)</f>
        <v>0</v>
      </c>
      <c r="U40" s="283"/>
      <c r="W40" s="284">
        <f t="shared" si="6"/>
        <v>14005.8</v>
      </c>
    </row>
    <row r="41" spans="1:23" ht="14.1" customHeight="1">
      <c r="A41" s="37">
        <f t="shared" si="7"/>
        <v>41</v>
      </c>
      <c r="B41" s="265" t="s">
        <v>45</v>
      </c>
      <c r="C41" s="265" t="s">
        <v>130</v>
      </c>
      <c r="D41" s="276" t="s">
        <v>131</v>
      </c>
      <c r="E41" s="276" t="s">
        <v>189</v>
      </c>
      <c r="F41" s="265" t="s">
        <v>186</v>
      </c>
      <c r="G41" s="265" t="s">
        <v>85</v>
      </c>
      <c r="H41" s="277" t="s">
        <v>134</v>
      </c>
      <c r="I41" s="278">
        <v>32.1</v>
      </c>
      <c r="J41" s="279">
        <f t="shared" si="0"/>
        <v>251</v>
      </c>
      <c r="K41" s="280">
        <v>251</v>
      </c>
      <c r="L41" s="280"/>
      <c r="M41" s="280"/>
      <c r="N41" s="281" t="e">
        <f t="shared" si="1"/>
        <v>#DIV/0!</v>
      </c>
      <c r="O41" s="281">
        <f t="shared" si="2"/>
        <v>0</v>
      </c>
      <c r="P41" s="281">
        <f t="shared" si="3"/>
        <v>0</v>
      </c>
      <c r="Q41" s="282">
        <f>IF(K41="nio",0,IF(K41&gt;0,VLOOKUP(G41,'3-Productie normen'!A:N,VLOOKUP(K41,'3-Productie normen'!$B$31:$C$37,2,FALSE),FALSE)))/VLOOKUP(B41,'2-Kosten per locatie'!$A$14:$C$28,3,FALSE)</f>
        <v>0</v>
      </c>
      <c r="R41" s="282">
        <f t="shared" si="4"/>
        <v>0</v>
      </c>
      <c r="S41" s="282">
        <f t="shared" si="5"/>
        <v>0</v>
      </c>
      <c r="T41" s="283">
        <f>VLOOKUP(G41,'3-Productie normen'!A:N,11,FALSE)</f>
        <v>0</v>
      </c>
      <c r="U41" s="283"/>
      <c r="W41" s="284">
        <f t="shared" si="6"/>
        <v>8057.1</v>
      </c>
    </row>
    <row r="42" spans="1:23" ht="14.1" customHeight="1">
      <c r="A42" s="37">
        <f t="shared" si="7"/>
        <v>42</v>
      </c>
      <c r="B42" s="265" t="s">
        <v>45</v>
      </c>
      <c r="C42" s="265" t="s">
        <v>130</v>
      </c>
      <c r="D42" s="276" t="s">
        <v>131</v>
      </c>
      <c r="E42" s="276" t="s">
        <v>190</v>
      </c>
      <c r="F42" s="265" t="s">
        <v>186</v>
      </c>
      <c r="G42" s="265" t="s">
        <v>85</v>
      </c>
      <c r="H42" s="277" t="s">
        <v>134</v>
      </c>
      <c r="I42" s="278">
        <v>44.3</v>
      </c>
      <c r="J42" s="279">
        <f t="shared" si="0"/>
        <v>251</v>
      </c>
      <c r="K42" s="280">
        <v>251</v>
      </c>
      <c r="L42" s="280"/>
      <c r="M42" s="280"/>
      <c r="N42" s="281" t="e">
        <f t="shared" si="1"/>
        <v>#DIV/0!</v>
      </c>
      <c r="O42" s="281">
        <f t="shared" si="2"/>
        <v>0</v>
      </c>
      <c r="P42" s="281">
        <f t="shared" si="3"/>
        <v>0</v>
      </c>
      <c r="Q42" s="282">
        <f>IF(K42="nio",0,IF(K42&gt;0,VLOOKUP(G42,'3-Productie normen'!A:N,VLOOKUP(K42,'3-Productie normen'!$B$31:$C$37,2,FALSE),FALSE)))/VLOOKUP(B42,'2-Kosten per locatie'!$A$14:$C$28,3,FALSE)</f>
        <v>0</v>
      </c>
      <c r="R42" s="282">
        <f t="shared" si="4"/>
        <v>0</v>
      </c>
      <c r="S42" s="282">
        <f t="shared" si="5"/>
        <v>0</v>
      </c>
      <c r="T42" s="283">
        <f>VLOOKUP(G42,'3-Productie normen'!A:N,11,FALSE)</f>
        <v>0</v>
      </c>
      <c r="U42" s="283"/>
      <c r="W42" s="284">
        <f t="shared" si="6"/>
        <v>11119.3</v>
      </c>
    </row>
    <row r="43" spans="1:23" ht="14.1" customHeight="1">
      <c r="A43" s="37">
        <f t="shared" si="7"/>
        <v>43</v>
      </c>
      <c r="B43" s="265" t="s">
        <v>45</v>
      </c>
      <c r="C43" s="265" t="s">
        <v>130</v>
      </c>
      <c r="D43" s="276" t="s">
        <v>131</v>
      </c>
      <c r="E43" s="276" t="s">
        <v>191</v>
      </c>
      <c r="F43" s="265" t="s">
        <v>186</v>
      </c>
      <c r="G43" s="265" t="s">
        <v>85</v>
      </c>
      <c r="H43" s="277" t="s">
        <v>134</v>
      </c>
      <c r="I43" s="278">
        <v>32.4</v>
      </c>
      <c r="J43" s="279">
        <f t="shared" ref="J43:J106" si="8">SUM(K43:M43)</f>
        <v>251</v>
      </c>
      <c r="K43" s="280">
        <v>251</v>
      </c>
      <c r="L43" s="280"/>
      <c r="M43" s="280"/>
      <c r="N43" s="281" t="e">
        <f t="shared" ref="N43:N106" si="9">IF(K43="nio",0,IF(K43&gt;0,K43*I43/Q43,0))</f>
        <v>#DIV/0!</v>
      </c>
      <c r="O43" s="281">
        <f t="shared" ref="O43:O106" si="10">IF(L43&gt;0,L43*I43/R43,0)</f>
        <v>0</v>
      </c>
      <c r="P43" s="281">
        <f t="shared" ref="P43:P106" si="11">IF(M43&gt;0,M43*I43/S43,0)</f>
        <v>0</v>
      </c>
      <c r="Q43" s="282">
        <f>IF(K43="nio",0,IF(K43&gt;0,VLOOKUP(G43,'3-Productie normen'!A:N,VLOOKUP(K43,'3-Productie normen'!$B$31:$C$37,2,FALSE),FALSE)))/VLOOKUP(B43,'2-Kosten per locatie'!$A$14:$C$28,3,FALSE)</f>
        <v>0</v>
      </c>
      <c r="R43" s="282">
        <f t="shared" ref="R43:R106" si="12">IF(L43&gt;0,Q43*$R$8,0)</f>
        <v>0</v>
      </c>
      <c r="S43" s="282">
        <f t="shared" ref="S43:S106" si="13">IF(M43&gt;0,Q43*$S$8,0)</f>
        <v>0</v>
      </c>
      <c r="T43" s="283">
        <f>VLOOKUP(G43,'3-Productie normen'!A:N,11,FALSE)</f>
        <v>0</v>
      </c>
      <c r="U43" s="283"/>
      <c r="W43" s="284">
        <f t="shared" ref="W43:W106" si="14">J43*I43</f>
        <v>8132.4</v>
      </c>
    </row>
    <row r="44" spans="1:23" ht="14.1" customHeight="1">
      <c r="A44" s="37">
        <f t="shared" si="7"/>
        <v>44</v>
      </c>
      <c r="B44" s="265" t="s">
        <v>45</v>
      </c>
      <c r="C44" s="265" t="s">
        <v>130</v>
      </c>
      <c r="D44" s="276" t="s">
        <v>131</v>
      </c>
      <c r="E44" s="276" t="s">
        <v>192</v>
      </c>
      <c r="F44" s="265" t="s">
        <v>186</v>
      </c>
      <c r="G44" s="265" t="s">
        <v>85</v>
      </c>
      <c r="H44" s="277" t="s">
        <v>134</v>
      </c>
      <c r="I44" s="278">
        <v>8.8000000000000007</v>
      </c>
      <c r="J44" s="279">
        <f t="shared" si="8"/>
        <v>251</v>
      </c>
      <c r="K44" s="280">
        <v>251</v>
      </c>
      <c r="L44" s="280"/>
      <c r="M44" s="280"/>
      <c r="N44" s="281" t="e">
        <f t="shared" si="9"/>
        <v>#DIV/0!</v>
      </c>
      <c r="O44" s="281">
        <f t="shared" si="10"/>
        <v>0</v>
      </c>
      <c r="P44" s="281">
        <f t="shared" si="11"/>
        <v>0</v>
      </c>
      <c r="Q44" s="282">
        <f>IF(K44="nio",0,IF(K44&gt;0,VLOOKUP(G44,'3-Productie normen'!A:N,VLOOKUP(K44,'3-Productie normen'!$B$31:$C$37,2,FALSE),FALSE)))/VLOOKUP(B44,'2-Kosten per locatie'!$A$14:$C$28,3,FALSE)</f>
        <v>0</v>
      </c>
      <c r="R44" s="282">
        <f t="shared" si="12"/>
        <v>0</v>
      </c>
      <c r="S44" s="282">
        <f t="shared" si="13"/>
        <v>0</v>
      </c>
      <c r="T44" s="283">
        <f>VLOOKUP(G44,'3-Productie normen'!A:N,11,FALSE)</f>
        <v>0</v>
      </c>
      <c r="U44" s="283"/>
      <c r="W44" s="284">
        <f t="shared" si="14"/>
        <v>2208.8000000000002</v>
      </c>
    </row>
    <row r="45" spans="1:23" ht="14.1" customHeight="1">
      <c r="A45" s="37">
        <f t="shared" si="7"/>
        <v>45</v>
      </c>
      <c r="B45" s="265" t="s">
        <v>45</v>
      </c>
      <c r="C45" s="265" t="s">
        <v>130</v>
      </c>
      <c r="D45" s="276" t="s">
        <v>131</v>
      </c>
      <c r="E45" s="276" t="s">
        <v>193</v>
      </c>
      <c r="F45" s="265" t="s">
        <v>186</v>
      </c>
      <c r="G45" s="265" t="s">
        <v>85</v>
      </c>
      <c r="H45" s="277" t="s">
        <v>138</v>
      </c>
      <c r="I45" s="278">
        <v>4.0999999999999996</v>
      </c>
      <c r="J45" s="279">
        <f t="shared" si="8"/>
        <v>251</v>
      </c>
      <c r="K45" s="280">
        <v>251</v>
      </c>
      <c r="L45" s="280"/>
      <c r="M45" s="280"/>
      <c r="N45" s="281" t="e">
        <f t="shared" si="9"/>
        <v>#DIV/0!</v>
      </c>
      <c r="O45" s="281">
        <f t="shared" si="10"/>
        <v>0</v>
      </c>
      <c r="P45" s="281">
        <f t="shared" si="11"/>
        <v>0</v>
      </c>
      <c r="Q45" s="282">
        <f>IF(K45="nio",0,IF(K45&gt;0,VLOOKUP(G45,'3-Productie normen'!A:N,VLOOKUP(K45,'3-Productie normen'!$B$31:$C$37,2,FALSE),FALSE)))/VLOOKUP(B45,'2-Kosten per locatie'!$A$14:$C$28,3,FALSE)</f>
        <v>0</v>
      </c>
      <c r="R45" s="282">
        <f t="shared" si="12"/>
        <v>0</v>
      </c>
      <c r="S45" s="282">
        <f t="shared" si="13"/>
        <v>0</v>
      </c>
      <c r="T45" s="283">
        <f>VLOOKUP(G45,'3-Productie normen'!A:N,11,FALSE)</f>
        <v>0</v>
      </c>
      <c r="U45" s="283"/>
      <c r="W45" s="284">
        <f t="shared" si="14"/>
        <v>1029.0999999999999</v>
      </c>
    </row>
    <row r="46" spans="1:23" ht="14.1" customHeight="1">
      <c r="A46" s="37">
        <f t="shared" si="7"/>
        <v>46</v>
      </c>
      <c r="B46" s="265" t="s">
        <v>45</v>
      </c>
      <c r="C46" s="265" t="s">
        <v>130</v>
      </c>
      <c r="D46" s="276" t="s">
        <v>131</v>
      </c>
      <c r="E46" s="276" t="s">
        <v>194</v>
      </c>
      <c r="F46" s="265" t="s">
        <v>186</v>
      </c>
      <c r="G46" s="265" t="s">
        <v>85</v>
      </c>
      <c r="H46" s="277" t="s">
        <v>134</v>
      </c>
      <c r="I46" s="278">
        <v>9.1999999999999993</v>
      </c>
      <c r="J46" s="279">
        <f t="shared" si="8"/>
        <v>251</v>
      </c>
      <c r="K46" s="280">
        <v>251</v>
      </c>
      <c r="L46" s="280"/>
      <c r="M46" s="280"/>
      <c r="N46" s="281" t="e">
        <f t="shared" si="9"/>
        <v>#DIV/0!</v>
      </c>
      <c r="O46" s="281">
        <f t="shared" si="10"/>
        <v>0</v>
      </c>
      <c r="P46" s="281">
        <f t="shared" si="11"/>
        <v>0</v>
      </c>
      <c r="Q46" s="282">
        <f>IF(K46="nio",0,IF(K46&gt;0,VLOOKUP(G46,'3-Productie normen'!A:N,VLOOKUP(K46,'3-Productie normen'!$B$31:$C$37,2,FALSE),FALSE)))/VLOOKUP(B46,'2-Kosten per locatie'!$A$14:$C$28,3,FALSE)</f>
        <v>0</v>
      </c>
      <c r="R46" s="282">
        <f t="shared" si="12"/>
        <v>0</v>
      </c>
      <c r="S46" s="282">
        <f t="shared" si="13"/>
        <v>0</v>
      </c>
      <c r="T46" s="283">
        <f>VLOOKUP(G46,'3-Productie normen'!A:N,11,FALSE)</f>
        <v>0</v>
      </c>
      <c r="U46" s="283"/>
      <c r="W46" s="284">
        <f t="shared" si="14"/>
        <v>2309.1999999999998</v>
      </c>
    </row>
    <row r="47" spans="1:23" ht="14.1" customHeight="1">
      <c r="A47" s="37">
        <f t="shared" si="7"/>
        <v>47</v>
      </c>
      <c r="B47" s="265" t="s">
        <v>45</v>
      </c>
      <c r="C47" s="265" t="s">
        <v>130</v>
      </c>
      <c r="D47" s="276" t="s">
        <v>131</v>
      </c>
      <c r="E47" s="276" t="s">
        <v>195</v>
      </c>
      <c r="F47" s="265" t="s">
        <v>186</v>
      </c>
      <c r="G47" s="265" t="s">
        <v>85</v>
      </c>
      <c r="H47" s="277" t="s">
        <v>138</v>
      </c>
      <c r="I47" s="278">
        <v>14</v>
      </c>
      <c r="J47" s="279">
        <f t="shared" si="8"/>
        <v>251</v>
      </c>
      <c r="K47" s="280">
        <v>251</v>
      </c>
      <c r="L47" s="280"/>
      <c r="M47" s="280"/>
      <c r="N47" s="281" t="e">
        <f t="shared" si="9"/>
        <v>#DIV/0!</v>
      </c>
      <c r="O47" s="281">
        <f t="shared" si="10"/>
        <v>0</v>
      </c>
      <c r="P47" s="281">
        <f t="shared" si="11"/>
        <v>0</v>
      </c>
      <c r="Q47" s="282">
        <f>IF(K47="nio",0,IF(K47&gt;0,VLOOKUP(G47,'3-Productie normen'!A:N,VLOOKUP(K47,'3-Productie normen'!$B$31:$C$37,2,FALSE),FALSE)))/VLOOKUP(B47,'2-Kosten per locatie'!$A$14:$C$28,3,FALSE)</f>
        <v>0</v>
      </c>
      <c r="R47" s="282">
        <f t="shared" si="12"/>
        <v>0</v>
      </c>
      <c r="S47" s="282">
        <f t="shared" si="13"/>
        <v>0</v>
      </c>
      <c r="T47" s="283">
        <f>VLOOKUP(G47,'3-Productie normen'!A:N,11,FALSE)</f>
        <v>0</v>
      </c>
      <c r="U47" s="283"/>
      <c r="W47" s="284">
        <f t="shared" si="14"/>
        <v>3514</v>
      </c>
    </row>
    <row r="48" spans="1:23" ht="14.1" customHeight="1">
      <c r="A48" s="37">
        <f t="shared" si="7"/>
        <v>48</v>
      </c>
      <c r="B48" s="265" t="s">
        <v>45</v>
      </c>
      <c r="C48" s="265" t="s">
        <v>130</v>
      </c>
      <c r="D48" s="276" t="s">
        <v>131</v>
      </c>
      <c r="E48" s="276" t="s">
        <v>196</v>
      </c>
      <c r="F48" s="265" t="s">
        <v>89</v>
      </c>
      <c r="G48" s="265" t="s">
        <v>89</v>
      </c>
      <c r="H48" s="277" t="s">
        <v>138</v>
      </c>
      <c r="I48" s="278">
        <v>5</v>
      </c>
      <c r="J48" s="279">
        <f t="shared" si="8"/>
        <v>251</v>
      </c>
      <c r="K48" s="280">
        <v>251</v>
      </c>
      <c r="L48" s="280"/>
      <c r="M48" s="280"/>
      <c r="N48" s="281" t="e">
        <f t="shared" si="9"/>
        <v>#DIV/0!</v>
      </c>
      <c r="O48" s="281">
        <f t="shared" si="10"/>
        <v>0</v>
      </c>
      <c r="P48" s="281">
        <f t="shared" si="11"/>
        <v>0</v>
      </c>
      <c r="Q48" s="282">
        <f>IF(K48="nio",0,IF(K48&gt;0,VLOOKUP(G48,'3-Productie normen'!A:N,VLOOKUP(K48,'3-Productie normen'!$B$31:$C$37,2,FALSE),FALSE)))/VLOOKUP(B48,'2-Kosten per locatie'!$A$14:$C$28,3,FALSE)</f>
        <v>0</v>
      </c>
      <c r="R48" s="282">
        <f t="shared" si="12"/>
        <v>0</v>
      </c>
      <c r="S48" s="282">
        <f t="shared" si="13"/>
        <v>0</v>
      </c>
      <c r="T48" s="283">
        <f>VLOOKUP(G48,'3-Productie normen'!A:N,11,FALSE)</f>
        <v>0</v>
      </c>
      <c r="U48" s="283"/>
      <c r="W48" s="284">
        <f t="shared" si="14"/>
        <v>1255</v>
      </c>
    </row>
    <row r="49" spans="1:23" ht="14.1" customHeight="1">
      <c r="A49" s="37">
        <f t="shared" si="7"/>
        <v>49</v>
      </c>
      <c r="B49" s="265" t="s">
        <v>45</v>
      </c>
      <c r="C49" s="265" t="s">
        <v>130</v>
      </c>
      <c r="D49" s="276" t="s">
        <v>131</v>
      </c>
      <c r="E49" s="276" t="s">
        <v>197</v>
      </c>
      <c r="F49" s="265" t="s">
        <v>89</v>
      </c>
      <c r="G49" s="265" t="s">
        <v>89</v>
      </c>
      <c r="H49" s="277" t="s">
        <v>138</v>
      </c>
      <c r="I49" s="278">
        <v>5</v>
      </c>
      <c r="J49" s="279">
        <f t="shared" si="8"/>
        <v>251</v>
      </c>
      <c r="K49" s="280">
        <v>251</v>
      </c>
      <c r="L49" s="280"/>
      <c r="M49" s="280"/>
      <c r="N49" s="281" t="e">
        <f t="shared" si="9"/>
        <v>#DIV/0!</v>
      </c>
      <c r="O49" s="281">
        <f t="shared" si="10"/>
        <v>0</v>
      </c>
      <c r="P49" s="281">
        <f t="shared" si="11"/>
        <v>0</v>
      </c>
      <c r="Q49" s="282">
        <f>IF(K49="nio",0,IF(K49&gt;0,VLOOKUP(G49,'3-Productie normen'!A:N,VLOOKUP(K49,'3-Productie normen'!$B$31:$C$37,2,FALSE),FALSE)))/VLOOKUP(B49,'2-Kosten per locatie'!$A$14:$C$28,3,FALSE)</f>
        <v>0</v>
      </c>
      <c r="R49" s="282">
        <f t="shared" si="12"/>
        <v>0</v>
      </c>
      <c r="S49" s="282">
        <f t="shared" si="13"/>
        <v>0</v>
      </c>
      <c r="T49" s="283">
        <f>VLOOKUP(G49,'3-Productie normen'!A:N,11,FALSE)</f>
        <v>0</v>
      </c>
      <c r="U49" s="283"/>
      <c r="W49" s="284">
        <f t="shared" si="14"/>
        <v>1255</v>
      </c>
    </row>
    <row r="50" spans="1:23" ht="14.1" customHeight="1">
      <c r="A50" s="37">
        <f t="shared" si="7"/>
        <v>50</v>
      </c>
      <c r="B50" s="265" t="s">
        <v>45</v>
      </c>
      <c r="C50" s="265" t="s">
        <v>130</v>
      </c>
      <c r="D50" s="276" t="s">
        <v>131</v>
      </c>
      <c r="E50" s="276" t="s">
        <v>198</v>
      </c>
      <c r="F50" s="265" t="s">
        <v>199</v>
      </c>
      <c r="G50" s="265" t="s">
        <v>94</v>
      </c>
      <c r="H50" s="277" t="s">
        <v>175</v>
      </c>
      <c r="I50" s="278">
        <v>14.9</v>
      </c>
      <c r="J50" s="279">
        <f t="shared" si="8"/>
        <v>502</v>
      </c>
      <c r="K50" s="280">
        <v>251</v>
      </c>
      <c r="L50" s="280">
        <v>251</v>
      </c>
      <c r="M50" s="280"/>
      <c r="N50" s="281" t="e">
        <f t="shared" si="9"/>
        <v>#DIV/0!</v>
      </c>
      <c r="O50" s="281" t="e">
        <f t="shared" si="10"/>
        <v>#DIV/0!</v>
      </c>
      <c r="P50" s="281">
        <f t="shared" si="11"/>
        <v>0</v>
      </c>
      <c r="Q50" s="282">
        <f>IF(K50="nio",0,IF(K50&gt;0,VLOOKUP(G50,'3-Productie normen'!A:N,VLOOKUP(K50,'3-Productie normen'!$B$31:$C$37,2,FALSE),FALSE)))/VLOOKUP(B50,'2-Kosten per locatie'!$A$14:$C$28,3,FALSE)</f>
        <v>0</v>
      </c>
      <c r="R50" s="282">
        <f t="shared" si="12"/>
        <v>0</v>
      </c>
      <c r="S50" s="282">
        <f t="shared" si="13"/>
        <v>0</v>
      </c>
      <c r="T50" s="283">
        <f>VLOOKUP(G50,'3-Productie normen'!A:N,11,FALSE)</f>
        <v>0</v>
      </c>
      <c r="U50" s="283"/>
      <c r="W50" s="284">
        <f t="shared" si="14"/>
        <v>7479.8</v>
      </c>
    </row>
    <row r="51" spans="1:23" ht="14.1" customHeight="1">
      <c r="A51" s="37">
        <f t="shared" si="7"/>
        <v>51</v>
      </c>
      <c r="B51" s="265" t="s">
        <v>45</v>
      </c>
      <c r="C51" s="265" t="s">
        <v>130</v>
      </c>
      <c r="D51" s="276" t="s">
        <v>131</v>
      </c>
      <c r="E51" s="276" t="s">
        <v>200</v>
      </c>
      <c r="F51" s="265" t="s">
        <v>199</v>
      </c>
      <c r="G51" s="265" t="s">
        <v>94</v>
      </c>
      <c r="H51" s="277" t="s">
        <v>175</v>
      </c>
      <c r="I51" s="278">
        <v>14.9</v>
      </c>
      <c r="J51" s="279">
        <f t="shared" si="8"/>
        <v>502</v>
      </c>
      <c r="K51" s="280">
        <v>251</v>
      </c>
      <c r="L51" s="280">
        <v>251</v>
      </c>
      <c r="M51" s="280"/>
      <c r="N51" s="281" t="e">
        <f t="shared" si="9"/>
        <v>#DIV/0!</v>
      </c>
      <c r="O51" s="281" t="e">
        <f t="shared" si="10"/>
        <v>#DIV/0!</v>
      </c>
      <c r="P51" s="281">
        <f t="shared" si="11"/>
        <v>0</v>
      </c>
      <c r="Q51" s="282">
        <f>IF(K51="nio",0,IF(K51&gt;0,VLOOKUP(G51,'3-Productie normen'!A:N,VLOOKUP(K51,'3-Productie normen'!$B$31:$C$37,2,FALSE),FALSE)))/VLOOKUP(B51,'2-Kosten per locatie'!$A$14:$C$28,3,FALSE)</f>
        <v>0</v>
      </c>
      <c r="R51" s="282">
        <f t="shared" si="12"/>
        <v>0</v>
      </c>
      <c r="S51" s="282">
        <f t="shared" si="13"/>
        <v>0</v>
      </c>
      <c r="T51" s="283">
        <f>VLOOKUP(G51,'3-Productie normen'!A:N,11,FALSE)</f>
        <v>0</v>
      </c>
      <c r="U51" s="283"/>
      <c r="W51" s="284">
        <f t="shared" si="14"/>
        <v>7479.8</v>
      </c>
    </row>
    <row r="52" spans="1:23" ht="14.1" customHeight="1">
      <c r="A52" s="37">
        <f t="shared" si="7"/>
        <v>52</v>
      </c>
      <c r="B52" s="265" t="s">
        <v>45</v>
      </c>
      <c r="C52" s="265" t="s">
        <v>130</v>
      </c>
      <c r="D52" s="276" t="s">
        <v>131</v>
      </c>
      <c r="E52" s="276" t="s">
        <v>201</v>
      </c>
      <c r="F52" s="265" t="s">
        <v>199</v>
      </c>
      <c r="G52" s="265" t="s">
        <v>94</v>
      </c>
      <c r="H52" s="277" t="s">
        <v>175</v>
      </c>
      <c r="I52" s="278">
        <v>6.2</v>
      </c>
      <c r="J52" s="279">
        <f t="shared" si="8"/>
        <v>502</v>
      </c>
      <c r="K52" s="280">
        <v>251</v>
      </c>
      <c r="L52" s="280">
        <v>251</v>
      </c>
      <c r="M52" s="280"/>
      <c r="N52" s="281" t="e">
        <f t="shared" si="9"/>
        <v>#DIV/0!</v>
      </c>
      <c r="O52" s="281" t="e">
        <f t="shared" si="10"/>
        <v>#DIV/0!</v>
      </c>
      <c r="P52" s="281">
        <f t="shared" si="11"/>
        <v>0</v>
      </c>
      <c r="Q52" s="282">
        <f>IF(K52="nio",0,IF(K52&gt;0,VLOOKUP(G52,'3-Productie normen'!A:N,VLOOKUP(K52,'3-Productie normen'!$B$31:$C$37,2,FALSE),FALSE)))/VLOOKUP(B52,'2-Kosten per locatie'!$A$14:$C$28,3,FALSE)</f>
        <v>0</v>
      </c>
      <c r="R52" s="282">
        <f t="shared" si="12"/>
        <v>0</v>
      </c>
      <c r="S52" s="282">
        <f t="shared" si="13"/>
        <v>0</v>
      </c>
      <c r="T52" s="283">
        <f>VLOOKUP(G52,'3-Productie normen'!A:N,11,FALSE)</f>
        <v>0</v>
      </c>
      <c r="U52" s="283"/>
      <c r="W52" s="284">
        <f t="shared" si="14"/>
        <v>3112.4</v>
      </c>
    </row>
    <row r="53" spans="1:23" ht="14.1" customHeight="1">
      <c r="A53" s="37">
        <f t="shared" si="7"/>
        <v>53</v>
      </c>
      <c r="B53" s="265" t="s">
        <v>45</v>
      </c>
      <c r="C53" s="265" t="s">
        <v>130</v>
      </c>
      <c r="D53" s="276" t="s">
        <v>131</v>
      </c>
      <c r="E53" s="276" t="s">
        <v>202</v>
      </c>
      <c r="F53" s="265" t="s">
        <v>199</v>
      </c>
      <c r="G53" s="265" t="s">
        <v>94</v>
      </c>
      <c r="H53" s="277" t="s">
        <v>175</v>
      </c>
      <c r="I53" s="278">
        <v>8.9</v>
      </c>
      <c r="J53" s="279">
        <f t="shared" si="8"/>
        <v>502</v>
      </c>
      <c r="K53" s="280">
        <v>251</v>
      </c>
      <c r="L53" s="280">
        <v>251</v>
      </c>
      <c r="M53" s="280"/>
      <c r="N53" s="281" t="e">
        <f t="shared" si="9"/>
        <v>#DIV/0!</v>
      </c>
      <c r="O53" s="281" t="e">
        <f t="shared" si="10"/>
        <v>#DIV/0!</v>
      </c>
      <c r="P53" s="281">
        <f t="shared" si="11"/>
        <v>0</v>
      </c>
      <c r="Q53" s="282">
        <f>IF(K53="nio",0,IF(K53&gt;0,VLOOKUP(G53,'3-Productie normen'!A:N,VLOOKUP(K53,'3-Productie normen'!$B$31:$C$37,2,FALSE),FALSE)))/VLOOKUP(B53,'2-Kosten per locatie'!$A$14:$C$28,3,FALSE)</f>
        <v>0</v>
      </c>
      <c r="R53" s="282">
        <f t="shared" si="12"/>
        <v>0</v>
      </c>
      <c r="S53" s="282">
        <f t="shared" si="13"/>
        <v>0</v>
      </c>
      <c r="T53" s="283">
        <f>VLOOKUP(G53,'3-Productie normen'!A:N,11,FALSE)</f>
        <v>0</v>
      </c>
      <c r="U53" s="283"/>
      <c r="W53" s="284">
        <f t="shared" si="14"/>
        <v>4467.8</v>
      </c>
    </row>
    <row r="54" spans="1:23" ht="14.1" customHeight="1">
      <c r="A54" s="37">
        <f t="shared" si="7"/>
        <v>54</v>
      </c>
      <c r="B54" s="265" t="s">
        <v>45</v>
      </c>
      <c r="C54" s="265" t="s">
        <v>130</v>
      </c>
      <c r="D54" s="276" t="s">
        <v>131</v>
      </c>
      <c r="E54" s="276" t="s">
        <v>203</v>
      </c>
      <c r="F54" s="265" t="s">
        <v>199</v>
      </c>
      <c r="G54" s="265" t="s">
        <v>94</v>
      </c>
      <c r="H54" s="277" t="s">
        <v>175</v>
      </c>
      <c r="I54" s="278">
        <v>7.1</v>
      </c>
      <c r="J54" s="279">
        <f t="shared" si="8"/>
        <v>502</v>
      </c>
      <c r="K54" s="280">
        <v>251</v>
      </c>
      <c r="L54" s="280">
        <v>251</v>
      </c>
      <c r="M54" s="280"/>
      <c r="N54" s="281" t="e">
        <f t="shared" si="9"/>
        <v>#DIV/0!</v>
      </c>
      <c r="O54" s="281" t="e">
        <f t="shared" si="10"/>
        <v>#DIV/0!</v>
      </c>
      <c r="P54" s="281">
        <f t="shared" si="11"/>
        <v>0</v>
      </c>
      <c r="Q54" s="282">
        <f>IF(K54="nio",0,IF(K54&gt;0,VLOOKUP(G54,'3-Productie normen'!A:N,VLOOKUP(K54,'3-Productie normen'!$B$31:$C$37,2,FALSE),FALSE)))/VLOOKUP(B54,'2-Kosten per locatie'!$A$14:$C$28,3,FALSE)</f>
        <v>0</v>
      </c>
      <c r="R54" s="282">
        <f t="shared" si="12"/>
        <v>0</v>
      </c>
      <c r="S54" s="282">
        <f t="shared" si="13"/>
        <v>0</v>
      </c>
      <c r="T54" s="283">
        <f>VLOOKUP(G54,'3-Productie normen'!A:N,11,FALSE)</f>
        <v>0</v>
      </c>
      <c r="U54" s="283"/>
      <c r="W54" s="284">
        <f t="shared" si="14"/>
        <v>3564.2</v>
      </c>
    </row>
    <row r="55" spans="1:23" ht="14.1" customHeight="1">
      <c r="A55" s="37">
        <f t="shared" si="7"/>
        <v>55</v>
      </c>
      <c r="B55" s="265" t="s">
        <v>45</v>
      </c>
      <c r="C55" s="265" t="s">
        <v>130</v>
      </c>
      <c r="D55" s="276" t="s">
        <v>131</v>
      </c>
      <c r="E55" s="276" t="s">
        <v>204</v>
      </c>
      <c r="F55" s="265" t="s">
        <v>205</v>
      </c>
      <c r="G55" s="265" t="s">
        <v>97</v>
      </c>
      <c r="H55" s="277" t="s">
        <v>206</v>
      </c>
      <c r="I55" s="278">
        <v>18.8</v>
      </c>
      <c r="J55" s="279">
        <f t="shared" si="8"/>
        <v>0</v>
      </c>
      <c r="K55" s="280" t="s">
        <v>151</v>
      </c>
      <c r="L55" s="280"/>
      <c r="M55" s="280"/>
      <c r="N55" s="281">
        <f t="shared" si="9"/>
        <v>0</v>
      </c>
      <c r="O55" s="281">
        <f t="shared" si="10"/>
        <v>0</v>
      </c>
      <c r="P55" s="281">
        <f t="shared" si="11"/>
        <v>0</v>
      </c>
      <c r="Q55" s="282">
        <f>IF(K55="nio",0,IF(K55&gt;0,VLOOKUP(G55,'3-Productie normen'!A:N,VLOOKUP(K55,'3-Productie normen'!$B$31:$C$37,2,FALSE),FALSE)))/VLOOKUP(B55,'2-Kosten per locatie'!$A$14:$C$28,3,FALSE)</f>
        <v>0</v>
      </c>
      <c r="R55" s="282">
        <f t="shared" si="12"/>
        <v>0</v>
      </c>
      <c r="S55" s="282">
        <f t="shared" si="13"/>
        <v>0</v>
      </c>
      <c r="T55" s="283">
        <f>VLOOKUP(G55,'3-Productie normen'!A:N,11,FALSE)</f>
        <v>0</v>
      </c>
      <c r="U55" s="283"/>
      <c r="W55" s="284">
        <f t="shared" si="14"/>
        <v>0</v>
      </c>
    </row>
    <row r="56" spans="1:23" ht="14.1" customHeight="1">
      <c r="A56" s="37">
        <f t="shared" si="7"/>
        <v>56</v>
      </c>
      <c r="B56" s="265" t="s">
        <v>45</v>
      </c>
      <c r="C56" s="265" t="s">
        <v>130</v>
      </c>
      <c r="D56" s="276" t="s">
        <v>131</v>
      </c>
      <c r="E56" s="276" t="s">
        <v>207</v>
      </c>
      <c r="F56" s="265" t="s">
        <v>205</v>
      </c>
      <c r="G56" s="265" t="s">
        <v>97</v>
      </c>
      <c r="H56" s="277" t="s">
        <v>208</v>
      </c>
      <c r="I56" s="278">
        <v>3.7</v>
      </c>
      <c r="J56" s="279">
        <f t="shared" si="8"/>
        <v>0</v>
      </c>
      <c r="K56" s="280" t="s">
        <v>151</v>
      </c>
      <c r="L56" s="280"/>
      <c r="M56" s="280"/>
      <c r="N56" s="281">
        <f t="shared" si="9"/>
        <v>0</v>
      </c>
      <c r="O56" s="281">
        <f t="shared" si="10"/>
        <v>0</v>
      </c>
      <c r="P56" s="281">
        <f t="shared" si="11"/>
        <v>0</v>
      </c>
      <c r="Q56" s="282">
        <f>IF(K56="nio",0,IF(K56&gt;0,VLOOKUP(G56,'3-Productie normen'!A:N,VLOOKUP(K56,'3-Productie normen'!$B$31:$C$37,2,FALSE),FALSE)))/VLOOKUP(B56,'2-Kosten per locatie'!$A$14:$C$28,3,FALSE)</f>
        <v>0</v>
      </c>
      <c r="R56" s="282">
        <f t="shared" si="12"/>
        <v>0</v>
      </c>
      <c r="S56" s="282">
        <f t="shared" si="13"/>
        <v>0</v>
      </c>
      <c r="T56" s="283">
        <f>VLOOKUP(G56,'3-Productie normen'!A:N,11,FALSE)</f>
        <v>0</v>
      </c>
      <c r="U56" s="283"/>
      <c r="W56" s="284">
        <f t="shared" si="14"/>
        <v>0</v>
      </c>
    </row>
    <row r="57" spans="1:23" ht="14.1" customHeight="1">
      <c r="A57" s="37">
        <f t="shared" si="7"/>
        <v>57</v>
      </c>
      <c r="B57" s="265" t="s">
        <v>45</v>
      </c>
      <c r="C57" s="265" t="s">
        <v>130</v>
      </c>
      <c r="D57" s="276" t="s">
        <v>131</v>
      </c>
      <c r="E57" s="276" t="s">
        <v>209</v>
      </c>
      <c r="F57" s="265" t="s">
        <v>205</v>
      </c>
      <c r="G57" s="265" t="s">
        <v>97</v>
      </c>
      <c r="H57" s="277" t="s">
        <v>208</v>
      </c>
      <c r="I57" s="278">
        <v>1.4</v>
      </c>
      <c r="J57" s="279">
        <f t="shared" si="8"/>
        <v>0</v>
      </c>
      <c r="K57" s="280" t="s">
        <v>151</v>
      </c>
      <c r="L57" s="280"/>
      <c r="M57" s="280"/>
      <c r="N57" s="281">
        <f t="shared" si="9"/>
        <v>0</v>
      </c>
      <c r="O57" s="281">
        <f t="shared" si="10"/>
        <v>0</v>
      </c>
      <c r="P57" s="281">
        <f t="shared" si="11"/>
        <v>0</v>
      </c>
      <c r="Q57" s="282">
        <f>IF(K57="nio",0,IF(K57&gt;0,VLOOKUP(G57,'3-Productie normen'!A:N,VLOOKUP(K57,'3-Productie normen'!$B$31:$C$37,2,FALSE),FALSE)))/VLOOKUP(B57,'2-Kosten per locatie'!$A$14:$C$28,3,FALSE)</f>
        <v>0</v>
      </c>
      <c r="R57" s="282">
        <f t="shared" si="12"/>
        <v>0</v>
      </c>
      <c r="S57" s="282">
        <f t="shared" si="13"/>
        <v>0</v>
      </c>
      <c r="T57" s="283">
        <f>VLOOKUP(G57,'3-Productie normen'!A:N,11,FALSE)</f>
        <v>0</v>
      </c>
      <c r="U57" s="283"/>
      <c r="W57" s="284">
        <f t="shared" si="14"/>
        <v>0</v>
      </c>
    </row>
    <row r="58" spans="1:23" ht="14.1" customHeight="1">
      <c r="A58" s="37">
        <f t="shared" si="7"/>
        <v>58</v>
      </c>
      <c r="B58" s="265" t="s">
        <v>45</v>
      </c>
      <c r="C58" s="265" t="s">
        <v>130</v>
      </c>
      <c r="D58" s="276" t="s">
        <v>131</v>
      </c>
      <c r="E58" s="276" t="s">
        <v>210</v>
      </c>
      <c r="F58" s="265" t="s">
        <v>205</v>
      </c>
      <c r="G58" s="265" t="s">
        <v>97</v>
      </c>
      <c r="H58" s="277" t="s">
        <v>208</v>
      </c>
      <c r="I58" s="278">
        <v>1.5</v>
      </c>
      <c r="J58" s="279">
        <f t="shared" si="8"/>
        <v>0</v>
      </c>
      <c r="K58" s="280" t="s">
        <v>151</v>
      </c>
      <c r="L58" s="280"/>
      <c r="M58" s="280"/>
      <c r="N58" s="281">
        <f t="shared" si="9"/>
        <v>0</v>
      </c>
      <c r="O58" s="281">
        <f t="shared" si="10"/>
        <v>0</v>
      </c>
      <c r="P58" s="281">
        <f t="shared" si="11"/>
        <v>0</v>
      </c>
      <c r="Q58" s="282">
        <f>IF(K58="nio",0,IF(K58&gt;0,VLOOKUP(G58,'3-Productie normen'!A:N,VLOOKUP(K58,'3-Productie normen'!$B$31:$C$37,2,FALSE),FALSE)))/VLOOKUP(B58,'2-Kosten per locatie'!$A$14:$C$28,3,FALSE)</f>
        <v>0</v>
      </c>
      <c r="R58" s="282">
        <f t="shared" si="12"/>
        <v>0</v>
      </c>
      <c r="S58" s="282">
        <f t="shared" si="13"/>
        <v>0</v>
      </c>
      <c r="T58" s="283">
        <f>VLOOKUP(G58,'3-Productie normen'!A:N,11,FALSE)</f>
        <v>0</v>
      </c>
      <c r="U58" s="283"/>
      <c r="W58" s="284">
        <f t="shared" si="14"/>
        <v>0</v>
      </c>
    </row>
    <row r="59" spans="1:23" ht="14.1" customHeight="1">
      <c r="A59" s="37">
        <f t="shared" si="7"/>
        <v>59</v>
      </c>
      <c r="B59" s="265" t="s">
        <v>45</v>
      </c>
      <c r="C59" s="265" t="s">
        <v>130</v>
      </c>
      <c r="D59" s="276" t="s">
        <v>131</v>
      </c>
      <c r="E59" s="276" t="s">
        <v>211</v>
      </c>
      <c r="F59" s="265" t="s">
        <v>212</v>
      </c>
      <c r="G59" s="265" t="s">
        <v>95</v>
      </c>
      <c r="H59" s="277" t="s">
        <v>138</v>
      </c>
      <c r="I59" s="278">
        <v>14</v>
      </c>
      <c r="J59" s="279">
        <f t="shared" si="8"/>
        <v>251</v>
      </c>
      <c r="K59" s="280">
        <v>251</v>
      </c>
      <c r="L59" s="280"/>
      <c r="M59" s="280"/>
      <c r="N59" s="281" t="e">
        <f t="shared" si="9"/>
        <v>#DIV/0!</v>
      </c>
      <c r="O59" s="281">
        <f t="shared" si="10"/>
        <v>0</v>
      </c>
      <c r="P59" s="281">
        <f t="shared" si="11"/>
        <v>0</v>
      </c>
      <c r="Q59" s="282">
        <f>IF(K59="nio",0,IF(K59&gt;0,VLOOKUP(G59,'3-Productie normen'!A:N,VLOOKUP(K59,'3-Productie normen'!$B$31:$C$37,2,FALSE),FALSE)))/VLOOKUP(B59,'2-Kosten per locatie'!$A$14:$C$28,3,FALSE)</f>
        <v>0</v>
      </c>
      <c r="R59" s="282">
        <f t="shared" si="12"/>
        <v>0</v>
      </c>
      <c r="S59" s="282">
        <f t="shared" si="13"/>
        <v>0</v>
      </c>
      <c r="T59" s="283">
        <f>VLOOKUP(G59,'3-Productie normen'!A:N,11,FALSE)</f>
        <v>0</v>
      </c>
      <c r="U59" s="283"/>
      <c r="W59" s="284">
        <f t="shared" si="14"/>
        <v>3514</v>
      </c>
    </row>
    <row r="60" spans="1:23" ht="14.1" customHeight="1">
      <c r="A60" s="37">
        <f t="shared" si="7"/>
        <v>60</v>
      </c>
      <c r="B60" s="265" t="s">
        <v>45</v>
      </c>
      <c r="C60" s="265" t="s">
        <v>130</v>
      </c>
      <c r="D60" s="276" t="s">
        <v>131</v>
      </c>
      <c r="E60" s="276" t="s">
        <v>213</v>
      </c>
      <c r="F60" s="265" t="s">
        <v>212</v>
      </c>
      <c r="G60" s="265" t="s">
        <v>95</v>
      </c>
      <c r="H60" s="277" t="s">
        <v>134</v>
      </c>
      <c r="I60" s="278">
        <v>22.8</v>
      </c>
      <c r="J60" s="279">
        <f t="shared" si="8"/>
        <v>251</v>
      </c>
      <c r="K60" s="280">
        <v>251</v>
      </c>
      <c r="L60" s="280"/>
      <c r="M60" s="280"/>
      <c r="N60" s="281" t="e">
        <f t="shared" si="9"/>
        <v>#DIV/0!</v>
      </c>
      <c r="O60" s="281">
        <f t="shared" si="10"/>
        <v>0</v>
      </c>
      <c r="P60" s="281">
        <f t="shared" si="11"/>
        <v>0</v>
      </c>
      <c r="Q60" s="282">
        <f>IF(K60="nio",0,IF(K60&gt;0,VLOOKUP(G60,'3-Productie normen'!A:N,VLOOKUP(K60,'3-Productie normen'!$B$31:$C$37,2,FALSE),FALSE)))/VLOOKUP(B60,'2-Kosten per locatie'!$A$14:$C$28,3,FALSE)</f>
        <v>0</v>
      </c>
      <c r="R60" s="282">
        <f t="shared" si="12"/>
        <v>0</v>
      </c>
      <c r="S60" s="282">
        <f t="shared" si="13"/>
        <v>0</v>
      </c>
      <c r="T60" s="283">
        <f>VLOOKUP(G60,'3-Productie normen'!A:N,11,FALSE)</f>
        <v>0</v>
      </c>
      <c r="U60" s="283"/>
      <c r="W60" s="284">
        <f t="shared" si="14"/>
        <v>5722.8</v>
      </c>
    </row>
    <row r="61" spans="1:23" ht="14.1" customHeight="1">
      <c r="A61" s="37">
        <f t="shared" si="7"/>
        <v>61</v>
      </c>
      <c r="B61" s="265" t="s">
        <v>45</v>
      </c>
      <c r="C61" s="265" t="s">
        <v>130</v>
      </c>
      <c r="D61" s="276" t="s">
        <v>131</v>
      </c>
      <c r="E61" s="276" t="s">
        <v>214</v>
      </c>
      <c r="F61" s="265" t="s">
        <v>212</v>
      </c>
      <c r="G61" s="265" t="s">
        <v>95</v>
      </c>
      <c r="H61" s="277" t="s">
        <v>138</v>
      </c>
      <c r="I61" s="278">
        <v>13.4</v>
      </c>
      <c r="J61" s="279">
        <f t="shared" si="8"/>
        <v>251</v>
      </c>
      <c r="K61" s="280">
        <v>251</v>
      </c>
      <c r="L61" s="280"/>
      <c r="M61" s="280"/>
      <c r="N61" s="281" t="e">
        <f t="shared" si="9"/>
        <v>#DIV/0!</v>
      </c>
      <c r="O61" s="281">
        <f t="shared" si="10"/>
        <v>0</v>
      </c>
      <c r="P61" s="281">
        <f t="shared" si="11"/>
        <v>0</v>
      </c>
      <c r="Q61" s="282">
        <f>IF(K61="nio",0,IF(K61&gt;0,VLOOKUP(G61,'3-Productie normen'!A:N,VLOOKUP(K61,'3-Productie normen'!$B$31:$C$37,2,FALSE),FALSE)))/VLOOKUP(B61,'2-Kosten per locatie'!$A$14:$C$28,3,FALSE)</f>
        <v>0</v>
      </c>
      <c r="R61" s="282">
        <f t="shared" si="12"/>
        <v>0</v>
      </c>
      <c r="S61" s="282">
        <f t="shared" si="13"/>
        <v>0</v>
      </c>
      <c r="T61" s="283">
        <f>VLOOKUP(G61,'3-Productie normen'!A:N,11,FALSE)</f>
        <v>0</v>
      </c>
      <c r="U61" s="283"/>
      <c r="W61" s="284">
        <f t="shared" si="14"/>
        <v>3363.4</v>
      </c>
    </row>
    <row r="62" spans="1:23" ht="14.1" customHeight="1">
      <c r="A62" s="37">
        <f t="shared" si="7"/>
        <v>62</v>
      </c>
      <c r="B62" s="265" t="s">
        <v>45</v>
      </c>
      <c r="C62" s="265" t="s">
        <v>130</v>
      </c>
      <c r="D62" s="276" t="s">
        <v>131</v>
      </c>
      <c r="E62" s="276" t="s">
        <v>215</v>
      </c>
      <c r="F62" s="265" t="s">
        <v>216</v>
      </c>
      <c r="G62" s="265" t="s">
        <v>97</v>
      </c>
      <c r="H62" s="277" t="s">
        <v>175</v>
      </c>
      <c r="I62" s="278">
        <v>1.7</v>
      </c>
      <c r="J62" s="279">
        <f t="shared" si="8"/>
        <v>0</v>
      </c>
      <c r="K62" s="280" t="s">
        <v>151</v>
      </c>
      <c r="L62" s="280"/>
      <c r="M62" s="280"/>
      <c r="N62" s="281">
        <f t="shared" si="9"/>
        <v>0</v>
      </c>
      <c r="O62" s="281">
        <f t="shared" si="10"/>
        <v>0</v>
      </c>
      <c r="P62" s="281">
        <f t="shared" si="11"/>
        <v>0</v>
      </c>
      <c r="Q62" s="282">
        <f>IF(K62="nio",0,IF(K62&gt;0,VLOOKUP(G62,'3-Productie normen'!A:N,VLOOKUP(K62,'3-Productie normen'!$B$31:$C$37,2,FALSE),FALSE)))/VLOOKUP(B62,'2-Kosten per locatie'!$A$14:$C$28,3,FALSE)</f>
        <v>0</v>
      </c>
      <c r="R62" s="282">
        <f t="shared" si="12"/>
        <v>0</v>
      </c>
      <c r="S62" s="282">
        <f t="shared" si="13"/>
        <v>0</v>
      </c>
      <c r="T62" s="283">
        <f>VLOOKUP(G62,'3-Productie normen'!A:N,11,FALSE)</f>
        <v>0</v>
      </c>
      <c r="U62" s="283"/>
      <c r="W62" s="284">
        <f t="shared" si="14"/>
        <v>0</v>
      </c>
    </row>
    <row r="63" spans="1:23" ht="14.1" customHeight="1">
      <c r="A63" s="37">
        <f t="shared" si="7"/>
        <v>63</v>
      </c>
      <c r="B63" s="265" t="s">
        <v>45</v>
      </c>
      <c r="C63" s="265" t="s">
        <v>130</v>
      </c>
      <c r="D63" s="276" t="s">
        <v>217</v>
      </c>
      <c r="E63" s="276" t="s">
        <v>218</v>
      </c>
      <c r="F63" s="265" t="s">
        <v>167</v>
      </c>
      <c r="G63" s="265" t="s">
        <v>81</v>
      </c>
      <c r="H63" s="277" t="s">
        <v>134</v>
      </c>
      <c r="I63" s="278">
        <v>103.1</v>
      </c>
      <c r="J63" s="279">
        <f t="shared" si="8"/>
        <v>251</v>
      </c>
      <c r="K63" s="280">
        <v>251</v>
      </c>
      <c r="L63" s="280"/>
      <c r="M63" s="280"/>
      <c r="N63" s="281" t="e">
        <f t="shared" si="9"/>
        <v>#DIV/0!</v>
      </c>
      <c r="O63" s="281">
        <f t="shared" si="10"/>
        <v>0</v>
      </c>
      <c r="P63" s="281">
        <f t="shared" si="11"/>
        <v>0</v>
      </c>
      <c r="Q63" s="282">
        <f>IF(K63="nio",0,IF(K63&gt;0,VLOOKUP(G63,'3-Productie normen'!A:N,VLOOKUP(K63,'3-Productie normen'!$B$31:$C$37,2,FALSE),FALSE)))/VLOOKUP(B63,'2-Kosten per locatie'!$A$14:$C$28,3,FALSE)</f>
        <v>0</v>
      </c>
      <c r="R63" s="282">
        <f t="shared" si="12"/>
        <v>0</v>
      </c>
      <c r="S63" s="282">
        <f t="shared" si="13"/>
        <v>0</v>
      </c>
      <c r="T63" s="283">
        <f>VLOOKUP(G63,'3-Productie normen'!A:N,11,FALSE)</f>
        <v>0</v>
      </c>
      <c r="U63" s="283"/>
      <c r="W63" s="284">
        <f t="shared" si="14"/>
        <v>25878.1</v>
      </c>
    </row>
    <row r="64" spans="1:23" ht="14.1" customHeight="1">
      <c r="A64" s="37">
        <f t="shared" si="7"/>
        <v>64</v>
      </c>
      <c r="B64" s="265" t="s">
        <v>45</v>
      </c>
      <c r="C64" s="265" t="s">
        <v>130</v>
      </c>
      <c r="D64" s="276" t="s">
        <v>217</v>
      </c>
      <c r="E64" s="276" t="s">
        <v>219</v>
      </c>
      <c r="F64" s="265" t="s">
        <v>140</v>
      </c>
      <c r="G64" s="265" t="s">
        <v>96</v>
      </c>
      <c r="H64" s="277" t="s">
        <v>134</v>
      </c>
      <c r="I64" s="278">
        <v>18.8</v>
      </c>
      <c r="J64" s="279">
        <f t="shared" si="8"/>
        <v>251</v>
      </c>
      <c r="K64" s="280">
        <v>251</v>
      </c>
      <c r="L64" s="280"/>
      <c r="M64" s="280"/>
      <c r="N64" s="281" t="e">
        <f t="shared" si="9"/>
        <v>#DIV/0!</v>
      </c>
      <c r="O64" s="281">
        <f t="shared" si="10"/>
        <v>0</v>
      </c>
      <c r="P64" s="281">
        <f t="shared" si="11"/>
        <v>0</v>
      </c>
      <c r="Q64" s="282">
        <f>IF(K64="nio",0,IF(K64&gt;0,VLOOKUP(G64,'3-Productie normen'!A:N,VLOOKUP(K64,'3-Productie normen'!$B$31:$C$37,2,FALSE),FALSE)))/VLOOKUP(B64,'2-Kosten per locatie'!$A$14:$C$28,3,FALSE)</f>
        <v>0</v>
      </c>
      <c r="R64" s="282">
        <f t="shared" si="12"/>
        <v>0</v>
      </c>
      <c r="S64" s="282">
        <f t="shared" si="13"/>
        <v>0</v>
      </c>
      <c r="T64" s="283">
        <f>VLOOKUP(G64,'3-Productie normen'!A:N,11,FALSE)</f>
        <v>0</v>
      </c>
      <c r="U64" s="283"/>
      <c r="W64" s="284">
        <f t="shared" si="14"/>
        <v>4718.8</v>
      </c>
    </row>
    <row r="65" spans="1:23" ht="14.1" customHeight="1">
      <c r="A65" s="37">
        <f t="shared" si="7"/>
        <v>65</v>
      </c>
      <c r="B65" s="265" t="s">
        <v>45</v>
      </c>
      <c r="C65" s="265" t="s">
        <v>130</v>
      </c>
      <c r="D65" s="276" t="s">
        <v>217</v>
      </c>
      <c r="E65" s="276" t="s">
        <v>220</v>
      </c>
      <c r="F65" s="265" t="s">
        <v>167</v>
      </c>
      <c r="G65" s="265" t="s">
        <v>81</v>
      </c>
      <c r="H65" s="277" t="s">
        <v>134</v>
      </c>
      <c r="I65" s="278">
        <v>28.5</v>
      </c>
      <c r="J65" s="279">
        <f t="shared" si="8"/>
        <v>251</v>
      </c>
      <c r="K65" s="280">
        <v>251</v>
      </c>
      <c r="L65" s="280"/>
      <c r="M65" s="280"/>
      <c r="N65" s="281" t="e">
        <f t="shared" si="9"/>
        <v>#DIV/0!</v>
      </c>
      <c r="O65" s="281">
        <f t="shared" si="10"/>
        <v>0</v>
      </c>
      <c r="P65" s="281">
        <f t="shared" si="11"/>
        <v>0</v>
      </c>
      <c r="Q65" s="282">
        <f>IF(K65="nio",0,IF(K65&gt;0,VLOOKUP(G65,'3-Productie normen'!A:N,VLOOKUP(K65,'3-Productie normen'!$B$31:$C$37,2,FALSE),FALSE)))/VLOOKUP(B65,'2-Kosten per locatie'!$A$14:$C$28,3,FALSE)</f>
        <v>0</v>
      </c>
      <c r="R65" s="282">
        <f t="shared" si="12"/>
        <v>0</v>
      </c>
      <c r="S65" s="282">
        <f t="shared" si="13"/>
        <v>0</v>
      </c>
      <c r="T65" s="283">
        <f>VLOOKUP(G65,'3-Productie normen'!A:N,11,FALSE)</f>
        <v>0</v>
      </c>
      <c r="U65" s="283"/>
      <c r="W65" s="284">
        <f t="shared" si="14"/>
        <v>7153.5</v>
      </c>
    </row>
    <row r="66" spans="1:23" ht="14.1" customHeight="1">
      <c r="A66" s="37">
        <f t="shared" si="7"/>
        <v>66</v>
      </c>
      <c r="B66" s="265" t="s">
        <v>45</v>
      </c>
      <c r="C66" s="265" t="s">
        <v>130</v>
      </c>
      <c r="D66" s="276" t="s">
        <v>217</v>
      </c>
      <c r="E66" s="276" t="s">
        <v>221</v>
      </c>
      <c r="F66" s="265" t="s">
        <v>167</v>
      </c>
      <c r="G66" s="265" t="s">
        <v>81</v>
      </c>
      <c r="H66" s="277" t="s">
        <v>134</v>
      </c>
      <c r="I66" s="278">
        <v>18.8</v>
      </c>
      <c r="J66" s="279">
        <f t="shared" si="8"/>
        <v>251</v>
      </c>
      <c r="K66" s="280">
        <v>251</v>
      </c>
      <c r="L66" s="280"/>
      <c r="M66" s="280"/>
      <c r="N66" s="281" t="e">
        <f t="shared" si="9"/>
        <v>#DIV/0!</v>
      </c>
      <c r="O66" s="281">
        <f t="shared" si="10"/>
        <v>0</v>
      </c>
      <c r="P66" s="281">
        <f t="shared" si="11"/>
        <v>0</v>
      </c>
      <c r="Q66" s="282">
        <f>IF(K66="nio",0,IF(K66&gt;0,VLOOKUP(G66,'3-Productie normen'!A:N,VLOOKUP(K66,'3-Productie normen'!$B$31:$C$37,2,FALSE),FALSE)))/VLOOKUP(B66,'2-Kosten per locatie'!$A$14:$C$28,3,FALSE)</f>
        <v>0</v>
      </c>
      <c r="R66" s="282">
        <f t="shared" si="12"/>
        <v>0</v>
      </c>
      <c r="S66" s="282">
        <f t="shared" si="13"/>
        <v>0</v>
      </c>
      <c r="T66" s="283">
        <f>VLOOKUP(G66,'3-Productie normen'!A:N,11,FALSE)</f>
        <v>0</v>
      </c>
      <c r="U66" s="283"/>
      <c r="W66" s="284">
        <f t="shared" si="14"/>
        <v>4718.8</v>
      </c>
    </row>
    <row r="67" spans="1:23" ht="14.1" customHeight="1">
      <c r="A67" s="37">
        <f t="shared" si="7"/>
        <v>67</v>
      </c>
      <c r="B67" s="265" t="s">
        <v>45</v>
      </c>
      <c r="C67" s="265" t="s">
        <v>130</v>
      </c>
      <c r="D67" s="276" t="s">
        <v>217</v>
      </c>
      <c r="E67" s="276" t="s">
        <v>222</v>
      </c>
      <c r="F67" s="265" t="s">
        <v>167</v>
      </c>
      <c r="G67" s="265" t="s">
        <v>81</v>
      </c>
      <c r="H67" s="277" t="s">
        <v>134</v>
      </c>
      <c r="I67" s="278">
        <v>45.2</v>
      </c>
      <c r="J67" s="279">
        <f t="shared" si="8"/>
        <v>251</v>
      </c>
      <c r="K67" s="280">
        <v>251</v>
      </c>
      <c r="L67" s="280"/>
      <c r="M67" s="280"/>
      <c r="N67" s="281" t="e">
        <f t="shared" si="9"/>
        <v>#DIV/0!</v>
      </c>
      <c r="O67" s="281">
        <f t="shared" si="10"/>
        <v>0</v>
      </c>
      <c r="P67" s="281">
        <f t="shared" si="11"/>
        <v>0</v>
      </c>
      <c r="Q67" s="282">
        <f>IF(K67="nio",0,IF(K67&gt;0,VLOOKUP(G67,'3-Productie normen'!A:N,VLOOKUP(K67,'3-Productie normen'!$B$31:$C$37,2,FALSE),FALSE)))/VLOOKUP(B67,'2-Kosten per locatie'!$A$14:$C$28,3,FALSE)</f>
        <v>0</v>
      </c>
      <c r="R67" s="282">
        <f t="shared" si="12"/>
        <v>0</v>
      </c>
      <c r="S67" s="282">
        <f t="shared" si="13"/>
        <v>0</v>
      </c>
      <c r="T67" s="283">
        <f>VLOOKUP(G67,'3-Productie normen'!A:N,11,FALSE)</f>
        <v>0</v>
      </c>
      <c r="U67" s="283"/>
      <c r="W67" s="284">
        <f t="shared" si="14"/>
        <v>11345.2</v>
      </c>
    </row>
    <row r="68" spans="1:23" ht="14.1" customHeight="1">
      <c r="A68" s="37">
        <f t="shared" si="7"/>
        <v>68</v>
      </c>
      <c r="B68" s="265" t="s">
        <v>45</v>
      </c>
      <c r="C68" s="265" t="s">
        <v>130</v>
      </c>
      <c r="D68" s="276" t="s">
        <v>217</v>
      </c>
      <c r="E68" s="276" t="s">
        <v>223</v>
      </c>
      <c r="F68" s="265" t="s">
        <v>140</v>
      </c>
      <c r="G68" s="265" t="s">
        <v>96</v>
      </c>
      <c r="H68" s="277" t="s">
        <v>134</v>
      </c>
      <c r="I68" s="278">
        <v>18.8</v>
      </c>
      <c r="J68" s="279">
        <f t="shared" si="8"/>
        <v>251</v>
      </c>
      <c r="K68" s="280">
        <v>251</v>
      </c>
      <c r="L68" s="280"/>
      <c r="M68" s="280"/>
      <c r="N68" s="281" t="e">
        <f t="shared" si="9"/>
        <v>#DIV/0!</v>
      </c>
      <c r="O68" s="281">
        <f t="shared" si="10"/>
        <v>0</v>
      </c>
      <c r="P68" s="281">
        <f t="shared" si="11"/>
        <v>0</v>
      </c>
      <c r="Q68" s="282">
        <f>IF(K68="nio",0,IF(K68&gt;0,VLOOKUP(G68,'3-Productie normen'!A:N,VLOOKUP(K68,'3-Productie normen'!$B$31:$C$37,2,FALSE),FALSE)))/VLOOKUP(B68,'2-Kosten per locatie'!$A$14:$C$28,3,FALSE)</f>
        <v>0</v>
      </c>
      <c r="R68" s="282">
        <f t="shared" si="12"/>
        <v>0</v>
      </c>
      <c r="S68" s="282">
        <f t="shared" si="13"/>
        <v>0</v>
      </c>
      <c r="T68" s="283">
        <f>VLOOKUP(G68,'3-Productie normen'!A:N,11,FALSE)</f>
        <v>0</v>
      </c>
      <c r="U68" s="283"/>
      <c r="W68" s="284">
        <f t="shared" si="14"/>
        <v>4718.8</v>
      </c>
    </row>
    <row r="69" spans="1:23" ht="14.1" customHeight="1">
      <c r="A69" s="37">
        <f t="shared" si="7"/>
        <v>69</v>
      </c>
      <c r="B69" s="265" t="s">
        <v>45</v>
      </c>
      <c r="C69" s="265" t="s">
        <v>130</v>
      </c>
      <c r="D69" s="276" t="s">
        <v>217</v>
      </c>
      <c r="E69" s="276" t="s">
        <v>224</v>
      </c>
      <c r="F69" s="265" t="s">
        <v>225</v>
      </c>
      <c r="G69" s="265" t="s">
        <v>86</v>
      </c>
      <c r="H69" s="277" t="s">
        <v>138</v>
      </c>
      <c r="I69" s="278">
        <v>9.4</v>
      </c>
      <c r="J69" s="279">
        <f t="shared" si="8"/>
        <v>251</v>
      </c>
      <c r="K69" s="280">
        <v>251</v>
      </c>
      <c r="L69" s="280"/>
      <c r="M69" s="280"/>
      <c r="N69" s="281" t="e">
        <f t="shared" si="9"/>
        <v>#DIV/0!</v>
      </c>
      <c r="O69" s="281">
        <f t="shared" si="10"/>
        <v>0</v>
      </c>
      <c r="P69" s="281">
        <f t="shared" si="11"/>
        <v>0</v>
      </c>
      <c r="Q69" s="282">
        <f>IF(K69="nio",0,IF(K69&gt;0,VLOOKUP(G69,'3-Productie normen'!A:N,VLOOKUP(K69,'3-Productie normen'!$B$31:$C$37,2,FALSE),FALSE)))/VLOOKUP(B69,'2-Kosten per locatie'!$A$14:$C$28,3,FALSE)</f>
        <v>0</v>
      </c>
      <c r="R69" s="282">
        <f t="shared" si="12"/>
        <v>0</v>
      </c>
      <c r="S69" s="282">
        <f t="shared" si="13"/>
        <v>0</v>
      </c>
      <c r="T69" s="283">
        <f>VLOOKUP(G69,'3-Productie normen'!A:N,11,FALSE)</f>
        <v>0</v>
      </c>
      <c r="U69" s="283"/>
      <c r="W69" s="284">
        <f t="shared" si="14"/>
        <v>2359.4</v>
      </c>
    </row>
    <row r="70" spans="1:23" ht="14.1" customHeight="1">
      <c r="A70" s="37">
        <f t="shared" si="7"/>
        <v>70</v>
      </c>
      <c r="B70" s="265" t="s">
        <v>45</v>
      </c>
      <c r="C70" s="265" t="s">
        <v>130</v>
      </c>
      <c r="D70" s="276" t="s">
        <v>217</v>
      </c>
      <c r="E70" s="276" t="s">
        <v>226</v>
      </c>
      <c r="F70" s="265" t="s">
        <v>227</v>
      </c>
      <c r="G70" s="265" t="s">
        <v>96</v>
      </c>
      <c r="H70" s="277" t="s">
        <v>134</v>
      </c>
      <c r="I70" s="278">
        <v>2.9</v>
      </c>
      <c r="J70" s="279">
        <f t="shared" si="8"/>
        <v>251</v>
      </c>
      <c r="K70" s="280">
        <v>251</v>
      </c>
      <c r="L70" s="280"/>
      <c r="M70" s="280"/>
      <c r="N70" s="281" t="e">
        <f t="shared" si="9"/>
        <v>#DIV/0!</v>
      </c>
      <c r="O70" s="281">
        <f t="shared" si="10"/>
        <v>0</v>
      </c>
      <c r="P70" s="281">
        <f t="shared" si="11"/>
        <v>0</v>
      </c>
      <c r="Q70" s="282">
        <f>IF(K70="nio",0,IF(K70&gt;0,VLOOKUP(G70,'3-Productie normen'!A:N,VLOOKUP(K70,'3-Productie normen'!$B$31:$C$37,2,FALSE),FALSE)))/VLOOKUP(B70,'2-Kosten per locatie'!$A$14:$C$28,3,FALSE)</f>
        <v>0</v>
      </c>
      <c r="R70" s="282">
        <f t="shared" si="12"/>
        <v>0</v>
      </c>
      <c r="S70" s="282">
        <f t="shared" si="13"/>
        <v>0</v>
      </c>
      <c r="T70" s="283">
        <f>VLOOKUP(G70,'3-Productie normen'!A:N,11,FALSE)</f>
        <v>0</v>
      </c>
      <c r="U70" s="283"/>
      <c r="W70" s="284">
        <f t="shared" si="14"/>
        <v>727.9</v>
      </c>
    </row>
    <row r="71" spans="1:23" ht="14.1" customHeight="1">
      <c r="A71" s="37">
        <f t="shared" si="7"/>
        <v>71</v>
      </c>
      <c r="B71" s="265" t="s">
        <v>45</v>
      </c>
      <c r="C71" s="265" t="s">
        <v>130</v>
      </c>
      <c r="D71" s="276" t="s">
        <v>217</v>
      </c>
      <c r="E71" s="276" t="s">
        <v>228</v>
      </c>
      <c r="F71" s="265" t="s">
        <v>227</v>
      </c>
      <c r="G71" s="265" t="s">
        <v>96</v>
      </c>
      <c r="H71" s="277" t="s">
        <v>134</v>
      </c>
      <c r="I71" s="278">
        <v>2.9</v>
      </c>
      <c r="J71" s="279">
        <f t="shared" si="8"/>
        <v>251</v>
      </c>
      <c r="K71" s="280">
        <v>251</v>
      </c>
      <c r="L71" s="280"/>
      <c r="M71" s="280"/>
      <c r="N71" s="281" t="e">
        <f t="shared" si="9"/>
        <v>#DIV/0!</v>
      </c>
      <c r="O71" s="281">
        <f t="shared" si="10"/>
        <v>0</v>
      </c>
      <c r="P71" s="281">
        <f t="shared" si="11"/>
        <v>0</v>
      </c>
      <c r="Q71" s="282">
        <f>IF(K71="nio",0,IF(K71&gt;0,VLOOKUP(G71,'3-Productie normen'!A:N,VLOOKUP(K71,'3-Productie normen'!$B$31:$C$37,2,FALSE),FALSE)))/VLOOKUP(B71,'2-Kosten per locatie'!$A$14:$C$28,3,FALSE)</f>
        <v>0</v>
      </c>
      <c r="R71" s="282">
        <f t="shared" si="12"/>
        <v>0</v>
      </c>
      <c r="S71" s="282">
        <f t="shared" si="13"/>
        <v>0</v>
      </c>
      <c r="T71" s="283">
        <f>VLOOKUP(G71,'3-Productie normen'!A:N,11,FALSE)</f>
        <v>0</v>
      </c>
      <c r="U71" s="283"/>
      <c r="W71" s="284">
        <f t="shared" si="14"/>
        <v>727.9</v>
      </c>
    </row>
    <row r="72" spans="1:23" ht="14.1" customHeight="1">
      <c r="A72" s="37">
        <f t="shared" si="7"/>
        <v>72</v>
      </c>
      <c r="B72" s="265" t="s">
        <v>45</v>
      </c>
      <c r="C72" s="265" t="s">
        <v>130</v>
      </c>
      <c r="D72" s="276" t="s">
        <v>217</v>
      </c>
      <c r="E72" s="276" t="s">
        <v>229</v>
      </c>
      <c r="F72" s="265" t="s">
        <v>227</v>
      </c>
      <c r="G72" s="265" t="s">
        <v>96</v>
      </c>
      <c r="H72" s="277" t="s">
        <v>134</v>
      </c>
      <c r="I72" s="278">
        <v>3.1</v>
      </c>
      <c r="J72" s="279">
        <f t="shared" si="8"/>
        <v>251</v>
      </c>
      <c r="K72" s="280">
        <v>251</v>
      </c>
      <c r="L72" s="280"/>
      <c r="M72" s="280"/>
      <c r="N72" s="281" t="e">
        <f t="shared" si="9"/>
        <v>#DIV/0!</v>
      </c>
      <c r="O72" s="281">
        <f t="shared" si="10"/>
        <v>0</v>
      </c>
      <c r="P72" s="281">
        <f t="shared" si="11"/>
        <v>0</v>
      </c>
      <c r="Q72" s="282">
        <f>IF(K72="nio",0,IF(K72&gt;0,VLOOKUP(G72,'3-Productie normen'!A:N,VLOOKUP(K72,'3-Productie normen'!$B$31:$C$37,2,FALSE),FALSE)))/VLOOKUP(B72,'2-Kosten per locatie'!$A$14:$C$28,3,FALSE)</f>
        <v>0</v>
      </c>
      <c r="R72" s="282">
        <f t="shared" si="12"/>
        <v>0</v>
      </c>
      <c r="S72" s="282">
        <f t="shared" si="13"/>
        <v>0</v>
      </c>
      <c r="T72" s="283">
        <f>VLOOKUP(G72,'3-Productie normen'!A:N,11,FALSE)</f>
        <v>0</v>
      </c>
      <c r="U72" s="283"/>
      <c r="W72" s="284">
        <f t="shared" si="14"/>
        <v>778.1</v>
      </c>
    </row>
    <row r="73" spans="1:23" ht="14.1" customHeight="1">
      <c r="A73" s="37">
        <f t="shared" si="7"/>
        <v>73</v>
      </c>
      <c r="B73" s="265" t="s">
        <v>45</v>
      </c>
      <c r="C73" s="265" t="s">
        <v>130</v>
      </c>
      <c r="D73" s="276" t="s">
        <v>217</v>
      </c>
      <c r="E73" s="276" t="s">
        <v>230</v>
      </c>
      <c r="F73" s="265" t="s">
        <v>167</v>
      </c>
      <c r="G73" s="265" t="s">
        <v>81</v>
      </c>
      <c r="H73" s="277" t="s">
        <v>134</v>
      </c>
      <c r="I73" s="278">
        <v>62.9</v>
      </c>
      <c r="J73" s="279">
        <f t="shared" si="8"/>
        <v>251</v>
      </c>
      <c r="K73" s="280">
        <v>251</v>
      </c>
      <c r="L73" s="280"/>
      <c r="M73" s="280"/>
      <c r="N73" s="281" t="e">
        <f t="shared" si="9"/>
        <v>#DIV/0!</v>
      </c>
      <c r="O73" s="281">
        <f t="shared" si="10"/>
        <v>0</v>
      </c>
      <c r="P73" s="281">
        <f t="shared" si="11"/>
        <v>0</v>
      </c>
      <c r="Q73" s="282">
        <f>IF(K73="nio",0,IF(K73&gt;0,VLOOKUP(G73,'3-Productie normen'!A:N,VLOOKUP(K73,'3-Productie normen'!$B$31:$C$37,2,FALSE),FALSE)))/VLOOKUP(B73,'2-Kosten per locatie'!$A$14:$C$28,3,FALSE)</f>
        <v>0</v>
      </c>
      <c r="R73" s="282">
        <f t="shared" si="12"/>
        <v>0</v>
      </c>
      <c r="S73" s="282">
        <f t="shared" si="13"/>
        <v>0</v>
      </c>
      <c r="T73" s="283">
        <f>VLOOKUP(G73,'3-Productie normen'!A:N,11,FALSE)</f>
        <v>0</v>
      </c>
      <c r="U73" s="283"/>
      <c r="W73" s="284">
        <f t="shared" si="14"/>
        <v>15787.9</v>
      </c>
    </row>
    <row r="74" spans="1:23" ht="14.1" customHeight="1">
      <c r="A74" s="37">
        <f t="shared" si="7"/>
        <v>74</v>
      </c>
      <c r="B74" s="265" t="s">
        <v>45</v>
      </c>
      <c r="C74" s="265" t="s">
        <v>130</v>
      </c>
      <c r="D74" s="276" t="s">
        <v>217</v>
      </c>
      <c r="E74" s="276" t="s">
        <v>231</v>
      </c>
      <c r="F74" s="265" t="s">
        <v>160</v>
      </c>
      <c r="G74" s="265" t="s">
        <v>96</v>
      </c>
      <c r="H74" s="277" t="s">
        <v>134</v>
      </c>
      <c r="I74" s="278">
        <v>39.5</v>
      </c>
      <c r="J74" s="279">
        <f t="shared" si="8"/>
        <v>251</v>
      </c>
      <c r="K74" s="280">
        <v>251</v>
      </c>
      <c r="L74" s="280"/>
      <c r="M74" s="280"/>
      <c r="N74" s="281" t="e">
        <f t="shared" si="9"/>
        <v>#DIV/0!</v>
      </c>
      <c r="O74" s="281">
        <f t="shared" si="10"/>
        <v>0</v>
      </c>
      <c r="P74" s="281">
        <f t="shared" si="11"/>
        <v>0</v>
      </c>
      <c r="Q74" s="282">
        <f>IF(K74="nio",0,IF(K74&gt;0,VLOOKUP(G74,'3-Productie normen'!A:N,VLOOKUP(K74,'3-Productie normen'!$B$31:$C$37,2,FALSE),FALSE)))/VLOOKUP(B74,'2-Kosten per locatie'!$A$14:$C$28,3,FALSE)</f>
        <v>0</v>
      </c>
      <c r="R74" s="282">
        <f t="shared" si="12"/>
        <v>0</v>
      </c>
      <c r="S74" s="282">
        <f t="shared" si="13"/>
        <v>0</v>
      </c>
      <c r="T74" s="283">
        <f>VLOOKUP(G74,'3-Productie normen'!A:N,11,FALSE)</f>
        <v>0</v>
      </c>
      <c r="U74" s="283"/>
      <c r="W74" s="284">
        <f t="shared" si="14"/>
        <v>9914.5</v>
      </c>
    </row>
    <row r="75" spans="1:23" ht="14.1" customHeight="1">
      <c r="A75" s="37">
        <f t="shared" ref="A75:A138" si="15">A74+1</f>
        <v>75</v>
      </c>
      <c r="B75" s="265" t="s">
        <v>45</v>
      </c>
      <c r="C75" s="265" t="s">
        <v>130</v>
      </c>
      <c r="D75" s="276" t="s">
        <v>217</v>
      </c>
      <c r="E75" s="276" t="s">
        <v>232</v>
      </c>
      <c r="F75" s="265" t="s">
        <v>233</v>
      </c>
      <c r="G75" s="265" t="s">
        <v>81</v>
      </c>
      <c r="H75" s="277" t="s">
        <v>138</v>
      </c>
      <c r="I75" s="278">
        <v>9.4</v>
      </c>
      <c r="J75" s="279">
        <f t="shared" si="8"/>
        <v>251</v>
      </c>
      <c r="K75" s="280">
        <v>251</v>
      </c>
      <c r="L75" s="280"/>
      <c r="M75" s="280"/>
      <c r="N75" s="281" t="e">
        <f t="shared" si="9"/>
        <v>#DIV/0!</v>
      </c>
      <c r="O75" s="281">
        <f t="shared" si="10"/>
        <v>0</v>
      </c>
      <c r="P75" s="281">
        <f t="shared" si="11"/>
        <v>0</v>
      </c>
      <c r="Q75" s="282">
        <f>IF(K75="nio",0,IF(K75&gt;0,VLOOKUP(G75,'3-Productie normen'!A:N,VLOOKUP(K75,'3-Productie normen'!$B$31:$C$37,2,FALSE),FALSE)))/VLOOKUP(B75,'2-Kosten per locatie'!$A$14:$C$28,3,FALSE)</f>
        <v>0</v>
      </c>
      <c r="R75" s="282">
        <f t="shared" si="12"/>
        <v>0</v>
      </c>
      <c r="S75" s="282">
        <f t="shared" si="13"/>
        <v>0</v>
      </c>
      <c r="T75" s="283">
        <f>VLOOKUP(G75,'3-Productie normen'!A:N,11,FALSE)</f>
        <v>0</v>
      </c>
      <c r="U75" s="283"/>
      <c r="W75" s="284">
        <f t="shared" si="14"/>
        <v>2359.4</v>
      </c>
    </row>
    <row r="76" spans="1:23" ht="14.1" customHeight="1">
      <c r="A76" s="37">
        <f t="shared" si="15"/>
        <v>76</v>
      </c>
      <c r="B76" s="265" t="s">
        <v>45</v>
      </c>
      <c r="C76" s="265" t="s">
        <v>130</v>
      </c>
      <c r="D76" s="276" t="s">
        <v>217</v>
      </c>
      <c r="E76" s="276" t="s">
        <v>234</v>
      </c>
      <c r="F76" s="265" t="s">
        <v>235</v>
      </c>
      <c r="G76" s="265" t="s">
        <v>96</v>
      </c>
      <c r="H76" s="277" t="s">
        <v>134</v>
      </c>
      <c r="I76" s="278">
        <v>13</v>
      </c>
      <c r="J76" s="279">
        <f t="shared" si="8"/>
        <v>251</v>
      </c>
      <c r="K76" s="280">
        <v>251</v>
      </c>
      <c r="L76" s="280"/>
      <c r="M76" s="280"/>
      <c r="N76" s="281" t="e">
        <f t="shared" si="9"/>
        <v>#DIV/0!</v>
      </c>
      <c r="O76" s="281">
        <f t="shared" si="10"/>
        <v>0</v>
      </c>
      <c r="P76" s="281">
        <f t="shared" si="11"/>
        <v>0</v>
      </c>
      <c r="Q76" s="282">
        <f>IF(K76="nio",0,IF(K76&gt;0,VLOOKUP(G76,'3-Productie normen'!A:N,VLOOKUP(K76,'3-Productie normen'!$B$31:$C$37,2,FALSE),FALSE)))/VLOOKUP(B76,'2-Kosten per locatie'!$A$14:$C$28,3,FALSE)</f>
        <v>0</v>
      </c>
      <c r="R76" s="282">
        <f t="shared" si="12"/>
        <v>0</v>
      </c>
      <c r="S76" s="282">
        <f t="shared" si="13"/>
        <v>0</v>
      </c>
      <c r="T76" s="283">
        <f>VLOOKUP(G76,'3-Productie normen'!A:N,11,FALSE)</f>
        <v>0</v>
      </c>
      <c r="U76" s="283"/>
      <c r="W76" s="284">
        <f t="shared" si="14"/>
        <v>3263</v>
      </c>
    </row>
    <row r="77" spans="1:23" ht="14.1" customHeight="1">
      <c r="A77" s="37">
        <f t="shared" si="15"/>
        <v>77</v>
      </c>
      <c r="B77" s="265" t="s">
        <v>45</v>
      </c>
      <c r="C77" s="265" t="s">
        <v>130</v>
      </c>
      <c r="D77" s="276" t="s">
        <v>217</v>
      </c>
      <c r="E77" s="276" t="s">
        <v>236</v>
      </c>
      <c r="F77" s="265" t="s">
        <v>167</v>
      </c>
      <c r="G77" s="265" t="s">
        <v>81</v>
      </c>
      <c r="H77" s="277" t="s">
        <v>134</v>
      </c>
      <c r="I77" s="278">
        <v>18.8</v>
      </c>
      <c r="J77" s="279">
        <f t="shared" si="8"/>
        <v>251</v>
      </c>
      <c r="K77" s="280">
        <v>251</v>
      </c>
      <c r="L77" s="280"/>
      <c r="M77" s="280"/>
      <c r="N77" s="281" t="e">
        <f t="shared" si="9"/>
        <v>#DIV/0!</v>
      </c>
      <c r="O77" s="281">
        <f t="shared" si="10"/>
        <v>0</v>
      </c>
      <c r="P77" s="281">
        <f t="shared" si="11"/>
        <v>0</v>
      </c>
      <c r="Q77" s="282">
        <f>IF(K77="nio",0,IF(K77&gt;0,VLOOKUP(G77,'3-Productie normen'!A:N,VLOOKUP(K77,'3-Productie normen'!$B$31:$C$37,2,FALSE),FALSE)))/VLOOKUP(B77,'2-Kosten per locatie'!$A$14:$C$28,3,FALSE)</f>
        <v>0</v>
      </c>
      <c r="R77" s="282">
        <f t="shared" si="12"/>
        <v>0</v>
      </c>
      <c r="S77" s="282">
        <f t="shared" si="13"/>
        <v>0</v>
      </c>
      <c r="T77" s="283">
        <f>VLOOKUP(G77,'3-Productie normen'!A:N,11,FALSE)</f>
        <v>0</v>
      </c>
      <c r="U77" s="283"/>
      <c r="W77" s="284">
        <f t="shared" si="14"/>
        <v>4718.8</v>
      </c>
    </row>
    <row r="78" spans="1:23" ht="14.1" customHeight="1">
      <c r="A78" s="37">
        <f t="shared" si="15"/>
        <v>78</v>
      </c>
      <c r="B78" s="265" t="s">
        <v>45</v>
      </c>
      <c r="C78" s="265" t="s">
        <v>130</v>
      </c>
      <c r="D78" s="276" t="s">
        <v>217</v>
      </c>
      <c r="E78" s="276" t="s">
        <v>237</v>
      </c>
      <c r="F78" s="265" t="s">
        <v>167</v>
      </c>
      <c r="G78" s="265" t="s">
        <v>81</v>
      </c>
      <c r="H78" s="277" t="s">
        <v>134</v>
      </c>
      <c r="I78" s="278">
        <v>35.200000000000003</v>
      </c>
      <c r="J78" s="279">
        <f t="shared" si="8"/>
        <v>251</v>
      </c>
      <c r="K78" s="280">
        <v>251</v>
      </c>
      <c r="L78" s="280"/>
      <c r="M78" s="280"/>
      <c r="N78" s="281" t="e">
        <f t="shared" si="9"/>
        <v>#DIV/0!</v>
      </c>
      <c r="O78" s="281">
        <f t="shared" si="10"/>
        <v>0</v>
      </c>
      <c r="P78" s="281">
        <f t="shared" si="11"/>
        <v>0</v>
      </c>
      <c r="Q78" s="282">
        <f>IF(K78="nio",0,IF(K78&gt;0,VLOOKUP(G78,'3-Productie normen'!A:N,VLOOKUP(K78,'3-Productie normen'!$B$31:$C$37,2,FALSE),FALSE)))/VLOOKUP(B78,'2-Kosten per locatie'!$A$14:$C$28,3,FALSE)</f>
        <v>0</v>
      </c>
      <c r="R78" s="282">
        <f t="shared" si="12"/>
        <v>0</v>
      </c>
      <c r="S78" s="282">
        <f t="shared" si="13"/>
        <v>0</v>
      </c>
      <c r="T78" s="283">
        <f>VLOOKUP(G78,'3-Productie normen'!A:N,11,FALSE)</f>
        <v>0</v>
      </c>
      <c r="U78" s="283"/>
      <c r="W78" s="284">
        <f t="shared" si="14"/>
        <v>8835.2000000000007</v>
      </c>
    </row>
    <row r="79" spans="1:23" ht="14.1" customHeight="1">
      <c r="A79" s="37">
        <f t="shared" si="15"/>
        <v>79</v>
      </c>
      <c r="B79" s="265" t="s">
        <v>45</v>
      </c>
      <c r="C79" s="265" t="s">
        <v>130</v>
      </c>
      <c r="D79" s="276" t="s">
        <v>217</v>
      </c>
      <c r="E79" s="276" t="s">
        <v>238</v>
      </c>
      <c r="F79" s="265" t="s">
        <v>167</v>
      </c>
      <c r="G79" s="265" t="s">
        <v>81</v>
      </c>
      <c r="H79" s="277" t="s">
        <v>134</v>
      </c>
      <c r="I79" s="278">
        <v>18.8</v>
      </c>
      <c r="J79" s="279">
        <f t="shared" si="8"/>
        <v>251</v>
      </c>
      <c r="K79" s="280">
        <v>251</v>
      </c>
      <c r="L79" s="280"/>
      <c r="M79" s="280"/>
      <c r="N79" s="281" t="e">
        <f t="shared" si="9"/>
        <v>#DIV/0!</v>
      </c>
      <c r="O79" s="281">
        <f t="shared" si="10"/>
        <v>0</v>
      </c>
      <c r="P79" s="281">
        <f t="shared" si="11"/>
        <v>0</v>
      </c>
      <c r="Q79" s="282">
        <f>IF(K79="nio",0,IF(K79&gt;0,VLOOKUP(G79,'3-Productie normen'!A:N,VLOOKUP(K79,'3-Productie normen'!$B$31:$C$37,2,FALSE),FALSE)))/VLOOKUP(B79,'2-Kosten per locatie'!$A$14:$C$28,3,FALSE)</f>
        <v>0</v>
      </c>
      <c r="R79" s="282">
        <f t="shared" si="12"/>
        <v>0</v>
      </c>
      <c r="S79" s="282">
        <f t="shared" si="13"/>
        <v>0</v>
      </c>
      <c r="T79" s="283">
        <f>VLOOKUP(G79,'3-Productie normen'!A:N,11,FALSE)</f>
        <v>0</v>
      </c>
      <c r="U79" s="283"/>
      <c r="W79" s="284">
        <f t="shared" si="14"/>
        <v>4718.8</v>
      </c>
    </row>
    <row r="80" spans="1:23" ht="14.1" customHeight="1">
      <c r="A80" s="37">
        <f t="shared" si="15"/>
        <v>80</v>
      </c>
      <c r="B80" s="265" t="s">
        <v>45</v>
      </c>
      <c r="C80" s="265" t="s">
        <v>130</v>
      </c>
      <c r="D80" s="276" t="s">
        <v>217</v>
      </c>
      <c r="E80" s="276" t="s">
        <v>239</v>
      </c>
      <c r="F80" s="265" t="s">
        <v>167</v>
      </c>
      <c r="G80" s="265" t="s">
        <v>81</v>
      </c>
      <c r="H80" s="277" t="s">
        <v>134</v>
      </c>
      <c r="I80" s="278">
        <v>18.8</v>
      </c>
      <c r="J80" s="279">
        <f t="shared" si="8"/>
        <v>251</v>
      </c>
      <c r="K80" s="280">
        <v>251</v>
      </c>
      <c r="L80" s="280"/>
      <c r="M80" s="280"/>
      <c r="N80" s="281" t="e">
        <f t="shared" si="9"/>
        <v>#DIV/0!</v>
      </c>
      <c r="O80" s="281">
        <f t="shared" si="10"/>
        <v>0</v>
      </c>
      <c r="P80" s="281">
        <f t="shared" si="11"/>
        <v>0</v>
      </c>
      <c r="Q80" s="282">
        <f>IF(K80="nio",0,IF(K80&gt;0,VLOOKUP(G80,'3-Productie normen'!A:N,VLOOKUP(K80,'3-Productie normen'!$B$31:$C$37,2,FALSE),FALSE)))/VLOOKUP(B80,'2-Kosten per locatie'!$A$14:$C$28,3,FALSE)</f>
        <v>0</v>
      </c>
      <c r="R80" s="282">
        <f t="shared" si="12"/>
        <v>0</v>
      </c>
      <c r="S80" s="282">
        <f t="shared" si="13"/>
        <v>0</v>
      </c>
      <c r="T80" s="283">
        <f>VLOOKUP(G80,'3-Productie normen'!A:N,11,FALSE)</f>
        <v>0</v>
      </c>
      <c r="U80" s="283"/>
      <c r="W80" s="284">
        <f t="shared" si="14"/>
        <v>4718.8</v>
      </c>
    </row>
    <row r="81" spans="1:23" ht="14.1" customHeight="1">
      <c r="A81" s="37">
        <f t="shared" si="15"/>
        <v>81</v>
      </c>
      <c r="B81" s="265" t="s">
        <v>45</v>
      </c>
      <c r="C81" s="265" t="s">
        <v>130</v>
      </c>
      <c r="D81" s="276" t="s">
        <v>217</v>
      </c>
      <c r="E81" s="276" t="s">
        <v>240</v>
      </c>
      <c r="F81" s="265" t="s">
        <v>167</v>
      </c>
      <c r="G81" s="265" t="s">
        <v>81</v>
      </c>
      <c r="H81" s="277" t="s">
        <v>134</v>
      </c>
      <c r="I81" s="278">
        <v>28.4</v>
      </c>
      <c r="J81" s="279">
        <f t="shared" si="8"/>
        <v>251</v>
      </c>
      <c r="K81" s="280">
        <v>251</v>
      </c>
      <c r="L81" s="280"/>
      <c r="M81" s="280"/>
      <c r="N81" s="281" t="e">
        <f t="shared" si="9"/>
        <v>#DIV/0!</v>
      </c>
      <c r="O81" s="281">
        <f t="shared" si="10"/>
        <v>0</v>
      </c>
      <c r="P81" s="281">
        <f t="shared" si="11"/>
        <v>0</v>
      </c>
      <c r="Q81" s="282">
        <f>IF(K81="nio",0,IF(K81&gt;0,VLOOKUP(G81,'3-Productie normen'!A:N,VLOOKUP(K81,'3-Productie normen'!$B$31:$C$37,2,FALSE),FALSE)))/VLOOKUP(B81,'2-Kosten per locatie'!$A$14:$C$28,3,FALSE)</f>
        <v>0</v>
      </c>
      <c r="R81" s="282">
        <f t="shared" si="12"/>
        <v>0</v>
      </c>
      <c r="S81" s="282">
        <f t="shared" si="13"/>
        <v>0</v>
      </c>
      <c r="T81" s="283">
        <f>VLOOKUP(G81,'3-Productie normen'!A:N,11,FALSE)</f>
        <v>0</v>
      </c>
      <c r="U81" s="283"/>
      <c r="W81" s="284">
        <f t="shared" si="14"/>
        <v>7128.4</v>
      </c>
    </row>
    <row r="82" spans="1:23" ht="14.1" customHeight="1">
      <c r="A82" s="37">
        <f t="shared" si="15"/>
        <v>82</v>
      </c>
      <c r="B82" s="265" t="s">
        <v>45</v>
      </c>
      <c r="C82" s="265" t="s">
        <v>130</v>
      </c>
      <c r="D82" s="276" t="s">
        <v>217</v>
      </c>
      <c r="E82" s="276" t="s">
        <v>241</v>
      </c>
      <c r="F82" s="265" t="s">
        <v>167</v>
      </c>
      <c r="G82" s="265" t="s">
        <v>81</v>
      </c>
      <c r="H82" s="277" t="s">
        <v>134</v>
      </c>
      <c r="I82" s="278">
        <v>18.5</v>
      </c>
      <c r="J82" s="279">
        <f t="shared" si="8"/>
        <v>251</v>
      </c>
      <c r="K82" s="280">
        <v>251</v>
      </c>
      <c r="L82" s="280"/>
      <c r="M82" s="280"/>
      <c r="N82" s="281" t="e">
        <f t="shared" si="9"/>
        <v>#DIV/0!</v>
      </c>
      <c r="O82" s="281">
        <f t="shared" si="10"/>
        <v>0</v>
      </c>
      <c r="P82" s="281">
        <f t="shared" si="11"/>
        <v>0</v>
      </c>
      <c r="Q82" s="282">
        <f>IF(K82="nio",0,IF(K82&gt;0,VLOOKUP(G82,'3-Productie normen'!A:N,VLOOKUP(K82,'3-Productie normen'!$B$31:$C$37,2,FALSE),FALSE)))/VLOOKUP(B82,'2-Kosten per locatie'!$A$14:$C$28,3,FALSE)</f>
        <v>0</v>
      </c>
      <c r="R82" s="282">
        <f t="shared" si="12"/>
        <v>0</v>
      </c>
      <c r="S82" s="282">
        <f t="shared" si="13"/>
        <v>0</v>
      </c>
      <c r="T82" s="283">
        <f>VLOOKUP(G82,'3-Productie normen'!A:N,11,FALSE)</f>
        <v>0</v>
      </c>
      <c r="U82" s="283"/>
      <c r="W82" s="284">
        <f t="shared" si="14"/>
        <v>4643.5</v>
      </c>
    </row>
    <row r="83" spans="1:23" ht="14.1" customHeight="1">
      <c r="A83" s="37">
        <f t="shared" si="15"/>
        <v>83</v>
      </c>
      <c r="B83" s="265" t="s">
        <v>45</v>
      </c>
      <c r="C83" s="265" t="s">
        <v>130</v>
      </c>
      <c r="D83" s="276" t="s">
        <v>217</v>
      </c>
      <c r="E83" s="276" t="s">
        <v>242</v>
      </c>
      <c r="F83" s="265" t="s">
        <v>167</v>
      </c>
      <c r="G83" s="265" t="s">
        <v>81</v>
      </c>
      <c r="H83" s="277" t="s">
        <v>134</v>
      </c>
      <c r="I83" s="278">
        <v>18.5</v>
      </c>
      <c r="J83" s="279">
        <f t="shared" si="8"/>
        <v>251</v>
      </c>
      <c r="K83" s="280">
        <v>251</v>
      </c>
      <c r="L83" s="280"/>
      <c r="M83" s="280"/>
      <c r="N83" s="281" t="e">
        <f t="shared" si="9"/>
        <v>#DIV/0!</v>
      </c>
      <c r="O83" s="281">
        <f t="shared" si="10"/>
        <v>0</v>
      </c>
      <c r="P83" s="281">
        <f t="shared" si="11"/>
        <v>0</v>
      </c>
      <c r="Q83" s="282">
        <f>IF(K83="nio",0,IF(K83&gt;0,VLOOKUP(G83,'3-Productie normen'!A:N,VLOOKUP(K83,'3-Productie normen'!$B$31:$C$37,2,FALSE),FALSE)))/VLOOKUP(B83,'2-Kosten per locatie'!$A$14:$C$28,3,FALSE)</f>
        <v>0</v>
      </c>
      <c r="R83" s="282">
        <f t="shared" si="12"/>
        <v>0</v>
      </c>
      <c r="S83" s="282">
        <f t="shared" si="13"/>
        <v>0</v>
      </c>
      <c r="T83" s="283">
        <f>VLOOKUP(G83,'3-Productie normen'!A:N,11,FALSE)</f>
        <v>0</v>
      </c>
      <c r="U83" s="283"/>
      <c r="W83" s="284">
        <f t="shared" si="14"/>
        <v>4643.5</v>
      </c>
    </row>
    <row r="84" spans="1:23" ht="14.1" customHeight="1">
      <c r="A84" s="37">
        <f t="shared" si="15"/>
        <v>84</v>
      </c>
      <c r="B84" s="265" t="s">
        <v>45</v>
      </c>
      <c r="C84" s="265" t="s">
        <v>130</v>
      </c>
      <c r="D84" s="276" t="s">
        <v>217</v>
      </c>
      <c r="E84" s="276" t="s">
        <v>243</v>
      </c>
      <c r="F84" s="265" t="s">
        <v>167</v>
      </c>
      <c r="G84" s="265" t="s">
        <v>81</v>
      </c>
      <c r="H84" s="277" t="s">
        <v>134</v>
      </c>
      <c r="I84" s="278">
        <v>18.5</v>
      </c>
      <c r="J84" s="279">
        <f t="shared" si="8"/>
        <v>251</v>
      </c>
      <c r="K84" s="280">
        <v>251</v>
      </c>
      <c r="L84" s="280"/>
      <c r="M84" s="280"/>
      <c r="N84" s="281" t="e">
        <f t="shared" si="9"/>
        <v>#DIV/0!</v>
      </c>
      <c r="O84" s="281">
        <f t="shared" si="10"/>
        <v>0</v>
      </c>
      <c r="P84" s="281">
        <f t="shared" si="11"/>
        <v>0</v>
      </c>
      <c r="Q84" s="282">
        <f>IF(K84="nio",0,IF(K84&gt;0,VLOOKUP(G84,'3-Productie normen'!A:N,VLOOKUP(K84,'3-Productie normen'!$B$31:$C$37,2,FALSE),FALSE)))/VLOOKUP(B84,'2-Kosten per locatie'!$A$14:$C$28,3,FALSE)</f>
        <v>0</v>
      </c>
      <c r="R84" s="282">
        <f t="shared" si="12"/>
        <v>0</v>
      </c>
      <c r="S84" s="282">
        <f t="shared" si="13"/>
        <v>0</v>
      </c>
      <c r="T84" s="283">
        <f>VLOOKUP(G84,'3-Productie normen'!A:N,11,FALSE)</f>
        <v>0</v>
      </c>
      <c r="U84" s="283"/>
      <c r="W84" s="284">
        <f t="shared" si="14"/>
        <v>4643.5</v>
      </c>
    </row>
    <row r="85" spans="1:23" ht="14.1" customHeight="1">
      <c r="A85" s="37">
        <f t="shared" si="15"/>
        <v>85</v>
      </c>
      <c r="B85" s="265" t="s">
        <v>45</v>
      </c>
      <c r="C85" s="265" t="s">
        <v>130</v>
      </c>
      <c r="D85" s="276" t="s">
        <v>217</v>
      </c>
      <c r="E85" s="276" t="s">
        <v>244</v>
      </c>
      <c r="F85" s="265" t="s">
        <v>167</v>
      </c>
      <c r="G85" s="265" t="s">
        <v>81</v>
      </c>
      <c r="H85" s="277" t="s">
        <v>134</v>
      </c>
      <c r="I85" s="278">
        <v>35.200000000000003</v>
      </c>
      <c r="J85" s="279">
        <f t="shared" si="8"/>
        <v>251</v>
      </c>
      <c r="K85" s="280">
        <v>251</v>
      </c>
      <c r="L85" s="280"/>
      <c r="M85" s="280"/>
      <c r="N85" s="281" t="e">
        <f t="shared" si="9"/>
        <v>#DIV/0!</v>
      </c>
      <c r="O85" s="281">
        <f t="shared" si="10"/>
        <v>0</v>
      </c>
      <c r="P85" s="281">
        <f t="shared" si="11"/>
        <v>0</v>
      </c>
      <c r="Q85" s="282">
        <f>IF(K85="nio",0,IF(K85&gt;0,VLOOKUP(G85,'3-Productie normen'!A:N,VLOOKUP(K85,'3-Productie normen'!$B$31:$C$37,2,FALSE),FALSE)))/VLOOKUP(B85,'2-Kosten per locatie'!$A$14:$C$28,3,FALSE)</f>
        <v>0</v>
      </c>
      <c r="R85" s="282">
        <f t="shared" si="12"/>
        <v>0</v>
      </c>
      <c r="S85" s="282">
        <f t="shared" si="13"/>
        <v>0</v>
      </c>
      <c r="T85" s="283">
        <f>VLOOKUP(G85,'3-Productie normen'!A:N,11,FALSE)</f>
        <v>0</v>
      </c>
      <c r="U85" s="283"/>
      <c r="W85" s="284">
        <f t="shared" si="14"/>
        <v>8835.2000000000007</v>
      </c>
    </row>
    <row r="86" spans="1:23" ht="14.1" customHeight="1">
      <c r="A86" s="37">
        <f t="shared" si="15"/>
        <v>86</v>
      </c>
      <c r="B86" s="265" t="s">
        <v>45</v>
      </c>
      <c r="C86" s="265" t="s">
        <v>130</v>
      </c>
      <c r="D86" s="276" t="s">
        <v>217</v>
      </c>
      <c r="E86" s="276" t="s">
        <v>245</v>
      </c>
      <c r="F86" s="265" t="s">
        <v>246</v>
      </c>
      <c r="G86" s="265" t="s">
        <v>96</v>
      </c>
      <c r="H86" s="277" t="s">
        <v>138</v>
      </c>
      <c r="I86" s="278">
        <v>9.6999999999999993</v>
      </c>
      <c r="J86" s="279">
        <f t="shared" si="8"/>
        <v>251</v>
      </c>
      <c r="K86" s="280">
        <v>251</v>
      </c>
      <c r="L86" s="280"/>
      <c r="M86" s="280"/>
      <c r="N86" s="281" t="e">
        <f t="shared" si="9"/>
        <v>#DIV/0!</v>
      </c>
      <c r="O86" s="281">
        <f t="shared" si="10"/>
        <v>0</v>
      </c>
      <c r="P86" s="281">
        <f t="shared" si="11"/>
        <v>0</v>
      </c>
      <c r="Q86" s="282">
        <f>IF(K86="nio",0,IF(K86&gt;0,VLOOKUP(G86,'3-Productie normen'!A:N,VLOOKUP(K86,'3-Productie normen'!$B$31:$C$37,2,FALSE),FALSE)))/VLOOKUP(B86,'2-Kosten per locatie'!$A$14:$C$28,3,FALSE)</f>
        <v>0</v>
      </c>
      <c r="R86" s="282">
        <f t="shared" si="12"/>
        <v>0</v>
      </c>
      <c r="S86" s="282">
        <f t="shared" si="13"/>
        <v>0</v>
      </c>
      <c r="T86" s="283">
        <f>VLOOKUP(G86,'3-Productie normen'!A:N,11,FALSE)</f>
        <v>0</v>
      </c>
      <c r="U86" s="283"/>
      <c r="W86" s="284">
        <f t="shared" si="14"/>
        <v>2434.6999999999998</v>
      </c>
    </row>
    <row r="87" spans="1:23" ht="14.1" customHeight="1">
      <c r="A87" s="37">
        <f t="shared" si="15"/>
        <v>87</v>
      </c>
      <c r="B87" s="265" t="s">
        <v>45</v>
      </c>
      <c r="C87" s="265" t="s">
        <v>130</v>
      </c>
      <c r="D87" s="276" t="s">
        <v>217</v>
      </c>
      <c r="E87" s="276" t="s">
        <v>247</v>
      </c>
      <c r="F87" s="265" t="s">
        <v>167</v>
      </c>
      <c r="G87" s="265" t="s">
        <v>81</v>
      </c>
      <c r="H87" s="277" t="s">
        <v>134</v>
      </c>
      <c r="I87" s="278">
        <v>18.8</v>
      </c>
      <c r="J87" s="279">
        <f t="shared" si="8"/>
        <v>251</v>
      </c>
      <c r="K87" s="280">
        <v>251</v>
      </c>
      <c r="L87" s="280"/>
      <c r="M87" s="280"/>
      <c r="N87" s="281" t="e">
        <f t="shared" si="9"/>
        <v>#DIV/0!</v>
      </c>
      <c r="O87" s="281">
        <f t="shared" si="10"/>
        <v>0</v>
      </c>
      <c r="P87" s="281">
        <f t="shared" si="11"/>
        <v>0</v>
      </c>
      <c r="Q87" s="282">
        <f>IF(K87="nio",0,IF(K87&gt;0,VLOOKUP(G87,'3-Productie normen'!A:N,VLOOKUP(K87,'3-Productie normen'!$B$31:$C$37,2,FALSE),FALSE)))/VLOOKUP(B87,'2-Kosten per locatie'!$A$14:$C$28,3,FALSE)</f>
        <v>0</v>
      </c>
      <c r="R87" s="282">
        <f t="shared" si="12"/>
        <v>0</v>
      </c>
      <c r="S87" s="282">
        <f t="shared" si="13"/>
        <v>0</v>
      </c>
      <c r="T87" s="283">
        <f>VLOOKUP(G87,'3-Productie normen'!A:N,11,FALSE)</f>
        <v>0</v>
      </c>
      <c r="U87" s="283"/>
      <c r="W87" s="284">
        <f t="shared" si="14"/>
        <v>4718.8</v>
      </c>
    </row>
    <row r="88" spans="1:23" ht="14.1" customHeight="1">
      <c r="A88" s="37">
        <f t="shared" si="15"/>
        <v>88</v>
      </c>
      <c r="B88" s="265" t="s">
        <v>45</v>
      </c>
      <c r="C88" s="265" t="s">
        <v>130</v>
      </c>
      <c r="D88" s="276" t="s">
        <v>217</v>
      </c>
      <c r="E88" s="276" t="s">
        <v>248</v>
      </c>
      <c r="F88" s="265" t="s">
        <v>225</v>
      </c>
      <c r="G88" s="265" t="s">
        <v>86</v>
      </c>
      <c r="H88" s="277" t="s">
        <v>138</v>
      </c>
      <c r="I88" s="278">
        <v>9.4</v>
      </c>
      <c r="J88" s="279">
        <f t="shared" si="8"/>
        <v>251</v>
      </c>
      <c r="K88" s="280">
        <v>251</v>
      </c>
      <c r="L88" s="280"/>
      <c r="M88" s="280"/>
      <c r="N88" s="281" t="e">
        <f t="shared" si="9"/>
        <v>#DIV/0!</v>
      </c>
      <c r="O88" s="281">
        <f t="shared" si="10"/>
        <v>0</v>
      </c>
      <c r="P88" s="281">
        <f t="shared" si="11"/>
        <v>0</v>
      </c>
      <c r="Q88" s="282">
        <f>IF(K88="nio",0,IF(K88&gt;0,VLOOKUP(G88,'3-Productie normen'!A:N,VLOOKUP(K88,'3-Productie normen'!$B$31:$C$37,2,FALSE),FALSE)))/VLOOKUP(B88,'2-Kosten per locatie'!$A$14:$C$28,3,FALSE)</f>
        <v>0</v>
      </c>
      <c r="R88" s="282">
        <f t="shared" si="12"/>
        <v>0</v>
      </c>
      <c r="S88" s="282">
        <f t="shared" si="13"/>
        <v>0</v>
      </c>
      <c r="T88" s="283">
        <f>VLOOKUP(G88,'3-Productie normen'!A:N,11,FALSE)</f>
        <v>0</v>
      </c>
      <c r="U88" s="283"/>
      <c r="W88" s="284">
        <f t="shared" si="14"/>
        <v>2359.4</v>
      </c>
    </row>
    <row r="89" spans="1:23" ht="14.1" customHeight="1">
      <c r="A89" s="37">
        <f t="shared" si="15"/>
        <v>89</v>
      </c>
      <c r="B89" s="265" t="s">
        <v>45</v>
      </c>
      <c r="C89" s="265" t="s">
        <v>130</v>
      </c>
      <c r="D89" s="276" t="s">
        <v>217</v>
      </c>
      <c r="E89" s="276" t="s">
        <v>249</v>
      </c>
      <c r="F89" s="265" t="s">
        <v>160</v>
      </c>
      <c r="G89" s="265" t="s">
        <v>96</v>
      </c>
      <c r="H89" s="277" t="s">
        <v>134</v>
      </c>
      <c r="I89" s="278">
        <v>39.5</v>
      </c>
      <c r="J89" s="279">
        <f t="shared" si="8"/>
        <v>251</v>
      </c>
      <c r="K89" s="280">
        <v>251</v>
      </c>
      <c r="L89" s="280"/>
      <c r="M89" s="280"/>
      <c r="N89" s="281" t="e">
        <f t="shared" si="9"/>
        <v>#DIV/0!</v>
      </c>
      <c r="O89" s="281">
        <f t="shared" si="10"/>
        <v>0</v>
      </c>
      <c r="P89" s="281">
        <f t="shared" si="11"/>
        <v>0</v>
      </c>
      <c r="Q89" s="282">
        <f>IF(K89="nio",0,IF(K89&gt;0,VLOOKUP(G89,'3-Productie normen'!A:N,VLOOKUP(K89,'3-Productie normen'!$B$31:$C$37,2,FALSE),FALSE)))/VLOOKUP(B89,'2-Kosten per locatie'!$A$14:$C$28,3,FALSE)</f>
        <v>0</v>
      </c>
      <c r="R89" s="282">
        <f t="shared" si="12"/>
        <v>0</v>
      </c>
      <c r="S89" s="282">
        <f t="shared" si="13"/>
        <v>0</v>
      </c>
      <c r="T89" s="283">
        <f>VLOOKUP(G89,'3-Productie normen'!A:N,11,FALSE)</f>
        <v>0</v>
      </c>
      <c r="U89" s="283"/>
      <c r="W89" s="284">
        <f t="shared" si="14"/>
        <v>9914.5</v>
      </c>
    </row>
    <row r="90" spans="1:23" ht="14.1" customHeight="1">
      <c r="A90" s="37">
        <f t="shared" si="15"/>
        <v>90</v>
      </c>
      <c r="B90" s="265" t="s">
        <v>45</v>
      </c>
      <c r="C90" s="265" t="s">
        <v>130</v>
      </c>
      <c r="D90" s="276" t="s">
        <v>217</v>
      </c>
      <c r="E90" s="276" t="s">
        <v>250</v>
      </c>
      <c r="F90" s="265" t="s">
        <v>167</v>
      </c>
      <c r="G90" s="265" t="s">
        <v>81</v>
      </c>
      <c r="H90" s="277" t="s">
        <v>134</v>
      </c>
      <c r="I90" s="278">
        <v>62</v>
      </c>
      <c r="J90" s="279">
        <f t="shared" si="8"/>
        <v>251</v>
      </c>
      <c r="K90" s="280">
        <v>251</v>
      </c>
      <c r="L90" s="280"/>
      <c r="M90" s="280"/>
      <c r="N90" s="281" t="e">
        <f t="shared" si="9"/>
        <v>#DIV/0!</v>
      </c>
      <c r="O90" s="281">
        <f t="shared" si="10"/>
        <v>0</v>
      </c>
      <c r="P90" s="281">
        <f t="shared" si="11"/>
        <v>0</v>
      </c>
      <c r="Q90" s="282">
        <f>IF(K90="nio",0,IF(K90&gt;0,VLOOKUP(G90,'3-Productie normen'!A:N,VLOOKUP(K90,'3-Productie normen'!$B$31:$C$37,2,FALSE),FALSE)))/VLOOKUP(B90,'2-Kosten per locatie'!$A$14:$C$28,3,FALSE)</f>
        <v>0</v>
      </c>
      <c r="R90" s="282">
        <f t="shared" si="12"/>
        <v>0</v>
      </c>
      <c r="S90" s="282">
        <f t="shared" si="13"/>
        <v>0</v>
      </c>
      <c r="T90" s="283">
        <f>VLOOKUP(G90,'3-Productie normen'!A:N,11,FALSE)</f>
        <v>0</v>
      </c>
      <c r="U90" s="283"/>
      <c r="W90" s="284">
        <f t="shared" si="14"/>
        <v>15562</v>
      </c>
    </row>
    <row r="91" spans="1:23" ht="14.1" customHeight="1">
      <c r="A91" s="37">
        <f t="shared" si="15"/>
        <v>91</v>
      </c>
      <c r="B91" s="265" t="s">
        <v>45</v>
      </c>
      <c r="C91" s="265" t="s">
        <v>130</v>
      </c>
      <c r="D91" s="276" t="s">
        <v>217</v>
      </c>
      <c r="E91" s="276" t="s">
        <v>251</v>
      </c>
      <c r="F91" s="265" t="s">
        <v>227</v>
      </c>
      <c r="G91" s="265" t="s">
        <v>96</v>
      </c>
      <c r="H91" s="277" t="s">
        <v>134</v>
      </c>
      <c r="I91" s="278">
        <v>2.9</v>
      </c>
      <c r="J91" s="279">
        <f t="shared" si="8"/>
        <v>251</v>
      </c>
      <c r="K91" s="280">
        <v>251</v>
      </c>
      <c r="L91" s="280"/>
      <c r="M91" s="280"/>
      <c r="N91" s="281" t="e">
        <f t="shared" si="9"/>
        <v>#DIV/0!</v>
      </c>
      <c r="O91" s="281">
        <f t="shared" si="10"/>
        <v>0</v>
      </c>
      <c r="P91" s="281">
        <f t="shared" si="11"/>
        <v>0</v>
      </c>
      <c r="Q91" s="282">
        <f>IF(K91="nio",0,IF(K91&gt;0,VLOOKUP(G91,'3-Productie normen'!A:N,VLOOKUP(K91,'3-Productie normen'!$B$31:$C$37,2,FALSE),FALSE)))/VLOOKUP(B91,'2-Kosten per locatie'!$A$14:$C$28,3,FALSE)</f>
        <v>0</v>
      </c>
      <c r="R91" s="282">
        <f t="shared" si="12"/>
        <v>0</v>
      </c>
      <c r="S91" s="282">
        <f t="shared" si="13"/>
        <v>0</v>
      </c>
      <c r="T91" s="283">
        <f>VLOOKUP(G91,'3-Productie normen'!A:N,11,FALSE)</f>
        <v>0</v>
      </c>
      <c r="U91" s="283"/>
      <c r="W91" s="284">
        <f t="shared" si="14"/>
        <v>727.9</v>
      </c>
    </row>
    <row r="92" spans="1:23" ht="14.1" customHeight="1">
      <c r="A92" s="37">
        <f t="shared" si="15"/>
        <v>92</v>
      </c>
      <c r="B92" s="265" t="s">
        <v>45</v>
      </c>
      <c r="C92" s="265" t="s">
        <v>130</v>
      </c>
      <c r="D92" s="276" t="s">
        <v>217</v>
      </c>
      <c r="E92" s="276" t="s">
        <v>252</v>
      </c>
      <c r="F92" s="265" t="s">
        <v>227</v>
      </c>
      <c r="G92" s="265" t="s">
        <v>96</v>
      </c>
      <c r="H92" s="277" t="s">
        <v>134</v>
      </c>
      <c r="I92" s="278">
        <v>2.9</v>
      </c>
      <c r="J92" s="279">
        <f t="shared" si="8"/>
        <v>251</v>
      </c>
      <c r="K92" s="280">
        <v>251</v>
      </c>
      <c r="L92" s="280"/>
      <c r="M92" s="280"/>
      <c r="N92" s="281" t="e">
        <f t="shared" si="9"/>
        <v>#DIV/0!</v>
      </c>
      <c r="O92" s="281">
        <f t="shared" si="10"/>
        <v>0</v>
      </c>
      <c r="P92" s="281">
        <f t="shared" si="11"/>
        <v>0</v>
      </c>
      <c r="Q92" s="282">
        <f>IF(K92="nio",0,IF(K92&gt;0,VLOOKUP(G92,'3-Productie normen'!A:N,VLOOKUP(K92,'3-Productie normen'!$B$31:$C$37,2,FALSE),FALSE)))/VLOOKUP(B92,'2-Kosten per locatie'!$A$14:$C$28,3,FALSE)</f>
        <v>0</v>
      </c>
      <c r="R92" s="282">
        <f t="shared" si="12"/>
        <v>0</v>
      </c>
      <c r="S92" s="282">
        <f t="shared" si="13"/>
        <v>0</v>
      </c>
      <c r="T92" s="283">
        <f>VLOOKUP(G92,'3-Productie normen'!A:N,11,FALSE)</f>
        <v>0</v>
      </c>
      <c r="U92" s="283"/>
      <c r="W92" s="284">
        <f t="shared" si="14"/>
        <v>727.9</v>
      </c>
    </row>
    <row r="93" spans="1:23" ht="14.1" customHeight="1">
      <c r="A93" s="37">
        <f t="shared" si="15"/>
        <v>93</v>
      </c>
      <c r="B93" s="265" t="s">
        <v>45</v>
      </c>
      <c r="C93" s="265" t="s">
        <v>130</v>
      </c>
      <c r="D93" s="276" t="s">
        <v>217</v>
      </c>
      <c r="E93" s="276" t="s">
        <v>253</v>
      </c>
      <c r="F93" s="265" t="s">
        <v>227</v>
      </c>
      <c r="G93" s="265" t="s">
        <v>96</v>
      </c>
      <c r="H93" s="277" t="s">
        <v>134</v>
      </c>
      <c r="I93" s="278">
        <v>3.2</v>
      </c>
      <c r="J93" s="279">
        <f t="shared" si="8"/>
        <v>251</v>
      </c>
      <c r="K93" s="280">
        <v>251</v>
      </c>
      <c r="L93" s="280"/>
      <c r="M93" s="280"/>
      <c r="N93" s="281" t="e">
        <f t="shared" si="9"/>
        <v>#DIV/0!</v>
      </c>
      <c r="O93" s="281">
        <f t="shared" si="10"/>
        <v>0</v>
      </c>
      <c r="P93" s="281">
        <f t="shared" si="11"/>
        <v>0</v>
      </c>
      <c r="Q93" s="282">
        <f>IF(K93="nio",0,IF(K93&gt;0,VLOOKUP(G93,'3-Productie normen'!A:N,VLOOKUP(K93,'3-Productie normen'!$B$31:$C$37,2,FALSE),FALSE)))/VLOOKUP(B93,'2-Kosten per locatie'!$A$14:$C$28,3,FALSE)</f>
        <v>0</v>
      </c>
      <c r="R93" s="282">
        <f t="shared" si="12"/>
        <v>0</v>
      </c>
      <c r="S93" s="282">
        <f t="shared" si="13"/>
        <v>0</v>
      </c>
      <c r="T93" s="283">
        <f>VLOOKUP(G93,'3-Productie normen'!A:N,11,FALSE)</f>
        <v>0</v>
      </c>
      <c r="U93" s="283"/>
      <c r="W93" s="284">
        <f t="shared" si="14"/>
        <v>803.2</v>
      </c>
    </row>
    <row r="94" spans="1:23" ht="14.1" customHeight="1">
      <c r="A94" s="37">
        <f t="shared" si="15"/>
        <v>94</v>
      </c>
      <c r="B94" s="265" t="s">
        <v>45</v>
      </c>
      <c r="C94" s="265" t="s">
        <v>130</v>
      </c>
      <c r="D94" s="276" t="s">
        <v>217</v>
      </c>
      <c r="E94" s="276" t="s">
        <v>254</v>
      </c>
      <c r="F94" s="265" t="s">
        <v>255</v>
      </c>
      <c r="G94" s="265" t="s">
        <v>85</v>
      </c>
      <c r="H94" s="277" t="s">
        <v>138</v>
      </c>
      <c r="I94" s="278">
        <v>9.4</v>
      </c>
      <c r="J94" s="279">
        <f t="shared" si="8"/>
        <v>251</v>
      </c>
      <c r="K94" s="280">
        <v>251</v>
      </c>
      <c r="L94" s="280"/>
      <c r="M94" s="280"/>
      <c r="N94" s="281" t="e">
        <f t="shared" si="9"/>
        <v>#DIV/0!</v>
      </c>
      <c r="O94" s="281">
        <f t="shared" si="10"/>
        <v>0</v>
      </c>
      <c r="P94" s="281">
        <f t="shared" si="11"/>
        <v>0</v>
      </c>
      <c r="Q94" s="282">
        <f>IF(K94="nio",0,IF(K94&gt;0,VLOOKUP(G94,'3-Productie normen'!A:N,VLOOKUP(K94,'3-Productie normen'!$B$31:$C$37,2,FALSE),FALSE)))/VLOOKUP(B94,'2-Kosten per locatie'!$A$14:$C$28,3,FALSE)</f>
        <v>0</v>
      </c>
      <c r="R94" s="282">
        <f t="shared" si="12"/>
        <v>0</v>
      </c>
      <c r="S94" s="282">
        <f t="shared" si="13"/>
        <v>0</v>
      </c>
      <c r="T94" s="283">
        <f>VLOOKUP(G94,'3-Productie normen'!A:N,11,FALSE)</f>
        <v>0</v>
      </c>
      <c r="U94" s="283"/>
      <c r="W94" s="284">
        <f t="shared" si="14"/>
        <v>2359.4</v>
      </c>
    </row>
    <row r="95" spans="1:23" ht="14.1" customHeight="1">
      <c r="A95" s="37">
        <f t="shared" si="15"/>
        <v>95</v>
      </c>
      <c r="B95" s="265" t="s">
        <v>45</v>
      </c>
      <c r="C95" s="265" t="s">
        <v>130</v>
      </c>
      <c r="D95" s="276" t="s">
        <v>217</v>
      </c>
      <c r="E95" s="276" t="s">
        <v>256</v>
      </c>
      <c r="F95" s="265" t="s">
        <v>235</v>
      </c>
      <c r="G95" s="265" t="s">
        <v>96</v>
      </c>
      <c r="H95" s="277" t="s">
        <v>134</v>
      </c>
      <c r="I95" s="278">
        <v>15.4</v>
      </c>
      <c r="J95" s="279">
        <f t="shared" si="8"/>
        <v>251</v>
      </c>
      <c r="K95" s="280">
        <v>251</v>
      </c>
      <c r="L95" s="280"/>
      <c r="M95" s="280"/>
      <c r="N95" s="281" t="e">
        <f t="shared" si="9"/>
        <v>#DIV/0!</v>
      </c>
      <c r="O95" s="281">
        <f t="shared" si="10"/>
        <v>0</v>
      </c>
      <c r="P95" s="281">
        <f t="shared" si="11"/>
        <v>0</v>
      </c>
      <c r="Q95" s="282">
        <f>IF(K95="nio",0,IF(K95&gt;0,VLOOKUP(G95,'3-Productie normen'!A:N,VLOOKUP(K95,'3-Productie normen'!$B$31:$C$37,2,FALSE),FALSE)))/VLOOKUP(B95,'2-Kosten per locatie'!$A$14:$C$28,3,FALSE)</f>
        <v>0</v>
      </c>
      <c r="R95" s="282">
        <f t="shared" si="12"/>
        <v>0</v>
      </c>
      <c r="S95" s="282">
        <f t="shared" si="13"/>
        <v>0</v>
      </c>
      <c r="T95" s="283">
        <f>VLOOKUP(G95,'3-Productie normen'!A:N,11,FALSE)</f>
        <v>0</v>
      </c>
      <c r="U95" s="283"/>
      <c r="W95" s="284">
        <f t="shared" si="14"/>
        <v>3865.4</v>
      </c>
    </row>
    <row r="96" spans="1:23" ht="14.1" customHeight="1">
      <c r="A96" s="37">
        <f t="shared" si="15"/>
        <v>96</v>
      </c>
      <c r="B96" s="265" t="s">
        <v>45</v>
      </c>
      <c r="C96" s="265" t="s">
        <v>130</v>
      </c>
      <c r="D96" s="276" t="s">
        <v>217</v>
      </c>
      <c r="E96" s="276" t="s">
        <v>257</v>
      </c>
      <c r="F96" s="265" t="s">
        <v>170</v>
      </c>
      <c r="G96" s="265" t="s">
        <v>97</v>
      </c>
      <c r="H96" s="277" t="s">
        <v>134</v>
      </c>
      <c r="I96" s="278">
        <v>7.5</v>
      </c>
      <c r="J96" s="279">
        <f t="shared" si="8"/>
        <v>0</v>
      </c>
      <c r="K96" s="280" t="s">
        <v>151</v>
      </c>
      <c r="L96" s="280"/>
      <c r="M96" s="280"/>
      <c r="N96" s="281">
        <f t="shared" si="9"/>
        <v>0</v>
      </c>
      <c r="O96" s="281">
        <f t="shared" si="10"/>
        <v>0</v>
      </c>
      <c r="P96" s="281">
        <f t="shared" si="11"/>
        <v>0</v>
      </c>
      <c r="Q96" s="282">
        <f>IF(K96="nio",0,IF(K96&gt;0,VLOOKUP(G96,'3-Productie normen'!A:N,VLOOKUP(K96,'3-Productie normen'!$B$31:$C$37,2,FALSE),FALSE)))/VLOOKUP(B96,'2-Kosten per locatie'!$A$14:$C$28,3,FALSE)</f>
        <v>0</v>
      </c>
      <c r="R96" s="282">
        <f t="shared" si="12"/>
        <v>0</v>
      </c>
      <c r="S96" s="282">
        <f t="shared" si="13"/>
        <v>0</v>
      </c>
      <c r="T96" s="283">
        <f>VLOOKUP(G96,'3-Productie normen'!A:N,11,FALSE)</f>
        <v>0</v>
      </c>
      <c r="U96" s="283"/>
      <c r="W96" s="284">
        <f t="shared" si="14"/>
        <v>0</v>
      </c>
    </row>
    <row r="97" spans="1:23" ht="14.1" customHeight="1">
      <c r="A97" s="37">
        <f t="shared" si="15"/>
        <v>97</v>
      </c>
      <c r="B97" s="265" t="s">
        <v>45</v>
      </c>
      <c r="C97" s="265" t="s">
        <v>130</v>
      </c>
      <c r="D97" s="276" t="s">
        <v>217</v>
      </c>
      <c r="E97" s="276" t="s">
        <v>258</v>
      </c>
      <c r="F97" s="265" t="s">
        <v>186</v>
      </c>
      <c r="G97" s="265" t="s">
        <v>85</v>
      </c>
      <c r="H97" s="277" t="s">
        <v>134</v>
      </c>
      <c r="I97" s="278">
        <v>37.1</v>
      </c>
      <c r="J97" s="279">
        <f t="shared" si="8"/>
        <v>251</v>
      </c>
      <c r="K97" s="280">
        <v>251</v>
      </c>
      <c r="L97" s="280"/>
      <c r="M97" s="280"/>
      <c r="N97" s="281" t="e">
        <f t="shared" si="9"/>
        <v>#DIV/0!</v>
      </c>
      <c r="O97" s="281">
        <f t="shared" si="10"/>
        <v>0</v>
      </c>
      <c r="P97" s="281">
        <f t="shared" si="11"/>
        <v>0</v>
      </c>
      <c r="Q97" s="282">
        <f>IF(K97="nio",0,IF(K97&gt;0,VLOOKUP(G97,'3-Productie normen'!A:N,VLOOKUP(K97,'3-Productie normen'!$B$31:$C$37,2,FALSE),FALSE)))/VLOOKUP(B97,'2-Kosten per locatie'!$A$14:$C$28,3,FALSE)</f>
        <v>0</v>
      </c>
      <c r="R97" s="282">
        <f t="shared" si="12"/>
        <v>0</v>
      </c>
      <c r="S97" s="282">
        <f t="shared" si="13"/>
        <v>0</v>
      </c>
      <c r="T97" s="283">
        <f>VLOOKUP(G97,'3-Productie normen'!A:N,11,FALSE)</f>
        <v>0</v>
      </c>
      <c r="U97" s="283"/>
      <c r="W97" s="284">
        <f t="shared" si="14"/>
        <v>9312.1</v>
      </c>
    </row>
    <row r="98" spans="1:23" ht="14.1" customHeight="1">
      <c r="A98" s="37">
        <f t="shared" si="15"/>
        <v>98</v>
      </c>
      <c r="B98" s="265" t="s">
        <v>45</v>
      </c>
      <c r="C98" s="265" t="s">
        <v>130</v>
      </c>
      <c r="D98" s="276" t="s">
        <v>217</v>
      </c>
      <c r="E98" s="276" t="s">
        <v>259</v>
      </c>
      <c r="F98" s="265" t="s">
        <v>260</v>
      </c>
      <c r="G98" s="265" t="s">
        <v>85</v>
      </c>
      <c r="H98" s="277" t="s">
        <v>134</v>
      </c>
      <c r="I98" s="278">
        <v>13.2</v>
      </c>
      <c r="J98" s="279">
        <f t="shared" si="8"/>
        <v>251</v>
      </c>
      <c r="K98" s="280">
        <v>251</v>
      </c>
      <c r="L98" s="280"/>
      <c r="M98" s="280"/>
      <c r="N98" s="281" t="e">
        <f t="shared" si="9"/>
        <v>#DIV/0!</v>
      </c>
      <c r="O98" s="281">
        <f t="shared" si="10"/>
        <v>0</v>
      </c>
      <c r="P98" s="281">
        <f t="shared" si="11"/>
        <v>0</v>
      </c>
      <c r="Q98" s="282">
        <f>IF(K98="nio",0,IF(K98&gt;0,VLOOKUP(G98,'3-Productie normen'!A:N,VLOOKUP(K98,'3-Productie normen'!$B$31:$C$37,2,FALSE),FALSE)))/VLOOKUP(B98,'2-Kosten per locatie'!$A$14:$C$28,3,FALSE)</f>
        <v>0</v>
      </c>
      <c r="R98" s="282">
        <f t="shared" si="12"/>
        <v>0</v>
      </c>
      <c r="S98" s="282">
        <f t="shared" si="13"/>
        <v>0</v>
      </c>
      <c r="T98" s="283">
        <f>VLOOKUP(G98,'3-Productie normen'!A:N,11,FALSE)</f>
        <v>0</v>
      </c>
      <c r="U98" s="283"/>
      <c r="W98" s="284">
        <f t="shared" si="14"/>
        <v>3313.2</v>
      </c>
    </row>
    <row r="99" spans="1:23" ht="14.1" customHeight="1">
      <c r="A99" s="37">
        <f t="shared" si="15"/>
        <v>99</v>
      </c>
      <c r="B99" s="265" t="s">
        <v>45</v>
      </c>
      <c r="C99" s="265" t="s">
        <v>130</v>
      </c>
      <c r="D99" s="276" t="s">
        <v>217</v>
      </c>
      <c r="E99" s="276" t="s">
        <v>261</v>
      </c>
      <c r="F99" s="265" t="s">
        <v>186</v>
      </c>
      <c r="G99" s="265" t="s">
        <v>85</v>
      </c>
      <c r="H99" s="277" t="s">
        <v>134</v>
      </c>
      <c r="I99" s="278">
        <v>43.6</v>
      </c>
      <c r="J99" s="279">
        <f t="shared" si="8"/>
        <v>251</v>
      </c>
      <c r="K99" s="280">
        <v>251</v>
      </c>
      <c r="L99" s="280"/>
      <c r="M99" s="280"/>
      <c r="N99" s="281" t="e">
        <f t="shared" si="9"/>
        <v>#DIV/0!</v>
      </c>
      <c r="O99" s="281">
        <f t="shared" si="10"/>
        <v>0</v>
      </c>
      <c r="P99" s="281">
        <f t="shared" si="11"/>
        <v>0</v>
      </c>
      <c r="Q99" s="282">
        <f>IF(K99="nio",0,IF(K99&gt;0,VLOOKUP(G99,'3-Productie normen'!A:N,VLOOKUP(K99,'3-Productie normen'!$B$31:$C$37,2,FALSE),FALSE)))/VLOOKUP(B99,'2-Kosten per locatie'!$A$14:$C$28,3,FALSE)</f>
        <v>0</v>
      </c>
      <c r="R99" s="282">
        <f t="shared" si="12"/>
        <v>0</v>
      </c>
      <c r="S99" s="282">
        <f t="shared" si="13"/>
        <v>0</v>
      </c>
      <c r="T99" s="283">
        <f>VLOOKUP(G99,'3-Productie normen'!A:N,11,FALSE)</f>
        <v>0</v>
      </c>
      <c r="U99" s="283"/>
      <c r="W99" s="284">
        <f t="shared" si="14"/>
        <v>10943.6</v>
      </c>
    </row>
    <row r="100" spans="1:23" ht="14.1" customHeight="1">
      <c r="A100" s="37">
        <f t="shared" si="15"/>
        <v>100</v>
      </c>
      <c r="B100" s="265" t="s">
        <v>45</v>
      </c>
      <c r="C100" s="265" t="s">
        <v>130</v>
      </c>
      <c r="D100" s="276" t="s">
        <v>217</v>
      </c>
      <c r="E100" s="276" t="s">
        <v>262</v>
      </c>
      <c r="F100" s="265" t="s">
        <v>186</v>
      </c>
      <c r="G100" s="265" t="s">
        <v>85</v>
      </c>
      <c r="H100" s="277" t="s">
        <v>134</v>
      </c>
      <c r="I100" s="278">
        <v>35.5</v>
      </c>
      <c r="J100" s="279">
        <f t="shared" si="8"/>
        <v>251</v>
      </c>
      <c r="K100" s="280">
        <v>251</v>
      </c>
      <c r="L100" s="280"/>
      <c r="M100" s="280"/>
      <c r="N100" s="281" t="e">
        <f t="shared" si="9"/>
        <v>#DIV/0!</v>
      </c>
      <c r="O100" s="281">
        <f t="shared" si="10"/>
        <v>0</v>
      </c>
      <c r="P100" s="281">
        <f t="shared" si="11"/>
        <v>0</v>
      </c>
      <c r="Q100" s="282">
        <f>IF(K100="nio",0,IF(K100&gt;0,VLOOKUP(G100,'3-Productie normen'!A:N,VLOOKUP(K100,'3-Productie normen'!$B$31:$C$37,2,FALSE),FALSE)))/VLOOKUP(B100,'2-Kosten per locatie'!$A$14:$C$28,3,FALSE)</f>
        <v>0</v>
      </c>
      <c r="R100" s="282">
        <f t="shared" si="12"/>
        <v>0</v>
      </c>
      <c r="S100" s="282">
        <f t="shared" si="13"/>
        <v>0</v>
      </c>
      <c r="T100" s="283">
        <f>VLOOKUP(G100,'3-Productie normen'!A:N,11,FALSE)</f>
        <v>0</v>
      </c>
      <c r="U100" s="283"/>
      <c r="W100" s="284">
        <f t="shared" si="14"/>
        <v>8910.5</v>
      </c>
    </row>
    <row r="101" spans="1:23" ht="14.1" customHeight="1">
      <c r="A101" s="37">
        <f t="shared" si="15"/>
        <v>101</v>
      </c>
      <c r="B101" s="265" t="s">
        <v>45</v>
      </c>
      <c r="C101" s="265" t="s">
        <v>130</v>
      </c>
      <c r="D101" s="276" t="s">
        <v>217</v>
      </c>
      <c r="E101" s="276" t="s">
        <v>263</v>
      </c>
      <c r="F101" s="265" t="s">
        <v>186</v>
      </c>
      <c r="G101" s="265" t="s">
        <v>85</v>
      </c>
      <c r="H101" s="277" t="s">
        <v>134</v>
      </c>
      <c r="I101" s="278">
        <v>38.799999999999997</v>
      </c>
      <c r="J101" s="279">
        <f t="shared" si="8"/>
        <v>251</v>
      </c>
      <c r="K101" s="280">
        <v>251</v>
      </c>
      <c r="L101" s="280"/>
      <c r="M101" s="280"/>
      <c r="N101" s="281" t="e">
        <f t="shared" si="9"/>
        <v>#DIV/0!</v>
      </c>
      <c r="O101" s="281">
        <f t="shared" si="10"/>
        <v>0</v>
      </c>
      <c r="P101" s="281">
        <f t="shared" si="11"/>
        <v>0</v>
      </c>
      <c r="Q101" s="282">
        <f>IF(K101="nio",0,IF(K101&gt;0,VLOOKUP(G101,'3-Productie normen'!A:N,VLOOKUP(K101,'3-Productie normen'!$B$31:$C$37,2,FALSE),FALSE)))/VLOOKUP(B101,'2-Kosten per locatie'!$A$14:$C$28,3,FALSE)</f>
        <v>0</v>
      </c>
      <c r="R101" s="282">
        <f t="shared" si="12"/>
        <v>0</v>
      </c>
      <c r="S101" s="282">
        <f t="shared" si="13"/>
        <v>0</v>
      </c>
      <c r="T101" s="283">
        <f>VLOOKUP(G101,'3-Productie normen'!A:N,11,FALSE)</f>
        <v>0</v>
      </c>
      <c r="U101" s="283"/>
      <c r="W101" s="284">
        <f t="shared" si="14"/>
        <v>9738.7999999999993</v>
      </c>
    </row>
    <row r="102" spans="1:23" ht="14.1" customHeight="1">
      <c r="A102" s="37">
        <f t="shared" si="15"/>
        <v>102</v>
      </c>
      <c r="B102" s="265" t="s">
        <v>45</v>
      </c>
      <c r="C102" s="265" t="s">
        <v>130</v>
      </c>
      <c r="D102" s="276" t="s">
        <v>217</v>
      </c>
      <c r="E102" s="276" t="s">
        <v>264</v>
      </c>
      <c r="F102" s="265" t="s">
        <v>199</v>
      </c>
      <c r="G102" s="265" t="s">
        <v>94</v>
      </c>
      <c r="H102" s="277" t="s">
        <v>175</v>
      </c>
      <c r="I102" s="278">
        <v>8.9</v>
      </c>
      <c r="J102" s="279">
        <f t="shared" si="8"/>
        <v>502</v>
      </c>
      <c r="K102" s="280">
        <v>251</v>
      </c>
      <c r="L102" s="280">
        <v>251</v>
      </c>
      <c r="M102" s="280"/>
      <c r="N102" s="281" t="e">
        <f t="shared" si="9"/>
        <v>#DIV/0!</v>
      </c>
      <c r="O102" s="281" t="e">
        <f t="shared" si="10"/>
        <v>#DIV/0!</v>
      </c>
      <c r="P102" s="281">
        <f t="shared" si="11"/>
        <v>0</v>
      </c>
      <c r="Q102" s="282">
        <f>IF(K102="nio",0,IF(K102&gt;0,VLOOKUP(G102,'3-Productie normen'!A:N,VLOOKUP(K102,'3-Productie normen'!$B$31:$C$37,2,FALSE),FALSE)))/VLOOKUP(B102,'2-Kosten per locatie'!$A$14:$C$28,3,FALSE)</f>
        <v>0</v>
      </c>
      <c r="R102" s="282">
        <f t="shared" si="12"/>
        <v>0</v>
      </c>
      <c r="S102" s="282">
        <f t="shared" si="13"/>
        <v>0</v>
      </c>
      <c r="T102" s="283">
        <f>VLOOKUP(G102,'3-Productie normen'!A:N,11,FALSE)</f>
        <v>0</v>
      </c>
      <c r="U102" s="283"/>
      <c r="W102" s="284">
        <f t="shared" si="14"/>
        <v>4467.8</v>
      </c>
    </row>
    <row r="103" spans="1:23" ht="14.1" customHeight="1">
      <c r="A103" s="37">
        <f t="shared" si="15"/>
        <v>103</v>
      </c>
      <c r="B103" s="265" t="s">
        <v>45</v>
      </c>
      <c r="C103" s="265" t="s">
        <v>130</v>
      </c>
      <c r="D103" s="276" t="s">
        <v>217</v>
      </c>
      <c r="E103" s="276" t="s">
        <v>265</v>
      </c>
      <c r="F103" s="265" t="s">
        <v>199</v>
      </c>
      <c r="G103" s="265" t="s">
        <v>94</v>
      </c>
      <c r="H103" s="277" t="s">
        <v>175</v>
      </c>
      <c r="I103" s="278">
        <v>7.1</v>
      </c>
      <c r="J103" s="279">
        <f t="shared" si="8"/>
        <v>502</v>
      </c>
      <c r="K103" s="280">
        <v>251</v>
      </c>
      <c r="L103" s="280">
        <v>251</v>
      </c>
      <c r="M103" s="280"/>
      <c r="N103" s="281" t="e">
        <f t="shared" si="9"/>
        <v>#DIV/0!</v>
      </c>
      <c r="O103" s="281" t="e">
        <f t="shared" si="10"/>
        <v>#DIV/0!</v>
      </c>
      <c r="P103" s="281">
        <f t="shared" si="11"/>
        <v>0</v>
      </c>
      <c r="Q103" s="282">
        <f>IF(K103="nio",0,IF(K103&gt;0,VLOOKUP(G103,'3-Productie normen'!A:N,VLOOKUP(K103,'3-Productie normen'!$B$31:$C$37,2,FALSE),FALSE)))/VLOOKUP(B103,'2-Kosten per locatie'!$A$14:$C$28,3,FALSE)</f>
        <v>0</v>
      </c>
      <c r="R103" s="282">
        <f t="shared" si="12"/>
        <v>0</v>
      </c>
      <c r="S103" s="282">
        <f t="shared" si="13"/>
        <v>0</v>
      </c>
      <c r="T103" s="283">
        <f>VLOOKUP(G103,'3-Productie normen'!A:N,11,FALSE)</f>
        <v>0</v>
      </c>
      <c r="U103" s="283"/>
      <c r="W103" s="284">
        <f t="shared" si="14"/>
        <v>3564.2</v>
      </c>
    </row>
    <row r="104" spans="1:23" ht="14.1" customHeight="1">
      <c r="A104" s="37">
        <f t="shared" si="15"/>
        <v>104</v>
      </c>
      <c r="B104" s="265" t="s">
        <v>45</v>
      </c>
      <c r="C104" s="265" t="s">
        <v>130</v>
      </c>
      <c r="D104" s="276" t="s">
        <v>217</v>
      </c>
      <c r="E104" s="276" t="s">
        <v>266</v>
      </c>
      <c r="F104" s="265" t="s">
        <v>205</v>
      </c>
      <c r="G104" s="265" t="s">
        <v>97</v>
      </c>
      <c r="H104" s="277" t="s">
        <v>175</v>
      </c>
      <c r="I104" s="278">
        <v>5.4</v>
      </c>
      <c r="J104" s="279">
        <f t="shared" si="8"/>
        <v>0</v>
      </c>
      <c r="K104" s="280" t="s">
        <v>151</v>
      </c>
      <c r="L104" s="280"/>
      <c r="M104" s="280"/>
      <c r="N104" s="281">
        <f t="shared" si="9"/>
        <v>0</v>
      </c>
      <c r="O104" s="281">
        <f t="shared" si="10"/>
        <v>0</v>
      </c>
      <c r="P104" s="281">
        <f t="shared" si="11"/>
        <v>0</v>
      </c>
      <c r="Q104" s="282">
        <f>IF(K104="nio",0,IF(K104&gt;0,VLOOKUP(G104,'3-Productie normen'!A:N,VLOOKUP(K104,'3-Productie normen'!$B$31:$C$37,2,FALSE),FALSE)))/VLOOKUP(B104,'2-Kosten per locatie'!$A$14:$C$28,3,FALSE)</f>
        <v>0</v>
      </c>
      <c r="R104" s="282">
        <f t="shared" si="12"/>
        <v>0</v>
      </c>
      <c r="S104" s="282">
        <f t="shared" si="13"/>
        <v>0</v>
      </c>
      <c r="T104" s="283">
        <f>VLOOKUP(G104,'3-Productie normen'!A:N,11,FALSE)</f>
        <v>0</v>
      </c>
      <c r="U104" s="283"/>
      <c r="W104" s="284">
        <f t="shared" si="14"/>
        <v>0</v>
      </c>
    </row>
    <row r="105" spans="1:23" ht="14.1" customHeight="1">
      <c r="A105" s="37">
        <f t="shared" si="15"/>
        <v>105</v>
      </c>
      <c r="B105" s="265" t="s">
        <v>45</v>
      </c>
      <c r="C105" s="265" t="s">
        <v>130</v>
      </c>
      <c r="D105" s="276" t="s">
        <v>217</v>
      </c>
      <c r="E105" s="276" t="s">
        <v>267</v>
      </c>
      <c r="F105" s="265" t="s">
        <v>268</v>
      </c>
      <c r="G105" s="265" t="s">
        <v>97</v>
      </c>
      <c r="H105" s="277" t="s">
        <v>134</v>
      </c>
      <c r="I105" s="278">
        <v>7.5</v>
      </c>
      <c r="J105" s="279">
        <f t="shared" si="8"/>
        <v>0</v>
      </c>
      <c r="K105" s="280" t="s">
        <v>151</v>
      </c>
      <c r="L105" s="280"/>
      <c r="M105" s="280"/>
      <c r="N105" s="281">
        <f t="shared" si="9"/>
        <v>0</v>
      </c>
      <c r="O105" s="281">
        <f t="shared" si="10"/>
        <v>0</v>
      </c>
      <c r="P105" s="281">
        <f t="shared" si="11"/>
        <v>0</v>
      </c>
      <c r="Q105" s="282">
        <f>IF(K105="nio",0,IF(K105&gt;0,VLOOKUP(G105,'3-Productie normen'!A:N,VLOOKUP(K105,'3-Productie normen'!$B$31:$C$37,2,FALSE),FALSE)))/VLOOKUP(B105,'2-Kosten per locatie'!$A$14:$C$28,3,FALSE)</f>
        <v>0</v>
      </c>
      <c r="R105" s="282">
        <f t="shared" si="12"/>
        <v>0</v>
      </c>
      <c r="S105" s="282">
        <f t="shared" si="13"/>
        <v>0</v>
      </c>
      <c r="T105" s="283">
        <f>VLOOKUP(G105,'3-Productie normen'!A:N,11,FALSE)</f>
        <v>0</v>
      </c>
      <c r="U105" s="283"/>
      <c r="W105" s="284">
        <f t="shared" si="14"/>
        <v>0</v>
      </c>
    </row>
    <row r="106" spans="1:23" ht="14.1" customHeight="1">
      <c r="A106" s="37">
        <f t="shared" si="15"/>
        <v>106</v>
      </c>
      <c r="B106" s="265" t="s">
        <v>45</v>
      </c>
      <c r="C106" s="265" t="s">
        <v>130</v>
      </c>
      <c r="D106" s="276" t="s">
        <v>217</v>
      </c>
      <c r="E106" s="276" t="s">
        <v>269</v>
      </c>
      <c r="F106" s="265" t="s">
        <v>205</v>
      </c>
      <c r="G106" s="265" t="s">
        <v>97</v>
      </c>
      <c r="H106" s="277" t="s">
        <v>208</v>
      </c>
      <c r="I106" s="278">
        <v>1</v>
      </c>
      <c r="J106" s="279">
        <f t="shared" si="8"/>
        <v>0</v>
      </c>
      <c r="K106" s="280" t="s">
        <v>151</v>
      </c>
      <c r="L106" s="280"/>
      <c r="M106" s="280"/>
      <c r="N106" s="281">
        <f t="shared" si="9"/>
        <v>0</v>
      </c>
      <c r="O106" s="281">
        <f t="shared" si="10"/>
        <v>0</v>
      </c>
      <c r="P106" s="281">
        <f t="shared" si="11"/>
        <v>0</v>
      </c>
      <c r="Q106" s="282">
        <f>IF(K106="nio",0,IF(K106&gt;0,VLOOKUP(G106,'3-Productie normen'!A:N,VLOOKUP(K106,'3-Productie normen'!$B$31:$C$37,2,FALSE),FALSE)))/VLOOKUP(B106,'2-Kosten per locatie'!$A$14:$C$28,3,FALSE)</f>
        <v>0</v>
      </c>
      <c r="R106" s="282">
        <f t="shared" si="12"/>
        <v>0</v>
      </c>
      <c r="S106" s="282">
        <f t="shared" si="13"/>
        <v>0</v>
      </c>
      <c r="T106" s="283">
        <f>VLOOKUP(G106,'3-Productie normen'!A:N,11,FALSE)</f>
        <v>0</v>
      </c>
      <c r="U106" s="283"/>
      <c r="W106" s="284">
        <f t="shared" si="14"/>
        <v>0</v>
      </c>
    </row>
    <row r="107" spans="1:23" ht="14.1" customHeight="1">
      <c r="A107" s="37">
        <f t="shared" si="15"/>
        <v>107</v>
      </c>
      <c r="B107" s="265" t="s">
        <v>45</v>
      </c>
      <c r="C107" s="265" t="s">
        <v>130</v>
      </c>
      <c r="D107" s="276" t="s">
        <v>217</v>
      </c>
      <c r="E107" s="276" t="s">
        <v>270</v>
      </c>
      <c r="F107" s="265" t="s">
        <v>205</v>
      </c>
      <c r="G107" s="265" t="s">
        <v>97</v>
      </c>
      <c r="H107" s="277"/>
      <c r="I107" s="278">
        <v>0</v>
      </c>
      <c r="J107" s="279">
        <f t="shared" ref="J107:J170" si="16">SUM(K107:M107)</f>
        <v>0</v>
      </c>
      <c r="K107" s="280" t="s">
        <v>151</v>
      </c>
      <c r="L107" s="280"/>
      <c r="M107" s="280"/>
      <c r="N107" s="281">
        <f t="shared" ref="N107:N170" si="17">IF(K107="nio",0,IF(K107&gt;0,K107*I107/Q107,0))</f>
        <v>0</v>
      </c>
      <c r="O107" s="281">
        <f t="shared" ref="O107:O170" si="18">IF(L107&gt;0,L107*I107/R107,0)</f>
        <v>0</v>
      </c>
      <c r="P107" s="281">
        <f t="shared" ref="P107:P170" si="19">IF(M107&gt;0,M107*I107/S107,0)</f>
        <v>0</v>
      </c>
      <c r="Q107" s="282">
        <f>IF(K107="nio",0,IF(K107&gt;0,VLOOKUP(G107,'3-Productie normen'!A:N,VLOOKUP(K107,'3-Productie normen'!$B$31:$C$37,2,FALSE),FALSE)))/VLOOKUP(B107,'2-Kosten per locatie'!$A$14:$C$28,3,FALSE)</f>
        <v>0</v>
      </c>
      <c r="R107" s="282">
        <f t="shared" ref="R107:R170" si="20">IF(L107&gt;0,Q107*$R$8,0)</f>
        <v>0</v>
      </c>
      <c r="S107" s="282">
        <f t="shared" ref="S107:S170" si="21">IF(M107&gt;0,Q107*$S$8,0)</f>
        <v>0</v>
      </c>
      <c r="T107" s="283">
        <f>VLOOKUP(G107,'3-Productie normen'!A:N,11,FALSE)</f>
        <v>0</v>
      </c>
      <c r="U107" s="283"/>
      <c r="W107" s="284">
        <f t="shared" ref="W107:W170" si="22">J107*I107</f>
        <v>0</v>
      </c>
    </row>
    <row r="108" spans="1:23" ht="14.1" customHeight="1">
      <c r="A108" s="37">
        <f t="shared" si="15"/>
        <v>108</v>
      </c>
      <c r="B108" s="265" t="s">
        <v>45</v>
      </c>
      <c r="C108" s="265" t="s">
        <v>130</v>
      </c>
      <c r="D108" s="276" t="s">
        <v>217</v>
      </c>
      <c r="E108" s="276" t="s">
        <v>271</v>
      </c>
      <c r="F108" s="265" t="s">
        <v>212</v>
      </c>
      <c r="G108" s="265" t="s">
        <v>95</v>
      </c>
      <c r="H108" s="277" t="s">
        <v>208</v>
      </c>
      <c r="I108" s="278">
        <v>14.2</v>
      </c>
      <c r="J108" s="279">
        <f t="shared" si="16"/>
        <v>251</v>
      </c>
      <c r="K108" s="280">
        <v>251</v>
      </c>
      <c r="L108" s="280"/>
      <c r="M108" s="280"/>
      <c r="N108" s="281" t="e">
        <f t="shared" si="17"/>
        <v>#DIV/0!</v>
      </c>
      <c r="O108" s="281">
        <f t="shared" si="18"/>
        <v>0</v>
      </c>
      <c r="P108" s="281">
        <f t="shared" si="19"/>
        <v>0</v>
      </c>
      <c r="Q108" s="282">
        <f>IF(K108="nio",0,IF(K108&gt;0,VLOOKUP(G108,'3-Productie normen'!A:N,VLOOKUP(K108,'3-Productie normen'!$B$31:$C$37,2,FALSE),FALSE)))/VLOOKUP(B108,'2-Kosten per locatie'!$A$14:$C$28,3,FALSE)</f>
        <v>0</v>
      </c>
      <c r="R108" s="282">
        <f t="shared" si="20"/>
        <v>0</v>
      </c>
      <c r="S108" s="282">
        <f t="shared" si="21"/>
        <v>0</v>
      </c>
      <c r="T108" s="283">
        <f>VLOOKUP(G108,'3-Productie normen'!A:N,11,FALSE)</f>
        <v>0</v>
      </c>
      <c r="U108" s="283"/>
      <c r="W108" s="284">
        <f t="shared" si="22"/>
        <v>3564.2</v>
      </c>
    </row>
    <row r="109" spans="1:23" ht="14.1" customHeight="1">
      <c r="A109" s="37">
        <f t="shared" si="15"/>
        <v>109</v>
      </c>
      <c r="B109" s="265" t="s">
        <v>45</v>
      </c>
      <c r="C109" s="265" t="s">
        <v>130</v>
      </c>
      <c r="D109" s="276" t="s">
        <v>217</v>
      </c>
      <c r="E109" s="276" t="s">
        <v>272</v>
      </c>
      <c r="F109" s="265" t="s">
        <v>212</v>
      </c>
      <c r="G109" s="265" t="s">
        <v>95</v>
      </c>
      <c r="H109" s="277" t="s">
        <v>175</v>
      </c>
      <c r="I109" s="278">
        <v>13.4</v>
      </c>
      <c r="J109" s="279">
        <f t="shared" si="16"/>
        <v>251</v>
      </c>
      <c r="K109" s="280">
        <v>251</v>
      </c>
      <c r="L109" s="280"/>
      <c r="M109" s="280"/>
      <c r="N109" s="281" t="e">
        <f t="shared" si="17"/>
        <v>#DIV/0!</v>
      </c>
      <c r="O109" s="281">
        <f t="shared" si="18"/>
        <v>0</v>
      </c>
      <c r="P109" s="281">
        <f t="shared" si="19"/>
        <v>0</v>
      </c>
      <c r="Q109" s="282">
        <f>IF(K109="nio",0,IF(K109&gt;0,VLOOKUP(G109,'3-Productie normen'!A:N,VLOOKUP(K109,'3-Productie normen'!$B$31:$C$37,2,FALSE),FALSE)))/VLOOKUP(B109,'2-Kosten per locatie'!$A$14:$C$28,3,FALSE)</f>
        <v>0</v>
      </c>
      <c r="R109" s="282">
        <f t="shared" si="20"/>
        <v>0</v>
      </c>
      <c r="S109" s="282">
        <f t="shared" si="21"/>
        <v>0</v>
      </c>
      <c r="T109" s="283">
        <f>VLOOKUP(G109,'3-Productie normen'!A:N,11,FALSE)</f>
        <v>0</v>
      </c>
      <c r="U109" s="283"/>
      <c r="W109" s="284">
        <f t="shared" si="22"/>
        <v>3363.4</v>
      </c>
    </row>
    <row r="110" spans="1:23" ht="14.1" customHeight="1">
      <c r="A110" s="37">
        <f t="shared" si="15"/>
        <v>110</v>
      </c>
      <c r="B110" s="265" t="s">
        <v>45</v>
      </c>
      <c r="C110" s="265" t="s">
        <v>130</v>
      </c>
      <c r="D110" s="276" t="s">
        <v>217</v>
      </c>
      <c r="E110" s="276" t="s">
        <v>273</v>
      </c>
      <c r="F110" s="265" t="s">
        <v>274</v>
      </c>
      <c r="G110" s="265" t="s">
        <v>95</v>
      </c>
      <c r="H110" s="277" t="s">
        <v>275</v>
      </c>
      <c r="I110" s="278">
        <v>32.5</v>
      </c>
      <c r="J110" s="279">
        <f t="shared" si="16"/>
        <v>251</v>
      </c>
      <c r="K110" s="280">
        <v>251</v>
      </c>
      <c r="L110" s="280"/>
      <c r="M110" s="280"/>
      <c r="N110" s="281" t="e">
        <f t="shared" si="17"/>
        <v>#DIV/0!</v>
      </c>
      <c r="O110" s="281">
        <f t="shared" si="18"/>
        <v>0</v>
      </c>
      <c r="P110" s="281">
        <f t="shared" si="19"/>
        <v>0</v>
      </c>
      <c r="Q110" s="282">
        <f>IF(K110="nio",0,IF(K110&gt;0,VLOOKUP(G110,'3-Productie normen'!A:N,VLOOKUP(K110,'3-Productie normen'!$B$31:$C$37,2,FALSE),FALSE)))/VLOOKUP(B110,'2-Kosten per locatie'!$A$14:$C$28,3,FALSE)</f>
        <v>0</v>
      </c>
      <c r="R110" s="282">
        <f t="shared" si="20"/>
        <v>0</v>
      </c>
      <c r="S110" s="282">
        <f t="shared" si="21"/>
        <v>0</v>
      </c>
      <c r="T110" s="283">
        <f>VLOOKUP(G110,'3-Productie normen'!A:N,11,FALSE)</f>
        <v>0</v>
      </c>
      <c r="U110" s="283"/>
      <c r="W110" s="284">
        <f t="shared" si="22"/>
        <v>8157.5</v>
      </c>
    </row>
    <row r="111" spans="1:23" ht="14.1" customHeight="1">
      <c r="A111" s="37">
        <f t="shared" si="15"/>
        <v>111</v>
      </c>
      <c r="B111" s="265" t="s">
        <v>45</v>
      </c>
      <c r="C111" s="265" t="s">
        <v>130</v>
      </c>
      <c r="D111" s="276" t="s">
        <v>217</v>
      </c>
      <c r="E111" s="276" t="s">
        <v>276</v>
      </c>
      <c r="F111" s="265" t="s">
        <v>216</v>
      </c>
      <c r="G111" s="265" t="s">
        <v>97</v>
      </c>
      <c r="H111" s="277" t="s">
        <v>175</v>
      </c>
      <c r="I111" s="278">
        <v>2.8</v>
      </c>
      <c r="J111" s="279">
        <f t="shared" si="16"/>
        <v>0</v>
      </c>
      <c r="K111" s="280" t="s">
        <v>151</v>
      </c>
      <c r="L111" s="280"/>
      <c r="M111" s="280"/>
      <c r="N111" s="281">
        <f t="shared" si="17"/>
        <v>0</v>
      </c>
      <c r="O111" s="281">
        <f t="shared" si="18"/>
        <v>0</v>
      </c>
      <c r="P111" s="281">
        <f t="shared" si="19"/>
        <v>0</v>
      </c>
      <c r="Q111" s="282">
        <f>IF(K111="nio",0,IF(K111&gt;0,VLOOKUP(G111,'3-Productie normen'!A:N,VLOOKUP(K111,'3-Productie normen'!$B$31:$C$37,2,FALSE),FALSE)))/VLOOKUP(B111,'2-Kosten per locatie'!$A$14:$C$28,3,FALSE)</f>
        <v>0</v>
      </c>
      <c r="R111" s="282">
        <f t="shared" si="20"/>
        <v>0</v>
      </c>
      <c r="S111" s="282">
        <f t="shared" si="21"/>
        <v>0</v>
      </c>
      <c r="T111" s="283">
        <f>VLOOKUP(G111,'3-Productie normen'!A:N,11,FALSE)</f>
        <v>0</v>
      </c>
      <c r="U111" s="283"/>
      <c r="W111" s="284">
        <f t="shared" si="22"/>
        <v>0</v>
      </c>
    </row>
    <row r="112" spans="1:23" ht="14.1" customHeight="1">
      <c r="A112" s="37">
        <f t="shared" si="15"/>
        <v>112</v>
      </c>
      <c r="B112" s="265" t="s">
        <v>45</v>
      </c>
      <c r="C112" s="265" t="s">
        <v>130</v>
      </c>
      <c r="D112" s="276" t="s">
        <v>277</v>
      </c>
      <c r="E112" s="276" t="s">
        <v>278</v>
      </c>
      <c r="F112" s="265" t="s">
        <v>167</v>
      </c>
      <c r="G112" s="265" t="s">
        <v>81</v>
      </c>
      <c r="H112" s="277" t="s">
        <v>134</v>
      </c>
      <c r="I112" s="278">
        <v>35.200000000000003</v>
      </c>
      <c r="J112" s="279">
        <f t="shared" si="16"/>
        <v>251</v>
      </c>
      <c r="K112" s="280">
        <v>251</v>
      </c>
      <c r="L112" s="280"/>
      <c r="M112" s="280"/>
      <c r="N112" s="281" t="e">
        <f t="shared" si="17"/>
        <v>#DIV/0!</v>
      </c>
      <c r="O112" s="281">
        <f t="shared" si="18"/>
        <v>0</v>
      </c>
      <c r="P112" s="281">
        <f t="shared" si="19"/>
        <v>0</v>
      </c>
      <c r="Q112" s="282">
        <f>IF(K112="nio",0,IF(K112&gt;0,VLOOKUP(G112,'3-Productie normen'!A:N,VLOOKUP(K112,'3-Productie normen'!$B$31:$C$37,2,FALSE),FALSE)))/VLOOKUP(B112,'2-Kosten per locatie'!$A$14:$C$28,3,FALSE)</f>
        <v>0</v>
      </c>
      <c r="R112" s="282">
        <f t="shared" si="20"/>
        <v>0</v>
      </c>
      <c r="S112" s="282">
        <f t="shared" si="21"/>
        <v>0</v>
      </c>
      <c r="T112" s="283">
        <f>VLOOKUP(G112,'3-Productie normen'!A:N,11,FALSE)</f>
        <v>0</v>
      </c>
      <c r="U112" s="283"/>
      <c r="W112" s="284">
        <f t="shared" si="22"/>
        <v>8835.2000000000007</v>
      </c>
    </row>
    <row r="113" spans="1:23" ht="14.1" customHeight="1">
      <c r="A113" s="37">
        <f t="shared" si="15"/>
        <v>113</v>
      </c>
      <c r="B113" s="265" t="s">
        <v>45</v>
      </c>
      <c r="C113" s="265" t="s">
        <v>130</v>
      </c>
      <c r="D113" s="276" t="s">
        <v>277</v>
      </c>
      <c r="E113" s="276" t="s">
        <v>279</v>
      </c>
      <c r="F113" s="265" t="s">
        <v>235</v>
      </c>
      <c r="G113" s="265" t="s">
        <v>96</v>
      </c>
      <c r="H113" s="277" t="s">
        <v>134</v>
      </c>
      <c r="I113" s="278">
        <v>18.8</v>
      </c>
      <c r="J113" s="279">
        <f t="shared" si="16"/>
        <v>251</v>
      </c>
      <c r="K113" s="280">
        <v>251</v>
      </c>
      <c r="L113" s="280"/>
      <c r="M113" s="280"/>
      <c r="N113" s="281" t="e">
        <f t="shared" si="17"/>
        <v>#DIV/0!</v>
      </c>
      <c r="O113" s="281">
        <f t="shared" si="18"/>
        <v>0</v>
      </c>
      <c r="P113" s="281">
        <f t="shared" si="19"/>
        <v>0</v>
      </c>
      <c r="Q113" s="282">
        <f>IF(K113="nio",0,IF(K113&gt;0,VLOOKUP(G113,'3-Productie normen'!A:N,VLOOKUP(K113,'3-Productie normen'!$B$31:$C$37,2,FALSE),FALSE)))/VLOOKUP(B113,'2-Kosten per locatie'!$A$14:$C$28,3,FALSE)</f>
        <v>0</v>
      </c>
      <c r="R113" s="282">
        <f t="shared" si="20"/>
        <v>0</v>
      </c>
      <c r="S113" s="282">
        <f t="shared" si="21"/>
        <v>0</v>
      </c>
      <c r="T113" s="283">
        <f>VLOOKUP(G113,'3-Productie normen'!A:N,11,FALSE)</f>
        <v>0</v>
      </c>
      <c r="U113" s="283"/>
      <c r="W113" s="284">
        <f t="shared" si="22"/>
        <v>4718.8</v>
      </c>
    </row>
    <row r="114" spans="1:23" ht="14.1" customHeight="1">
      <c r="A114" s="37">
        <f t="shared" si="15"/>
        <v>114</v>
      </c>
      <c r="B114" s="265" t="s">
        <v>45</v>
      </c>
      <c r="C114" s="265" t="s">
        <v>130</v>
      </c>
      <c r="D114" s="276" t="s">
        <v>277</v>
      </c>
      <c r="E114" s="276" t="s">
        <v>280</v>
      </c>
      <c r="F114" s="265" t="s">
        <v>235</v>
      </c>
      <c r="G114" s="265" t="s">
        <v>96</v>
      </c>
      <c r="H114" s="277" t="s">
        <v>134</v>
      </c>
      <c r="I114" s="278">
        <v>18.8</v>
      </c>
      <c r="J114" s="279">
        <f t="shared" si="16"/>
        <v>251</v>
      </c>
      <c r="K114" s="280">
        <v>251</v>
      </c>
      <c r="L114" s="280"/>
      <c r="M114" s="280"/>
      <c r="N114" s="281" t="e">
        <f t="shared" si="17"/>
        <v>#DIV/0!</v>
      </c>
      <c r="O114" s="281">
        <f t="shared" si="18"/>
        <v>0</v>
      </c>
      <c r="P114" s="281">
        <f t="shared" si="19"/>
        <v>0</v>
      </c>
      <c r="Q114" s="282">
        <f>IF(K114="nio",0,IF(K114&gt;0,VLOOKUP(G114,'3-Productie normen'!A:N,VLOOKUP(K114,'3-Productie normen'!$B$31:$C$37,2,FALSE),FALSE)))/VLOOKUP(B114,'2-Kosten per locatie'!$A$14:$C$28,3,FALSE)</f>
        <v>0</v>
      </c>
      <c r="R114" s="282">
        <f t="shared" si="20"/>
        <v>0</v>
      </c>
      <c r="S114" s="282">
        <f t="shared" si="21"/>
        <v>0</v>
      </c>
      <c r="T114" s="283">
        <f>VLOOKUP(G114,'3-Productie normen'!A:N,11,FALSE)</f>
        <v>0</v>
      </c>
      <c r="U114" s="283"/>
      <c r="W114" s="284">
        <f t="shared" si="22"/>
        <v>4718.8</v>
      </c>
    </row>
    <row r="115" spans="1:23" ht="14.1" customHeight="1">
      <c r="A115" s="37">
        <f t="shared" si="15"/>
        <v>115</v>
      </c>
      <c r="B115" s="265" t="s">
        <v>45</v>
      </c>
      <c r="C115" s="265" t="s">
        <v>130</v>
      </c>
      <c r="D115" s="276" t="s">
        <v>277</v>
      </c>
      <c r="E115" s="276" t="s">
        <v>281</v>
      </c>
      <c r="F115" s="265" t="s">
        <v>235</v>
      </c>
      <c r="G115" s="265" t="s">
        <v>96</v>
      </c>
      <c r="H115" s="277" t="s">
        <v>134</v>
      </c>
      <c r="I115" s="278">
        <v>18.8</v>
      </c>
      <c r="J115" s="279">
        <f t="shared" si="16"/>
        <v>251</v>
      </c>
      <c r="K115" s="280">
        <v>251</v>
      </c>
      <c r="L115" s="280"/>
      <c r="M115" s="280"/>
      <c r="N115" s="281" t="e">
        <f t="shared" si="17"/>
        <v>#DIV/0!</v>
      </c>
      <c r="O115" s="281">
        <f t="shared" si="18"/>
        <v>0</v>
      </c>
      <c r="P115" s="281">
        <f t="shared" si="19"/>
        <v>0</v>
      </c>
      <c r="Q115" s="282">
        <f>IF(K115="nio",0,IF(K115&gt;0,VLOOKUP(G115,'3-Productie normen'!A:N,VLOOKUP(K115,'3-Productie normen'!$B$31:$C$37,2,FALSE),FALSE)))/VLOOKUP(B115,'2-Kosten per locatie'!$A$14:$C$28,3,FALSE)</f>
        <v>0</v>
      </c>
      <c r="R115" s="282">
        <f t="shared" si="20"/>
        <v>0</v>
      </c>
      <c r="S115" s="282">
        <f t="shared" si="21"/>
        <v>0</v>
      </c>
      <c r="T115" s="283">
        <f>VLOOKUP(G115,'3-Productie normen'!A:N,11,FALSE)</f>
        <v>0</v>
      </c>
      <c r="U115" s="283"/>
      <c r="W115" s="284">
        <f t="shared" si="22"/>
        <v>4718.8</v>
      </c>
    </row>
    <row r="116" spans="1:23" ht="14.1" customHeight="1">
      <c r="A116" s="37">
        <f t="shared" si="15"/>
        <v>116</v>
      </c>
      <c r="B116" s="265" t="s">
        <v>45</v>
      </c>
      <c r="C116" s="265" t="s">
        <v>130</v>
      </c>
      <c r="D116" s="276" t="s">
        <v>277</v>
      </c>
      <c r="E116" s="276" t="s">
        <v>282</v>
      </c>
      <c r="F116" s="265" t="s">
        <v>283</v>
      </c>
      <c r="G116" s="265" t="s">
        <v>96</v>
      </c>
      <c r="H116" s="277" t="s">
        <v>134</v>
      </c>
      <c r="I116" s="278">
        <v>38.200000000000003</v>
      </c>
      <c r="J116" s="279">
        <f t="shared" si="16"/>
        <v>251</v>
      </c>
      <c r="K116" s="280">
        <v>251</v>
      </c>
      <c r="L116" s="280"/>
      <c r="M116" s="280"/>
      <c r="N116" s="281" t="e">
        <f t="shared" si="17"/>
        <v>#DIV/0!</v>
      </c>
      <c r="O116" s="281">
        <f t="shared" si="18"/>
        <v>0</v>
      </c>
      <c r="P116" s="281">
        <f t="shared" si="19"/>
        <v>0</v>
      </c>
      <c r="Q116" s="282">
        <f>IF(K116="nio",0,IF(K116&gt;0,VLOOKUP(G116,'3-Productie normen'!A:N,VLOOKUP(K116,'3-Productie normen'!$B$31:$C$37,2,FALSE),FALSE)))/VLOOKUP(B116,'2-Kosten per locatie'!$A$14:$C$28,3,FALSE)</f>
        <v>0</v>
      </c>
      <c r="R116" s="282">
        <f t="shared" si="20"/>
        <v>0</v>
      </c>
      <c r="S116" s="282">
        <f t="shared" si="21"/>
        <v>0</v>
      </c>
      <c r="T116" s="283">
        <f>VLOOKUP(G116,'3-Productie normen'!A:N,11,FALSE)</f>
        <v>0</v>
      </c>
      <c r="U116" s="283"/>
      <c r="W116" s="284">
        <f t="shared" si="22"/>
        <v>9588.2000000000007</v>
      </c>
    </row>
    <row r="117" spans="1:23" ht="14.1" customHeight="1">
      <c r="A117" s="37">
        <f t="shared" si="15"/>
        <v>117</v>
      </c>
      <c r="B117" s="265" t="s">
        <v>45</v>
      </c>
      <c r="C117" s="265" t="s">
        <v>130</v>
      </c>
      <c r="D117" s="276" t="s">
        <v>277</v>
      </c>
      <c r="E117" s="276" t="s">
        <v>284</v>
      </c>
      <c r="F117" s="265" t="s">
        <v>167</v>
      </c>
      <c r="G117" s="265" t="s">
        <v>81</v>
      </c>
      <c r="H117" s="277" t="s">
        <v>134</v>
      </c>
      <c r="I117" s="278">
        <v>66.8</v>
      </c>
      <c r="J117" s="279">
        <f t="shared" si="16"/>
        <v>251</v>
      </c>
      <c r="K117" s="280">
        <v>251</v>
      </c>
      <c r="L117" s="280"/>
      <c r="M117" s="280"/>
      <c r="N117" s="281" t="e">
        <f t="shared" si="17"/>
        <v>#DIV/0!</v>
      </c>
      <c r="O117" s="281">
        <f t="shared" si="18"/>
        <v>0</v>
      </c>
      <c r="P117" s="281">
        <f t="shared" si="19"/>
        <v>0</v>
      </c>
      <c r="Q117" s="282">
        <f>IF(K117="nio",0,IF(K117&gt;0,VLOOKUP(G117,'3-Productie normen'!A:N,VLOOKUP(K117,'3-Productie normen'!$B$31:$C$37,2,FALSE),FALSE)))/VLOOKUP(B117,'2-Kosten per locatie'!$A$14:$C$28,3,FALSE)</f>
        <v>0</v>
      </c>
      <c r="R117" s="282">
        <f t="shared" si="20"/>
        <v>0</v>
      </c>
      <c r="S117" s="282">
        <f t="shared" si="21"/>
        <v>0</v>
      </c>
      <c r="T117" s="283">
        <f>VLOOKUP(G117,'3-Productie normen'!A:N,11,FALSE)</f>
        <v>0</v>
      </c>
      <c r="U117" s="283"/>
      <c r="W117" s="284">
        <f t="shared" si="22"/>
        <v>16766.8</v>
      </c>
    </row>
    <row r="118" spans="1:23" ht="14.1" customHeight="1">
      <c r="A118" s="37">
        <f t="shared" si="15"/>
        <v>118</v>
      </c>
      <c r="B118" s="265" t="s">
        <v>45</v>
      </c>
      <c r="C118" s="265" t="s">
        <v>130</v>
      </c>
      <c r="D118" s="276" t="s">
        <v>277</v>
      </c>
      <c r="E118" s="276" t="s">
        <v>285</v>
      </c>
      <c r="F118" s="265" t="s">
        <v>225</v>
      </c>
      <c r="G118" s="265" t="s">
        <v>86</v>
      </c>
      <c r="H118" s="277" t="s">
        <v>138</v>
      </c>
      <c r="I118" s="278">
        <v>9.4</v>
      </c>
      <c r="J118" s="279">
        <f t="shared" si="16"/>
        <v>251</v>
      </c>
      <c r="K118" s="280">
        <v>251</v>
      </c>
      <c r="L118" s="280"/>
      <c r="M118" s="280"/>
      <c r="N118" s="281" t="e">
        <f t="shared" si="17"/>
        <v>#DIV/0!</v>
      </c>
      <c r="O118" s="281">
        <f t="shared" si="18"/>
        <v>0</v>
      </c>
      <c r="P118" s="281">
        <f t="shared" si="19"/>
        <v>0</v>
      </c>
      <c r="Q118" s="282">
        <f>IF(K118="nio",0,IF(K118&gt;0,VLOOKUP(G118,'3-Productie normen'!A:N,VLOOKUP(K118,'3-Productie normen'!$B$31:$C$37,2,FALSE),FALSE)))/VLOOKUP(B118,'2-Kosten per locatie'!$A$14:$C$28,3,FALSE)</f>
        <v>0</v>
      </c>
      <c r="R118" s="282">
        <f t="shared" si="20"/>
        <v>0</v>
      </c>
      <c r="S118" s="282">
        <f t="shared" si="21"/>
        <v>0</v>
      </c>
      <c r="T118" s="283">
        <f>VLOOKUP(G118,'3-Productie normen'!A:N,11,FALSE)</f>
        <v>0</v>
      </c>
      <c r="U118" s="283"/>
      <c r="W118" s="284">
        <f t="shared" si="22"/>
        <v>2359.4</v>
      </c>
    </row>
    <row r="119" spans="1:23" ht="14.1" customHeight="1">
      <c r="A119" s="37">
        <f t="shared" si="15"/>
        <v>119</v>
      </c>
      <c r="B119" s="265" t="s">
        <v>45</v>
      </c>
      <c r="C119" s="265" t="s">
        <v>130</v>
      </c>
      <c r="D119" s="276" t="s">
        <v>277</v>
      </c>
      <c r="E119" s="276" t="s">
        <v>286</v>
      </c>
      <c r="F119" s="265" t="s">
        <v>227</v>
      </c>
      <c r="G119" s="265" t="s">
        <v>96</v>
      </c>
      <c r="H119" s="277" t="s">
        <v>134</v>
      </c>
      <c r="I119" s="278">
        <v>2.9</v>
      </c>
      <c r="J119" s="279">
        <f t="shared" si="16"/>
        <v>251</v>
      </c>
      <c r="K119" s="280">
        <v>251</v>
      </c>
      <c r="L119" s="280"/>
      <c r="M119" s="280"/>
      <c r="N119" s="281" t="e">
        <f t="shared" si="17"/>
        <v>#DIV/0!</v>
      </c>
      <c r="O119" s="281">
        <f t="shared" si="18"/>
        <v>0</v>
      </c>
      <c r="P119" s="281">
        <f t="shared" si="19"/>
        <v>0</v>
      </c>
      <c r="Q119" s="282">
        <f>IF(K119="nio",0,IF(K119&gt;0,VLOOKUP(G119,'3-Productie normen'!A:N,VLOOKUP(K119,'3-Productie normen'!$B$31:$C$37,2,FALSE),FALSE)))/VLOOKUP(B119,'2-Kosten per locatie'!$A$14:$C$28,3,FALSE)</f>
        <v>0</v>
      </c>
      <c r="R119" s="282">
        <f t="shared" si="20"/>
        <v>0</v>
      </c>
      <c r="S119" s="282">
        <f t="shared" si="21"/>
        <v>0</v>
      </c>
      <c r="T119" s="283">
        <f>VLOOKUP(G119,'3-Productie normen'!A:N,11,FALSE)</f>
        <v>0</v>
      </c>
      <c r="U119" s="283"/>
      <c r="W119" s="284">
        <f t="shared" si="22"/>
        <v>727.9</v>
      </c>
    </row>
    <row r="120" spans="1:23" ht="14.1" customHeight="1">
      <c r="A120" s="37">
        <f t="shared" si="15"/>
        <v>120</v>
      </c>
      <c r="B120" s="265" t="s">
        <v>45</v>
      </c>
      <c r="C120" s="265" t="s">
        <v>130</v>
      </c>
      <c r="D120" s="276" t="s">
        <v>277</v>
      </c>
      <c r="E120" s="276" t="s">
        <v>287</v>
      </c>
      <c r="F120" s="265" t="s">
        <v>227</v>
      </c>
      <c r="G120" s="265" t="s">
        <v>96</v>
      </c>
      <c r="H120" s="277" t="s">
        <v>134</v>
      </c>
      <c r="I120" s="278">
        <v>2.9</v>
      </c>
      <c r="J120" s="279">
        <f t="shared" si="16"/>
        <v>251</v>
      </c>
      <c r="K120" s="280">
        <v>251</v>
      </c>
      <c r="L120" s="280"/>
      <c r="M120" s="280"/>
      <c r="N120" s="281" t="e">
        <f t="shared" si="17"/>
        <v>#DIV/0!</v>
      </c>
      <c r="O120" s="281">
        <f t="shared" si="18"/>
        <v>0</v>
      </c>
      <c r="P120" s="281">
        <f t="shared" si="19"/>
        <v>0</v>
      </c>
      <c r="Q120" s="282">
        <f>IF(K120="nio",0,IF(K120&gt;0,VLOOKUP(G120,'3-Productie normen'!A:N,VLOOKUP(K120,'3-Productie normen'!$B$31:$C$37,2,FALSE),FALSE)))/VLOOKUP(B120,'2-Kosten per locatie'!$A$14:$C$28,3,FALSE)</f>
        <v>0</v>
      </c>
      <c r="R120" s="282">
        <f t="shared" si="20"/>
        <v>0</v>
      </c>
      <c r="S120" s="282">
        <f t="shared" si="21"/>
        <v>0</v>
      </c>
      <c r="T120" s="283">
        <f>VLOOKUP(G120,'3-Productie normen'!A:N,11,FALSE)</f>
        <v>0</v>
      </c>
      <c r="U120" s="283"/>
      <c r="W120" s="284">
        <f t="shared" si="22"/>
        <v>727.9</v>
      </c>
    </row>
    <row r="121" spans="1:23" ht="14.1" customHeight="1">
      <c r="A121" s="37">
        <f t="shared" si="15"/>
        <v>121</v>
      </c>
      <c r="B121" s="265" t="s">
        <v>45</v>
      </c>
      <c r="C121" s="265" t="s">
        <v>130</v>
      </c>
      <c r="D121" s="276" t="s">
        <v>277</v>
      </c>
      <c r="E121" s="276" t="s">
        <v>288</v>
      </c>
      <c r="F121" s="265" t="s">
        <v>227</v>
      </c>
      <c r="G121" s="265" t="s">
        <v>96</v>
      </c>
      <c r="H121" s="277" t="s">
        <v>134</v>
      </c>
      <c r="I121" s="278">
        <v>3.2</v>
      </c>
      <c r="J121" s="279">
        <f t="shared" si="16"/>
        <v>251</v>
      </c>
      <c r="K121" s="280">
        <v>251</v>
      </c>
      <c r="L121" s="280"/>
      <c r="M121" s="280"/>
      <c r="N121" s="281" t="e">
        <f t="shared" si="17"/>
        <v>#DIV/0!</v>
      </c>
      <c r="O121" s="281">
        <f t="shared" si="18"/>
        <v>0</v>
      </c>
      <c r="P121" s="281">
        <f t="shared" si="19"/>
        <v>0</v>
      </c>
      <c r="Q121" s="282">
        <f>IF(K121="nio",0,IF(K121&gt;0,VLOOKUP(G121,'3-Productie normen'!A:N,VLOOKUP(K121,'3-Productie normen'!$B$31:$C$37,2,FALSE),FALSE)))/VLOOKUP(B121,'2-Kosten per locatie'!$A$14:$C$28,3,FALSE)</f>
        <v>0</v>
      </c>
      <c r="R121" s="282">
        <f t="shared" si="20"/>
        <v>0</v>
      </c>
      <c r="S121" s="282">
        <f t="shared" si="21"/>
        <v>0</v>
      </c>
      <c r="T121" s="283">
        <f>VLOOKUP(G121,'3-Productie normen'!A:N,11,FALSE)</f>
        <v>0</v>
      </c>
      <c r="U121" s="283"/>
      <c r="W121" s="284">
        <f t="shared" si="22"/>
        <v>803.2</v>
      </c>
    </row>
    <row r="122" spans="1:23" ht="14.1" customHeight="1">
      <c r="A122" s="37">
        <f t="shared" si="15"/>
        <v>122</v>
      </c>
      <c r="B122" s="265" t="s">
        <v>45</v>
      </c>
      <c r="C122" s="265" t="s">
        <v>130</v>
      </c>
      <c r="D122" s="276" t="s">
        <v>277</v>
      </c>
      <c r="E122" s="276" t="s">
        <v>289</v>
      </c>
      <c r="F122" s="265" t="s">
        <v>160</v>
      </c>
      <c r="G122" s="265" t="s">
        <v>96</v>
      </c>
      <c r="H122" s="277" t="s">
        <v>134</v>
      </c>
      <c r="I122" s="278">
        <v>39.5</v>
      </c>
      <c r="J122" s="279">
        <f t="shared" si="16"/>
        <v>251</v>
      </c>
      <c r="K122" s="280">
        <v>251</v>
      </c>
      <c r="L122" s="280"/>
      <c r="M122" s="280"/>
      <c r="N122" s="281" t="e">
        <f t="shared" si="17"/>
        <v>#DIV/0!</v>
      </c>
      <c r="O122" s="281">
        <f t="shared" si="18"/>
        <v>0</v>
      </c>
      <c r="P122" s="281">
        <f t="shared" si="19"/>
        <v>0</v>
      </c>
      <c r="Q122" s="282">
        <f>IF(K122="nio",0,IF(K122&gt;0,VLOOKUP(G122,'3-Productie normen'!A:N,VLOOKUP(K122,'3-Productie normen'!$B$31:$C$37,2,FALSE),FALSE)))/VLOOKUP(B122,'2-Kosten per locatie'!$A$14:$C$28,3,FALSE)</f>
        <v>0</v>
      </c>
      <c r="R122" s="282">
        <f t="shared" si="20"/>
        <v>0</v>
      </c>
      <c r="S122" s="282">
        <f t="shared" si="21"/>
        <v>0</v>
      </c>
      <c r="T122" s="283">
        <f>VLOOKUP(G122,'3-Productie normen'!A:N,11,FALSE)</f>
        <v>0</v>
      </c>
      <c r="U122" s="283"/>
      <c r="W122" s="284">
        <f t="shared" si="22"/>
        <v>9914.5</v>
      </c>
    </row>
    <row r="123" spans="1:23" ht="14.1" customHeight="1">
      <c r="A123" s="37">
        <f t="shared" si="15"/>
        <v>123</v>
      </c>
      <c r="B123" s="265" t="s">
        <v>45</v>
      </c>
      <c r="C123" s="265" t="s">
        <v>130</v>
      </c>
      <c r="D123" s="276" t="s">
        <v>277</v>
      </c>
      <c r="E123" s="276" t="s">
        <v>290</v>
      </c>
      <c r="F123" s="265" t="s">
        <v>167</v>
      </c>
      <c r="G123" s="265" t="s">
        <v>81</v>
      </c>
      <c r="H123" s="277" t="s">
        <v>134</v>
      </c>
      <c r="I123" s="278">
        <v>71.5</v>
      </c>
      <c r="J123" s="279">
        <f t="shared" si="16"/>
        <v>251</v>
      </c>
      <c r="K123" s="280">
        <v>251</v>
      </c>
      <c r="L123" s="280"/>
      <c r="M123" s="280"/>
      <c r="N123" s="281" t="e">
        <f t="shared" si="17"/>
        <v>#DIV/0!</v>
      </c>
      <c r="O123" s="281">
        <f t="shared" si="18"/>
        <v>0</v>
      </c>
      <c r="P123" s="281">
        <f t="shared" si="19"/>
        <v>0</v>
      </c>
      <c r="Q123" s="282">
        <f>IF(K123="nio",0,IF(K123&gt;0,VLOOKUP(G123,'3-Productie normen'!A:N,VLOOKUP(K123,'3-Productie normen'!$B$31:$C$37,2,FALSE),FALSE)))/VLOOKUP(B123,'2-Kosten per locatie'!$A$14:$C$28,3,FALSE)</f>
        <v>0</v>
      </c>
      <c r="R123" s="282">
        <f t="shared" si="20"/>
        <v>0</v>
      </c>
      <c r="S123" s="282">
        <f t="shared" si="21"/>
        <v>0</v>
      </c>
      <c r="T123" s="283">
        <f>VLOOKUP(G123,'3-Productie normen'!A:N,11,FALSE)</f>
        <v>0</v>
      </c>
      <c r="U123" s="283"/>
      <c r="W123" s="284">
        <f t="shared" si="22"/>
        <v>17946.5</v>
      </c>
    </row>
    <row r="124" spans="1:23" ht="14.1" customHeight="1">
      <c r="A124" s="37">
        <f t="shared" si="15"/>
        <v>124</v>
      </c>
      <c r="B124" s="265" t="s">
        <v>45</v>
      </c>
      <c r="C124" s="265" t="s">
        <v>130</v>
      </c>
      <c r="D124" s="276" t="s">
        <v>277</v>
      </c>
      <c r="E124" s="276" t="s">
        <v>291</v>
      </c>
      <c r="F124" s="265" t="s">
        <v>255</v>
      </c>
      <c r="G124" s="265" t="s">
        <v>85</v>
      </c>
      <c r="H124" s="277" t="s">
        <v>138</v>
      </c>
      <c r="I124" s="278">
        <v>9.4</v>
      </c>
      <c r="J124" s="279">
        <f t="shared" si="16"/>
        <v>251</v>
      </c>
      <c r="K124" s="280">
        <v>251</v>
      </c>
      <c r="L124" s="280"/>
      <c r="M124" s="280"/>
      <c r="N124" s="281" t="e">
        <f t="shared" si="17"/>
        <v>#DIV/0!</v>
      </c>
      <c r="O124" s="281">
        <f t="shared" si="18"/>
        <v>0</v>
      </c>
      <c r="P124" s="281">
        <f t="shared" si="19"/>
        <v>0</v>
      </c>
      <c r="Q124" s="282">
        <f>IF(K124="nio",0,IF(K124&gt;0,VLOOKUP(G124,'3-Productie normen'!A:N,VLOOKUP(K124,'3-Productie normen'!$B$31:$C$37,2,FALSE),FALSE)))/VLOOKUP(B124,'2-Kosten per locatie'!$A$14:$C$28,3,FALSE)</f>
        <v>0</v>
      </c>
      <c r="R124" s="282">
        <f t="shared" si="20"/>
        <v>0</v>
      </c>
      <c r="S124" s="282">
        <f t="shared" si="21"/>
        <v>0</v>
      </c>
      <c r="T124" s="283">
        <f>VLOOKUP(G124,'3-Productie normen'!A:N,11,FALSE)</f>
        <v>0</v>
      </c>
      <c r="U124" s="283"/>
      <c r="W124" s="284">
        <f t="shared" si="22"/>
        <v>2359.4</v>
      </c>
    </row>
    <row r="125" spans="1:23" ht="14.1" customHeight="1">
      <c r="A125" s="37">
        <f t="shared" si="15"/>
        <v>125</v>
      </c>
      <c r="B125" s="265" t="s">
        <v>45</v>
      </c>
      <c r="C125" s="265" t="s">
        <v>130</v>
      </c>
      <c r="D125" s="276" t="s">
        <v>277</v>
      </c>
      <c r="E125" s="276" t="s">
        <v>292</v>
      </c>
      <c r="F125" s="265" t="s">
        <v>235</v>
      </c>
      <c r="G125" s="265" t="s">
        <v>96</v>
      </c>
      <c r="H125" s="277" t="s">
        <v>134</v>
      </c>
      <c r="I125" s="278">
        <v>18.8</v>
      </c>
      <c r="J125" s="279">
        <f t="shared" si="16"/>
        <v>251</v>
      </c>
      <c r="K125" s="280">
        <v>251</v>
      </c>
      <c r="L125" s="280"/>
      <c r="M125" s="280"/>
      <c r="N125" s="281" t="e">
        <f t="shared" si="17"/>
        <v>#DIV/0!</v>
      </c>
      <c r="O125" s="281">
        <f t="shared" si="18"/>
        <v>0</v>
      </c>
      <c r="P125" s="281">
        <f t="shared" si="19"/>
        <v>0</v>
      </c>
      <c r="Q125" s="282">
        <f>IF(K125="nio",0,IF(K125&gt;0,VLOOKUP(G125,'3-Productie normen'!A:N,VLOOKUP(K125,'3-Productie normen'!$B$31:$C$37,2,FALSE),FALSE)))/VLOOKUP(B125,'2-Kosten per locatie'!$A$14:$C$28,3,FALSE)</f>
        <v>0</v>
      </c>
      <c r="R125" s="282">
        <f t="shared" si="20"/>
        <v>0</v>
      </c>
      <c r="S125" s="282">
        <f t="shared" si="21"/>
        <v>0</v>
      </c>
      <c r="T125" s="283">
        <f>VLOOKUP(G125,'3-Productie normen'!A:N,11,FALSE)</f>
        <v>0</v>
      </c>
      <c r="U125" s="283"/>
      <c r="W125" s="284">
        <f t="shared" si="22"/>
        <v>4718.8</v>
      </c>
    </row>
    <row r="126" spans="1:23" ht="14.1" customHeight="1">
      <c r="A126" s="37">
        <f t="shared" si="15"/>
        <v>126</v>
      </c>
      <c r="B126" s="265" t="s">
        <v>45</v>
      </c>
      <c r="C126" s="265" t="s">
        <v>130</v>
      </c>
      <c r="D126" s="276" t="s">
        <v>277</v>
      </c>
      <c r="E126" s="276" t="s">
        <v>293</v>
      </c>
      <c r="F126" s="265" t="s">
        <v>235</v>
      </c>
      <c r="G126" s="265" t="s">
        <v>96</v>
      </c>
      <c r="H126" s="277" t="s">
        <v>134</v>
      </c>
      <c r="I126" s="278">
        <v>12.9</v>
      </c>
      <c r="J126" s="279">
        <f t="shared" si="16"/>
        <v>251</v>
      </c>
      <c r="K126" s="280">
        <v>251</v>
      </c>
      <c r="L126" s="280"/>
      <c r="M126" s="280"/>
      <c r="N126" s="281" t="e">
        <f t="shared" si="17"/>
        <v>#DIV/0!</v>
      </c>
      <c r="O126" s="281">
        <f t="shared" si="18"/>
        <v>0</v>
      </c>
      <c r="P126" s="281">
        <f t="shared" si="19"/>
        <v>0</v>
      </c>
      <c r="Q126" s="282">
        <f>IF(K126="nio",0,IF(K126&gt;0,VLOOKUP(G126,'3-Productie normen'!A:N,VLOOKUP(K126,'3-Productie normen'!$B$31:$C$37,2,FALSE),FALSE)))/VLOOKUP(B126,'2-Kosten per locatie'!$A$14:$C$28,3,FALSE)</f>
        <v>0</v>
      </c>
      <c r="R126" s="282">
        <f t="shared" si="20"/>
        <v>0</v>
      </c>
      <c r="S126" s="282">
        <f t="shared" si="21"/>
        <v>0</v>
      </c>
      <c r="T126" s="283">
        <f>VLOOKUP(G126,'3-Productie normen'!A:N,11,FALSE)</f>
        <v>0</v>
      </c>
      <c r="U126" s="283"/>
      <c r="W126" s="284">
        <f t="shared" si="22"/>
        <v>3237.9</v>
      </c>
    </row>
    <row r="127" spans="1:23" ht="14.1" customHeight="1">
      <c r="A127" s="37">
        <f t="shared" si="15"/>
        <v>127</v>
      </c>
      <c r="B127" s="265" t="s">
        <v>45</v>
      </c>
      <c r="C127" s="265" t="s">
        <v>130</v>
      </c>
      <c r="D127" s="276" t="s">
        <v>277</v>
      </c>
      <c r="E127" s="276" t="s">
        <v>294</v>
      </c>
      <c r="F127" s="265" t="s">
        <v>295</v>
      </c>
      <c r="G127" s="265" t="s">
        <v>96</v>
      </c>
      <c r="H127" s="277" t="s">
        <v>134</v>
      </c>
      <c r="I127" s="278">
        <v>45</v>
      </c>
      <c r="J127" s="279">
        <f t="shared" si="16"/>
        <v>251</v>
      </c>
      <c r="K127" s="280">
        <v>251</v>
      </c>
      <c r="L127" s="280"/>
      <c r="M127" s="280"/>
      <c r="N127" s="281" t="e">
        <f t="shared" si="17"/>
        <v>#DIV/0!</v>
      </c>
      <c r="O127" s="281">
        <f t="shared" si="18"/>
        <v>0</v>
      </c>
      <c r="P127" s="281">
        <f t="shared" si="19"/>
        <v>0</v>
      </c>
      <c r="Q127" s="282">
        <f>IF(K127="nio",0,IF(K127&gt;0,VLOOKUP(G127,'3-Productie normen'!A:N,VLOOKUP(K127,'3-Productie normen'!$B$31:$C$37,2,FALSE),FALSE)))/VLOOKUP(B127,'2-Kosten per locatie'!$A$14:$C$28,3,FALSE)</f>
        <v>0</v>
      </c>
      <c r="R127" s="282">
        <f t="shared" si="20"/>
        <v>0</v>
      </c>
      <c r="S127" s="282">
        <f t="shared" si="21"/>
        <v>0</v>
      </c>
      <c r="T127" s="283">
        <f>VLOOKUP(G127,'3-Productie normen'!A:N,11,FALSE)</f>
        <v>0</v>
      </c>
      <c r="U127" s="283"/>
      <c r="W127" s="284">
        <f t="shared" si="22"/>
        <v>11295</v>
      </c>
    </row>
    <row r="128" spans="1:23" ht="14.1" customHeight="1">
      <c r="A128" s="37">
        <f t="shared" si="15"/>
        <v>128</v>
      </c>
      <c r="B128" s="265" t="s">
        <v>45</v>
      </c>
      <c r="C128" s="265" t="s">
        <v>130</v>
      </c>
      <c r="D128" s="276" t="s">
        <v>277</v>
      </c>
      <c r="E128" s="276" t="s">
        <v>296</v>
      </c>
      <c r="F128" s="265" t="s">
        <v>297</v>
      </c>
      <c r="G128" s="265" t="s">
        <v>90</v>
      </c>
      <c r="H128" s="277" t="s">
        <v>134</v>
      </c>
      <c r="I128" s="278">
        <v>18.8</v>
      </c>
      <c r="J128" s="279">
        <f t="shared" si="16"/>
        <v>251</v>
      </c>
      <c r="K128" s="280">
        <v>251</v>
      </c>
      <c r="L128" s="280"/>
      <c r="M128" s="280"/>
      <c r="N128" s="281" t="e">
        <f t="shared" si="17"/>
        <v>#DIV/0!</v>
      </c>
      <c r="O128" s="281">
        <f t="shared" si="18"/>
        <v>0</v>
      </c>
      <c r="P128" s="281">
        <f t="shared" si="19"/>
        <v>0</v>
      </c>
      <c r="Q128" s="282">
        <f>IF(K128="nio",0,IF(K128&gt;0,VLOOKUP(G128,'3-Productie normen'!A:N,VLOOKUP(K128,'3-Productie normen'!$B$31:$C$37,2,FALSE),FALSE)))/VLOOKUP(B128,'2-Kosten per locatie'!$A$14:$C$28,3,FALSE)</f>
        <v>0</v>
      </c>
      <c r="R128" s="282">
        <f t="shared" si="20"/>
        <v>0</v>
      </c>
      <c r="S128" s="282">
        <f t="shared" si="21"/>
        <v>0</v>
      </c>
      <c r="T128" s="283">
        <f>VLOOKUP(G128,'3-Productie normen'!A:N,11,FALSE)</f>
        <v>0</v>
      </c>
      <c r="U128" s="283"/>
      <c r="W128" s="284">
        <f t="shared" si="22"/>
        <v>4718.8</v>
      </c>
    </row>
    <row r="129" spans="1:23" ht="14.1" customHeight="1">
      <c r="A129" s="37">
        <f t="shared" si="15"/>
        <v>129</v>
      </c>
      <c r="B129" s="265" t="s">
        <v>45</v>
      </c>
      <c r="C129" s="265" t="s">
        <v>130</v>
      </c>
      <c r="D129" s="276" t="s">
        <v>277</v>
      </c>
      <c r="E129" s="276" t="s">
        <v>298</v>
      </c>
      <c r="F129" s="265" t="s">
        <v>227</v>
      </c>
      <c r="G129" s="265" t="s">
        <v>96</v>
      </c>
      <c r="H129" s="277" t="s">
        <v>134</v>
      </c>
      <c r="I129" s="278">
        <v>2.9</v>
      </c>
      <c r="J129" s="279">
        <f t="shared" si="16"/>
        <v>251</v>
      </c>
      <c r="K129" s="280">
        <v>251</v>
      </c>
      <c r="L129" s="280"/>
      <c r="M129" s="280"/>
      <c r="N129" s="281" t="e">
        <f t="shared" si="17"/>
        <v>#DIV/0!</v>
      </c>
      <c r="O129" s="281">
        <f t="shared" si="18"/>
        <v>0</v>
      </c>
      <c r="P129" s="281">
        <f t="shared" si="19"/>
        <v>0</v>
      </c>
      <c r="Q129" s="282">
        <f>IF(K129="nio",0,IF(K129&gt;0,VLOOKUP(G129,'3-Productie normen'!A:N,VLOOKUP(K129,'3-Productie normen'!$B$31:$C$37,2,FALSE),FALSE)))/VLOOKUP(B129,'2-Kosten per locatie'!$A$14:$C$28,3,FALSE)</f>
        <v>0</v>
      </c>
      <c r="R129" s="282">
        <f t="shared" si="20"/>
        <v>0</v>
      </c>
      <c r="S129" s="282">
        <f t="shared" si="21"/>
        <v>0</v>
      </c>
      <c r="T129" s="283">
        <f>VLOOKUP(G129,'3-Productie normen'!A:N,11,FALSE)</f>
        <v>0</v>
      </c>
      <c r="U129" s="283"/>
      <c r="W129" s="284">
        <f t="shared" si="22"/>
        <v>727.9</v>
      </c>
    </row>
    <row r="130" spans="1:23" ht="14.1" customHeight="1">
      <c r="A130" s="37">
        <f t="shared" si="15"/>
        <v>130</v>
      </c>
      <c r="B130" s="265" t="s">
        <v>45</v>
      </c>
      <c r="C130" s="265" t="s">
        <v>130</v>
      </c>
      <c r="D130" s="276" t="s">
        <v>277</v>
      </c>
      <c r="E130" s="276" t="s">
        <v>299</v>
      </c>
      <c r="F130" s="265" t="s">
        <v>227</v>
      </c>
      <c r="G130" s="265" t="s">
        <v>96</v>
      </c>
      <c r="H130" s="277" t="s">
        <v>134</v>
      </c>
      <c r="I130" s="278">
        <v>2.9</v>
      </c>
      <c r="J130" s="279">
        <f t="shared" si="16"/>
        <v>251</v>
      </c>
      <c r="K130" s="280">
        <v>251</v>
      </c>
      <c r="L130" s="280"/>
      <c r="M130" s="280"/>
      <c r="N130" s="281" t="e">
        <f t="shared" si="17"/>
        <v>#DIV/0!</v>
      </c>
      <c r="O130" s="281">
        <f t="shared" si="18"/>
        <v>0</v>
      </c>
      <c r="P130" s="281">
        <f t="shared" si="19"/>
        <v>0</v>
      </c>
      <c r="Q130" s="282">
        <f>IF(K130="nio",0,IF(K130&gt;0,VLOOKUP(G130,'3-Productie normen'!A:N,VLOOKUP(K130,'3-Productie normen'!$B$31:$C$37,2,FALSE),FALSE)))/VLOOKUP(B130,'2-Kosten per locatie'!$A$14:$C$28,3,FALSE)</f>
        <v>0</v>
      </c>
      <c r="R130" s="282">
        <f t="shared" si="20"/>
        <v>0</v>
      </c>
      <c r="S130" s="282">
        <f t="shared" si="21"/>
        <v>0</v>
      </c>
      <c r="T130" s="283">
        <f>VLOOKUP(G130,'3-Productie normen'!A:N,11,FALSE)</f>
        <v>0</v>
      </c>
      <c r="U130" s="283"/>
      <c r="W130" s="284">
        <f t="shared" si="22"/>
        <v>727.9</v>
      </c>
    </row>
    <row r="131" spans="1:23" ht="14.1" customHeight="1">
      <c r="A131" s="37">
        <f t="shared" si="15"/>
        <v>131</v>
      </c>
      <c r="B131" s="265" t="s">
        <v>45</v>
      </c>
      <c r="C131" s="265" t="s">
        <v>130</v>
      </c>
      <c r="D131" s="276" t="s">
        <v>277</v>
      </c>
      <c r="E131" s="276" t="s">
        <v>300</v>
      </c>
      <c r="F131" s="265" t="s">
        <v>227</v>
      </c>
      <c r="G131" s="265" t="s">
        <v>96</v>
      </c>
      <c r="H131" s="277" t="s">
        <v>134</v>
      </c>
      <c r="I131" s="278">
        <v>3.2</v>
      </c>
      <c r="J131" s="279">
        <f t="shared" si="16"/>
        <v>251</v>
      </c>
      <c r="K131" s="280">
        <v>251</v>
      </c>
      <c r="L131" s="280"/>
      <c r="M131" s="280"/>
      <c r="N131" s="281" t="e">
        <f t="shared" si="17"/>
        <v>#DIV/0!</v>
      </c>
      <c r="O131" s="281">
        <f t="shared" si="18"/>
        <v>0</v>
      </c>
      <c r="P131" s="281">
        <f t="shared" si="19"/>
        <v>0</v>
      </c>
      <c r="Q131" s="282">
        <f>IF(K131="nio",0,IF(K131&gt;0,VLOOKUP(G131,'3-Productie normen'!A:N,VLOOKUP(K131,'3-Productie normen'!$B$31:$C$37,2,FALSE),FALSE)))/VLOOKUP(B131,'2-Kosten per locatie'!$A$14:$C$28,3,FALSE)</f>
        <v>0</v>
      </c>
      <c r="R131" s="282">
        <f t="shared" si="20"/>
        <v>0</v>
      </c>
      <c r="S131" s="282">
        <f t="shared" si="21"/>
        <v>0</v>
      </c>
      <c r="T131" s="283">
        <f>VLOOKUP(G131,'3-Productie normen'!A:N,11,FALSE)</f>
        <v>0</v>
      </c>
      <c r="U131" s="283"/>
      <c r="W131" s="284">
        <f t="shared" si="22"/>
        <v>803.2</v>
      </c>
    </row>
    <row r="132" spans="1:23" ht="14.1" customHeight="1">
      <c r="A132" s="37">
        <f t="shared" si="15"/>
        <v>132</v>
      </c>
      <c r="B132" s="265" t="s">
        <v>45</v>
      </c>
      <c r="C132" s="265" t="s">
        <v>130</v>
      </c>
      <c r="D132" s="276" t="s">
        <v>277</v>
      </c>
      <c r="E132" s="276" t="s">
        <v>301</v>
      </c>
      <c r="F132" s="265" t="s">
        <v>235</v>
      </c>
      <c r="G132" s="265" t="s">
        <v>96</v>
      </c>
      <c r="H132" s="277" t="s">
        <v>134</v>
      </c>
      <c r="I132" s="278">
        <v>18.8</v>
      </c>
      <c r="J132" s="279">
        <f t="shared" si="16"/>
        <v>251</v>
      </c>
      <c r="K132" s="280">
        <v>251</v>
      </c>
      <c r="L132" s="280"/>
      <c r="M132" s="280"/>
      <c r="N132" s="281" t="e">
        <f t="shared" si="17"/>
        <v>#DIV/0!</v>
      </c>
      <c r="O132" s="281">
        <f t="shared" si="18"/>
        <v>0</v>
      </c>
      <c r="P132" s="281">
        <f t="shared" si="19"/>
        <v>0</v>
      </c>
      <c r="Q132" s="282">
        <f>IF(K132="nio",0,IF(K132&gt;0,VLOOKUP(G132,'3-Productie normen'!A:N,VLOOKUP(K132,'3-Productie normen'!$B$31:$C$37,2,FALSE),FALSE)))/VLOOKUP(B132,'2-Kosten per locatie'!$A$14:$C$28,3,FALSE)</f>
        <v>0</v>
      </c>
      <c r="R132" s="282">
        <f t="shared" si="20"/>
        <v>0</v>
      </c>
      <c r="S132" s="282">
        <f t="shared" si="21"/>
        <v>0</v>
      </c>
      <c r="T132" s="283">
        <f>VLOOKUP(G132,'3-Productie normen'!A:N,11,FALSE)</f>
        <v>0</v>
      </c>
      <c r="U132" s="283"/>
      <c r="W132" s="284">
        <f t="shared" si="22"/>
        <v>4718.8</v>
      </c>
    </row>
    <row r="133" spans="1:23" ht="14.1" customHeight="1">
      <c r="A133" s="37">
        <f t="shared" si="15"/>
        <v>133</v>
      </c>
      <c r="B133" s="265" t="s">
        <v>45</v>
      </c>
      <c r="C133" s="265" t="s">
        <v>130</v>
      </c>
      <c r="D133" s="276" t="s">
        <v>277</v>
      </c>
      <c r="E133" s="276" t="s">
        <v>302</v>
      </c>
      <c r="F133" s="265" t="s">
        <v>235</v>
      </c>
      <c r="G133" s="265" t="s">
        <v>96</v>
      </c>
      <c r="H133" s="277" t="s">
        <v>134</v>
      </c>
      <c r="I133" s="278">
        <v>18.8</v>
      </c>
      <c r="J133" s="279">
        <f t="shared" si="16"/>
        <v>251</v>
      </c>
      <c r="K133" s="280">
        <v>251</v>
      </c>
      <c r="L133" s="280"/>
      <c r="M133" s="280"/>
      <c r="N133" s="281" t="e">
        <f t="shared" si="17"/>
        <v>#DIV/0!</v>
      </c>
      <c r="O133" s="281">
        <f t="shared" si="18"/>
        <v>0</v>
      </c>
      <c r="P133" s="281">
        <f t="shared" si="19"/>
        <v>0</v>
      </c>
      <c r="Q133" s="282">
        <f>IF(K133="nio",0,IF(K133&gt;0,VLOOKUP(G133,'3-Productie normen'!A:N,VLOOKUP(K133,'3-Productie normen'!$B$31:$C$37,2,FALSE),FALSE)))/VLOOKUP(B133,'2-Kosten per locatie'!$A$14:$C$28,3,FALSE)</f>
        <v>0</v>
      </c>
      <c r="R133" s="282">
        <f t="shared" si="20"/>
        <v>0</v>
      </c>
      <c r="S133" s="282">
        <f t="shared" si="21"/>
        <v>0</v>
      </c>
      <c r="T133" s="283">
        <f>VLOOKUP(G133,'3-Productie normen'!A:N,11,FALSE)</f>
        <v>0</v>
      </c>
      <c r="U133" s="283"/>
      <c r="W133" s="284">
        <f t="shared" si="22"/>
        <v>4718.8</v>
      </c>
    </row>
    <row r="134" spans="1:23" ht="14.1" customHeight="1">
      <c r="A134" s="37">
        <f t="shared" si="15"/>
        <v>134</v>
      </c>
      <c r="B134" s="265" t="s">
        <v>45</v>
      </c>
      <c r="C134" s="265" t="s">
        <v>130</v>
      </c>
      <c r="D134" s="276" t="s">
        <v>277</v>
      </c>
      <c r="E134" s="276" t="s">
        <v>303</v>
      </c>
      <c r="F134" s="265" t="s">
        <v>167</v>
      </c>
      <c r="G134" s="265" t="s">
        <v>81</v>
      </c>
      <c r="H134" s="277" t="s">
        <v>134</v>
      </c>
      <c r="I134" s="278">
        <v>65.7</v>
      </c>
      <c r="J134" s="279">
        <f t="shared" si="16"/>
        <v>251</v>
      </c>
      <c r="K134" s="280">
        <v>251</v>
      </c>
      <c r="L134" s="280"/>
      <c r="M134" s="280"/>
      <c r="N134" s="281" t="e">
        <f t="shared" si="17"/>
        <v>#DIV/0!</v>
      </c>
      <c r="O134" s="281">
        <f t="shared" si="18"/>
        <v>0</v>
      </c>
      <c r="P134" s="281">
        <f t="shared" si="19"/>
        <v>0</v>
      </c>
      <c r="Q134" s="282">
        <f>IF(K134="nio",0,IF(K134&gt;0,VLOOKUP(G134,'3-Productie normen'!A:N,VLOOKUP(K134,'3-Productie normen'!$B$31:$C$37,2,FALSE),FALSE)))/VLOOKUP(B134,'2-Kosten per locatie'!$A$14:$C$28,3,FALSE)</f>
        <v>0</v>
      </c>
      <c r="R134" s="282">
        <f t="shared" si="20"/>
        <v>0</v>
      </c>
      <c r="S134" s="282">
        <f t="shared" si="21"/>
        <v>0</v>
      </c>
      <c r="T134" s="283">
        <f>VLOOKUP(G134,'3-Productie normen'!A:N,11,FALSE)</f>
        <v>0</v>
      </c>
      <c r="U134" s="283"/>
      <c r="W134" s="284">
        <f t="shared" si="22"/>
        <v>16490.7</v>
      </c>
    </row>
    <row r="135" spans="1:23" ht="14.1" customHeight="1">
      <c r="A135" s="37">
        <f t="shared" si="15"/>
        <v>135</v>
      </c>
      <c r="B135" s="265" t="s">
        <v>45</v>
      </c>
      <c r="C135" s="265" t="s">
        <v>130</v>
      </c>
      <c r="D135" s="276" t="s">
        <v>277</v>
      </c>
      <c r="E135" s="276" t="s">
        <v>304</v>
      </c>
      <c r="F135" s="265" t="s">
        <v>227</v>
      </c>
      <c r="G135" s="265" t="s">
        <v>96</v>
      </c>
      <c r="H135" s="277" t="s">
        <v>134</v>
      </c>
      <c r="I135" s="278">
        <v>2.9</v>
      </c>
      <c r="J135" s="279">
        <f t="shared" si="16"/>
        <v>251</v>
      </c>
      <c r="K135" s="280">
        <v>251</v>
      </c>
      <c r="L135" s="280"/>
      <c r="M135" s="280"/>
      <c r="N135" s="281" t="e">
        <f t="shared" si="17"/>
        <v>#DIV/0!</v>
      </c>
      <c r="O135" s="281">
        <f t="shared" si="18"/>
        <v>0</v>
      </c>
      <c r="P135" s="281">
        <f t="shared" si="19"/>
        <v>0</v>
      </c>
      <c r="Q135" s="282">
        <f>IF(K135="nio",0,IF(K135&gt;0,VLOOKUP(G135,'3-Productie normen'!A:N,VLOOKUP(K135,'3-Productie normen'!$B$31:$C$37,2,FALSE),FALSE)))/VLOOKUP(B135,'2-Kosten per locatie'!$A$14:$C$28,3,FALSE)</f>
        <v>0</v>
      </c>
      <c r="R135" s="282">
        <f t="shared" si="20"/>
        <v>0</v>
      </c>
      <c r="S135" s="282">
        <f t="shared" si="21"/>
        <v>0</v>
      </c>
      <c r="T135" s="283">
        <f>VLOOKUP(G135,'3-Productie normen'!A:N,11,FALSE)</f>
        <v>0</v>
      </c>
      <c r="U135" s="283"/>
      <c r="W135" s="284">
        <f t="shared" si="22"/>
        <v>727.9</v>
      </c>
    </row>
    <row r="136" spans="1:23" ht="14.1" customHeight="1">
      <c r="A136" s="37">
        <f t="shared" si="15"/>
        <v>136</v>
      </c>
      <c r="B136" s="265" t="s">
        <v>45</v>
      </c>
      <c r="C136" s="265" t="s">
        <v>130</v>
      </c>
      <c r="D136" s="276" t="s">
        <v>277</v>
      </c>
      <c r="E136" s="276" t="s">
        <v>305</v>
      </c>
      <c r="F136" s="265" t="s">
        <v>227</v>
      </c>
      <c r="G136" s="265" t="s">
        <v>96</v>
      </c>
      <c r="H136" s="277" t="s">
        <v>134</v>
      </c>
      <c r="I136" s="278">
        <v>2.9</v>
      </c>
      <c r="J136" s="279">
        <f t="shared" si="16"/>
        <v>251</v>
      </c>
      <c r="K136" s="280">
        <v>251</v>
      </c>
      <c r="L136" s="280"/>
      <c r="M136" s="280"/>
      <c r="N136" s="281" t="e">
        <f t="shared" si="17"/>
        <v>#DIV/0!</v>
      </c>
      <c r="O136" s="281">
        <f t="shared" si="18"/>
        <v>0</v>
      </c>
      <c r="P136" s="281">
        <f t="shared" si="19"/>
        <v>0</v>
      </c>
      <c r="Q136" s="282">
        <f>IF(K136="nio",0,IF(K136&gt;0,VLOOKUP(G136,'3-Productie normen'!A:N,VLOOKUP(K136,'3-Productie normen'!$B$31:$C$37,2,FALSE),FALSE)))/VLOOKUP(B136,'2-Kosten per locatie'!$A$14:$C$28,3,FALSE)</f>
        <v>0</v>
      </c>
      <c r="R136" s="282">
        <f t="shared" si="20"/>
        <v>0</v>
      </c>
      <c r="S136" s="282">
        <f t="shared" si="21"/>
        <v>0</v>
      </c>
      <c r="T136" s="283">
        <f>VLOOKUP(G136,'3-Productie normen'!A:N,11,FALSE)</f>
        <v>0</v>
      </c>
      <c r="U136" s="283"/>
      <c r="W136" s="284">
        <f t="shared" si="22"/>
        <v>727.9</v>
      </c>
    </row>
    <row r="137" spans="1:23" ht="14.1" customHeight="1">
      <c r="A137" s="37">
        <f t="shared" si="15"/>
        <v>137</v>
      </c>
      <c r="B137" s="265" t="s">
        <v>45</v>
      </c>
      <c r="C137" s="265" t="s">
        <v>130</v>
      </c>
      <c r="D137" s="276" t="s">
        <v>277</v>
      </c>
      <c r="E137" s="276" t="s">
        <v>306</v>
      </c>
      <c r="F137" s="265" t="s">
        <v>227</v>
      </c>
      <c r="G137" s="265" t="s">
        <v>96</v>
      </c>
      <c r="H137" s="277" t="s">
        <v>134</v>
      </c>
      <c r="I137" s="278">
        <v>3.2</v>
      </c>
      <c r="J137" s="279">
        <f t="shared" si="16"/>
        <v>251</v>
      </c>
      <c r="K137" s="280">
        <v>251</v>
      </c>
      <c r="L137" s="280"/>
      <c r="M137" s="280"/>
      <c r="N137" s="281" t="e">
        <f t="shared" si="17"/>
        <v>#DIV/0!</v>
      </c>
      <c r="O137" s="281">
        <f t="shared" si="18"/>
        <v>0</v>
      </c>
      <c r="P137" s="281">
        <f t="shared" si="19"/>
        <v>0</v>
      </c>
      <c r="Q137" s="282">
        <f>IF(K137="nio",0,IF(K137&gt;0,VLOOKUP(G137,'3-Productie normen'!A:N,VLOOKUP(K137,'3-Productie normen'!$B$31:$C$37,2,FALSE),FALSE)))/VLOOKUP(B137,'2-Kosten per locatie'!$A$14:$C$28,3,FALSE)</f>
        <v>0</v>
      </c>
      <c r="R137" s="282">
        <f t="shared" si="20"/>
        <v>0</v>
      </c>
      <c r="S137" s="282">
        <f t="shared" si="21"/>
        <v>0</v>
      </c>
      <c r="T137" s="283">
        <f>VLOOKUP(G137,'3-Productie normen'!A:N,11,FALSE)</f>
        <v>0</v>
      </c>
      <c r="U137" s="283"/>
      <c r="W137" s="284">
        <f t="shared" si="22"/>
        <v>803.2</v>
      </c>
    </row>
    <row r="138" spans="1:23" ht="14.1" customHeight="1">
      <c r="A138" s="37">
        <f t="shared" si="15"/>
        <v>138</v>
      </c>
      <c r="B138" s="265" t="s">
        <v>45</v>
      </c>
      <c r="C138" s="265" t="s">
        <v>130</v>
      </c>
      <c r="D138" s="276" t="s">
        <v>277</v>
      </c>
      <c r="E138" s="276" t="s">
        <v>307</v>
      </c>
      <c r="F138" s="265" t="s">
        <v>235</v>
      </c>
      <c r="G138" s="265" t="s">
        <v>96</v>
      </c>
      <c r="H138" s="277" t="s">
        <v>134</v>
      </c>
      <c r="I138" s="278">
        <v>18.8</v>
      </c>
      <c r="J138" s="279">
        <f t="shared" si="16"/>
        <v>251</v>
      </c>
      <c r="K138" s="280">
        <v>251</v>
      </c>
      <c r="L138" s="280"/>
      <c r="M138" s="280"/>
      <c r="N138" s="281" t="e">
        <f t="shared" si="17"/>
        <v>#DIV/0!</v>
      </c>
      <c r="O138" s="281">
        <f t="shared" si="18"/>
        <v>0</v>
      </c>
      <c r="P138" s="281">
        <f t="shared" si="19"/>
        <v>0</v>
      </c>
      <c r="Q138" s="282">
        <f>IF(K138="nio",0,IF(K138&gt;0,VLOOKUP(G138,'3-Productie normen'!A:N,VLOOKUP(K138,'3-Productie normen'!$B$31:$C$37,2,FALSE),FALSE)))/VLOOKUP(B138,'2-Kosten per locatie'!$A$14:$C$28,3,FALSE)</f>
        <v>0</v>
      </c>
      <c r="R138" s="282">
        <f t="shared" si="20"/>
        <v>0</v>
      </c>
      <c r="S138" s="282">
        <f t="shared" si="21"/>
        <v>0</v>
      </c>
      <c r="T138" s="283">
        <f>VLOOKUP(G138,'3-Productie normen'!A:N,11,FALSE)</f>
        <v>0</v>
      </c>
      <c r="U138" s="283"/>
      <c r="W138" s="284">
        <f t="shared" si="22"/>
        <v>4718.8</v>
      </c>
    </row>
    <row r="139" spans="1:23" ht="14.1" customHeight="1">
      <c r="A139" s="37">
        <f t="shared" ref="A139:A202" si="23">A138+1</f>
        <v>139</v>
      </c>
      <c r="B139" s="265" t="s">
        <v>45</v>
      </c>
      <c r="C139" s="265" t="s">
        <v>130</v>
      </c>
      <c r="D139" s="276" t="s">
        <v>277</v>
      </c>
      <c r="E139" s="276" t="s">
        <v>308</v>
      </c>
      <c r="F139" s="265" t="s">
        <v>225</v>
      </c>
      <c r="G139" s="265" t="s">
        <v>86</v>
      </c>
      <c r="H139" s="277" t="s">
        <v>138</v>
      </c>
      <c r="I139" s="278">
        <v>9.6</v>
      </c>
      <c r="J139" s="279">
        <f t="shared" si="16"/>
        <v>251</v>
      </c>
      <c r="K139" s="280">
        <v>251</v>
      </c>
      <c r="L139" s="280"/>
      <c r="M139" s="280"/>
      <c r="N139" s="281" t="e">
        <f t="shared" si="17"/>
        <v>#DIV/0!</v>
      </c>
      <c r="O139" s="281">
        <f t="shared" si="18"/>
        <v>0</v>
      </c>
      <c r="P139" s="281">
        <f t="shared" si="19"/>
        <v>0</v>
      </c>
      <c r="Q139" s="282">
        <f>IF(K139="nio",0,IF(K139&gt;0,VLOOKUP(G139,'3-Productie normen'!A:N,VLOOKUP(K139,'3-Productie normen'!$B$31:$C$37,2,FALSE),FALSE)))/VLOOKUP(B139,'2-Kosten per locatie'!$A$14:$C$28,3,FALSE)</f>
        <v>0</v>
      </c>
      <c r="R139" s="282">
        <f t="shared" si="20"/>
        <v>0</v>
      </c>
      <c r="S139" s="282">
        <f t="shared" si="21"/>
        <v>0</v>
      </c>
      <c r="T139" s="283">
        <f>VLOOKUP(G139,'3-Productie normen'!A:N,11,FALSE)</f>
        <v>0</v>
      </c>
      <c r="U139" s="283"/>
      <c r="W139" s="284">
        <f t="shared" si="22"/>
        <v>2409.6</v>
      </c>
    </row>
    <row r="140" spans="1:23" ht="14.1" customHeight="1">
      <c r="A140" s="37">
        <f t="shared" si="23"/>
        <v>140</v>
      </c>
      <c r="B140" s="265" t="s">
        <v>45</v>
      </c>
      <c r="C140" s="265" t="s">
        <v>130</v>
      </c>
      <c r="D140" s="276" t="s">
        <v>277</v>
      </c>
      <c r="E140" s="276" t="s">
        <v>309</v>
      </c>
      <c r="F140" s="265" t="s">
        <v>160</v>
      </c>
      <c r="G140" s="265" t="s">
        <v>96</v>
      </c>
      <c r="H140" s="277" t="s">
        <v>134</v>
      </c>
      <c r="I140" s="278">
        <v>39.4</v>
      </c>
      <c r="J140" s="279">
        <f t="shared" si="16"/>
        <v>251</v>
      </c>
      <c r="K140" s="280">
        <v>251</v>
      </c>
      <c r="L140" s="280"/>
      <c r="M140" s="280"/>
      <c r="N140" s="281" t="e">
        <f t="shared" si="17"/>
        <v>#DIV/0!</v>
      </c>
      <c r="O140" s="281">
        <f t="shared" si="18"/>
        <v>0</v>
      </c>
      <c r="P140" s="281">
        <f t="shared" si="19"/>
        <v>0</v>
      </c>
      <c r="Q140" s="282">
        <f>IF(K140="nio",0,IF(K140&gt;0,VLOOKUP(G140,'3-Productie normen'!A:N,VLOOKUP(K140,'3-Productie normen'!$B$31:$C$37,2,FALSE),FALSE)))/VLOOKUP(B140,'2-Kosten per locatie'!$A$14:$C$28,3,FALSE)</f>
        <v>0</v>
      </c>
      <c r="R140" s="282">
        <f t="shared" si="20"/>
        <v>0</v>
      </c>
      <c r="S140" s="282">
        <f t="shared" si="21"/>
        <v>0</v>
      </c>
      <c r="T140" s="283">
        <f>VLOOKUP(G140,'3-Productie normen'!A:N,11,FALSE)</f>
        <v>0</v>
      </c>
      <c r="U140" s="283"/>
      <c r="W140" s="284">
        <f t="shared" si="22"/>
        <v>9889.4</v>
      </c>
    </row>
    <row r="141" spans="1:23" ht="14.1" customHeight="1">
      <c r="A141" s="37">
        <f t="shared" si="23"/>
        <v>141</v>
      </c>
      <c r="B141" s="265" t="s">
        <v>45</v>
      </c>
      <c r="C141" s="265" t="s">
        <v>130</v>
      </c>
      <c r="D141" s="276" t="s">
        <v>277</v>
      </c>
      <c r="E141" s="276" t="s">
        <v>310</v>
      </c>
      <c r="F141" s="265" t="s">
        <v>167</v>
      </c>
      <c r="G141" s="265" t="s">
        <v>81</v>
      </c>
      <c r="H141" s="277" t="s">
        <v>134</v>
      </c>
      <c r="I141" s="278">
        <v>71.5</v>
      </c>
      <c r="J141" s="279">
        <f t="shared" si="16"/>
        <v>251</v>
      </c>
      <c r="K141" s="280">
        <v>251</v>
      </c>
      <c r="L141" s="280"/>
      <c r="M141" s="280"/>
      <c r="N141" s="281" t="e">
        <f t="shared" si="17"/>
        <v>#DIV/0!</v>
      </c>
      <c r="O141" s="281">
        <f t="shared" si="18"/>
        <v>0</v>
      </c>
      <c r="P141" s="281">
        <f t="shared" si="19"/>
        <v>0</v>
      </c>
      <c r="Q141" s="282">
        <f>IF(K141="nio",0,IF(K141&gt;0,VLOOKUP(G141,'3-Productie normen'!A:N,VLOOKUP(K141,'3-Productie normen'!$B$31:$C$37,2,FALSE),FALSE)))/VLOOKUP(B141,'2-Kosten per locatie'!$A$14:$C$28,3,FALSE)</f>
        <v>0</v>
      </c>
      <c r="R141" s="282">
        <f t="shared" si="20"/>
        <v>0</v>
      </c>
      <c r="S141" s="282">
        <f t="shared" si="21"/>
        <v>0</v>
      </c>
      <c r="T141" s="283">
        <f>VLOOKUP(G141,'3-Productie normen'!A:N,11,FALSE)</f>
        <v>0</v>
      </c>
      <c r="U141" s="283"/>
      <c r="W141" s="284">
        <f t="shared" si="22"/>
        <v>17946.5</v>
      </c>
    </row>
    <row r="142" spans="1:23" ht="14.1" customHeight="1">
      <c r="A142" s="37">
        <f t="shared" si="23"/>
        <v>142</v>
      </c>
      <c r="B142" s="265" t="s">
        <v>45</v>
      </c>
      <c r="C142" s="265" t="s">
        <v>130</v>
      </c>
      <c r="D142" s="276" t="s">
        <v>277</v>
      </c>
      <c r="E142" s="276" t="s">
        <v>311</v>
      </c>
      <c r="F142" s="265" t="s">
        <v>227</v>
      </c>
      <c r="G142" s="265" t="s">
        <v>96</v>
      </c>
      <c r="H142" s="277" t="s">
        <v>134</v>
      </c>
      <c r="I142" s="278">
        <v>2.9</v>
      </c>
      <c r="J142" s="279">
        <f t="shared" si="16"/>
        <v>251</v>
      </c>
      <c r="K142" s="280">
        <v>251</v>
      </c>
      <c r="L142" s="280"/>
      <c r="M142" s="280"/>
      <c r="N142" s="281" t="e">
        <f t="shared" si="17"/>
        <v>#DIV/0!</v>
      </c>
      <c r="O142" s="281">
        <f t="shared" si="18"/>
        <v>0</v>
      </c>
      <c r="P142" s="281">
        <f t="shared" si="19"/>
        <v>0</v>
      </c>
      <c r="Q142" s="282">
        <f>IF(K142="nio",0,IF(K142&gt;0,VLOOKUP(G142,'3-Productie normen'!A:N,VLOOKUP(K142,'3-Productie normen'!$B$31:$C$37,2,FALSE),FALSE)))/VLOOKUP(B142,'2-Kosten per locatie'!$A$14:$C$28,3,FALSE)</f>
        <v>0</v>
      </c>
      <c r="R142" s="282">
        <f t="shared" si="20"/>
        <v>0</v>
      </c>
      <c r="S142" s="282">
        <f t="shared" si="21"/>
        <v>0</v>
      </c>
      <c r="T142" s="283">
        <f>VLOOKUP(G142,'3-Productie normen'!A:N,11,FALSE)</f>
        <v>0</v>
      </c>
      <c r="U142" s="283"/>
      <c r="W142" s="284">
        <f t="shared" si="22"/>
        <v>727.9</v>
      </c>
    </row>
    <row r="143" spans="1:23" ht="14.1" customHeight="1">
      <c r="A143" s="37">
        <f t="shared" si="23"/>
        <v>143</v>
      </c>
      <c r="B143" s="265" t="s">
        <v>45</v>
      </c>
      <c r="C143" s="265" t="s">
        <v>130</v>
      </c>
      <c r="D143" s="276" t="s">
        <v>277</v>
      </c>
      <c r="E143" s="276" t="s">
        <v>312</v>
      </c>
      <c r="F143" s="265" t="s">
        <v>227</v>
      </c>
      <c r="G143" s="265" t="s">
        <v>96</v>
      </c>
      <c r="H143" s="277" t="s">
        <v>134</v>
      </c>
      <c r="I143" s="278">
        <v>2.9</v>
      </c>
      <c r="J143" s="279">
        <f t="shared" si="16"/>
        <v>251</v>
      </c>
      <c r="K143" s="280">
        <v>251</v>
      </c>
      <c r="L143" s="280"/>
      <c r="M143" s="280"/>
      <c r="N143" s="281" t="e">
        <f t="shared" si="17"/>
        <v>#DIV/0!</v>
      </c>
      <c r="O143" s="281">
        <f t="shared" si="18"/>
        <v>0</v>
      </c>
      <c r="P143" s="281">
        <f t="shared" si="19"/>
        <v>0</v>
      </c>
      <c r="Q143" s="282">
        <f>IF(K143="nio",0,IF(K143&gt;0,VLOOKUP(G143,'3-Productie normen'!A:N,VLOOKUP(K143,'3-Productie normen'!$B$31:$C$37,2,FALSE),FALSE)))/VLOOKUP(B143,'2-Kosten per locatie'!$A$14:$C$28,3,FALSE)</f>
        <v>0</v>
      </c>
      <c r="R143" s="282">
        <f t="shared" si="20"/>
        <v>0</v>
      </c>
      <c r="S143" s="282">
        <f t="shared" si="21"/>
        <v>0</v>
      </c>
      <c r="T143" s="283">
        <f>VLOOKUP(G143,'3-Productie normen'!A:N,11,FALSE)</f>
        <v>0</v>
      </c>
      <c r="U143" s="283"/>
      <c r="W143" s="284">
        <f t="shared" si="22"/>
        <v>727.9</v>
      </c>
    </row>
    <row r="144" spans="1:23" ht="14.1" customHeight="1">
      <c r="A144" s="37">
        <f t="shared" si="23"/>
        <v>144</v>
      </c>
      <c r="B144" s="265" t="s">
        <v>45</v>
      </c>
      <c r="C144" s="265" t="s">
        <v>130</v>
      </c>
      <c r="D144" s="276" t="s">
        <v>277</v>
      </c>
      <c r="E144" s="276" t="s">
        <v>313</v>
      </c>
      <c r="F144" s="265" t="s">
        <v>227</v>
      </c>
      <c r="G144" s="265" t="s">
        <v>96</v>
      </c>
      <c r="H144" s="277" t="s">
        <v>134</v>
      </c>
      <c r="I144" s="278">
        <v>3.2</v>
      </c>
      <c r="J144" s="279">
        <f t="shared" si="16"/>
        <v>251</v>
      </c>
      <c r="K144" s="280">
        <v>251</v>
      </c>
      <c r="L144" s="280"/>
      <c r="M144" s="280"/>
      <c r="N144" s="281" t="e">
        <f t="shared" si="17"/>
        <v>#DIV/0!</v>
      </c>
      <c r="O144" s="281">
        <f t="shared" si="18"/>
        <v>0</v>
      </c>
      <c r="P144" s="281">
        <f t="shared" si="19"/>
        <v>0</v>
      </c>
      <c r="Q144" s="282">
        <f>IF(K144="nio",0,IF(K144&gt;0,VLOOKUP(G144,'3-Productie normen'!A:N,VLOOKUP(K144,'3-Productie normen'!$B$31:$C$37,2,FALSE),FALSE)))/VLOOKUP(B144,'2-Kosten per locatie'!$A$14:$C$28,3,FALSE)</f>
        <v>0</v>
      </c>
      <c r="R144" s="282">
        <f t="shared" si="20"/>
        <v>0</v>
      </c>
      <c r="S144" s="282">
        <f t="shared" si="21"/>
        <v>0</v>
      </c>
      <c r="T144" s="283">
        <f>VLOOKUP(G144,'3-Productie normen'!A:N,11,FALSE)</f>
        <v>0</v>
      </c>
      <c r="U144" s="283"/>
      <c r="W144" s="284">
        <f t="shared" si="22"/>
        <v>803.2</v>
      </c>
    </row>
    <row r="145" spans="1:23" ht="14.1" customHeight="1">
      <c r="A145" s="37">
        <f t="shared" si="23"/>
        <v>145</v>
      </c>
      <c r="B145" s="265" t="s">
        <v>45</v>
      </c>
      <c r="C145" s="265" t="s">
        <v>130</v>
      </c>
      <c r="D145" s="276" t="s">
        <v>277</v>
      </c>
      <c r="E145" s="276" t="s">
        <v>314</v>
      </c>
      <c r="F145" s="265" t="s">
        <v>233</v>
      </c>
      <c r="G145" s="265" t="s">
        <v>81</v>
      </c>
      <c r="H145" s="277" t="s">
        <v>138</v>
      </c>
      <c r="I145" s="278">
        <v>9.6</v>
      </c>
      <c r="J145" s="279">
        <f t="shared" si="16"/>
        <v>251</v>
      </c>
      <c r="K145" s="280">
        <v>251</v>
      </c>
      <c r="L145" s="280"/>
      <c r="M145" s="280"/>
      <c r="N145" s="281" t="e">
        <f t="shared" si="17"/>
        <v>#DIV/0!</v>
      </c>
      <c r="O145" s="281">
        <f t="shared" si="18"/>
        <v>0</v>
      </c>
      <c r="P145" s="281">
        <f t="shared" si="19"/>
        <v>0</v>
      </c>
      <c r="Q145" s="282">
        <f>IF(K145="nio",0,IF(K145&gt;0,VLOOKUP(G145,'3-Productie normen'!A:N,VLOOKUP(K145,'3-Productie normen'!$B$31:$C$37,2,FALSE),FALSE)))/VLOOKUP(B145,'2-Kosten per locatie'!$A$14:$C$28,3,FALSE)</f>
        <v>0</v>
      </c>
      <c r="R145" s="282">
        <f t="shared" si="20"/>
        <v>0</v>
      </c>
      <c r="S145" s="282">
        <f t="shared" si="21"/>
        <v>0</v>
      </c>
      <c r="T145" s="283">
        <f>VLOOKUP(G145,'3-Productie normen'!A:N,11,FALSE)</f>
        <v>0</v>
      </c>
      <c r="U145" s="283"/>
      <c r="W145" s="284">
        <f t="shared" si="22"/>
        <v>2409.6</v>
      </c>
    </row>
    <row r="146" spans="1:23" ht="14.1" customHeight="1">
      <c r="A146" s="37">
        <f t="shared" si="23"/>
        <v>146</v>
      </c>
      <c r="B146" s="265" t="s">
        <v>45</v>
      </c>
      <c r="C146" s="265" t="s">
        <v>130</v>
      </c>
      <c r="D146" s="276" t="s">
        <v>277</v>
      </c>
      <c r="E146" s="276" t="s">
        <v>315</v>
      </c>
      <c r="F146" s="265" t="s">
        <v>235</v>
      </c>
      <c r="G146" s="265" t="s">
        <v>96</v>
      </c>
      <c r="H146" s="277" t="s">
        <v>134</v>
      </c>
      <c r="I146" s="278">
        <v>15.4</v>
      </c>
      <c r="J146" s="279">
        <f t="shared" si="16"/>
        <v>251</v>
      </c>
      <c r="K146" s="280">
        <v>251</v>
      </c>
      <c r="L146" s="280"/>
      <c r="M146" s="280"/>
      <c r="N146" s="281" t="e">
        <f t="shared" si="17"/>
        <v>#DIV/0!</v>
      </c>
      <c r="O146" s="281">
        <f t="shared" si="18"/>
        <v>0</v>
      </c>
      <c r="P146" s="281">
        <f t="shared" si="19"/>
        <v>0</v>
      </c>
      <c r="Q146" s="282">
        <f>IF(K146="nio",0,IF(K146&gt;0,VLOOKUP(G146,'3-Productie normen'!A:N,VLOOKUP(K146,'3-Productie normen'!$B$31:$C$37,2,FALSE),FALSE)))/VLOOKUP(B146,'2-Kosten per locatie'!$A$14:$C$28,3,FALSE)</f>
        <v>0</v>
      </c>
      <c r="R146" s="282">
        <f t="shared" si="20"/>
        <v>0</v>
      </c>
      <c r="S146" s="282">
        <f t="shared" si="21"/>
        <v>0</v>
      </c>
      <c r="T146" s="283">
        <f>VLOOKUP(G146,'3-Productie normen'!A:N,11,FALSE)</f>
        <v>0</v>
      </c>
      <c r="U146" s="283"/>
      <c r="W146" s="284">
        <f t="shared" si="22"/>
        <v>3865.4</v>
      </c>
    </row>
    <row r="147" spans="1:23" ht="14.1" customHeight="1">
      <c r="A147" s="37">
        <f t="shared" si="23"/>
        <v>147</v>
      </c>
      <c r="B147" s="265" t="s">
        <v>45</v>
      </c>
      <c r="C147" s="265" t="s">
        <v>130</v>
      </c>
      <c r="D147" s="276" t="s">
        <v>277</v>
      </c>
      <c r="E147" s="276" t="s">
        <v>316</v>
      </c>
      <c r="F147" s="265" t="s">
        <v>283</v>
      </c>
      <c r="G147" s="265" t="s">
        <v>96</v>
      </c>
      <c r="H147" s="277" t="s">
        <v>134</v>
      </c>
      <c r="I147" s="278">
        <v>38.1</v>
      </c>
      <c r="J147" s="279">
        <f t="shared" si="16"/>
        <v>251</v>
      </c>
      <c r="K147" s="280">
        <v>251</v>
      </c>
      <c r="L147" s="280"/>
      <c r="M147" s="280"/>
      <c r="N147" s="281" t="e">
        <f t="shared" si="17"/>
        <v>#DIV/0!</v>
      </c>
      <c r="O147" s="281">
        <f t="shared" si="18"/>
        <v>0</v>
      </c>
      <c r="P147" s="281">
        <f t="shared" si="19"/>
        <v>0</v>
      </c>
      <c r="Q147" s="282">
        <f>IF(K147="nio",0,IF(K147&gt;0,VLOOKUP(G147,'3-Productie normen'!A:N,VLOOKUP(K147,'3-Productie normen'!$B$31:$C$37,2,FALSE),FALSE)))/VLOOKUP(B147,'2-Kosten per locatie'!$A$14:$C$28,3,FALSE)</f>
        <v>0</v>
      </c>
      <c r="R147" s="282">
        <f t="shared" si="20"/>
        <v>0</v>
      </c>
      <c r="S147" s="282">
        <f t="shared" si="21"/>
        <v>0</v>
      </c>
      <c r="T147" s="283">
        <f>VLOOKUP(G147,'3-Productie normen'!A:N,11,FALSE)</f>
        <v>0</v>
      </c>
      <c r="U147" s="283"/>
      <c r="W147" s="284">
        <f t="shared" si="22"/>
        <v>9563.1</v>
      </c>
    </row>
    <row r="148" spans="1:23" ht="14.1" customHeight="1">
      <c r="A148" s="37">
        <f t="shared" si="23"/>
        <v>148</v>
      </c>
      <c r="B148" s="265" t="s">
        <v>45</v>
      </c>
      <c r="C148" s="265" t="s">
        <v>130</v>
      </c>
      <c r="D148" s="276" t="s">
        <v>277</v>
      </c>
      <c r="E148" s="276" t="s">
        <v>317</v>
      </c>
      <c r="F148" s="265" t="s">
        <v>170</v>
      </c>
      <c r="G148" s="265" t="s">
        <v>97</v>
      </c>
      <c r="H148" s="277" t="s">
        <v>134</v>
      </c>
      <c r="I148" s="278">
        <v>38.200000000000003</v>
      </c>
      <c r="J148" s="279">
        <f t="shared" si="16"/>
        <v>0</v>
      </c>
      <c r="K148" s="280" t="s">
        <v>151</v>
      </c>
      <c r="L148" s="280"/>
      <c r="M148" s="280"/>
      <c r="N148" s="281">
        <f t="shared" si="17"/>
        <v>0</v>
      </c>
      <c r="O148" s="281">
        <f t="shared" si="18"/>
        <v>0</v>
      </c>
      <c r="P148" s="281">
        <f t="shared" si="19"/>
        <v>0</v>
      </c>
      <c r="Q148" s="282">
        <f>IF(K148="nio",0,IF(K148&gt;0,VLOOKUP(G148,'3-Productie normen'!A:N,VLOOKUP(K148,'3-Productie normen'!$B$31:$C$37,2,FALSE),FALSE)))/VLOOKUP(B148,'2-Kosten per locatie'!$A$14:$C$28,3,FALSE)</f>
        <v>0</v>
      </c>
      <c r="R148" s="282">
        <f t="shared" si="20"/>
        <v>0</v>
      </c>
      <c r="S148" s="282">
        <f t="shared" si="21"/>
        <v>0</v>
      </c>
      <c r="T148" s="283">
        <f>VLOOKUP(G148,'3-Productie normen'!A:N,11,FALSE)</f>
        <v>0</v>
      </c>
      <c r="U148" s="283"/>
      <c r="W148" s="284">
        <f t="shared" si="22"/>
        <v>0</v>
      </c>
    </row>
    <row r="149" spans="1:23" ht="14.1" customHeight="1">
      <c r="A149" s="37">
        <f t="shared" si="23"/>
        <v>149</v>
      </c>
      <c r="B149" s="265" t="s">
        <v>45</v>
      </c>
      <c r="C149" s="265" t="s">
        <v>130</v>
      </c>
      <c r="D149" s="276" t="s">
        <v>277</v>
      </c>
      <c r="E149" s="276" t="s">
        <v>318</v>
      </c>
      <c r="F149" s="265" t="s">
        <v>170</v>
      </c>
      <c r="G149" s="265" t="s">
        <v>97</v>
      </c>
      <c r="H149" s="277" t="s">
        <v>134</v>
      </c>
      <c r="I149" s="278">
        <v>4.8</v>
      </c>
      <c r="J149" s="279">
        <f t="shared" si="16"/>
        <v>0</v>
      </c>
      <c r="K149" s="280" t="s">
        <v>151</v>
      </c>
      <c r="L149" s="280"/>
      <c r="M149" s="280"/>
      <c r="N149" s="281">
        <f t="shared" si="17"/>
        <v>0</v>
      </c>
      <c r="O149" s="281">
        <f t="shared" si="18"/>
        <v>0</v>
      </c>
      <c r="P149" s="281">
        <f t="shared" si="19"/>
        <v>0</v>
      </c>
      <c r="Q149" s="282">
        <f>IF(K149="nio",0,IF(K149&gt;0,VLOOKUP(G149,'3-Productie normen'!A:N,VLOOKUP(K149,'3-Productie normen'!$B$31:$C$37,2,FALSE),FALSE)))/VLOOKUP(B149,'2-Kosten per locatie'!$A$14:$C$28,3,FALSE)</f>
        <v>0</v>
      </c>
      <c r="R149" s="282">
        <f t="shared" si="20"/>
        <v>0</v>
      </c>
      <c r="S149" s="282">
        <f t="shared" si="21"/>
        <v>0</v>
      </c>
      <c r="T149" s="283">
        <f>VLOOKUP(G149,'3-Productie normen'!A:N,11,FALSE)</f>
        <v>0</v>
      </c>
      <c r="U149" s="283"/>
      <c r="W149" s="284">
        <f t="shared" si="22"/>
        <v>0</v>
      </c>
    </row>
    <row r="150" spans="1:23" ht="14.1" customHeight="1">
      <c r="A150" s="37">
        <f t="shared" si="23"/>
        <v>150</v>
      </c>
      <c r="B150" s="265" t="s">
        <v>45</v>
      </c>
      <c r="C150" s="265" t="s">
        <v>130</v>
      </c>
      <c r="D150" s="276" t="s">
        <v>277</v>
      </c>
      <c r="E150" s="276" t="s">
        <v>319</v>
      </c>
      <c r="F150" s="265" t="s">
        <v>170</v>
      </c>
      <c r="G150" s="265" t="s">
        <v>97</v>
      </c>
      <c r="H150" s="277" t="s">
        <v>175</v>
      </c>
      <c r="I150" s="278">
        <v>4.7</v>
      </c>
      <c r="J150" s="279">
        <f t="shared" si="16"/>
        <v>0</v>
      </c>
      <c r="K150" s="280" t="s">
        <v>151</v>
      </c>
      <c r="L150" s="280"/>
      <c r="M150" s="280"/>
      <c r="N150" s="281">
        <f t="shared" si="17"/>
        <v>0</v>
      </c>
      <c r="O150" s="281">
        <f t="shared" si="18"/>
        <v>0</v>
      </c>
      <c r="P150" s="281">
        <f t="shared" si="19"/>
        <v>0</v>
      </c>
      <c r="Q150" s="282">
        <f>IF(K150="nio",0,IF(K150&gt;0,VLOOKUP(G150,'3-Productie normen'!A:N,VLOOKUP(K150,'3-Productie normen'!$B$31:$C$37,2,FALSE),FALSE)))/VLOOKUP(B150,'2-Kosten per locatie'!$A$14:$C$28,3,FALSE)</f>
        <v>0</v>
      </c>
      <c r="R150" s="282">
        <f t="shared" si="20"/>
        <v>0</v>
      </c>
      <c r="S150" s="282">
        <f t="shared" si="21"/>
        <v>0</v>
      </c>
      <c r="T150" s="283">
        <f>VLOOKUP(G150,'3-Productie normen'!A:N,11,FALSE)</f>
        <v>0</v>
      </c>
      <c r="U150" s="283"/>
      <c r="W150" s="284">
        <f t="shared" si="22"/>
        <v>0</v>
      </c>
    </row>
    <row r="151" spans="1:23" ht="14.1" customHeight="1">
      <c r="A151" s="37">
        <f t="shared" si="23"/>
        <v>151</v>
      </c>
      <c r="B151" s="265" t="s">
        <v>45</v>
      </c>
      <c r="C151" s="265" t="s">
        <v>130</v>
      </c>
      <c r="D151" s="276" t="s">
        <v>277</v>
      </c>
      <c r="E151" s="276" t="s">
        <v>320</v>
      </c>
      <c r="F151" s="265" t="s">
        <v>186</v>
      </c>
      <c r="G151" s="265" t="s">
        <v>85</v>
      </c>
      <c r="H151" s="277" t="s">
        <v>134</v>
      </c>
      <c r="I151" s="278">
        <v>44</v>
      </c>
      <c r="J151" s="279">
        <f t="shared" si="16"/>
        <v>251</v>
      </c>
      <c r="K151" s="280">
        <v>251</v>
      </c>
      <c r="L151" s="280"/>
      <c r="M151" s="280"/>
      <c r="N151" s="281" t="e">
        <f t="shared" si="17"/>
        <v>#DIV/0!</v>
      </c>
      <c r="O151" s="281">
        <f t="shared" si="18"/>
        <v>0</v>
      </c>
      <c r="P151" s="281">
        <f t="shared" si="19"/>
        <v>0</v>
      </c>
      <c r="Q151" s="282">
        <f>IF(K151="nio",0,IF(K151&gt;0,VLOOKUP(G151,'3-Productie normen'!A:N,VLOOKUP(K151,'3-Productie normen'!$B$31:$C$37,2,FALSE),FALSE)))/VLOOKUP(B151,'2-Kosten per locatie'!$A$14:$C$28,3,FALSE)</f>
        <v>0</v>
      </c>
      <c r="R151" s="282">
        <f t="shared" si="20"/>
        <v>0</v>
      </c>
      <c r="S151" s="282">
        <f t="shared" si="21"/>
        <v>0</v>
      </c>
      <c r="T151" s="283">
        <f>VLOOKUP(G151,'3-Productie normen'!A:N,11,FALSE)</f>
        <v>0</v>
      </c>
      <c r="U151" s="283"/>
      <c r="W151" s="284">
        <f t="shared" si="22"/>
        <v>11044</v>
      </c>
    </row>
    <row r="152" spans="1:23" ht="14.1" customHeight="1">
      <c r="A152" s="37">
        <f t="shared" si="23"/>
        <v>152</v>
      </c>
      <c r="B152" s="265" t="s">
        <v>45</v>
      </c>
      <c r="C152" s="265" t="s">
        <v>130</v>
      </c>
      <c r="D152" s="276" t="s">
        <v>277</v>
      </c>
      <c r="E152" s="276" t="s">
        <v>321</v>
      </c>
      <c r="F152" s="265" t="s">
        <v>260</v>
      </c>
      <c r="G152" s="265" t="s">
        <v>85</v>
      </c>
      <c r="H152" s="277" t="s">
        <v>134</v>
      </c>
      <c r="I152" s="278">
        <v>13</v>
      </c>
      <c r="J152" s="279">
        <f t="shared" si="16"/>
        <v>251</v>
      </c>
      <c r="K152" s="280">
        <v>251</v>
      </c>
      <c r="L152" s="280"/>
      <c r="M152" s="280"/>
      <c r="N152" s="281" t="e">
        <f t="shared" si="17"/>
        <v>#DIV/0!</v>
      </c>
      <c r="O152" s="281">
        <f t="shared" si="18"/>
        <v>0</v>
      </c>
      <c r="P152" s="281">
        <f t="shared" si="19"/>
        <v>0</v>
      </c>
      <c r="Q152" s="282">
        <f>IF(K152="nio",0,IF(K152&gt;0,VLOOKUP(G152,'3-Productie normen'!A:N,VLOOKUP(K152,'3-Productie normen'!$B$31:$C$37,2,FALSE),FALSE)))/VLOOKUP(B152,'2-Kosten per locatie'!$A$14:$C$28,3,FALSE)</f>
        <v>0</v>
      </c>
      <c r="R152" s="282">
        <f t="shared" si="20"/>
        <v>0</v>
      </c>
      <c r="S152" s="282">
        <f t="shared" si="21"/>
        <v>0</v>
      </c>
      <c r="T152" s="283">
        <f>VLOOKUP(G152,'3-Productie normen'!A:N,11,FALSE)</f>
        <v>0</v>
      </c>
      <c r="U152" s="283"/>
      <c r="W152" s="284">
        <f t="shared" si="22"/>
        <v>3263</v>
      </c>
    </row>
    <row r="153" spans="1:23" ht="14.1" customHeight="1">
      <c r="A153" s="37">
        <f t="shared" si="23"/>
        <v>153</v>
      </c>
      <c r="B153" s="265" t="s">
        <v>45</v>
      </c>
      <c r="C153" s="265" t="s">
        <v>130</v>
      </c>
      <c r="D153" s="276" t="s">
        <v>277</v>
      </c>
      <c r="E153" s="276" t="s">
        <v>322</v>
      </c>
      <c r="F153" s="265" t="s">
        <v>186</v>
      </c>
      <c r="G153" s="265" t="s">
        <v>85</v>
      </c>
      <c r="H153" s="277" t="s">
        <v>134</v>
      </c>
      <c r="I153" s="278">
        <v>41.9</v>
      </c>
      <c r="J153" s="279">
        <f t="shared" si="16"/>
        <v>251</v>
      </c>
      <c r="K153" s="280">
        <v>251</v>
      </c>
      <c r="L153" s="280"/>
      <c r="M153" s="280"/>
      <c r="N153" s="281" t="e">
        <f t="shared" si="17"/>
        <v>#DIV/0!</v>
      </c>
      <c r="O153" s="281">
        <f t="shared" si="18"/>
        <v>0</v>
      </c>
      <c r="P153" s="281">
        <f t="shared" si="19"/>
        <v>0</v>
      </c>
      <c r="Q153" s="282">
        <f>IF(K153="nio",0,IF(K153&gt;0,VLOOKUP(G153,'3-Productie normen'!A:N,VLOOKUP(K153,'3-Productie normen'!$B$31:$C$37,2,FALSE),FALSE)))/VLOOKUP(B153,'2-Kosten per locatie'!$A$14:$C$28,3,FALSE)</f>
        <v>0</v>
      </c>
      <c r="R153" s="282">
        <f t="shared" si="20"/>
        <v>0</v>
      </c>
      <c r="S153" s="282">
        <f t="shared" si="21"/>
        <v>0</v>
      </c>
      <c r="T153" s="283">
        <f>VLOOKUP(G153,'3-Productie normen'!A:N,11,FALSE)</f>
        <v>0</v>
      </c>
      <c r="U153" s="283"/>
      <c r="W153" s="284">
        <f t="shared" si="22"/>
        <v>10516.9</v>
      </c>
    </row>
    <row r="154" spans="1:23" ht="14.1" customHeight="1">
      <c r="A154" s="37">
        <f t="shared" si="23"/>
        <v>154</v>
      </c>
      <c r="B154" s="265" t="s">
        <v>45</v>
      </c>
      <c r="C154" s="265" t="s">
        <v>130</v>
      </c>
      <c r="D154" s="276" t="s">
        <v>277</v>
      </c>
      <c r="E154" s="276" t="s">
        <v>323</v>
      </c>
      <c r="F154" s="265" t="s">
        <v>186</v>
      </c>
      <c r="G154" s="265" t="s">
        <v>85</v>
      </c>
      <c r="H154" s="277" t="s">
        <v>134</v>
      </c>
      <c r="I154" s="278">
        <v>30</v>
      </c>
      <c r="J154" s="279">
        <f t="shared" si="16"/>
        <v>251</v>
      </c>
      <c r="K154" s="280">
        <v>251</v>
      </c>
      <c r="L154" s="280"/>
      <c r="M154" s="280"/>
      <c r="N154" s="281" t="e">
        <f t="shared" si="17"/>
        <v>#DIV/0!</v>
      </c>
      <c r="O154" s="281">
        <f t="shared" si="18"/>
        <v>0</v>
      </c>
      <c r="P154" s="281">
        <f t="shared" si="19"/>
        <v>0</v>
      </c>
      <c r="Q154" s="282">
        <f>IF(K154="nio",0,IF(K154&gt;0,VLOOKUP(G154,'3-Productie normen'!A:N,VLOOKUP(K154,'3-Productie normen'!$B$31:$C$37,2,FALSE),FALSE)))/VLOOKUP(B154,'2-Kosten per locatie'!$A$14:$C$28,3,FALSE)</f>
        <v>0</v>
      </c>
      <c r="R154" s="282">
        <f t="shared" si="20"/>
        <v>0</v>
      </c>
      <c r="S154" s="282">
        <f t="shared" si="21"/>
        <v>0</v>
      </c>
      <c r="T154" s="283">
        <f>VLOOKUP(G154,'3-Productie normen'!A:N,11,FALSE)</f>
        <v>0</v>
      </c>
      <c r="U154" s="283"/>
      <c r="W154" s="284">
        <f t="shared" si="22"/>
        <v>7530</v>
      </c>
    </row>
    <row r="155" spans="1:23" ht="14.1" customHeight="1">
      <c r="A155" s="37">
        <f t="shared" si="23"/>
        <v>155</v>
      </c>
      <c r="B155" s="265" t="s">
        <v>45</v>
      </c>
      <c r="C155" s="265" t="s">
        <v>130</v>
      </c>
      <c r="D155" s="276" t="s">
        <v>277</v>
      </c>
      <c r="E155" s="276" t="s">
        <v>324</v>
      </c>
      <c r="F155" s="265" t="s">
        <v>186</v>
      </c>
      <c r="G155" s="265" t="s">
        <v>85</v>
      </c>
      <c r="H155" s="277" t="s">
        <v>134</v>
      </c>
      <c r="I155" s="278">
        <v>40.700000000000003</v>
      </c>
      <c r="J155" s="279">
        <f t="shared" si="16"/>
        <v>251</v>
      </c>
      <c r="K155" s="280">
        <v>251</v>
      </c>
      <c r="L155" s="280"/>
      <c r="M155" s="280"/>
      <c r="N155" s="281" t="e">
        <f t="shared" si="17"/>
        <v>#DIV/0!</v>
      </c>
      <c r="O155" s="281">
        <f t="shared" si="18"/>
        <v>0</v>
      </c>
      <c r="P155" s="281">
        <f t="shared" si="19"/>
        <v>0</v>
      </c>
      <c r="Q155" s="282">
        <f>IF(K155="nio",0,IF(K155&gt;0,VLOOKUP(G155,'3-Productie normen'!A:N,VLOOKUP(K155,'3-Productie normen'!$B$31:$C$37,2,FALSE),FALSE)))/VLOOKUP(B155,'2-Kosten per locatie'!$A$14:$C$28,3,FALSE)</f>
        <v>0</v>
      </c>
      <c r="R155" s="282">
        <f t="shared" si="20"/>
        <v>0</v>
      </c>
      <c r="S155" s="282">
        <f t="shared" si="21"/>
        <v>0</v>
      </c>
      <c r="T155" s="283">
        <f>VLOOKUP(G155,'3-Productie normen'!A:N,11,FALSE)</f>
        <v>0</v>
      </c>
      <c r="U155" s="283"/>
      <c r="W155" s="284">
        <f t="shared" si="22"/>
        <v>10215.700000000001</v>
      </c>
    </row>
    <row r="156" spans="1:23" ht="14.1" customHeight="1">
      <c r="A156" s="37">
        <f t="shared" si="23"/>
        <v>156</v>
      </c>
      <c r="B156" s="265" t="s">
        <v>45</v>
      </c>
      <c r="C156" s="265" t="s">
        <v>130</v>
      </c>
      <c r="D156" s="276" t="s">
        <v>277</v>
      </c>
      <c r="E156" s="276" t="s">
        <v>325</v>
      </c>
      <c r="F156" s="265" t="s">
        <v>199</v>
      </c>
      <c r="G156" s="265" t="s">
        <v>94</v>
      </c>
      <c r="H156" s="277" t="s">
        <v>175</v>
      </c>
      <c r="I156" s="278">
        <v>8.9</v>
      </c>
      <c r="J156" s="279">
        <f t="shared" si="16"/>
        <v>502</v>
      </c>
      <c r="K156" s="280">
        <v>251</v>
      </c>
      <c r="L156" s="280">
        <v>251</v>
      </c>
      <c r="M156" s="280"/>
      <c r="N156" s="281" t="e">
        <f t="shared" si="17"/>
        <v>#DIV/0!</v>
      </c>
      <c r="O156" s="281" t="e">
        <f t="shared" si="18"/>
        <v>#DIV/0!</v>
      </c>
      <c r="P156" s="281">
        <f t="shared" si="19"/>
        <v>0</v>
      </c>
      <c r="Q156" s="282">
        <f>IF(K156="nio",0,IF(K156&gt;0,VLOOKUP(G156,'3-Productie normen'!A:N,VLOOKUP(K156,'3-Productie normen'!$B$31:$C$37,2,FALSE),FALSE)))/VLOOKUP(B156,'2-Kosten per locatie'!$A$14:$C$28,3,FALSE)</f>
        <v>0</v>
      </c>
      <c r="R156" s="282">
        <f t="shared" si="20"/>
        <v>0</v>
      </c>
      <c r="S156" s="282">
        <f t="shared" si="21"/>
        <v>0</v>
      </c>
      <c r="T156" s="283">
        <f>VLOOKUP(G156,'3-Productie normen'!A:N,11,FALSE)</f>
        <v>0</v>
      </c>
      <c r="U156" s="283"/>
      <c r="W156" s="284">
        <f t="shared" si="22"/>
        <v>4467.8</v>
      </c>
    </row>
    <row r="157" spans="1:23" ht="14.1" customHeight="1">
      <c r="A157" s="37">
        <f t="shared" si="23"/>
        <v>157</v>
      </c>
      <c r="B157" s="265" t="s">
        <v>45</v>
      </c>
      <c r="C157" s="265" t="s">
        <v>130</v>
      </c>
      <c r="D157" s="276" t="s">
        <v>277</v>
      </c>
      <c r="E157" s="276" t="s">
        <v>326</v>
      </c>
      <c r="F157" s="265" t="s">
        <v>199</v>
      </c>
      <c r="G157" s="265" t="s">
        <v>94</v>
      </c>
      <c r="H157" s="277" t="s">
        <v>175</v>
      </c>
      <c r="I157" s="278">
        <v>7.1</v>
      </c>
      <c r="J157" s="279">
        <f t="shared" si="16"/>
        <v>502</v>
      </c>
      <c r="K157" s="280">
        <v>251</v>
      </c>
      <c r="L157" s="280">
        <v>251</v>
      </c>
      <c r="M157" s="280"/>
      <c r="N157" s="281" t="e">
        <f t="shared" si="17"/>
        <v>#DIV/0!</v>
      </c>
      <c r="O157" s="281" t="e">
        <f t="shared" si="18"/>
        <v>#DIV/0!</v>
      </c>
      <c r="P157" s="281">
        <f t="shared" si="19"/>
        <v>0</v>
      </c>
      <c r="Q157" s="282">
        <f>IF(K157="nio",0,IF(K157&gt;0,VLOOKUP(G157,'3-Productie normen'!A:N,VLOOKUP(K157,'3-Productie normen'!$B$31:$C$37,2,FALSE),FALSE)))/VLOOKUP(B157,'2-Kosten per locatie'!$A$14:$C$28,3,FALSE)</f>
        <v>0</v>
      </c>
      <c r="R157" s="282">
        <f t="shared" si="20"/>
        <v>0</v>
      </c>
      <c r="S157" s="282">
        <f t="shared" si="21"/>
        <v>0</v>
      </c>
      <c r="T157" s="283">
        <f>VLOOKUP(G157,'3-Productie normen'!A:N,11,FALSE)</f>
        <v>0</v>
      </c>
      <c r="U157" s="283"/>
      <c r="W157" s="284">
        <f t="shared" si="22"/>
        <v>3564.2</v>
      </c>
    </row>
    <row r="158" spans="1:23" ht="14.1" customHeight="1">
      <c r="A158" s="37">
        <f t="shared" si="23"/>
        <v>158</v>
      </c>
      <c r="B158" s="265" t="s">
        <v>45</v>
      </c>
      <c r="C158" s="265" t="s">
        <v>130</v>
      </c>
      <c r="D158" s="276" t="s">
        <v>277</v>
      </c>
      <c r="E158" s="276" t="s">
        <v>327</v>
      </c>
      <c r="F158" s="265" t="s">
        <v>205</v>
      </c>
      <c r="G158" s="265" t="s">
        <v>97</v>
      </c>
      <c r="H158" s="277" t="s">
        <v>208</v>
      </c>
      <c r="I158" s="278">
        <v>5.4</v>
      </c>
      <c r="J158" s="279">
        <f t="shared" si="16"/>
        <v>0</v>
      </c>
      <c r="K158" s="280" t="s">
        <v>151</v>
      </c>
      <c r="L158" s="280"/>
      <c r="M158" s="280"/>
      <c r="N158" s="281">
        <f t="shared" si="17"/>
        <v>0</v>
      </c>
      <c r="O158" s="281">
        <f t="shared" si="18"/>
        <v>0</v>
      </c>
      <c r="P158" s="281">
        <f t="shared" si="19"/>
        <v>0</v>
      </c>
      <c r="Q158" s="282">
        <f>IF(K158="nio",0,IF(K158&gt;0,VLOOKUP(G158,'3-Productie normen'!A:N,VLOOKUP(K158,'3-Productie normen'!$B$31:$C$37,2,FALSE),FALSE)))/VLOOKUP(B158,'2-Kosten per locatie'!$A$14:$C$28,3,FALSE)</f>
        <v>0</v>
      </c>
      <c r="R158" s="282">
        <f t="shared" si="20"/>
        <v>0</v>
      </c>
      <c r="S158" s="282">
        <f t="shared" si="21"/>
        <v>0</v>
      </c>
      <c r="T158" s="283">
        <f>VLOOKUP(G158,'3-Productie normen'!A:N,11,FALSE)</f>
        <v>0</v>
      </c>
      <c r="U158" s="283"/>
      <c r="W158" s="284">
        <f t="shared" si="22"/>
        <v>0</v>
      </c>
    </row>
    <row r="159" spans="1:23" ht="14.1" customHeight="1">
      <c r="A159" s="37">
        <f t="shared" si="23"/>
        <v>159</v>
      </c>
      <c r="B159" s="265" t="s">
        <v>45</v>
      </c>
      <c r="C159" s="265" t="s">
        <v>130</v>
      </c>
      <c r="D159" s="276" t="s">
        <v>277</v>
      </c>
      <c r="E159" s="276" t="s">
        <v>328</v>
      </c>
      <c r="F159" s="265" t="s">
        <v>268</v>
      </c>
      <c r="G159" s="265" t="s">
        <v>97</v>
      </c>
      <c r="H159" s="277" t="s">
        <v>134</v>
      </c>
      <c r="I159" s="278">
        <v>38.200000000000003</v>
      </c>
      <c r="J159" s="279">
        <f t="shared" si="16"/>
        <v>0</v>
      </c>
      <c r="K159" s="280" t="s">
        <v>151</v>
      </c>
      <c r="L159" s="280"/>
      <c r="M159" s="280"/>
      <c r="N159" s="281">
        <f t="shared" si="17"/>
        <v>0</v>
      </c>
      <c r="O159" s="281">
        <f t="shared" si="18"/>
        <v>0</v>
      </c>
      <c r="P159" s="281">
        <f t="shared" si="19"/>
        <v>0</v>
      </c>
      <c r="Q159" s="282">
        <f>IF(K159="nio",0,IF(K159&gt;0,VLOOKUP(G159,'3-Productie normen'!A:N,VLOOKUP(K159,'3-Productie normen'!$B$31:$C$37,2,FALSE),FALSE)))/VLOOKUP(B159,'2-Kosten per locatie'!$A$14:$C$28,3,FALSE)</f>
        <v>0</v>
      </c>
      <c r="R159" s="282">
        <f t="shared" si="20"/>
        <v>0</v>
      </c>
      <c r="S159" s="282">
        <f t="shared" si="21"/>
        <v>0</v>
      </c>
      <c r="T159" s="283">
        <f>VLOOKUP(G159,'3-Productie normen'!A:N,11,FALSE)</f>
        <v>0</v>
      </c>
      <c r="U159" s="283"/>
      <c r="W159" s="284">
        <f t="shared" si="22"/>
        <v>0</v>
      </c>
    </row>
    <row r="160" spans="1:23" ht="14.1" customHeight="1">
      <c r="A160" s="37">
        <f t="shared" si="23"/>
        <v>160</v>
      </c>
      <c r="B160" s="265" t="s">
        <v>45</v>
      </c>
      <c r="C160" s="265" t="s">
        <v>130</v>
      </c>
      <c r="D160" s="276" t="s">
        <v>277</v>
      </c>
      <c r="E160" s="276" t="s">
        <v>329</v>
      </c>
      <c r="F160" s="265" t="s">
        <v>205</v>
      </c>
      <c r="G160" s="265" t="s">
        <v>97</v>
      </c>
      <c r="H160" s="277" t="s">
        <v>175</v>
      </c>
      <c r="I160" s="278">
        <v>1.1000000000000001</v>
      </c>
      <c r="J160" s="279">
        <f t="shared" si="16"/>
        <v>0</v>
      </c>
      <c r="K160" s="280" t="s">
        <v>151</v>
      </c>
      <c r="L160" s="280"/>
      <c r="M160" s="280"/>
      <c r="N160" s="281">
        <f t="shared" si="17"/>
        <v>0</v>
      </c>
      <c r="O160" s="281">
        <f t="shared" si="18"/>
        <v>0</v>
      </c>
      <c r="P160" s="281">
        <f t="shared" si="19"/>
        <v>0</v>
      </c>
      <c r="Q160" s="282">
        <f>IF(K160="nio",0,IF(K160&gt;0,VLOOKUP(G160,'3-Productie normen'!A:N,VLOOKUP(K160,'3-Productie normen'!$B$31:$C$37,2,FALSE),FALSE)))/VLOOKUP(B160,'2-Kosten per locatie'!$A$14:$C$28,3,FALSE)</f>
        <v>0</v>
      </c>
      <c r="R160" s="282">
        <f t="shared" si="20"/>
        <v>0</v>
      </c>
      <c r="S160" s="282">
        <f t="shared" si="21"/>
        <v>0</v>
      </c>
      <c r="T160" s="283">
        <f>VLOOKUP(G160,'3-Productie normen'!A:N,11,FALSE)</f>
        <v>0</v>
      </c>
      <c r="U160" s="283"/>
      <c r="W160" s="284">
        <f t="shared" si="22"/>
        <v>0</v>
      </c>
    </row>
    <row r="161" spans="1:23" ht="14.1" customHeight="1">
      <c r="A161" s="37">
        <f t="shared" si="23"/>
        <v>161</v>
      </c>
      <c r="B161" s="265" t="s">
        <v>45</v>
      </c>
      <c r="C161" s="265" t="s">
        <v>130</v>
      </c>
      <c r="D161" s="276" t="s">
        <v>277</v>
      </c>
      <c r="E161" s="276" t="s">
        <v>330</v>
      </c>
      <c r="F161" s="265" t="s">
        <v>205</v>
      </c>
      <c r="G161" s="265" t="s">
        <v>97</v>
      </c>
      <c r="H161" s="277"/>
      <c r="I161" s="278">
        <v>0</v>
      </c>
      <c r="J161" s="279">
        <f t="shared" si="16"/>
        <v>0</v>
      </c>
      <c r="K161" s="280" t="s">
        <v>151</v>
      </c>
      <c r="L161" s="280"/>
      <c r="M161" s="280"/>
      <c r="N161" s="281">
        <f t="shared" si="17"/>
        <v>0</v>
      </c>
      <c r="O161" s="281">
        <f t="shared" si="18"/>
        <v>0</v>
      </c>
      <c r="P161" s="281">
        <f t="shared" si="19"/>
        <v>0</v>
      </c>
      <c r="Q161" s="282">
        <f>IF(K161="nio",0,IF(K161&gt;0,VLOOKUP(G161,'3-Productie normen'!A:N,VLOOKUP(K161,'3-Productie normen'!$B$31:$C$37,2,FALSE),FALSE)))/VLOOKUP(B161,'2-Kosten per locatie'!$A$14:$C$28,3,FALSE)</f>
        <v>0</v>
      </c>
      <c r="R161" s="282">
        <f t="shared" si="20"/>
        <v>0</v>
      </c>
      <c r="S161" s="282">
        <f t="shared" si="21"/>
        <v>0</v>
      </c>
      <c r="T161" s="283">
        <f>VLOOKUP(G161,'3-Productie normen'!A:N,11,FALSE)</f>
        <v>0</v>
      </c>
      <c r="U161" s="283"/>
      <c r="W161" s="284">
        <f t="shared" si="22"/>
        <v>0</v>
      </c>
    </row>
    <row r="162" spans="1:23" ht="14.1" customHeight="1">
      <c r="A162" s="37">
        <f t="shared" si="23"/>
        <v>162</v>
      </c>
      <c r="B162" s="265" t="s">
        <v>45</v>
      </c>
      <c r="C162" s="265" t="s">
        <v>130</v>
      </c>
      <c r="D162" s="276" t="s">
        <v>277</v>
      </c>
      <c r="E162" s="276" t="s">
        <v>331</v>
      </c>
      <c r="F162" s="265" t="s">
        <v>212</v>
      </c>
      <c r="G162" s="265" t="s">
        <v>95</v>
      </c>
      <c r="H162" s="277" t="s">
        <v>175</v>
      </c>
      <c r="I162" s="278">
        <v>14.2</v>
      </c>
      <c r="J162" s="279">
        <f t="shared" si="16"/>
        <v>251</v>
      </c>
      <c r="K162" s="280">
        <v>251</v>
      </c>
      <c r="L162" s="280"/>
      <c r="M162" s="280"/>
      <c r="N162" s="281" t="e">
        <f t="shared" si="17"/>
        <v>#DIV/0!</v>
      </c>
      <c r="O162" s="281">
        <f t="shared" si="18"/>
        <v>0</v>
      </c>
      <c r="P162" s="281">
        <f t="shared" si="19"/>
        <v>0</v>
      </c>
      <c r="Q162" s="282">
        <f>IF(K162="nio",0,IF(K162&gt;0,VLOOKUP(G162,'3-Productie normen'!A:N,VLOOKUP(K162,'3-Productie normen'!$B$31:$C$37,2,FALSE),FALSE)))/VLOOKUP(B162,'2-Kosten per locatie'!$A$14:$C$28,3,FALSE)</f>
        <v>0</v>
      </c>
      <c r="R162" s="282">
        <f t="shared" si="20"/>
        <v>0</v>
      </c>
      <c r="S162" s="282">
        <f t="shared" si="21"/>
        <v>0</v>
      </c>
      <c r="T162" s="283">
        <f>VLOOKUP(G162,'3-Productie normen'!A:N,11,FALSE)</f>
        <v>0</v>
      </c>
      <c r="U162" s="283"/>
      <c r="W162" s="284">
        <f t="shared" si="22"/>
        <v>3564.2</v>
      </c>
    </row>
    <row r="163" spans="1:23" ht="14.1" customHeight="1">
      <c r="A163" s="37">
        <f t="shared" si="23"/>
        <v>163</v>
      </c>
      <c r="B163" s="265" t="s">
        <v>45</v>
      </c>
      <c r="C163" s="265" t="s">
        <v>130</v>
      </c>
      <c r="D163" s="276" t="s">
        <v>277</v>
      </c>
      <c r="E163" s="276" t="s">
        <v>332</v>
      </c>
      <c r="F163" s="265" t="s">
        <v>212</v>
      </c>
      <c r="G163" s="265" t="s">
        <v>95</v>
      </c>
      <c r="H163" s="277" t="s">
        <v>175</v>
      </c>
      <c r="I163" s="278">
        <v>13.4</v>
      </c>
      <c r="J163" s="279">
        <f t="shared" si="16"/>
        <v>251</v>
      </c>
      <c r="K163" s="280">
        <v>251</v>
      </c>
      <c r="L163" s="280"/>
      <c r="M163" s="280"/>
      <c r="N163" s="281" t="e">
        <f t="shared" si="17"/>
        <v>#DIV/0!</v>
      </c>
      <c r="O163" s="281">
        <f t="shared" si="18"/>
        <v>0</v>
      </c>
      <c r="P163" s="281">
        <f t="shared" si="19"/>
        <v>0</v>
      </c>
      <c r="Q163" s="282">
        <f>IF(K163="nio",0,IF(K163&gt;0,VLOOKUP(G163,'3-Productie normen'!A:N,VLOOKUP(K163,'3-Productie normen'!$B$31:$C$37,2,FALSE),FALSE)))/VLOOKUP(B163,'2-Kosten per locatie'!$A$14:$C$28,3,FALSE)</f>
        <v>0</v>
      </c>
      <c r="R163" s="282">
        <f t="shared" si="20"/>
        <v>0</v>
      </c>
      <c r="S163" s="282">
        <f t="shared" si="21"/>
        <v>0</v>
      </c>
      <c r="T163" s="283">
        <f>VLOOKUP(G163,'3-Productie normen'!A:N,11,FALSE)</f>
        <v>0</v>
      </c>
      <c r="U163" s="283"/>
      <c r="W163" s="284">
        <f t="shared" si="22"/>
        <v>3363.4</v>
      </c>
    </row>
    <row r="164" spans="1:23" ht="14.1" customHeight="1">
      <c r="A164" s="37">
        <f t="shared" si="23"/>
        <v>164</v>
      </c>
      <c r="B164" s="265" t="s">
        <v>45</v>
      </c>
      <c r="C164" s="265" t="s">
        <v>130</v>
      </c>
      <c r="D164" s="276" t="s">
        <v>277</v>
      </c>
      <c r="E164" s="276" t="s">
        <v>333</v>
      </c>
      <c r="F164" s="265" t="s">
        <v>274</v>
      </c>
      <c r="G164" s="265" t="s">
        <v>95</v>
      </c>
      <c r="H164" s="277" t="s">
        <v>275</v>
      </c>
      <c r="I164" s="278">
        <v>32.5</v>
      </c>
      <c r="J164" s="279">
        <f t="shared" si="16"/>
        <v>251</v>
      </c>
      <c r="K164" s="280">
        <v>251</v>
      </c>
      <c r="L164" s="280"/>
      <c r="M164" s="280"/>
      <c r="N164" s="281" t="e">
        <f t="shared" si="17"/>
        <v>#DIV/0!</v>
      </c>
      <c r="O164" s="281">
        <f t="shared" si="18"/>
        <v>0</v>
      </c>
      <c r="P164" s="281">
        <f t="shared" si="19"/>
        <v>0</v>
      </c>
      <c r="Q164" s="282">
        <f>IF(K164="nio",0,IF(K164&gt;0,VLOOKUP(G164,'3-Productie normen'!A:N,VLOOKUP(K164,'3-Productie normen'!$B$31:$C$37,2,FALSE),FALSE)))/VLOOKUP(B164,'2-Kosten per locatie'!$A$14:$C$28,3,FALSE)</f>
        <v>0</v>
      </c>
      <c r="R164" s="282">
        <f t="shared" si="20"/>
        <v>0</v>
      </c>
      <c r="S164" s="282">
        <f t="shared" si="21"/>
        <v>0</v>
      </c>
      <c r="T164" s="283">
        <f>VLOOKUP(G164,'3-Productie normen'!A:N,11,FALSE)</f>
        <v>0</v>
      </c>
      <c r="U164" s="283"/>
      <c r="W164" s="284">
        <f t="shared" si="22"/>
        <v>8157.5</v>
      </c>
    </row>
    <row r="165" spans="1:23" ht="14.1" customHeight="1">
      <c r="A165" s="37">
        <f t="shared" si="23"/>
        <v>165</v>
      </c>
      <c r="B165" s="265" t="s">
        <v>45</v>
      </c>
      <c r="C165" s="265" t="s">
        <v>130</v>
      </c>
      <c r="D165" s="276" t="s">
        <v>277</v>
      </c>
      <c r="E165" s="276" t="s">
        <v>334</v>
      </c>
      <c r="F165" s="265" t="s">
        <v>216</v>
      </c>
      <c r="G165" s="265" t="s">
        <v>97</v>
      </c>
      <c r="H165" s="277" t="s">
        <v>175</v>
      </c>
      <c r="I165" s="278">
        <v>2.8</v>
      </c>
      <c r="J165" s="279">
        <f t="shared" si="16"/>
        <v>0</v>
      </c>
      <c r="K165" s="280" t="s">
        <v>151</v>
      </c>
      <c r="L165" s="280"/>
      <c r="M165" s="280"/>
      <c r="N165" s="281">
        <f t="shared" si="17"/>
        <v>0</v>
      </c>
      <c r="O165" s="281">
        <f t="shared" si="18"/>
        <v>0</v>
      </c>
      <c r="P165" s="281">
        <f t="shared" si="19"/>
        <v>0</v>
      </c>
      <c r="Q165" s="282">
        <f>IF(K165="nio",0,IF(K165&gt;0,VLOOKUP(G165,'3-Productie normen'!A:N,VLOOKUP(K165,'3-Productie normen'!$B$31:$C$37,2,FALSE),FALSE)))/VLOOKUP(B165,'2-Kosten per locatie'!$A$14:$C$28,3,FALSE)</f>
        <v>0</v>
      </c>
      <c r="R165" s="282">
        <f t="shared" si="20"/>
        <v>0</v>
      </c>
      <c r="S165" s="282">
        <f t="shared" si="21"/>
        <v>0</v>
      </c>
      <c r="T165" s="283">
        <f>VLOOKUP(G165,'3-Productie normen'!A:N,11,FALSE)</f>
        <v>0</v>
      </c>
      <c r="U165" s="283"/>
      <c r="W165" s="284">
        <f t="shared" si="22"/>
        <v>0</v>
      </c>
    </row>
    <row r="166" spans="1:23" ht="14.1" customHeight="1">
      <c r="A166" s="37">
        <f t="shared" si="23"/>
        <v>166</v>
      </c>
      <c r="B166" s="265" t="s">
        <v>45</v>
      </c>
      <c r="C166" s="265" t="s">
        <v>130</v>
      </c>
      <c r="D166" s="276" t="s">
        <v>335</v>
      </c>
      <c r="E166" s="276" t="s">
        <v>336</v>
      </c>
      <c r="F166" s="265" t="s">
        <v>167</v>
      </c>
      <c r="G166" s="265" t="s">
        <v>81</v>
      </c>
      <c r="H166" s="277" t="s">
        <v>134</v>
      </c>
      <c r="I166" s="278">
        <v>48</v>
      </c>
      <c r="J166" s="279">
        <f t="shared" si="16"/>
        <v>251</v>
      </c>
      <c r="K166" s="280">
        <v>251</v>
      </c>
      <c r="L166" s="280"/>
      <c r="M166" s="280"/>
      <c r="N166" s="281" t="e">
        <f t="shared" si="17"/>
        <v>#DIV/0!</v>
      </c>
      <c r="O166" s="281">
        <f t="shared" si="18"/>
        <v>0</v>
      </c>
      <c r="P166" s="281">
        <f t="shared" si="19"/>
        <v>0</v>
      </c>
      <c r="Q166" s="282">
        <f>IF(K166="nio",0,IF(K166&gt;0,VLOOKUP(G166,'3-Productie normen'!A:N,VLOOKUP(K166,'3-Productie normen'!$B$31:$C$37,2,FALSE),FALSE)))/VLOOKUP(B166,'2-Kosten per locatie'!$A$14:$C$28,3,FALSE)</f>
        <v>0</v>
      </c>
      <c r="R166" s="282">
        <f t="shared" si="20"/>
        <v>0</v>
      </c>
      <c r="S166" s="282">
        <f t="shared" si="21"/>
        <v>0</v>
      </c>
      <c r="T166" s="283">
        <f>VLOOKUP(G166,'3-Productie normen'!A:N,11,FALSE)</f>
        <v>0</v>
      </c>
      <c r="U166" s="283"/>
      <c r="W166" s="284">
        <f t="shared" si="22"/>
        <v>12048</v>
      </c>
    </row>
    <row r="167" spans="1:23" ht="14.1" customHeight="1">
      <c r="A167" s="37">
        <f t="shared" si="23"/>
        <v>167</v>
      </c>
      <c r="B167" s="265" t="s">
        <v>45</v>
      </c>
      <c r="C167" s="265" t="s">
        <v>130</v>
      </c>
      <c r="D167" s="276" t="s">
        <v>335</v>
      </c>
      <c r="E167" s="276" t="s">
        <v>337</v>
      </c>
      <c r="F167" s="265" t="s">
        <v>338</v>
      </c>
      <c r="G167" s="265" t="s">
        <v>81</v>
      </c>
      <c r="H167" s="277" t="s">
        <v>134</v>
      </c>
      <c r="I167" s="278">
        <v>47.6</v>
      </c>
      <c r="J167" s="279">
        <f t="shared" si="16"/>
        <v>251</v>
      </c>
      <c r="K167" s="280">
        <v>251</v>
      </c>
      <c r="L167" s="280"/>
      <c r="M167" s="280"/>
      <c r="N167" s="281" t="e">
        <f t="shared" si="17"/>
        <v>#DIV/0!</v>
      </c>
      <c r="O167" s="281">
        <f t="shared" si="18"/>
        <v>0</v>
      </c>
      <c r="P167" s="281">
        <f t="shared" si="19"/>
        <v>0</v>
      </c>
      <c r="Q167" s="282">
        <f>IF(K167="nio",0,IF(K167&gt;0,VLOOKUP(G167,'3-Productie normen'!A:N,VLOOKUP(K167,'3-Productie normen'!$B$31:$C$37,2,FALSE),FALSE)))/VLOOKUP(B167,'2-Kosten per locatie'!$A$14:$C$28,3,FALSE)</f>
        <v>0</v>
      </c>
      <c r="R167" s="282">
        <f t="shared" si="20"/>
        <v>0</v>
      </c>
      <c r="S167" s="282">
        <f t="shared" si="21"/>
        <v>0</v>
      </c>
      <c r="T167" s="283">
        <f>VLOOKUP(G167,'3-Productie normen'!A:N,11,FALSE)</f>
        <v>0</v>
      </c>
      <c r="U167" s="283"/>
      <c r="W167" s="284">
        <f t="shared" si="22"/>
        <v>11947.6</v>
      </c>
    </row>
    <row r="168" spans="1:23" ht="14.1" customHeight="1">
      <c r="A168" s="37">
        <f t="shared" si="23"/>
        <v>168</v>
      </c>
      <c r="B168" s="265" t="s">
        <v>45</v>
      </c>
      <c r="C168" s="265" t="s">
        <v>130</v>
      </c>
      <c r="D168" s="276" t="s">
        <v>335</v>
      </c>
      <c r="E168" s="276" t="s">
        <v>339</v>
      </c>
      <c r="F168" s="265" t="s">
        <v>167</v>
      </c>
      <c r="G168" s="265" t="s">
        <v>81</v>
      </c>
      <c r="H168" s="277" t="s">
        <v>134</v>
      </c>
      <c r="I168" s="278">
        <v>64.900000000000006</v>
      </c>
      <c r="J168" s="279">
        <f t="shared" si="16"/>
        <v>251</v>
      </c>
      <c r="K168" s="280">
        <v>251</v>
      </c>
      <c r="L168" s="280"/>
      <c r="M168" s="280"/>
      <c r="N168" s="281" t="e">
        <f t="shared" si="17"/>
        <v>#DIV/0!</v>
      </c>
      <c r="O168" s="281">
        <f t="shared" si="18"/>
        <v>0</v>
      </c>
      <c r="P168" s="281">
        <f t="shared" si="19"/>
        <v>0</v>
      </c>
      <c r="Q168" s="282">
        <f>IF(K168="nio",0,IF(K168&gt;0,VLOOKUP(G168,'3-Productie normen'!A:N,VLOOKUP(K168,'3-Productie normen'!$B$31:$C$37,2,FALSE),FALSE)))/VLOOKUP(B168,'2-Kosten per locatie'!$A$14:$C$28,3,FALSE)</f>
        <v>0</v>
      </c>
      <c r="R168" s="282">
        <f t="shared" si="20"/>
        <v>0</v>
      </c>
      <c r="S168" s="282">
        <f t="shared" si="21"/>
        <v>0</v>
      </c>
      <c r="T168" s="283">
        <f>VLOOKUP(G168,'3-Productie normen'!A:N,11,FALSE)</f>
        <v>0</v>
      </c>
      <c r="U168" s="283"/>
      <c r="W168" s="284">
        <f t="shared" si="22"/>
        <v>16289.900000000001</v>
      </c>
    </row>
    <row r="169" spans="1:23" ht="14.1" customHeight="1">
      <c r="A169" s="37">
        <f t="shared" si="23"/>
        <v>169</v>
      </c>
      <c r="B169" s="265" t="s">
        <v>45</v>
      </c>
      <c r="C169" s="265" t="s">
        <v>130</v>
      </c>
      <c r="D169" s="276" t="s">
        <v>335</v>
      </c>
      <c r="E169" s="276" t="s">
        <v>340</v>
      </c>
      <c r="F169" s="265" t="s">
        <v>227</v>
      </c>
      <c r="G169" s="265" t="s">
        <v>96</v>
      </c>
      <c r="H169" s="277" t="s">
        <v>134</v>
      </c>
      <c r="I169" s="278">
        <v>2.9</v>
      </c>
      <c r="J169" s="279">
        <f t="shared" si="16"/>
        <v>251</v>
      </c>
      <c r="K169" s="280">
        <v>251</v>
      </c>
      <c r="L169" s="280"/>
      <c r="M169" s="280"/>
      <c r="N169" s="281" t="e">
        <f t="shared" si="17"/>
        <v>#DIV/0!</v>
      </c>
      <c r="O169" s="281">
        <f t="shared" si="18"/>
        <v>0</v>
      </c>
      <c r="P169" s="281">
        <f t="shared" si="19"/>
        <v>0</v>
      </c>
      <c r="Q169" s="282">
        <f>IF(K169="nio",0,IF(K169&gt;0,VLOOKUP(G169,'3-Productie normen'!A:N,VLOOKUP(K169,'3-Productie normen'!$B$31:$C$37,2,FALSE),FALSE)))/VLOOKUP(B169,'2-Kosten per locatie'!$A$14:$C$28,3,FALSE)</f>
        <v>0</v>
      </c>
      <c r="R169" s="282">
        <f t="shared" si="20"/>
        <v>0</v>
      </c>
      <c r="S169" s="282">
        <f t="shared" si="21"/>
        <v>0</v>
      </c>
      <c r="T169" s="283">
        <f>VLOOKUP(G169,'3-Productie normen'!A:N,11,FALSE)</f>
        <v>0</v>
      </c>
      <c r="U169" s="283"/>
      <c r="W169" s="284">
        <f t="shared" si="22"/>
        <v>727.9</v>
      </c>
    </row>
    <row r="170" spans="1:23" ht="14.1" customHeight="1">
      <c r="A170" s="37">
        <f t="shared" si="23"/>
        <v>170</v>
      </c>
      <c r="B170" s="265" t="s">
        <v>45</v>
      </c>
      <c r="C170" s="265" t="s">
        <v>130</v>
      </c>
      <c r="D170" s="276" t="s">
        <v>335</v>
      </c>
      <c r="E170" s="276" t="s">
        <v>341</v>
      </c>
      <c r="F170" s="265" t="s">
        <v>227</v>
      </c>
      <c r="G170" s="265" t="s">
        <v>96</v>
      </c>
      <c r="H170" s="277" t="s">
        <v>134</v>
      </c>
      <c r="I170" s="278">
        <v>2.9</v>
      </c>
      <c r="J170" s="279">
        <f t="shared" si="16"/>
        <v>251</v>
      </c>
      <c r="K170" s="280">
        <v>251</v>
      </c>
      <c r="L170" s="280"/>
      <c r="M170" s="280"/>
      <c r="N170" s="281" t="e">
        <f t="shared" si="17"/>
        <v>#DIV/0!</v>
      </c>
      <c r="O170" s="281">
        <f t="shared" si="18"/>
        <v>0</v>
      </c>
      <c r="P170" s="281">
        <f t="shared" si="19"/>
        <v>0</v>
      </c>
      <c r="Q170" s="282">
        <f>IF(K170="nio",0,IF(K170&gt;0,VLOOKUP(G170,'3-Productie normen'!A:N,VLOOKUP(K170,'3-Productie normen'!$B$31:$C$37,2,FALSE),FALSE)))/VLOOKUP(B170,'2-Kosten per locatie'!$A$14:$C$28,3,FALSE)</f>
        <v>0</v>
      </c>
      <c r="R170" s="282">
        <f t="shared" si="20"/>
        <v>0</v>
      </c>
      <c r="S170" s="282">
        <f t="shared" si="21"/>
        <v>0</v>
      </c>
      <c r="T170" s="283">
        <f>VLOOKUP(G170,'3-Productie normen'!A:N,11,FALSE)</f>
        <v>0</v>
      </c>
      <c r="U170" s="283"/>
      <c r="W170" s="284">
        <f t="shared" si="22"/>
        <v>727.9</v>
      </c>
    </row>
    <row r="171" spans="1:23" ht="14.1" customHeight="1">
      <c r="A171" s="37">
        <f t="shared" si="23"/>
        <v>171</v>
      </c>
      <c r="B171" s="265" t="s">
        <v>45</v>
      </c>
      <c r="C171" s="265" t="s">
        <v>130</v>
      </c>
      <c r="D171" s="276" t="s">
        <v>335</v>
      </c>
      <c r="E171" s="276" t="s">
        <v>342</v>
      </c>
      <c r="F171" s="265" t="s">
        <v>227</v>
      </c>
      <c r="G171" s="265" t="s">
        <v>96</v>
      </c>
      <c r="H171" s="277" t="s">
        <v>134</v>
      </c>
      <c r="I171" s="278">
        <v>3.2</v>
      </c>
      <c r="J171" s="279">
        <f t="shared" ref="J171:J234" si="24">SUM(K171:M171)</f>
        <v>251</v>
      </c>
      <c r="K171" s="280">
        <v>251</v>
      </c>
      <c r="L171" s="280"/>
      <c r="M171" s="280"/>
      <c r="N171" s="281" t="e">
        <f t="shared" ref="N171:N234" si="25">IF(K171="nio",0,IF(K171&gt;0,K171*I171/Q171,0))</f>
        <v>#DIV/0!</v>
      </c>
      <c r="O171" s="281">
        <f t="shared" ref="O171:O234" si="26">IF(L171&gt;0,L171*I171/R171,0)</f>
        <v>0</v>
      </c>
      <c r="P171" s="281">
        <f t="shared" ref="P171:P234" si="27">IF(M171&gt;0,M171*I171/S171,0)</f>
        <v>0</v>
      </c>
      <c r="Q171" s="282">
        <f>IF(K171="nio",0,IF(K171&gt;0,VLOOKUP(G171,'3-Productie normen'!A:N,VLOOKUP(K171,'3-Productie normen'!$B$31:$C$37,2,FALSE),FALSE)))/VLOOKUP(B171,'2-Kosten per locatie'!$A$14:$C$28,3,FALSE)</f>
        <v>0</v>
      </c>
      <c r="R171" s="282">
        <f t="shared" ref="R171:R234" si="28">IF(L171&gt;0,Q171*$R$8,0)</f>
        <v>0</v>
      </c>
      <c r="S171" s="282">
        <f t="shared" ref="S171:S234" si="29">IF(M171&gt;0,Q171*$S$8,0)</f>
        <v>0</v>
      </c>
      <c r="T171" s="283">
        <f>VLOOKUP(G171,'3-Productie normen'!A:N,11,FALSE)</f>
        <v>0</v>
      </c>
      <c r="U171" s="283"/>
      <c r="W171" s="284">
        <f t="shared" ref="W171:W234" si="30">J171*I171</f>
        <v>803.2</v>
      </c>
    </row>
    <row r="172" spans="1:23" ht="14.1" customHeight="1">
      <c r="A172" s="37">
        <f t="shared" si="23"/>
        <v>172</v>
      </c>
      <c r="B172" s="265" t="s">
        <v>45</v>
      </c>
      <c r="C172" s="265" t="s">
        <v>130</v>
      </c>
      <c r="D172" s="276" t="s">
        <v>335</v>
      </c>
      <c r="E172" s="276" t="s">
        <v>343</v>
      </c>
      <c r="F172" s="265" t="s">
        <v>235</v>
      </c>
      <c r="G172" s="265" t="s">
        <v>96</v>
      </c>
      <c r="H172" s="277" t="s">
        <v>134</v>
      </c>
      <c r="I172" s="278">
        <v>18.8</v>
      </c>
      <c r="J172" s="279">
        <f t="shared" si="24"/>
        <v>251</v>
      </c>
      <c r="K172" s="280">
        <v>251</v>
      </c>
      <c r="L172" s="280"/>
      <c r="M172" s="280"/>
      <c r="N172" s="281" t="e">
        <f t="shared" si="25"/>
        <v>#DIV/0!</v>
      </c>
      <c r="O172" s="281">
        <f t="shared" si="26"/>
        <v>0</v>
      </c>
      <c r="P172" s="281">
        <f t="shared" si="27"/>
        <v>0</v>
      </c>
      <c r="Q172" s="282">
        <f>IF(K172="nio",0,IF(K172&gt;0,VLOOKUP(G172,'3-Productie normen'!A:N,VLOOKUP(K172,'3-Productie normen'!$B$31:$C$37,2,FALSE),FALSE)))/VLOOKUP(B172,'2-Kosten per locatie'!$A$14:$C$28,3,FALSE)</f>
        <v>0</v>
      </c>
      <c r="R172" s="282">
        <f t="shared" si="28"/>
        <v>0</v>
      </c>
      <c r="S172" s="282">
        <f t="shared" si="29"/>
        <v>0</v>
      </c>
      <c r="T172" s="283">
        <f>VLOOKUP(G172,'3-Productie normen'!A:N,11,FALSE)</f>
        <v>0</v>
      </c>
      <c r="U172" s="283"/>
      <c r="W172" s="284">
        <f t="shared" si="30"/>
        <v>4718.8</v>
      </c>
    </row>
    <row r="173" spans="1:23" ht="14.1" customHeight="1">
      <c r="A173" s="37">
        <f t="shared" si="23"/>
        <v>173</v>
      </c>
      <c r="B173" s="265" t="s">
        <v>45</v>
      </c>
      <c r="C173" s="265" t="s">
        <v>130</v>
      </c>
      <c r="D173" s="276" t="s">
        <v>335</v>
      </c>
      <c r="E173" s="276" t="s">
        <v>344</v>
      </c>
      <c r="F173" s="265" t="s">
        <v>225</v>
      </c>
      <c r="G173" s="265" t="s">
        <v>86</v>
      </c>
      <c r="H173" s="277" t="s">
        <v>138</v>
      </c>
      <c r="I173" s="278">
        <v>9.4</v>
      </c>
      <c r="J173" s="279">
        <f t="shared" si="24"/>
        <v>251</v>
      </c>
      <c r="K173" s="280">
        <v>251</v>
      </c>
      <c r="L173" s="280"/>
      <c r="M173" s="280"/>
      <c r="N173" s="281" t="e">
        <f t="shared" si="25"/>
        <v>#DIV/0!</v>
      </c>
      <c r="O173" s="281">
        <f t="shared" si="26"/>
        <v>0</v>
      </c>
      <c r="P173" s="281">
        <f t="shared" si="27"/>
        <v>0</v>
      </c>
      <c r="Q173" s="282">
        <f>IF(K173="nio",0,IF(K173&gt;0,VLOOKUP(G173,'3-Productie normen'!A:N,VLOOKUP(K173,'3-Productie normen'!$B$31:$C$37,2,FALSE),FALSE)))/VLOOKUP(B173,'2-Kosten per locatie'!$A$14:$C$28,3,FALSE)</f>
        <v>0</v>
      </c>
      <c r="R173" s="282">
        <f t="shared" si="28"/>
        <v>0</v>
      </c>
      <c r="S173" s="282">
        <f t="shared" si="29"/>
        <v>0</v>
      </c>
      <c r="T173" s="283">
        <f>VLOOKUP(G173,'3-Productie normen'!A:N,11,FALSE)</f>
        <v>0</v>
      </c>
      <c r="U173" s="283"/>
      <c r="W173" s="284">
        <f t="shared" si="30"/>
        <v>2359.4</v>
      </c>
    </row>
    <row r="174" spans="1:23" ht="14.1" customHeight="1">
      <c r="A174" s="37">
        <f t="shared" si="23"/>
        <v>174</v>
      </c>
      <c r="B174" s="265" t="s">
        <v>45</v>
      </c>
      <c r="C174" s="265" t="s">
        <v>130</v>
      </c>
      <c r="D174" s="276" t="s">
        <v>335</v>
      </c>
      <c r="E174" s="276" t="s">
        <v>345</v>
      </c>
      <c r="F174" s="265" t="s">
        <v>160</v>
      </c>
      <c r="G174" s="265" t="s">
        <v>96</v>
      </c>
      <c r="H174" s="277" t="s">
        <v>134</v>
      </c>
      <c r="I174" s="278">
        <v>39.5</v>
      </c>
      <c r="J174" s="279">
        <f t="shared" si="24"/>
        <v>251</v>
      </c>
      <c r="K174" s="280">
        <v>251</v>
      </c>
      <c r="L174" s="280"/>
      <c r="M174" s="280"/>
      <c r="N174" s="281" t="e">
        <f t="shared" si="25"/>
        <v>#DIV/0!</v>
      </c>
      <c r="O174" s="281">
        <f t="shared" si="26"/>
        <v>0</v>
      </c>
      <c r="P174" s="281">
        <f t="shared" si="27"/>
        <v>0</v>
      </c>
      <c r="Q174" s="282">
        <f>IF(K174="nio",0,IF(K174&gt;0,VLOOKUP(G174,'3-Productie normen'!A:N,VLOOKUP(K174,'3-Productie normen'!$B$31:$C$37,2,FALSE),FALSE)))/VLOOKUP(B174,'2-Kosten per locatie'!$A$14:$C$28,3,FALSE)</f>
        <v>0</v>
      </c>
      <c r="R174" s="282">
        <f t="shared" si="28"/>
        <v>0</v>
      </c>
      <c r="S174" s="282">
        <f t="shared" si="29"/>
        <v>0</v>
      </c>
      <c r="T174" s="283">
        <f>VLOOKUP(G174,'3-Productie normen'!A:N,11,FALSE)</f>
        <v>0</v>
      </c>
      <c r="U174" s="283"/>
      <c r="W174" s="284">
        <f t="shared" si="30"/>
        <v>9914.5</v>
      </c>
    </row>
    <row r="175" spans="1:23" ht="14.1" customHeight="1">
      <c r="A175" s="37">
        <f t="shared" si="23"/>
        <v>175</v>
      </c>
      <c r="B175" s="265" t="s">
        <v>45</v>
      </c>
      <c r="C175" s="265" t="s">
        <v>130</v>
      </c>
      <c r="D175" s="276" t="s">
        <v>335</v>
      </c>
      <c r="E175" s="276" t="s">
        <v>346</v>
      </c>
      <c r="F175" s="265" t="s">
        <v>167</v>
      </c>
      <c r="G175" s="265" t="s">
        <v>81</v>
      </c>
      <c r="H175" s="277" t="s">
        <v>134</v>
      </c>
      <c r="I175" s="278">
        <v>61</v>
      </c>
      <c r="J175" s="279">
        <f t="shared" si="24"/>
        <v>251</v>
      </c>
      <c r="K175" s="280">
        <v>251</v>
      </c>
      <c r="L175" s="280"/>
      <c r="M175" s="280"/>
      <c r="N175" s="281" t="e">
        <f t="shared" si="25"/>
        <v>#DIV/0!</v>
      </c>
      <c r="O175" s="281">
        <f t="shared" si="26"/>
        <v>0</v>
      </c>
      <c r="P175" s="281">
        <f t="shared" si="27"/>
        <v>0</v>
      </c>
      <c r="Q175" s="282">
        <f>IF(K175="nio",0,IF(K175&gt;0,VLOOKUP(G175,'3-Productie normen'!A:N,VLOOKUP(K175,'3-Productie normen'!$B$31:$C$37,2,FALSE),FALSE)))/VLOOKUP(B175,'2-Kosten per locatie'!$A$14:$C$28,3,FALSE)</f>
        <v>0</v>
      </c>
      <c r="R175" s="282">
        <f t="shared" si="28"/>
        <v>0</v>
      </c>
      <c r="S175" s="282">
        <f t="shared" si="29"/>
        <v>0</v>
      </c>
      <c r="T175" s="283">
        <f>VLOOKUP(G175,'3-Productie normen'!A:N,11,FALSE)</f>
        <v>0</v>
      </c>
      <c r="U175" s="283"/>
      <c r="W175" s="284">
        <f t="shared" si="30"/>
        <v>15311</v>
      </c>
    </row>
    <row r="176" spans="1:23" ht="14.1" customHeight="1">
      <c r="A176" s="37">
        <f t="shared" si="23"/>
        <v>176</v>
      </c>
      <c r="B176" s="265" t="s">
        <v>45</v>
      </c>
      <c r="C176" s="265" t="s">
        <v>130</v>
      </c>
      <c r="D176" s="276" t="s">
        <v>335</v>
      </c>
      <c r="E176" s="276" t="s">
        <v>347</v>
      </c>
      <c r="F176" s="265" t="s">
        <v>233</v>
      </c>
      <c r="G176" s="265" t="s">
        <v>81</v>
      </c>
      <c r="H176" s="277" t="s">
        <v>138</v>
      </c>
      <c r="I176" s="278">
        <v>9.4</v>
      </c>
      <c r="J176" s="279">
        <f t="shared" si="24"/>
        <v>251</v>
      </c>
      <c r="K176" s="280">
        <v>251</v>
      </c>
      <c r="L176" s="280"/>
      <c r="M176" s="280"/>
      <c r="N176" s="281" t="e">
        <f t="shared" si="25"/>
        <v>#DIV/0!</v>
      </c>
      <c r="O176" s="281">
        <f t="shared" si="26"/>
        <v>0</v>
      </c>
      <c r="P176" s="281">
        <f t="shared" si="27"/>
        <v>0</v>
      </c>
      <c r="Q176" s="282">
        <f>IF(K176="nio",0,IF(K176&gt;0,VLOOKUP(G176,'3-Productie normen'!A:N,VLOOKUP(K176,'3-Productie normen'!$B$31:$C$37,2,FALSE),FALSE)))/VLOOKUP(B176,'2-Kosten per locatie'!$A$14:$C$28,3,FALSE)</f>
        <v>0</v>
      </c>
      <c r="R176" s="282">
        <f t="shared" si="28"/>
        <v>0</v>
      </c>
      <c r="S176" s="282">
        <f t="shared" si="29"/>
        <v>0</v>
      </c>
      <c r="T176" s="283">
        <f>VLOOKUP(G176,'3-Productie normen'!A:N,11,FALSE)</f>
        <v>0</v>
      </c>
      <c r="U176" s="283"/>
      <c r="W176" s="284">
        <f t="shared" si="30"/>
        <v>2359.4</v>
      </c>
    </row>
    <row r="177" spans="1:23" ht="14.1" customHeight="1">
      <c r="A177" s="37">
        <f t="shared" si="23"/>
        <v>177</v>
      </c>
      <c r="B177" s="265" t="s">
        <v>45</v>
      </c>
      <c r="C177" s="265" t="s">
        <v>130</v>
      </c>
      <c r="D177" s="276" t="s">
        <v>335</v>
      </c>
      <c r="E177" s="276" t="s">
        <v>348</v>
      </c>
      <c r="F177" s="265" t="s">
        <v>235</v>
      </c>
      <c r="G177" s="265" t="s">
        <v>96</v>
      </c>
      <c r="H177" s="277" t="s">
        <v>134</v>
      </c>
      <c r="I177" s="278">
        <v>12.9</v>
      </c>
      <c r="J177" s="279">
        <f t="shared" si="24"/>
        <v>251</v>
      </c>
      <c r="K177" s="280">
        <v>251</v>
      </c>
      <c r="L177" s="280"/>
      <c r="M177" s="280"/>
      <c r="N177" s="281" t="e">
        <f t="shared" si="25"/>
        <v>#DIV/0!</v>
      </c>
      <c r="O177" s="281">
        <f t="shared" si="26"/>
        <v>0</v>
      </c>
      <c r="P177" s="281">
        <f t="shared" si="27"/>
        <v>0</v>
      </c>
      <c r="Q177" s="282">
        <f>IF(K177="nio",0,IF(K177&gt;0,VLOOKUP(G177,'3-Productie normen'!A:N,VLOOKUP(K177,'3-Productie normen'!$B$31:$C$37,2,FALSE),FALSE)))/VLOOKUP(B177,'2-Kosten per locatie'!$A$14:$C$28,3,FALSE)</f>
        <v>0</v>
      </c>
      <c r="R177" s="282">
        <f t="shared" si="28"/>
        <v>0</v>
      </c>
      <c r="S177" s="282">
        <f t="shared" si="29"/>
        <v>0</v>
      </c>
      <c r="T177" s="283">
        <f>VLOOKUP(G177,'3-Productie normen'!A:N,11,FALSE)</f>
        <v>0</v>
      </c>
      <c r="U177" s="283"/>
      <c r="W177" s="284">
        <f t="shared" si="30"/>
        <v>3237.9</v>
      </c>
    </row>
    <row r="178" spans="1:23" ht="14.1" customHeight="1">
      <c r="A178" s="37">
        <f t="shared" si="23"/>
        <v>178</v>
      </c>
      <c r="B178" s="265" t="s">
        <v>45</v>
      </c>
      <c r="C178" s="265" t="s">
        <v>130</v>
      </c>
      <c r="D178" s="276" t="s">
        <v>335</v>
      </c>
      <c r="E178" s="276" t="s">
        <v>349</v>
      </c>
      <c r="F178" s="265" t="s">
        <v>227</v>
      </c>
      <c r="G178" s="265" t="s">
        <v>96</v>
      </c>
      <c r="H178" s="277" t="s">
        <v>134</v>
      </c>
      <c r="I178" s="278">
        <v>2.9</v>
      </c>
      <c r="J178" s="279">
        <f t="shared" si="24"/>
        <v>251</v>
      </c>
      <c r="K178" s="280">
        <v>251</v>
      </c>
      <c r="L178" s="280"/>
      <c r="M178" s="280"/>
      <c r="N178" s="281" t="e">
        <f t="shared" si="25"/>
        <v>#DIV/0!</v>
      </c>
      <c r="O178" s="281">
        <f t="shared" si="26"/>
        <v>0</v>
      </c>
      <c r="P178" s="281">
        <f t="shared" si="27"/>
        <v>0</v>
      </c>
      <c r="Q178" s="282">
        <f>IF(K178="nio",0,IF(K178&gt;0,VLOOKUP(G178,'3-Productie normen'!A:N,VLOOKUP(K178,'3-Productie normen'!$B$31:$C$37,2,FALSE),FALSE)))/VLOOKUP(B178,'2-Kosten per locatie'!$A$14:$C$28,3,FALSE)</f>
        <v>0</v>
      </c>
      <c r="R178" s="282">
        <f t="shared" si="28"/>
        <v>0</v>
      </c>
      <c r="S178" s="282">
        <f t="shared" si="29"/>
        <v>0</v>
      </c>
      <c r="T178" s="283">
        <f>VLOOKUP(G178,'3-Productie normen'!A:N,11,FALSE)</f>
        <v>0</v>
      </c>
      <c r="U178" s="283"/>
      <c r="W178" s="284">
        <f t="shared" si="30"/>
        <v>727.9</v>
      </c>
    </row>
    <row r="179" spans="1:23" ht="14.1" customHeight="1">
      <c r="A179" s="37">
        <f t="shared" si="23"/>
        <v>179</v>
      </c>
      <c r="B179" s="265" t="s">
        <v>45</v>
      </c>
      <c r="C179" s="265" t="s">
        <v>130</v>
      </c>
      <c r="D179" s="276" t="s">
        <v>335</v>
      </c>
      <c r="E179" s="276" t="s">
        <v>350</v>
      </c>
      <c r="F179" s="265" t="s">
        <v>227</v>
      </c>
      <c r="G179" s="265" t="s">
        <v>96</v>
      </c>
      <c r="H179" s="277" t="s">
        <v>134</v>
      </c>
      <c r="I179" s="278">
        <v>2.9</v>
      </c>
      <c r="J179" s="279">
        <f t="shared" si="24"/>
        <v>251</v>
      </c>
      <c r="K179" s="280">
        <v>251</v>
      </c>
      <c r="L179" s="280"/>
      <c r="M179" s="280"/>
      <c r="N179" s="281" t="e">
        <f t="shared" si="25"/>
        <v>#DIV/0!</v>
      </c>
      <c r="O179" s="281">
        <f t="shared" si="26"/>
        <v>0</v>
      </c>
      <c r="P179" s="281">
        <f t="shared" si="27"/>
        <v>0</v>
      </c>
      <c r="Q179" s="282">
        <f>IF(K179="nio",0,IF(K179&gt;0,VLOOKUP(G179,'3-Productie normen'!A:N,VLOOKUP(K179,'3-Productie normen'!$B$31:$C$37,2,FALSE),FALSE)))/VLOOKUP(B179,'2-Kosten per locatie'!$A$14:$C$28,3,FALSE)</f>
        <v>0</v>
      </c>
      <c r="R179" s="282">
        <f t="shared" si="28"/>
        <v>0</v>
      </c>
      <c r="S179" s="282">
        <f t="shared" si="29"/>
        <v>0</v>
      </c>
      <c r="T179" s="283">
        <f>VLOOKUP(G179,'3-Productie normen'!A:N,11,FALSE)</f>
        <v>0</v>
      </c>
      <c r="U179" s="283"/>
      <c r="W179" s="284">
        <f t="shared" si="30"/>
        <v>727.9</v>
      </c>
    </row>
    <row r="180" spans="1:23" ht="14.1" customHeight="1">
      <c r="A180" s="37">
        <f t="shared" si="23"/>
        <v>180</v>
      </c>
      <c r="B180" s="265" t="s">
        <v>45</v>
      </c>
      <c r="C180" s="265" t="s">
        <v>130</v>
      </c>
      <c r="D180" s="276" t="s">
        <v>335</v>
      </c>
      <c r="E180" s="276" t="s">
        <v>351</v>
      </c>
      <c r="F180" s="265" t="s">
        <v>227</v>
      </c>
      <c r="G180" s="265" t="s">
        <v>96</v>
      </c>
      <c r="H180" s="277" t="s">
        <v>134</v>
      </c>
      <c r="I180" s="278">
        <v>3.2</v>
      </c>
      <c r="J180" s="279">
        <f t="shared" si="24"/>
        <v>251</v>
      </c>
      <c r="K180" s="280">
        <v>251</v>
      </c>
      <c r="L180" s="280"/>
      <c r="M180" s="280"/>
      <c r="N180" s="281" t="e">
        <f t="shared" si="25"/>
        <v>#DIV/0!</v>
      </c>
      <c r="O180" s="281">
        <f t="shared" si="26"/>
        <v>0</v>
      </c>
      <c r="P180" s="281">
        <f t="shared" si="27"/>
        <v>0</v>
      </c>
      <c r="Q180" s="282">
        <f>IF(K180="nio",0,IF(K180&gt;0,VLOOKUP(G180,'3-Productie normen'!A:N,VLOOKUP(K180,'3-Productie normen'!$B$31:$C$37,2,FALSE),FALSE)))/VLOOKUP(B180,'2-Kosten per locatie'!$A$14:$C$28,3,FALSE)</f>
        <v>0</v>
      </c>
      <c r="R180" s="282">
        <f t="shared" si="28"/>
        <v>0</v>
      </c>
      <c r="S180" s="282">
        <f t="shared" si="29"/>
        <v>0</v>
      </c>
      <c r="T180" s="283">
        <f>VLOOKUP(G180,'3-Productie normen'!A:N,11,FALSE)</f>
        <v>0</v>
      </c>
      <c r="U180" s="283"/>
      <c r="W180" s="284">
        <f t="shared" si="30"/>
        <v>803.2</v>
      </c>
    </row>
    <row r="181" spans="1:23" ht="14.1" customHeight="1">
      <c r="A181" s="37">
        <f t="shared" si="23"/>
        <v>181</v>
      </c>
      <c r="B181" s="265" t="s">
        <v>45</v>
      </c>
      <c r="C181" s="265" t="s">
        <v>130</v>
      </c>
      <c r="D181" s="276" t="s">
        <v>335</v>
      </c>
      <c r="E181" s="276" t="s">
        <v>352</v>
      </c>
      <c r="F181" s="265" t="s">
        <v>167</v>
      </c>
      <c r="G181" s="265" t="s">
        <v>81</v>
      </c>
      <c r="H181" s="277" t="s">
        <v>134</v>
      </c>
      <c r="I181" s="278">
        <v>35.299999999999997</v>
      </c>
      <c r="J181" s="279">
        <f t="shared" si="24"/>
        <v>251</v>
      </c>
      <c r="K181" s="280">
        <v>251</v>
      </c>
      <c r="L181" s="280"/>
      <c r="M181" s="280"/>
      <c r="N181" s="281" t="e">
        <f t="shared" si="25"/>
        <v>#DIV/0!</v>
      </c>
      <c r="O181" s="281">
        <f t="shared" si="26"/>
        <v>0</v>
      </c>
      <c r="P181" s="281">
        <f t="shared" si="27"/>
        <v>0</v>
      </c>
      <c r="Q181" s="282">
        <f>IF(K181="nio",0,IF(K181&gt;0,VLOOKUP(G181,'3-Productie normen'!A:N,VLOOKUP(K181,'3-Productie normen'!$B$31:$C$37,2,FALSE),FALSE)))/VLOOKUP(B181,'2-Kosten per locatie'!$A$14:$C$28,3,FALSE)</f>
        <v>0</v>
      </c>
      <c r="R181" s="282">
        <f t="shared" si="28"/>
        <v>0</v>
      </c>
      <c r="S181" s="282">
        <f t="shared" si="29"/>
        <v>0</v>
      </c>
      <c r="T181" s="283">
        <f>VLOOKUP(G181,'3-Productie normen'!A:N,11,FALSE)</f>
        <v>0</v>
      </c>
      <c r="U181" s="283"/>
      <c r="W181" s="284">
        <f t="shared" si="30"/>
        <v>8860.2999999999993</v>
      </c>
    </row>
    <row r="182" spans="1:23" ht="14.1" customHeight="1">
      <c r="A182" s="37">
        <f t="shared" si="23"/>
        <v>182</v>
      </c>
      <c r="B182" s="265" t="s">
        <v>45</v>
      </c>
      <c r="C182" s="265" t="s">
        <v>130</v>
      </c>
      <c r="D182" s="276" t="s">
        <v>335</v>
      </c>
      <c r="E182" s="276" t="s">
        <v>353</v>
      </c>
      <c r="F182" s="265" t="s">
        <v>235</v>
      </c>
      <c r="G182" s="265" t="s">
        <v>96</v>
      </c>
      <c r="H182" s="277" t="s">
        <v>134</v>
      </c>
      <c r="I182" s="278">
        <v>18.8</v>
      </c>
      <c r="J182" s="279">
        <f t="shared" si="24"/>
        <v>251</v>
      </c>
      <c r="K182" s="280">
        <v>251</v>
      </c>
      <c r="L182" s="280"/>
      <c r="M182" s="280"/>
      <c r="N182" s="281" t="e">
        <f t="shared" si="25"/>
        <v>#DIV/0!</v>
      </c>
      <c r="O182" s="281">
        <f t="shared" si="26"/>
        <v>0</v>
      </c>
      <c r="P182" s="281">
        <f t="shared" si="27"/>
        <v>0</v>
      </c>
      <c r="Q182" s="282">
        <f>IF(K182="nio",0,IF(K182&gt;0,VLOOKUP(G182,'3-Productie normen'!A:N,VLOOKUP(K182,'3-Productie normen'!$B$31:$C$37,2,FALSE),FALSE)))/VLOOKUP(B182,'2-Kosten per locatie'!$A$14:$C$28,3,FALSE)</f>
        <v>0</v>
      </c>
      <c r="R182" s="282">
        <f t="shared" si="28"/>
        <v>0</v>
      </c>
      <c r="S182" s="282">
        <f t="shared" si="29"/>
        <v>0</v>
      </c>
      <c r="T182" s="283">
        <f>VLOOKUP(G182,'3-Productie normen'!A:N,11,FALSE)</f>
        <v>0</v>
      </c>
      <c r="U182" s="283"/>
      <c r="W182" s="284">
        <f t="shared" si="30"/>
        <v>4718.8</v>
      </c>
    </row>
    <row r="183" spans="1:23" ht="14.1" customHeight="1">
      <c r="A183" s="37">
        <f t="shared" si="23"/>
        <v>183</v>
      </c>
      <c r="B183" s="265" t="s">
        <v>45</v>
      </c>
      <c r="C183" s="265" t="s">
        <v>130</v>
      </c>
      <c r="D183" s="276" t="s">
        <v>335</v>
      </c>
      <c r="E183" s="276" t="s">
        <v>354</v>
      </c>
      <c r="F183" s="265" t="s">
        <v>283</v>
      </c>
      <c r="G183" s="265" t="s">
        <v>96</v>
      </c>
      <c r="H183" s="277" t="s">
        <v>134</v>
      </c>
      <c r="I183" s="278">
        <v>38.1</v>
      </c>
      <c r="J183" s="279">
        <f t="shared" si="24"/>
        <v>251</v>
      </c>
      <c r="K183" s="280">
        <v>251</v>
      </c>
      <c r="L183" s="280"/>
      <c r="M183" s="280"/>
      <c r="N183" s="281" t="e">
        <f t="shared" si="25"/>
        <v>#DIV/0!</v>
      </c>
      <c r="O183" s="281">
        <f t="shared" si="26"/>
        <v>0</v>
      </c>
      <c r="P183" s="281">
        <f t="shared" si="27"/>
        <v>0</v>
      </c>
      <c r="Q183" s="282">
        <f>IF(K183="nio",0,IF(K183&gt;0,VLOOKUP(G183,'3-Productie normen'!A:N,VLOOKUP(K183,'3-Productie normen'!$B$31:$C$37,2,FALSE),FALSE)))/VLOOKUP(B183,'2-Kosten per locatie'!$A$14:$C$28,3,FALSE)</f>
        <v>0</v>
      </c>
      <c r="R183" s="282">
        <f t="shared" si="28"/>
        <v>0</v>
      </c>
      <c r="S183" s="282">
        <f t="shared" si="29"/>
        <v>0</v>
      </c>
      <c r="T183" s="283">
        <f>VLOOKUP(G183,'3-Productie normen'!A:N,11,FALSE)</f>
        <v>0</v>
      </c>
      <c r="U183" s="283"/>
      <c r="W183" s="284">
        <f t="shared" si="30"/>
        <v>9563.1</v>
      </c>
    </row>
    <row r="184" spans="1:23" ht="14.1" customHeight="1">
      <c r="A184" s="37">
        <f t="shared" si="23"/>
        <v>184</v>
      </c>
      <c r="B184" s="265" t="s">
        <v>45</v>
      </c>
      <c r="C184" s="265" t="s">
        <v>130</v>
      </c>
      <c r="D184" s="276" t="s">
        <v>335</v>
      </c>
      <c r="E184" s="276" t="s">
        <v>355</v>
      </c>
      <c r="F184" s="265" t="s">
        <v>167</v>
      </c>
      <c r="G184" s="265" t="s">
        <v>81</v>
      </c>
      <c r="H184" s="277" t="s">
        <v>134</v>
      </c>
      <c r="I184" s="278">
        <v>75.5</v>
      </c>
      <c r="J184" s="279">
        <f t="shared" si="24"/>
        <v>251</v>
      </c>
      <c r="K184" s="280">
        <v>251</v>
      </c>
      <c r="L184" s="280"/>
      <c r="M184" s="280"/>
      <c r="N184" s="281" t="e">
        <f t="shared" si="25"/>
        <v>#DIV/0!</v>
      </c>
      <c r="O184" s="281">
        <f t="shared" si="26"/>
        <v>0</v>
      </c>
      <c r="P184" s="281">
        <f t="shared" si="27"/>
        <v>0</v>
      </c>
      <c r="Q184" s="282">
        <f>IF(K184="nio",0,IF(K184&gt;0,VLOOKUP(G184,'3-Productie normen'!A:N,VLOOKUP(K184,'3-Productie normen'!$B$31:$C$37,2,FALSE),FALSE)))/VLOOKUP(B184,'2-Kosten per locatie'!$A$14:$C$28,3,FALSE)</f>
        <v>0</v>
      </c>
      <c r="R184" s="282">
        <f t="shared" si="28"/>
        <v>0</v>
      </c>
      <c r="S184" s="282">
        <f t="shared" si="29"/>
        <v>0</v>
      </c>
      <c r="T184" s="283">
        <f>VLOOKUP(G184,'3-Productie normen'!A:N,11,FALSE)</f>
        <v>0</v>
      </c>
      <c r="U184" s="283"/>
      <c r="W184" s="284">
        <f t="shared" si="30"/>
        <v>18950.5</v>
      </c>
    </row>
    <row r="185" spans="1:23" ht="14.1" customHeight="1">
      <c r="A185" s="37">
        <f t="shared" si="23"/>
        <v>185</v>
      </c>
      <c r="B185" s="265" t="s">
        <v>45</v>
      </c>
      <c r="C185" s="265" t="s">
        <v>130</v>
      </c>
      <c r="D185" s="276" t="s">
        <v>335</v>
      </c>
      <c r="E185" s="276" t="s">
        <v>356</v>
      </c>
      <c r="F185" s="265" t="s">
        <v>227</v>
      </c>
      <c r="G185" s="265" t="s">
        <v>96</v>
      </c>
      <c r="H185" s="277" t="s">
        <v>134</v>
      </c>
      <c r="I185" s="278">
        <v>2.9</v>
      </c>
      <c r="J185" s="279">
        <f t="shared" si="24"/>
        <v>251</v>
      </c>
      <c r="K185" s="280">
        <v>251</v>
      </c>
      <c r="L185" s="280"/>
      <c r="M185" s="280"/>
      <c r="N185" s="281" t="e">
        <f t="shared" si="25"/>
        <v>#DIV/0!</v>
      </c>
      <c r="O185" s="281">
        <f t="shared" si="26"/>
        <v>0</v>
      </c>
      <c r="P185" s="281">
        <f t="shared" si="27"/>
        <v>0</v>
      </c>
      <c r="Q185" s="282">
        <f>IF(K185="nio",0,IF(K185&gt;0,VLOOKUP(G185,'3-Productie normen'!A:N,VLOOKUP(K185,'3-Productie normen'!$B$31:$C$37,2,FALSE),FALSE)))/VLOOKUP(B185,'2-Kosten per locatie'!$A$14:$C$28,3,FALSE)</f>
        <v>0</v>
      </c>
      <c r="R185" s="282">
        <f t="shared" si="28"/>
        <v>0</v>
      </c>
      <c r="S185" s="282">
        <f t="shared" si="29"/>
        <v>0</v>
      </c>
      <c r="T185" s="283">
        <f>VLOOKUP(G185,'3-Productie normen'!A:N,11,FALSE)</f>
        <v>0</v>
      </c>
      <c r="U185" s="283"/>
      <c r="W185" s="284">
        <f t="shared" si="30"/>
        <v>727.9</v>
      </c>
    </row>
    <row r="186" spans="1:23" ht="14.1" customHeight="1">
      <c r="A186" s="37">
        <f t="shared" si="23"/>
        <v>186</v>
      </c>
      <c r="B186" s="265" t="s">
        <v>45</v>
      </c>
      <c r="C186" s="265" t="s">
        <v>130</v>
      </c>
      <c r="D186" s="276" t="s">
        <v>335</v>
      </c>
      <c r="E186" s="276" t="s">
        <v>357</v>
      </c>
      <c r="F186" s="265" t="s">
        <v>227</v>
      </c>
      <c r="G186" s="265" t="s">
        <v>96</v>
      </c>
      <c r="H186" s="277" t="s">
        <v>134</v>
      </c>
      <c r="I186" s="278">
        <v>2.9</v>
      </c>
      <c r="J186" s="279">
        <f t="shared" si="24"/>
        <v>251</v>
      </c>
      <c r="K186" s="280">
        <v>251</v>
      </c>
      <c r="L186" s="280"/>
      <c r="M186" s="280"/>
      <c r="N186" s="281" t="e">
        <f t="shared" si="25"/>
        <v>#DIV/0!</v>
      </c>
      <c r="O186" s="281">
        <f t="shared" si="26"/>
        <v>0</v>
      </c>
      <c r="P186" s="281">
        <f t="shared" si="27"/>
        <v>0</v>
      </c>
      <c r="Q186" s="282">
        <f>IF(K186="nio",0,IF(K186&gt;0,VLOOKUP(G186,'3-Productie normen'!A:N,VLOOKUP(K186,'3-Productie normen'!$B$31:$C$37,2,FALSE),FALSE)))/VLOOKUP(B186,'2-Kosten per locatie'!$A$14:$C$28,3,FALSE)</f>
        <v>0</v>
      </c>
      <c r="R186" s="282">
        <f t="shared" si="28"/>
        <v>0</v>
      </c>
      <c r="S186" s="282">
        <f t="shared" si="29"/>
        <v>0</v>
      </c>
      <c r="T186" s="283">
        <f>VLOOKUP(G186,'3-Productie normen'!A:N,11,FALSE)</f>
        <v>0</v>
      </c>
      <c r="U186" s="283"/>
      <c r="W186" s="284">
        <f t="shared" si="30"/>
        <v>727.9</v>
      </c>
    </row>
    <row r="187" spans="1:23" ht="14.1" customHeight="1">
      <c r="A187" s="37">
        <f t="shared" si="23"/>
        <v>187</v>
      </c>
      <c r="B187" s="265" t="s">
        <v>45</v>
      </c>
      <c r="C187" s="265" t="s">
        <v>130</v>
      </c>
      <c r="D187" s="276" t="s">
        <v>335</v>
      </c>
      <c r="E187" s="276" t="s">
        <v>358</v>
      </c>
      <c r="F187" s="265" t="s">
        <v>227</v>
      </c>
      <c r="G187" s="265" t="s">
        <v>96</v>
      </c>
      <c r="H187" s="277" t="s">
        <v>134</v>
      </c>
      <c r="I187" s="278">
        <v>3.2</v>
      </c>
      <c r="J187" s="279">
        <f t="shared" si="24"/>
        <v>251</v>
      </c>
      <c r="K187" s="280">
        <v>251</v>
      </c>
      <c r="L187" s="280"/>
      <c r="M187" s="280"/>
      <c r="N187" s="281" t="e">
        <f t="shared" si="25"/>
        <v>#DIV/0!</v>
      </c>
      <c r="O187" s="281">
        <f t="shared" si="26"/>
        <v>0</v>
      </c>
      <c r="P187" s="281">
        <f t="shared" si="27"/>
        <v>0</v>
      </c>
      <c r="Q187" s="282">
        <f>IF(K187="nio",0,IF(K187&gt;0,VLOOKUP(G187,'3-Productie normen'!A:N,VLOOKUP(K187,'3-Productie normen'!$B$31:$C$37,2,FALSE),FALSE)))/VLOOKUP(B187,'2-Kosten per locatie'!$A$14:$C$28,3,FALSE)</f>
        <v>0</v>
      </c>
      <c r="R187" s="282">
        <f t="shared" si="28"/>
        <v>0</v>
      </c>
      <c r="S187" s="282">
        <f t="shared" si="29"/>
        <v>0</v>
      </c>
      <c r="T187" s="283">
        <f>VLOOKUP(G187,'3-Productie normen'!A:N,11,FALSE)</f>
        <v>0</v>
      </c>
      <c r="U187" s="283"/>
      <c r="W187" s="284">
        <f t="shared" si="30"/>
        <v>803.2</v>
      </c>
    </row>
    <row r="188" spans="1:23" ht="14.1" customHeight="1">
      <c r="A188" s="37">
        <f t="shared" si="23"/>
        <v>188</v>
      </c>
      <c r="B188" s="265" t="s">
        <v>45</v>
      </c>
      <c r="C188" s="265" t="s">
        <v>130</v>
      </c>
      <c r="D188" s="276" t="s">
        <v>335</v>
      </c>
      <c r="E188" s="276" t="s">
        <v>359</v>
      </c>
      <c r="F188" s="265" t="s">
        <v>235</v>
      </c>
      <c r="G188" s="265" t="s">
        <v>96</v>
      </c>
      <c r="H188" s="277" t="s">
        <v>134</v>
      </c>
      <c r="I188" s="278">
        <v>18.899999999999999</v>
      </c>
      <c r="J188" s="279">
        <f t="shared" si="24"/>
        <v>251</v>
      </c>
      <c r="K188" s="280">
        <v>251</v>
      </c>
      <c r="L188" s="280"/>
      <c r="M188" s="280"/>
      <c r="N188" s="281" t="e">
        <f t="shared" si="25"/>
        <v>#DIV/0!</v>
      </c>
      <c r="O188" s="281">
        <f t="shared" si="26"/>
        <v>0</v>
      </c>
      <c r="P188" s="281">
        <f t="shared" si="27"/>
        <v>0</v>
      </c>
      <c r="Q188" s="282">
        <f>IF(K188="nio",0,IF(K188&gt;0,VLOOKUP(G188,'3-Productie normen'!A:N,VLOOKUP(K188,'3-Productie normen'!$B$31:$C$37,2,FALSE),FALSE)))/VLOOKUP(B188,'2-Kosten per locatie'!$A$14:$C$28,3,FALSE)</f>
        <v>0</v>
      </c>
      <c r="R188" s="282">
        <f t="shared" si="28"/>
        <v>0</v>
      </c>
      <c r="S188" s="282">
        <f t="shared" si="29"/>
        <v>0</v>
      </c>
      <c r="T188" s="283">
        <f>VLOOKUP(G188,'3-Productie normen'!A:N,11,FALSE)</f>
        <v>0</v>
      </c>
      <c r="U188" s="283"/>
      <c r="W188" s="284">
        <f t="shared" si="30"/>
        <v>4743.8999999999996</v>
      </c>
    </row>
    <row r="189" spans="1:23" ht="14.1" customHeight="1">
      <c r="A189" s="37">
        <f t="shared" si="23"/>
        <v>189</v>
      </c>
      <c r="B189" s="265" t="s">
        <v>45</v>
      </c>
      <c r="C189" s="265" t="s">
        <v>130</v>
      </c>
      <c r="D189" s="276" t="s">
        <v>335</v>
      </c>
      <c r="E189" s="276" t="s">
        <v>360</v>
      </c>
      <c r="F189" s="265" t="s">
        <v>225</v>
      </c>
      <c r="G189" s="265" t="s">
        <v>86</v>
      </c>
      <c r="H189" s="277" t="s">
        <v>138</v>
      </c>
      <c r="I189" s="278">
        <v>9.4</v>
      </c>
      <c r="J189" s="279">
        <f t="shared" si="24"/>
        <v>251</v>
      </c>
      <c r="K189" s="280">
        <v>251</v>
      </c>
      <c r="L189" s="280"/>
      <c r="M189" s="280"/>
      <c r="N189" s="281" t="e">
        <f t="shared" si="25"/>
        <v>#DIV/0!</v>
      </c>
      <c r="O189" s="281">
        <f t="shared" si="26"/>
        <v>0</v>
      </c>
      <c r="P189" s="281">
        <f t="shared" si="27"/>
        <v>0</v>
      </c>
      <c r="Q189" s="282">
        <f>IF(K189="nio",0,IF(K189&gt;0,VLOOKUP(G189,'3-Productie normen'!A:N,VLOOKUP(K189,'3-Productie normen'!$B$31:$C$37,2,FALSE),FALSE)))/VLOOKUP(B189,'2-Kosten per locatie'!$A$14:$C$28,3,FALSE)</f>
        <v>0</v>
      </c>
      <c r="R189" s="282">
        <f t="shared" si="28"/>
        <v>0</v>
      </c>
      <c r="S189" s="282">
        <f t="shared" si="29"/>
        <v>0</v>
      </c>
      <c r="T189" s="283">
        <f>VLOOKUP(G189,'3-Productie normen'!A:N,11,FALSE)</f>
        <v>0</v>
      </c>
      <c r="U189" s="283"/>
      <c r="W189" s="284">
        <f t="shared" si="30"/>
        <v>2359.4</v>
      </c>
    </row>
    <row r="190" spans="1:23" ht="14.1" customHeight="1">
      <c r="A190" s="37">
        <f t="shared" si="23"/>
        <v>190</v>
      </c>
      <c r="B190" s="265" t="s">
        <v>45</v>
      </c>
      <c r="C190" s="265" t="s">
        <v>130</v>
      </c>
      <c r="D190" s="276" t="s">
        <v>335</v>
      </c>
      <c r="E190" s="276" t="s">
        <v>361</v>
      </c>
      <c r="F190" s="265" t="s">
        <v>160</v>
      </c>
      <c r="G190" s="265" t="s">
        <v>96</v>
      </c>
      <c r="H190" s="277" t="s">
        <v>134</v>
      </c>
      <c r="I190" s="278">
        <v>39.4</v>
      </c>
      <c r="J190" s="279">
        <f t="shared" si="24"/>
        <v>251</v>
      </c>
      <c r="K190" s="280">
        <v>251</v>
      </c>
      <c r="L190" s="280"/>
      <c r="M190" s="280"/>
      <c r="N190" s="281" t="e">
        <f t="shared" si="25"/>
        <v>#DIV/0!</v>
      </c>
      <c r="O190" s="281">
        <f t="shared" si="26"/>
        <v>0</v>
      </c>
      <c r="P190" s="281">
        <f t="shared" si="27"/>
        <v>0</v>
      </c>
      <c r="Q190" s="282">
        <f>IF(K190="nio",0,IF(K190&gt;0,VLOOKUP(G190,'3-Productie normen'!A:N,VLOOKUP(K190,'3-Productie normen'!$B$31:$C$37,2,FALSE),FALSE)))/VLOOKUP(B190,'2-Kosten per locatie'!$A$14:$C$28,3,FALSE)</f>
        <v>0</v>
      </c>
      <c r="R190" s="282">
        <f t="shared" si="28"/>
        <v>0</v>
      </c>
      <c r="S190" s="282">
        <f t="shared" si="29"/>
        <v>0</v>
      </c>
      <c r="T190" s="283">
        <f>VLOOKUP(G190,'3-Productie normen'!A:N,11,FALSE)</f>
        <v>0</v>
      </c>
      <c r="U190" s="283"/>
      <c r="W190" s="284">
        <f t="shared" si="30"/>
        <v>9889.4</v>
      </c>
    </row>
    <row r="191" spans="1:23" ht="14.1" customHeight="1">
      <c r="A191" s="37">
        <f t="shared" si="23"/>
        <v>191</v>
      </c>
      <c r="B191" s="265" t="s">
        <v>45</v>
      </c>
      <c r="C191" s="265" t="s">
        <v>130</v>
      </c>
      <c r="D191" s="276" t="s">
        <v>335</v>
      </c>
      <c r="E191" s="276" t="s">
        <v>362</v>
      </c>
      <c r="F191" s="265" t="s">
        <v>167</v>
      </c>
      <c r="G191" s="265" t="s">
        <v>81</v>
      </c>
      <c r="H191" s="277" t="s">
        <v>134</v>
      </c>
      <c r="I191" s="278">
        <v>48</v>
      </c>
      <c r="J191" s="279">
        <f t="shared" si="24"/>
        <v>251</v>
      </c>
      <c r="K191" s="280">
        <v>251</v>
      </c>
      <c r="L191" s="280"/>
      <c r="M191" s="280"/>
      <c r="N191" s="281" t="e">
        <f t="shared" si="25"/>
        <v>#DIV/0!</v>
      </c>
      <c r="O191" s="281">
        <f t="shared" si="26"/>
        <v>0</v>
      </c>
      <c r="P191" s="281">
        <f t="shared" si="27"/>
        <v>0</v>
      </c>
      <c r="Q191" s="282">
        <f>IF(K191="nio",0,IF(K191&gt;0,VLOOKUP(G191,'3-Productie normen'!A:N,VLOOKUP(K191,'3-Productie normen'!$B$31:$C$37,2,FALSE),FALSE)))/VLOOKUP(B191,'2-Kosten per locatie'!$A$14:$C$28,3,FALSE)</f>
        <v>0</v>
      </c>
      <c r="R191" s="282">
        <f t="shared" si="28"/>
        <v>0</v>
      </c>
      <c r="S191" s="282">
        <f t="shared" si="29"/>
        <v>0</v>
      </c>
      <c r="T191" s="283">
        <f>VLOOKUP(G191,'3-Productie normen'!A:N,11,FALSE)</f>
        <v>0</v>
      </c>
      <c r="U191" s="283"/>
      <c r="W191" s="284">
        <f t="shared" si="30"/>
        <v>12048</v>
      </c>
    </row>
    <row r="192" spans="1:23" ht="14.1" customHeight="1">
      <c r="A192" s="37">
        <f t="shared" si="23"/>
        <v>192</v>
      </c>
      <c r="B192" s="265" t="s">
        <v>45</v>
      </c>
      <c r="C192" s="265" t="s">
        <v>130</v>
      </c>
      <c r="D192" s="276" t="s">
        <v>335</v>
      </c>
      <c r="E192" s="276" t="s">
        <v>363</v>
      </c>
      <c r="F192" s="265" t="s">
        <v>255</v>
      </c>
      <c r="G192" s="265" t="s">
        <v>85</v>
      </c>
      <c r="H192" s="277" t="s">
        <v>138</v>
      </c>
      <c r="I192" s="278">
        <v>9.3000000000000007</v>
      </c>
      <c r="J192" s="279">
        <f t="shared" si="24"/>
        <v>251</v>
      </c>
      <c r="K192" s="280">
        <v>251</v>
      </c>
      <c r="L192" s="280"/>
      <c r="M192" s="280"/>
      <c r="N192" s="281" t="e">
        <f t="shared" si="25"/>
        <v>#DIV/0!</v>
      </c>
      <c r="O192" s="281">
        <f t="shared" si="26"/>
        <v>0</v>
      </c>
      <c r="P192" s="281">
        <f t="shared" si="27"/>
        <v>0</v>
      </c>
      <c r="Q192" s="282">
        <f>IF(K192="nio",0,IF(K192&gt;0,VLOOKUP(G192,'3-Productie normen'!A:N,VLOOKUP(K192,'3-Productie normen'!$B$31:$C$37,2,FALSE),FALSE)))/VLOOKUP(B192,'2-Kosten per locatie'!$A$14:$C$28,3,FALSE)</f>
        <v>0</v>
      </c>
      <c r="R192" s="282">
        <f t="shared" si="28"/>
        <v>0</v>
      </c>
      <c r="S192" s="282">
        <f t="shared" si="29"/>
        <v>0</v>
      </c>
      <c r="T192" s="283">
        <f>VLOOKUP(G192,'3-Productie normen'!A:N,11,FALSE)</f>
        <v>0</v>
      </c>
      <c r="U192" s="283"/>
      <c r="W192" s="284">
        <f t="shared" si="30"/>
        <v>2334.3000000000002</v>
      </c>
    </row>
    <row r="193" spans="1:23" ht="14.1" customHeight="1">
      <c r="A193" s="37">
        <f t="shared" si="23"/>
        <v>193</v>
      </c>
      <c r="B193" s="265" t="s">
        <v>45</v>
      </c>
      <c r="C193" s="265" t="s">
        <v>130</v>
      </c>
      <c r="D193" s="276" t="s">
        <v>335</v>
      </c>
      <c r="E193" s="276" t="s">
        <v>364</v>
      </c>
      <c r="F193" s="265" t="s">
        <v>227</v>
      </c>
      <c r="G193" s="265" t="s">
        <v>96</v>
      </c>
      <c r="H193" s="277" t="s">
        <v>134</v>
      </c>
      <c r="I193" s="278">
        <v>2.9</v>
      </c>
      <c r="J193" s="279">
        <f t="shared" si="24"/>
        <v>251</v>
      </c>
      <c r="K193" s="280">
        <v>251</v>
      </c>
      <c r="L193" s="280"/>
      <c r="M193" s="280"/>
      <c r="N193" s="281" t="e">
        <f t="shared" si="25"/>
        <v>#DIV/0!</v>
      </c>
      <c r="O193" s="281">
        <f t="shared" si="26"/>
        <v>0</v>
      </c>
      <c r="P193" s="281">
        <f t="shared" si="27"/>
        <v>0</v>
      </c>
      <c r="Q193" s="282">
        <f>IF(K193="nio",0,IF(K193&gt;0,VLOOKUP(G193,'3-Productie normen'!A:N,VLOOKUP(K193,'3-Productie normen'!$B$31:$C$37,2,FALSE),FALSE)))/VLOOKUP(B193,'2-Kosten per locatie'!$A$14:$C$28,3,FALSE)</f>
        <v>0</v>
      </c>
      <c r="R193" s="282">
        <f t="shared" si="28"/>
        <v>0</v>
      </c>
      <c r="S193" s="282">
        <f t="shared" si="29"/>
        <v>0</v>
      </c>
      <c r="T193" s="283">
        <f>VLOOKUP(G193,'3-Productie normen'!A:N,11,FALSE)</f>
        <v>0</v>
      </c>
      <c r="U193" s="283"/>
      <c r="W193" s="284">
        <f t="shared" si="30"/>
        <v>727.9</v>
      </c>
    </row>
    <row r="194" spans="1:23" ht="14.1" customHeight="1">
      <c r="A194" s="37">
        <f t="shared" si="23"/>
        <v>194</v>
      </c>
      <c r="B194" s="265" t="s">
        <v>45</v>
      </c>
      <c r="C194" s="265" t="s">
        <v>130</v>
      </c>
      <c r="D194" s="276" t="s">
        <v>335</v>
      </c>
      <c r="E194" s="276" t="s">
        <v>365</v>
      </c>
      <c r="F194" s="265" t="s">
        <v>227</v>
      </c>
      <c r="G194" s="265" t="s">
        <v>96</v>
      </c>
      <c r="H194" s="277" t="s">
        <v>134</v>
      </c>
      <c r="I194" s="278">
        <v>2.9</v>
      </c>
      <c r="J194" s="279">
        <f t="shared" si="24"/>
        <v>251</v>
      </c>
      <c r="K194" s="280">
        <v>251</v>
      </c>
      <c r="L194" s="280"/>
      <c r="M194" s="280"/>
      <c r="N194" s="281" t="e">
        <f t="shared" si="25"/>
        <v>#DIV/0!</v>
      </c>
      <c r="O194" s="281">
        <f t="shared" si="26"/>
        <v>0</v>
      </c>
      <c r="P194" s="281">
        <f t="shared" si="27"/>
        <v>0</v>
      </c>
      <c r="Q194" s="282">
        <f>IF(K194="nio",0,IF(K194&gt;0,VLOOKUP(G194,'3-Productie normen'!A:N,VLOOKUP(K194,'3-Productie normen'!$B$31:$C$37,2,FALSE),FALSE)))/VLOOKUP(B194,'2-Kosten per locatie'!$A$14:$C$28,3,FALSE)</f>
        <v>0</v>
      </c>
      <c r="R194" s="282">
        <f t="shared" si="28"/>
        <v>0</v>
      </c>
      <c r="S194" s="282">
        <f t="shared" si="29"/>
        <v>0</v>
      </c>
      <c r="T194" s="283">
        <f>VLOOKUP(G194,'3-Productie normen'!A:N,11,FALSE)</f>
        <v>0</v>
      </c>
      <c r="U194" s="283"/>
      <c r="W194" s="284">
        <f t="shared" si="30"/>
        <v>727.9</v>
      </c>
    </row>
    <row r="195" spans="1:23" ht="14.1" customHeight="1">
      <c r="A195" s="37">
        <f t="shared" si="23"/>
        <v>195</v>
      </c>
      <c r="B195" s="265" t="s">
        <v>45</v>
      </c>
      <c r="C195" s="265" t="s">
        <v>130</v>
      </c>
      <c r="D195" s="276" t="s">
        <v>335</v>
      </c>
      <c r="E195" s="276" t="s">
        <v>366</v>
      </c>
      <c r="F195" s="265" t="s">
        <v>227</v>
      </c>
      <c r="G195" s="265" t="s">
        <v>96</v>
      </c>
      <c r="H195" s="277" t="s">
        <v>134</v>
      </c>
      <c r="I195" s="278">
        <v>3.2</v>
      </c>
      <c r="J195" s="279">
        <f t="shared" si="24"/>
        <v>251</v>
      </c>
      <c r="K195" s="280">
        <v>251</v>
      </c>
      <c r="L195" s="280"/>
      <c r="M195" s="280"/>
      <c r="N195" s="281" t="e">
        <f t="shared" si="25"/>
        <v>#DIV/0!</v>
      </c>
      <c r="O195" s="281">
        <f t="shared" si="26"/>
        <v>0</v>
      </c>
      <c r="P195" s="281">
        <f t="shared" si="27"/>
        <v>0</v>
      </c>
      <c r="Q195" s="282">
        <f>IF(K195="nio",0,IF(K195&gt;0,VLOOKUP(G195,'3-Productie normen'!A:N,VLOOKUP(K195,'3-Productie normen'!$B$31:$C$37,2,FALSE),FALSE)))/VLOOKUP(B195,'2-Kosten per locatie'!$A$14:$C$28,3,FALSE)</f>
        <v>0</v>
      </c>
      <c r="R195" s="282">
        <f t="shared" si="28"/>
        <v>0</v>
      </c>
      <c r="S195" s="282">
        <f t="shared" si="29"/>
        <v>0</v>
      </c>
      <c r="T195" s="283">
        <f>VLOOKUP(G195,'3-Productie normen'!A:N,11,FALSE)</f>
        <v>0</v>
      </c>
      <c r="U195" s="283"/>
      <c r="W195" s="284">
        <f t="shared" si="30"/>
        <v>803.2</v>
      </c>
    </row>
    <row r="196" spans="1:23" ht="14.1" customHeight="1">
      <c r="A196" s="37">
        <f t="shared" si="23"/>
        <v>196</v>
      </c>
      <c r="B196" s="265" t="s">
        <v>45</v>
      </c>
      <c r="C196" s="265" t="s">
        <v>130</v>
      </c>
      <c r="D196" s="276" t="s">
        <v>335</v>
      </c>
      <c r="E196" s="276" t="s">
        <v>367</v>
      </c>
      <c r="F196" s="265" t="s">
        <v>235</v>
      </c>
      <c r="G196" s="265" t="s">
        <v>96</v>
      </c>
      <c r="H196" s="277" t="s">
        <v>134</v>
      </c>
      <c r="I196" s="278">
        <v>9.4</v>
      </c>
      <c r="J196" s="279">
        <f t="shared" si="24"/>
        <v>251</v>
      </c>
      <c r="K196" s="280">
        <v>251</v>
      </c>
      <c r="L196" s="280"/>
      <c r="M196" s="280"/>
      <c r="N196" s="281" t="e">
        <f t="shared" si="25"/>
        <v>#DIV/0!</v>
      </c>
      <c r="O196" s="281">
        <f t="shared" si="26"/>
        <v>0</v>
      </c>
      <c r="P196" s="281">
        <f t="shared" si="27"/>
        <v>0</v>
      </c>
      <c r="Q196" s="282">
        <f>IF(K196="nio",0,IF(K196&gt;0,VLOOKUP(G196,'3-Productie normen'!A:N,VLOOKUP(K196,'3-Productie normen'!$B$31:$C$37,2,FALSE),FALSE)))/VLOOKUP(B196,'2-Kosten per locatie'!$A$14:$C$28,3,FALSE)</f>
        <v>0</v>
      </c>
      <c r="R196" s="282">
        <f t="shared" si="28"/>
        <v>0</v>
      </c>
      <c r="S196" s="282">
        <f t="shared" si="29"/>
        <v>0</v>
      </c>
      <c r="T196" s="283">
        <f>VLOOKUP(G196,'3-Productie normen'!A:N,11,FALSE)</f>
        <v>0</v>
      </c>
      <c r="U196" s="283"/>
      <c r="W196" s="284">
        <f t="shared" si="30"/>
        <v>2359.4</v>
      </c>
    </row>
    <row r="197" spans="1:23" ht="14.1" customHeight="1">
      <c r="A197" s="37">
        <f t="shared" si="23"/>
        <v>197</v>
      </c>
      <c r="B197" s="265" t="s">
        <v>45</v>
      </c>
      <c r="C197" s="265" t="s">
        <v>130</v>
      </c>
      <c r="D197" s="276" t="s">
        <v>335</v>
      </c>
      <c r="E197" s="276" t="s">
        <v>368</v>
      </c>
      <c r="F197" s="265" t="s">
        <v>235</v>
      </c>
      <c r="G197" s="265" t="s">
        <v>96</v>
      </c>
      <c r="H197" s="277" t="s">
        <v>134</v>
      </c>
      <c r="I197" s="278">
        <v>18.899999999999999</v>
      </c>
      <c r="J197" s="279">
        <f t="shared" si="24"/>
        <v>251</v>
      </c>
      <c r="K197" s="280">
        <v>251</v>
      </c>
      <c r="L197" s="280"/>
      <c r="M197" s="280"/>
      <c r="N197" s="281" t="e">
        <f t="shared" si="25"/>
        <v>#DIV/0!</v>
      </c>
      <c r="O197" s="281">
        <f t="shared" si="26"/>
        <v>0</v>
      </c>
      <c r="P197" s="281">
        <f t="shared" si="27"/>
        <v>0</v>
      </c>
      <c r="Q197" s="282">
        <f>IF(K197="nio",0,IF(K197&gt;0,VLOOKUP(G197,'3-Productie normen'!A:N,VLOOKUP(K197,'3-Productie normen'!$B$31:$C$37,2,FALSE),FALSE)))/VLOOKUP(B197,'2-Kosten per locatie'!$A$14:$C$28,3,FALSE)</f>
        <v>0</v>
      </c>
      <c r="R197" s="282">
        <f t="shared" si="28"/>
        <v>0</v>
      </c>
      <c r="S197" s="282">
        <f t="shared" si="29"/>
        <v>0</v>
      </c>
      <c r="T197" s="283">
        <f>VLOOKUP(G197,'3-Productie normen'!A:N,11,FALSE)</f>
        <v>0</v>
      </c>
      <c r="U197" s="283"/>
      <c r="W197" s="284">
        <f t="shared" si="30"/>
        <v>4743.8999999999996</v>
      </c>
    </row>
    <row r="198" spans="1:23" ht="14.1" customHeight="1">
      <c r="A198" s="37">
        <f t="shared" si="23"/>
        <v>198</v>
      </c>
      <c r="B198" s="265" t="s">
        <v>45</v>
      </c>
      <c r="C198" s="265" t="s">
        <v>130</v>
      </c>
      <c r="D198" s="276" t="s">
        <v>335</v>
      </c>
      <c r="E198" s="276" t="s">
        <v>369</v>
      </c>
      <c r="F198" s="265" t="s">
        <v>170</v>
      </c>
      <c r="G198" s="265" t="s">
        <v>97</v>
      </c>
      <c r="H198" s="277" t="s">
        <v>134</v>
      </c>
      <c r="I198" s="278">
        <v>7.5</v>
      </c>
      <c r="J198" s="279">
        <f t="shared" si="24"/>
        <v>0</v>
      </c>
      <c r="K198" s="280" t="s">
        <v>151</v>
      </c>
      <c r="L198" s="280"/>
      <c r="M198" s="280"/>
      <c r="N198" s="281">
        <f t="shared" si="25"/>
        <v>0</v>
      </c>
      <c r="O198" s="281">
        <f t="shared" si="26"/>
        <v>0</v>
      </c>
      <c r="P198" s="281">
        <f t="shared" si="27"/>
        <v>0</v>
      </c>
      <c r="Q198" s="282">
        <f>IF(K198="nio",0,IF(K198&gt;0,VLOOKUP(G198,'3-Productie normen'!A:N,VLOOKUP(K198,'3-Productie normen'!$B$31:$C$37,2,FALSE),FALSE)))/VLOOKUP(B198,'2-Kosten per locatie'!$A$14:$C$28,3,FALSE)</f>
        <v>0</v>
      </c>
      <c r="R198" s="282">
        <f t="shared" si="28"/>
        <v>0</v>
      </c>
      <c r="S198" s="282">
        <f t="shared" si="29"/>
        <v>0</v>
      </c>
      <c r="T198" s="283">
        <f>VLOOKUP(G198,'3-Productie normen'!A:N,11,FALSE)</f>
        <v>0</v>
      </c>
      <c r="U198" s="283"/>
      <c r="W198" s="284">
        <f t="shared" si="30"/>
        <v>0</v>
      </c>
    </row>
    <row r="199" spans="1:23" ht="14.1" customHeight="1">
      <c r="A199" s="37">
        <f t="shared" si="23"/>
        <v>199</v>
      </c>
      <c r="B199" s="265" t="s">
        <v>45</v>
      </c>
      <c r="C199" s="265" t="s">
        <v>130</v>
      </c>
      <c r="D199" s="276" t="s">
        <v>335</v>
      </c>
      <c r="E199" s="276" t="s">
        <v>370</v>
      </c>
      <c r="F199" s="265" t="s">
        <v>170</v>
      </c>
      <c r="G199" s="265" t="s">
        <v>97</v>
      </c>
      <c r="H199" s="277" t="s">
        <v>134</v>
      </c>
      <c r="I199" s="278">
        <v>4.7</v>
      </c>
      <c r="J199" s="279">
        <f t="shared" si="24"/>
        <v>0</v>
      </c>
      <c r="K199" s="280" t="s">
        <v>151</v>
      </c>
      <c r="L199" s="280"/>
      <c r="M199" s="280"/>
      <c r="N199" s="281">
        <f t="shared" si="25"/>
        <v>0</v>
      </c>
      <c r="O199" s="281">
        <f t="shared" si="26"/>
        <v>0</v>
      </c>
      <c r="P199" s="281">
        <f t="shared" si="27"/>
        <v>0</v>
      </c>
      <c r="Q199" s="282">
        <f>IF(K199="nio",0,IF(K199&gt;0,VLOOKUP(G199,'3-Productie normen'!A:N,VLOOKUP(K199,'3-Productie normen'!$B$31:$C$37,2,FALSE),FALSE)))/VLOOKUP(B199,'2-Kosten per locatie'!$A$14:$C$28,3,FALSE)</f>
        <v>0</v>
      </c>
      <c r="R199" s="282">
        <f t="shared" si="28"/>
        <v>0</v>
      </c>
      <c r="S199" s="282">
        <f t="shared" si="29"/>
        <v>0</v>
      </c>
      <c r="T199" s="283">
        <f>VLOOKUP(G199,'3-Productie normen'!A:N,11,FALSE)</f>
        <v>0</v>
      </c>
      <c r="U199" s="283"/>
      <c r="W199" s="284">
        <f t="shared" si="30"/>
        <v>0</v>
      </c>
    </row>
    <row r="200" spans="1:23" ht="14.1" customHeight="1">
      <c r="A200" s="37">
        <f t="shared" si="23"/>
        <v>200</v>
      </c>
      <c r="B200" s="265" t="s">
        <v>45</v>
      </c>
      <c r="C200" s="265" t="s">
        <v>130</v>
      </c>
      <c r="D200" s="276" t="s">
        <v>335</v>
      </c>
      <c r="E200" s="276" t="s">
        <v>371</v>
      </c>
      <c r="F200" s="265" t="s">
        <v>186</v>
      </c>
      <c r="G200" s="265" t="s">
        <v>85</v>
      </c>
      <c r="H200" s="277" t="s">
        <v>134</v>
      </c>
      <c r="I200" s="278">
        <v>42.7</v>
      </c>
      <c r="J200" s="279">
        <f t="shared" si="24"/>
        <v>251</v>
      </c>
      <c r="K200" s="280">
        <v>251</v>
      </c>
      <c r="L200" s="280"/>
      <c r="M200" s="280"/>
      <c r="N200" s="281" t="e">
        <f t="shared" si="25"/>
        <v>#DIV/0!</v>
      </c>
      <c r="O200" s="281">
        <f t="shared" si="26"/>
        <v>0</v>
      </c>
      <c r="P200" s="281">
        <f t="shared" si="27"/>
        <v>0</v>
      </c>
      <c r="Q200" s="282">
        <f>IF(K200="nio",0,IF(K200&gt;0,VLOOKUP(G200,'3-Productie normen'!A:N,VLOOKUP(K200,'3-Productie normen'!$B$31:$C$37,2,FALSE),FALSE)))/VLOOKUP(B200,'2-Kosten per locatie'!$A$14:$C$28,3,FALSE)</f>
        <v>0</v>
      </c>
      <c r="R200" s="282">
        <f t="shared" si="28"/>
        <v>0</v>
      </c>
      <c r="S200" s="282">
        <f t="shared" si="29"/>
        <v>0</v>
      </c>
      <c r="T200" s="283">
        <f>VLOOKUP(G200,'3-Productie normen'!A:N,11,FALSE)</f>
        <v>0</v>
      </c>
      <c r="U200" s="283"/>
      <c r="W200" s="284">
        <f t="shared" si="30"/>
        <v>10717.7</v>
      </c>
    </row>
    <row r="201" spans="1:23" ht="14.1" customHeight="1">
      <c r="A201" s="37">
        <f t="shared" si="23"/>
        <v>201</v>
      </c>
      <c r="B201" s="265" t="s">
        <v>45</v>
      </c>
      <c r="C201" s="265" t="s">
        <v>130</v>
      </c>
      <c r="D201" s="276" t="s">
        <v>335</v>
      </c>
      <c r="E201" s="276" t="s">
        <v>372</v>
      </c>
      <c r="F201" s="265" t="s">
        <v>260</v>
      </c>
      <c r="G201" s="265" t="s">
        <v>85</v>
      </c>
      <c r="H201" s="277" t="s">
        <v>134</v>
      </c>
      <c r="I201" s="278">
        <v>12.6</v>
      </c>
      <c r="J201" s="279">
        <f t="shared" si="24"/>
        <v>251</v>
      </c>
      <c r="K201" s="280">
        <v>251</v>
      </c>
      <c r="L201" s="280"/>
      <c r="M201" s="280"/>
      <c r="N201" s="281" t="e">
        <f t="shared" si="25"/>
        <v>#DIV/0!</v>
      </c>
      <c r="O201" s="281">
        <f t="shared" si="26"/>
        <v>0</v>
      </c>
      <c r="P201" s="281">
        <f t="shared" si="27"/>
        <v>0</v>
      </c>
      <c r="Q201" s="282">
        <f>IF(K201="nio",0,IF(K201&gt;0,VLOOKUP(G201,'3-Productie normen'!A:N,VLOOKUP(K201,'3-Productie normen'!$B$31:$C$37,2,FALSE),FALSE)))/VLOOKUP(B201,'2-Kosten per locatie'!$A$14:$C$28,3,FALSE)</f>
        <v>0</v>
      </c>
      <c r="R201" s="282">
        <f t="shared" si="28"/>
        <v>0</v>
      </c>
      <c r="S201" s="282">
        <f t="shared" si="29"/>
        <v>0</v>
      </c>
      <c r="T201" s="283">
        <f>VLOOKUP(G201,'3-Productie normen'!A:N,11,FALSE)</f>
        <v>0</v>
      </c>
      <c r="U201" s="283"/>
      <c r="W201" s="284">
        <f t="shared" si="30"/>
        <v>3162.6</v>
      </c>
    </row>
    <row r="202" spans="1:23" ht="14.1" customHeight="1">
      <c r="A202" s="37">
        <f t="shared" si="23"/>
        <v>202</v>
      </c>
      <c r="B202" s="265" t="s">
        <v>45</v>
      </c>
      <c r="C202" s="265" t="s">
        <v>130</v>
      </c>
      <c r="D202" s="276" t="s">
        <v>335</v>
      </c>
      <c r="E202" s="276" t="s">
        <v>373</v>
      </c>
      <c r="F202" s="265" t="s">
        <v>186</v>
      </c>
      <c r="G202" s="265" t="s">
        <v>85</v>
      </c>
      <c r="H202" s="277" t="s">
        <v>134</v>
      </c>
      <c r="I202" s="278">
        <v>42.9</v>
      </c>
      <c r="J202" s="279">
        <f t="shared" si="24"/>
        <v>251</v>
      </c>
      <c r="K202" s="280">
        <v>251</v>
      </c>
      <c r="L202" s="280"/>
      <c r="M202" s="280"/>
      <c r="N202" s="281" t="e">
        <f t="shared" si="25"/>
        <v>#DIV/0!</v>
      </c>
      <c r="O202" s="281">
        <f t="shared" si="26"/>
        <v>0</v>
      </c>
      <c r="P202" s="281">
        <f t="shared" si="27"/>
        <v>0</v>
      </c>
      <c r="Q202" s="282">
        <f>IF(K202="nio",0,IF(K202&gt;0,VLOOKUP(G202,'3-Productie normen'!A:N,VLOOKUP(K202,'3-Productie normen'!$B$31:$C$37,2,FALSE),FALSE)))/VLOOKUP(B202,'2-Kosten per locatie'!$A$14:$C$28,3,FALSE)</f>
        <v>0</v>
      </c>
      <c r="R202" s="282">
        <f t="shared" si="28"/>
        <v>0</v>
      </c>
      <c r="S202" s="282">
        <f t="shared" si="29"/>
        <v>0</v>
      </c>
      <c r="T202" s="283">
        <f>VLOOKUP(G202,'3-Productie normen'!A:N,11,FALSE)</f>
        <v>0</v>
      </c>
      <c r="U202" s="283"/>
      <c r="W202" s="284">
        <f t="shared" si="30"/>
        <v>10767.9</v>
      </c>
    </row>
    <row r="203" spans="1:23" ht="14.1" customHeight="1">
      <c r="A203" s="37">
        <f t="shared" ref="A203:A266" si="31">A202+1</f>
        <v>203</v>
      </c>
      <c r="B203" s="265" t="s">
        <v>45</v>
      </c>
      <c r="C203" s="265" t="s">
        <v>130</v>
      </c>
      <c r="D203" s="276" t="s">
        <v>335</v>
      </c>
      <c r="E203" s="276" t="s">
        <v>374</v>
      </c>
      <c r="F203" s="265" t="s">
        <v>186</v>
      </c>
      <c r="G203" s="265" t="s">
        <v>85</v>
      </c>
      <c r="H203" s="277" t="s">
        <v>134</v>
      </c>
      <c r="I203" s="278">
        <v>48.8</v>
      </c>
      <c r="J203" s="279">
        <f t="shared" si="24"/>
        <v>251</v>
      </c>
      <c r="K203" s="280">
        <v>251</v>
      </c>
      <c r="L203" s="280"/>
      <c r="M203" s="280"/>
      <c r="N203" s="281" t="e">
        <f t="shared" si="25"/>
        <v>#DIV/0!</v>
      </c>
      <c r="O203" s="281">
        <f t="shared" si="26"/>
        <v>0</v>
      </c>
      <c r="P203" s="281">
        <f t="shared" si="27"/>
        <v>0</v>
      </c>
      <c r="Q203" s="282">
        <f>IF(K203="nio",0,IF(K203&gt;0,VLOOKUP(G203,'3-Productie normen'!A:N,VLOOKUP(K203,'3-Productie normen'!$B$31:$C$37,2,FALSE),FALSE)))/VLOOKUP(B203,'2-Kosten per locatie'!$A$14:$C$28,3,FALSE)</f>
        <v>0</v>
      </c>
      <c r="R203" s="282">
        <f t="shared" si="28"/>
        <v>0</v>
      </c>
      <c r="S203" s="282">
        <f t="shared" si="29"/>
        <v>0</v>
      </c>
      <c r="T203" s="283">
        <f>VLOOKUP(G203,'3-Productie normen'!A:N,11,FALSE)</f>
        <v>0</v>
      </c>
      <c r="U203" s="283"/>
      <c r="W203" s="284">
        <f t="shared" si="30"/>
        <v>12248.8</v>
      </c>
    </row>
    <row r="204" spans="1:23" ht="14.1" customHeight="1">
      <c r="A204" s="37">
        <f t="shared" si="31"/>
        <v>204</v>
      </c>
      <c r="B204" s="265" t="s">
        <v>45</v>
      </c>
      <c r="C204" s="265" t="s">
        <v>130</v>
      </c>
      <c r="D204" s="276" t="s">
        <v>335</v>
      </c>
      <c r="E204" s="276" t="s">
        <v>375</v>
      </c>
      <c r="F204" s="265" t="s">
        <v>186</v>
      </c>
      <c r="G204" s="265" t="s">
        <v>85</v>
      </c>
      <c r="H204" s="277" t="s">
        <v>134</v>
      </c>
      <c r="I204" s="278">
        <v>35.9</v>
      </c>
      <c r="J204" s="279">
        <f t="shared" si="24"/>
        <v>251</v>
      </c>
      <c r="K204" s="280">
        <v>251</v>
      </c>
      <c r="L204" s="280"/>
      <c r="M204" s="280"/>
      <c r="N204" s="281" t="e">
        <f t="shared" si="25"/>
        <v>#DIV/0!</v>
      </c>
      <c r="O204" s="281">
        <f t="shared" si="26"/>
        <v>0</v>
      </c>
      <c r="P204" s="281">
        <f t="shared" si="27"/>
        <v>0</v>
      </c>
      <c r="Q204" s="282">
        <f>IF(K204="nio",0,IF(K204&gt;0,VLOOKUP(G204,'3-Productie normen'!A:N,VLOOKUP(K204,'3-Productie normen'!$B$31:$C$37,2,FALSE),FALSE)))/VLOOKUP(B204,'2-Kosten per locatie'!$A$14:$C$28,3,FALSE)</f>
        <v>0</v>
      </c>
      <c r="R204" s="282">
        <f t="shared" si="28"/>
        <v>0</v>
      </c>
      <c r="S204" s="282">
        <f t="shared" si="29"/>
        <v>0</v>
      </c>
      <c r="T204" s="283">
        <f>VLOOKUP(G204,'3-Productie normen'!A:N,11,FALSE)</f>
        <v>0</v>
      </c>
      <c r="U204" s="283"/>
      <c r="W204" s="284">
        <f t="shared" si="30"/>
        <v>9010.9</v>
      </c>
    </row>
    <row r="205" spans="1:23" ht="14.1" customHeight="1">
      <c r="A205" s="37">
        <f t="shared" si="31"/>
        <v>205</v>
      </c>
      <c r="B205" s="265" t="s">
        <v>45</v>
      </c>
      <c r="C205" s="265" t="s">
        <v>130</v>
      </c>
      <c r="D205" s="276" t="s">
        <v>335</v>
      </c>
      <c r="E205" s="276" t="s">
        <v>376</v>
      </c>
      <c r="F205" s="265" t="s">
        <v>199</v>
      </c>
      <c r="G205" s="265" t="s">
        <v>94</v>
      </c>
      <c r="H205" s="277" t="s">
        <v>175</v>
      </c>
      <c r="I205" s="278">
        <v>8.9</v>
      </c>
      <c r="J205" s="279">
        <f t="shared" si="24"/>
        <v>502</v>
      </c>
      <c r="K205" s="280">
        <v>251</v>
      </c>
      <c r="L205" s="280">
        <v>251</v>
      </c>
      <c r="M205" s="280"/>
      <c r="N205" s="281" t="e">
        <f t="shared" si="25"/>
        <v>#DIV/0!</v>
      </c>
      <c r="O205" s="281" t="e">
        <f t="shared" si="26"/>
        <v>#DIV/0!</v>
      </c>
      <c r="P205" s="281">
        <f t="shared" si="27"/>
        <v>0</v>
      </c>
      <c r="Q205" s="282">
        <f>IF(K205="nio",0,IF(K205&gt;0,VLOOKUP(G205,'3-Productie normen'!A:N,VLOOKUP(K205,'3-Productie normen'!$B$31:$C$37,2,FALSE),FALSE)))/VLOOKUP(B205,'2-Kosten per locatie'!$A$14:$C$28,3,FALSE)</f>
        <v>0</v>
      </c>
      <c r="R205" s="282">
        <f t="shared" si="28"/>
        <v>0</v>
      </c>
      <c r="S205" s="282">
        <f t="shared" si="29"/>
        <v>0</v>
      </c>
      <c r="T205" s="283">
        <f>VLOOKUP(G205,'3-Productie normen'!A:N,11,FALSE)</f>
        <v>0</v>
      </c>
      <c r="U205" s="283"/>
      <c r="W205" s="284">
        <f t="shared" si="30"/>
        <v>4467.8</v>
      </c>
    </row>
    <row r="206" spans="1:23" ht="14.1" customHeight="1">
      <c r="A206" s="37">
        <f t="shared" si="31"/>
        <v>206</v>
      </c>
      <c r="B206" s="265" t="s">
        <v>45</v>
      </c>
      <c r="C206" s="265" t="s">
        <v>130</v>
      </c>
      <c r="D206" s="276" t="s">
        <v>335</v>
      </c>
      <c r="E206" s="276" t="s">
        <v>377</v>
      </c>
      <c r="F206" s="265" t="s">
        <v>199</v>
      </c>
      <c r="G206" s="265" t="s">
        <v>94</v>
      </c>
      <c r="H206" s="277" t="s">
        <v>175</v>
      </c>
      <c r="I206" s="278">
        <v>7.1</v>
      </c>
      <c r="J206" s="279">
        <f t="shared" si="24"/>
        <v>502</v>
      </c>
      <c r="K206" s="280">
        <v>251</v>
      </c>
      <c r="L206" s="280">
        <v>251</v>
      </c>
      <c r="M206" s="280"/>
      <c r="N206" s="281" t="e">
        <f t="shared" si="25"/>
        <v>#DIV/0!</v>
      </c>
      <c r="O206" s="281" t="e">
        <f t="shared" si="26"/>
        <v>#DIV/0!</v>
      </c>
      <c r="P206" s="281">
        <f t="shared" si="27"/>
        <v>0</v>
      </c>
      <c r="Q206" s="282">
        <f>IF(K206="nio",0,IF(K206&gt;0,VLOOKUP(G206,'3-Productie normen'!A:N,VLOOKUP(K206,'3-Productie normen'!$B$31:$C$37,2,FALSE),FALSE)))/VLOOKUP(B206,'2-Kosten per locatie'!$A$14:$C$28,3,FALSE)</f>
        <v>0</v>
      </c>
      <c r="R206" s="282">
        <f t="shared" si="28"/>
        <v>0</v>
      </c>
      <c r="S206" s="282">
        <f t="shared" si="29"/>
        <v>0</v>
      </c>
      <c r="T206" s="283">
        <f>VLOOKUP(G206,'3-Productie normen'!A:N,11,FALSE)</f>
        <v>0</v>
      </c>
      <c r="U206" s="283"/>
      <c r="W206" s="284">
        <f t="shared" si="30"/>
        <v>3564.2</v>
      </c>
    </row>
    <row r="207" spans="1:23" ht="14.1" customHeight="1">
      <c r="A207" s="37">
        <f t="shared" si="31"/>
        <v>207</v>
      </c>
      <c r="B207" s="265" t="s">
        <v>45</v>
      </c>
      <c r="C207" s="265" t="s">
        <v>130</v>
      </c>
      <c r="D207" s="276" t="s">
        <v>335</v>
      </c>
      <c r="E207" s="276" t="s">
        <v>378</v>
      </c>
      <c r="F207" s="265" t="s">
        <v>199</v>
      </c>
      <c r="G207" s="265" t="s">
        <v>94</v>
      </c>
      <c r="H207" s="277" t="s">
        <v>175</v>
      </c>
      <c r="I207" s="278">
        <v>4.8</v>
      </c>
      <c r="J207" s="279">
        <f t="shared" si="24"/>
        <v>502</v>
      </c>
      <c r="K207" s="280">
        <v>251</v>
      </c>
      <c r="L207" s="280">
        <v>251</v>
      </c>
      <c r="M207" s="280"/>
      <c r="N207" s="281" t="e">
        <f t="shared" si="25"/>
        <v>#DIV/0!</v>
      </c>
      <c r="O207" s="281" t="e">
        <f t="shared" si="26"/>
        <v>#DIV/0!</v>
      </c>
      <c r="P207" s="281">
        <f t="shared" si="27"/>
        <v>0</v>
      </c>
      <c r="Q207" s="282">
        <f>IF(K207="nio",0,IF(K207&gt;0,VLOOKUP(G207,'3-Productie normen'!A:N,VLOOKUP(K207,'3-Productie normen'!$B$31:$C$37,2,FALSE),FALSE)))/VLOOKUP(B207,'2-Kosten per locatie'!$A$14:$C$28,3,FALSE)</f>
        <v>0</v>
      </c>
      <c r="R207" s="282">
        <f t="shared" si="28"/>
        <v>0</v>
      </c>
      <c r="S207" s="282">
        <f t="shared" si="29"/>
        <v>0</v>
      </c>
      <c r="T207" s="283">
        <f>VLOOKUP(G207,'3-Productie normen'!A:N,11,FALSE)</f>
        <v>0</v>
      </c>
      <c r="U207" s="283"/>
      <c r="W207" s="284">
        <f t="shared" si="30"/>
        <v>2409.6</v>
      </c>
    </row>
    <row r="208" spans="1:23" ht="14.1" customHeight="1">
      <c r="A208" s="37">
        <f t="shared" si="31"/>
        <v>208</v>
      </c>
      <c r="B208" s="265" t="s">
        <v>45</v>
      </c>
      <c r="C208" s="265" t="s">
        <v>130</v>
      </c>
      <c r="D208" s="276" t="s">
        <v>335</v>
      </c>
      <c r="E208" s="276" t="s">
        <v>379</v>
      </c>
      <c r="F208" s="265" t="s">
        <v>205</v>
      </c>
      <c r="G208" s="265" t="s">
        <v>97</v>
      </c>
      <c r="H208" s="277" t="s">
        <v>208</v>
      </c>
      <c r="I208" s="278">
        <v>5.2</v>
      </c>
      <c r="J208" s="279">
        <f t="shared" si="24"/>
        <v>0</v>
      </c>
      <c r="K208" s="280" t="s">
        <v>151</v>
      </c>
      <c r="L208" s="280"/>
      <c r="M208" s="280"/>
      <c r="N208" s="281">
        <f t="shared" si="25"/>
        <v>0</v>
      </c>
      <c r="O208" s="281">
        <f t="shared" si="26"/>
        <v>0</v>
      </c>
      <c r="P208" s="281">
        <f t="shared" si="27"/>
        <v>0</v>
      </c>
      <c r="Q208" s="282">
        <f>IF(K208="nio",0,IF(K208&gt;0,VLOOKUP(G208,'3-Productie normen'!A:N,VLOOKUP(K208,'3-Productie normen'!$B$31:$C$37,2,FALSE),FALSE)))/VLOOKUP(B208,'2-Kosten per locatie'!$A$14:$C$28,3,FALSE)</f>
        <v>0</v>
      </c>
      <c r="R208" s="282">
        <f t="shared" si="28"/>
        <v>0</v>
      </c>
      <c r="S208" s="282">
        <f t="shared" si="29"/>
        <v>0</v>
      </c>
      <c r="T208" s="283">
        <f>VLOOKUP(G208,'3-Productie normen'!A:N,11,FALSE)</f>
        <v>0</v>
      </c>
      <c r="U208" s="283"/>
      <c r="W208" s="284">
        <f t="shared" si="30"/>
        <v>0</v>
      </c>
    </row>
    <row r="209" spans="1:23" ht="14.1" customHeight="1">
      <c r="A209" s="37">
        <f t="shared" si="31"/>
        <v>209</v>
      </c>
      <c r="B209" s="265" t="s">
        <v>45</v>
      </c>
      <c r="C209" s="265" t="s">
        <v>130</v>
      </c>
      <c r="D209" s="276" t="s">
        <v>335</v>
      </c>
      <c r="E209" s="276" t="s">
        <v>380</v>
      </c>
      <c r="F209" s="265" t="s">
        <v>268</v>
      </c>
      <c r="G209" s="265" t="s">
        <v>97</v>
      </c>
      <c r="H209" s="277" t="s">
        <v>134</v>
      </c>
      <c r="I209" s="278">
        <v>7.5</v>
      </c>
      <c r="J209" s="279">
        <f t="shared" si="24"/>
        <v>0</v>
      </c>
      <c r="K209" s="280" t="s">
        <v>151</v>
      </c>
      <c r="L209" s="280"/>
      <c r="M209" s="280"/>
      <c r="N209" s="281">
        <f t="shared" si="25"/>
        <v>0</v>
      </c>
      <c r="O209" s="281">
        <f t="shared" si="26"/>
        <v>0</v>
      </c>
      <c r="P209" s="281">
        <f t="shared" si="27"/>
        <v>0</v>
      </c>
      <c r="Q209" s="282">
        <f>IF(K209="nio",0,IF(K209&gt;0,VLOOKUP(G209,'3-Productie normen'!A:N,VLOOKUP(K209,'3-Productie normen'!$B$31:$C$37,2,FALSE),FALSE)))/VLOOKUP(B209,'2-Kosten per locatie'!$A$14:$C$28,3,FALSE)</f>
        <v>0</v>
      </c>
      <c r="R209" s="282">
        <f t="shared" si="28"/>
        <v>0</v>
      </c>
      <c r="S209" s="282">
        <f t="shared" si="29"/>
        <v>0</v>
      </c>
      <c r="T209" s="283">
        <f>VLOOKUP(G209,'3-Productie normen'!A:N,11,FALSE)</f>
        <v>0</v>
      </c>
      <c r="U209" s="283"/>
      <c r="W209" s="284">
        <f t="shared" si="30"/>
        <v>0</v>
      </c>
    </row>
    <row r="210" spans="1:23" ht="14.1" customHeight="1">
      <c r="A210" s="37">
        <f t="shared" si="31"/>
        <v>210</v>
      </c>
      <c r="B210" s="265" t="s">
        <v>45</v>
      </c>
      <c r="C210" s="265" t="s">
        <v>130</v>
      </c>
      <c r="D210" s="276" t="s">
        <v>335</v>
      </c>
      <c r="E210" s="276" t="s">
        <v>381</v>
      </c>
      <c r="F210" s="265" t="s">
        <v>205</v>
      </c>
      <c r="G210" s="265" t="s">
        <v>97</v>
      </c>
      <c r="H210" s="277" t="s">
        <v>175</v>
      </c>
      <c r="I210" s="278">
        <v>1.1000000000000001</v>
      </c>
      <c r="J210" s="279">
        <f t="shared" si="24"/>
        <v>0</v>
      </c>
      <c r="K210" s="280" t="s">
        <v>151</v>
      </c>
      <c r="L210" s="280"/>
      <c r="M210" s="280"/>
      <c r="N210" s="281">
        <f t="shared" si="25"/>
        <v>0</v>
      </c>
      <c r="O210" s="281">
        <f t="shared" si="26"/>
        <v>0</v>
      </c>
      <c r="P210" s="281">
        <f t="shared" si="27"/>
        <v>0</v>
      </c>
      <c r="Q210" s="282">
        <f>IF(K210="nio",0,IF(K210&gt;0,VLOOKUP(G210,'3-Productie normen'!A:N,VLOOKUP(K210,'3-Productie normen'!$B$31:$C$37,2,FALSE),FALSE)))/VLOOKUP(B210,'2-Kosten per locatie'!$A$14:$C$28,3,FALSE)</f>
        <v>0</v>
      </c>
      <c r="R210" s="282">
        <f t="shared" si="28"/>
        <v>0</v>
      </c>
      <c r="S210" s="282">
        <f t="shared" si="29"/>
        <v>0</v>
      </c>
      <c r="T210" s="283">
        <f>VLOOKUP(G210,'3-Productie normen'!A:N,11,FALSE)</f>
        <v>0</v>
      </c>
      <c r="U210" s="283"/>
      <c r="W210" s="284">
        <f t="shared" si="30"/>
        <v>0</v>
      </c>
    </row>
    <row r="211" spans="1:23" ht="14.1" customHeight="1">
      <c r="A211" s="37">
        <f t="shared" si="31"/>
        <v>211</v>
      </c>
      <c r="B211" s="265" t="s">
        <v>45</v>
      </c>
      <c r="C211" s="265" t="s">
        <v>130</v>
      </c>
      <c r="D211" s="276" t="s">
        <v>335</v>
      </c>
      <c r="E211" s="276" t="s">
        <v>382</v>
      </c>
      <c r="F211" s="265" t="s">
        <v>205</v>
      </c>
      <c r="G211" s="265" t="s">
        <v>97</v>
      </c>
      <c r="H211" s="277"/>
      <c r="I211" s="278">
        <v>0</v>
      </c>
      <c r="J211" s="279">
        <f t="shared" si="24"/>
        <v>0</v>
      </c>
      <c r="K211" s="280" t="s">
        <v>151</v>
      </c>
      <c r="L211" s="280"/>
      <c r="M211" s="280"/>
      <c r="N211" s="281">
        <f t="shared" si="25"/>
        <v>0</v>
      </c>
      <c r="O211" s="281">
        <f t="shared" si="26"/>
        <v>0</v>
      </c>
      <c r="P211" s="281">
        <f t="shared" si="27"/>
        <v>0</v>
      </c>
      <c r="Q211" s="282">
        <f>IF(K211="nio",0,IF(K211&gt;0,VLOOKUP(G211,'3-Productie normen'!A:N,VLOOKUP(K211,'3-Productie normen'!$B$31:$C$37,2,FALSE),FALSE)))/VLOOKUP(B211,'2-Kosten per locatie'!$A$14:$C$28,3,FALSE)</f>
        <v>0</v>
      </c>
      <c r="R211" s="282">
        <f t="shared" si="28"/>
        <v>0</v>
      </c>
      <c r="S211" s="282">
        <f t="shared" si="29"/>
        <v>0</v>
      </c>
      <c r="T211" s="283">
        <f>VLOOKUP(G211,'3-Productie normen'!A:N,11,FALSE)</f>
        <v>0</v>
      </c>
      <c r="U211" s="283"/>
      <c r="W211" s="284">
        <f t="shared" si="30"/>
        <v>0</v>
      </c>
    </row>
    <row r="212" spans="1:23" ht="14.1" customHeight="1">
      <c r="A212" s="37">
        <f t="shared" si="31"/>
        <v>212</v>
      </c>
      <c r="B212" s="265" t="s">
        <v>45</v>
      </c>
      <c r="C212" s="265" t="s">
        <v>130</v>
      </c>
      <c r="D212" s="276" t="s">
        <v>335</v>
      </c>
      <c r="E212" s="276" t="s">
        <v>383</v>
      </c>
      <c r="F212" s="265" t="s">
        <v>212</v>
      </c>
      <c r="G212" s="265" t="s">
        <v>95</v>
      </c>
      <c r="H212" s="277" t="s">
        <v>175</v>
      </c>
      <c r="I212" s="278">
        <v>14.2</v>
      </c>
      <c r="J212" s="279">
        <f t="shared" si="24"/>
        <v>251</v>
      </c>
      <c r="K212" s="280">
        <v>251</v>
      </c>
      <c r="L212" s="280"/>
      <c r="M212" s="280"/>
      <c r="N212" s="281" t="e">
        <f t="shared" si="25"/>
        <v>#DIV/0!</v>
      </c>
      <c r="O212" s="281">
        <f t="shared" si="26"/>
        <v>0</v>
      </c>
      <c r="P212" s="281">
        <f t="shared" si="27"/>
        <v>0</v>
      </c>
      <c r="Q212" s="282">
        <f>IF(K212="nio",0,IF(K212&gt;0,VLOOKUP(G212,'3-Productie normen'!A:N,VLOOKUP(K212,'3-Productie normen'!$B$31:$C$37,2,FALSE),FALSE)))/VLOOKUP(B212,'2-Kosten per locatie'!$A$14:$C$28,3,FALSE)</f>
        <v>0</v>
      </c>
      <c r="R212" s="282">
        <f t="shared" si="28"/>
        <v>0</v>
      </c>
      <c r="S212" s="282">
        <f t="shared" si="29"/>
        <v>0</v>
      </c>
      <c r="T212" s="283">
        <f>VLOOKUP(G212,'3-Productie normen'!A:N,11,FALSE)</f>
        <v>0</v>
      </c>
      <c r="U212" s="283"/>
      <c r="W212" s="284">
        <f t="shared" si="30"/>
        <v>3564.2</v>
      </c>
    </row>
    <row r="213" spans="1:23" ht="14.1" customHeight="1">
      <c r="A213" s="37">
        <f t="shared" si="31"/>
        <v>213</v>
      </c>
      <c r="B213" s="265" t="s">
        <v>45</v>
      </c>
      <c r="C213" s="265" t="s">
        <v>130</v>
      </c>
      <c r="D213" s="276" t="s">
        <v>335</v>
      </c>
      <c r="E213" s="276" t="s">
        <v>384</v>
      </c>
      <c r="F213" s="265" t="s">
        <v>212</v>
      </c>
      <c r="G213" s="265" t="s">
        <v>95</v>
      </c>
      <c r="H213" s="277" t="s">
        <v>175</v>
      </c>
      <c r="I213" s="278">
        <v>13.4</v>
      </c>
      <c r="J213" s="279">
        <f t="shared" si="24"/>
        <v>251</v>
      </c>
      <c r="K213" s="280">
        <v>251</v>
      </c>
      <c r="L213" s="280"/>
      <c r="M213" s="280"/>
      <c r="N213" s="281" t="e">
        <f t="shared" si="25"/>
        <v>#DIV/0!</v>
      </c>
      <c r="O213" s="281">
        <f t="shared" si="26"/>
        <v>0</v>
      </c>
      <c r="P213" s="281">
        <f t="shared" si="27"/>
        <v>0</v>
      </c>
      <c r="Q213" s="282">
        <f>IF(K213="nio",0,IF(K213&gt;0,VLOOKUP(G213,'3-Productie normen'!A:N,VLOOKUP(K213,'3-Productie normen'!$B$31:$C$37,2,FALSE),FALSE)))/VLOOKUP(B213,'2-Kosten per locatie'!$A$14:$C$28,3,FALSE)</f>
        <v>0</v>
      </c>
      <c r="R213" s="282">
        <f t="shared" si="28"/>
        <v>0</v>
      </c>
      <c r="S213" s="282">
        <f t="shared" si="29"/>
        <v>0</v>
      </c>
      <c r="T213" s="283">
        <f>VLOOKUP(G213,'3-Productie normen'!A:N,11,FALSE)</f>
        <v>0</v>
      </c>
      <c r="U213" s="283"/>
      <c r="W213" s="284">
        <f t="shared" si="30"/>
        <v>3363.4</v>
      </c>
    </row>
    <row r="214" spans="1:23" ht="14.1" customHeight="1">
      <c r="A214" s="37">
        <f t="shared" si="31"/>
        <v>214</v>
      </c>
      <c r="B214" s="265" t="s">
        <v>45</v>
      </c>
      <c r="C214" s="265" t="s">
        <v>130</v>
      </c>
      <c r="D214" s="276" t="s">
        <v>335</v>
      </c>
      <c r="E214" s="276" t="s">
        <v>385</v>
      </c>
      <c r="F214" s="265" t="s">
        <v>274</v>
      </c>
      <c r="G214" s="265" t="s">
        <v>95</v>
      </c>
      <c r="H214" s="277" t="s">
        <v>275</v>
      </c>
      <c r="I214" s="278">
        <v>32.5</v>
      </c>
      <c r="J214" s="279">
        <f t="shared" si="24"/>
        <v>251</v>
      </c>
      <c r="K214" s="280">
        <v>251</v>
      </c>
      <c r="L214" s="280"/>
      <c r="M214" s="280"/>
      <c r="N214" s="281" t="e">
        <f t="shared" si="25"/>
        <v>#DIV/0!</v>
      </c>
      <c r="O214" s="281">
        <f t="shared" si="26"/>
        <v>0</v>
      </c>
      <c r="P214" s="281">
        <f t="shared" si="27"/>
        <v>0</v>
      </c>
      <c r="Q214" s="282">
        <f>IF(K214="nio",0,IF(K214&gt;0,VLOOKUP(G214,'3-Productie normen'!A:N,VLOOKUP(K214,'3-Productie normen'!$B$31:$C$37,2,FALSE),FALSE)))/VLOOKUP(B214,'2-Kosten per locatie'!$A$14:$C$28,3,FALSE)</f>
        <v>0</v>
      </c>
      <c r="R214" s="282">
        <f t="shared" si="28"/>
        <v>0</v>
      </c>
      <c r="S214" s="282">
        <f t="shared" si="29"/>
        <v>0</v>
      </c>
      <c r="T214" s="283">
        <f>VLOOKUP(G214,'3-Productie normen'!A:N,11,FALSE)</f>
        <v>0</v>
      </c>
      <c r="U214" s="283"/>
      <c r="W214" s="284">
        <f t="shared" si="30"/>
        <v>8157.5</v>
      </c>
    </row>
    <row r="215" spans="1:23" ht="14.1" customHeight="1">
      <c r="A215" s="37">
        <f t="shared" si="31"/>
        <v>215</v>
      </c>
      <c r="B215" s="265" t="s">
        <v>45</v>
      </c>
      <c r="C215" s="265" t="s">
        <v>130</v>
      </c>
      <c r="D215" s="276" t="s">
        <v>335</v>
      </c>
      <c r="E215" s="276" t="s">
        <v>386</v>
      </c>
      <c r="F215" s="265" t="s">
        <v>216</v>
      </c>
      <c r="G215" s="265" t="s">
        <v>97</v>
      </c>
      <c r="H215" s="277" t="s">
        <v>175</v>
      </c>
      <c r="I215" s="278">
        <v>2.7</v>
      </c>
      <c r="J215" s="279">
        <f t="shared" si="24"/>
        <v>0</v>
      </c>
      <c r="K215" s="280" t="s">
        <v>151</v>
      </c>
      <c r="L215" s="280"/>
      <c r="M215" s="280"/>
      <c r="N215" s="281">
        <f t="shared" si="25"/>
        <v>0</v>
      </c>
      <c r="O215" s="281">
        <f t="shared" si="26"/>
        <v>0</v>
      </c>
      <c r="P215" s="281">
        <f t="shared" si="27"/>
        <v>0</v>
      </c>
      <c r="Q215" s="282">
        <f>IF(K215="nio",0,IF(K215&gt;0,VLOOKUP(G215,'3-Productie normen'!A:N,VLOOKUP(K215,'3-Productie normen'!$B$31:$C$37,2,FALSE),FALSE)))/VLOOKUP(B215,'2-Kosten per locatie'!$A$14:$C$28,3,FALSE)</f>
        <v>0</v>
      </c>
      <c r="R215" s="282">
        <f t="shared" si="28"/>
        <v>0</v>
      </c>
      <c r="S215" s="282">
        <f t="shared" si="29"/>
        <v>0</v>
      </c>
      <c r="T215" s="283">
        <f>VLOOKUP(G215,'3-Productie normen'!A:N,11,FALSE)</f>
        <v>0</v>
      </c>
      <c r="U215" s="283"/>
      <c r="W215" s="284">
        <f t="shared" si="30"/>
        <v>0</v>
      </c>
    </row>
    <row r="216" spans="1:23" ht="14.1" customHeight="1">
      <c r="A216" s="37">
        <f t="shared" si="31"/>
        <v>216</v>
      </c>
      <c r="B216" s="265" t="s">
        <v>45</v>
      </c>
      <c r="C216" s="265" t="s">
        <v>130</v>
      </c>
      <c r="D216" s="276" t="s">
        <v>387</v>
      </c>
      <c r="E216" s="276" t="s">
        <v>388</v>
      </c>
      <c r="F216" s="265" t="s">
        <v>297</v>
      </c>
      <c r="G216" s="265" t="s">
        <v>90</v>
      </c>
      <c r="H216" s="277" t="s">
        <v>134</v>
      </c>
      <c r="I216" s="278">
        <v>35.200000000000003</v>
      </c>
      <c r="J216" s="279">
        <f t="shared" si="24"/>
        <v>251</v>
      </c>
      <c r="K216" s="280">
        <v>251</v>
      </c>
      <c r="L216" s="280"/>
      <c r="M216" s="280"/>
      <c r="N216" s="281" t="e">
        <f t="shared" si="25"/>
        <v>#DIV/0!</v>
      </c>
      <c r="O216" s="281">
        <f t="shared" si="26"/>
        <v>0</v>
      </c>
      <c r="P216" s="281">
        <f t="shared" si="27"/>
        <v>0</v>
      </c>
      <c r="Q216" s="282">
        <f>IF(K216="nio",0,IF(K216&gt;0,VLOOKUP(G216,'3-Productie normen'!A:N,VLOOKUP(K216,'3-Productie normen'!$B$31:$C$37,2,FALSE),FALSE)))/VLOOKUP(B216,'2-Kosten per locatie'!$A$14:$C$28,3,FALSE)</f>
        <v>0</v>
      </c>
      <c r="R216" s="282">
        <f t="shared" si="28"/>
        <v>0</v>
      </c>
      <c r="S216" s="282">
        <f t="shared" si="29"/>
        <v>0</v>
      </c>
      <c r="T216" s="283">
        <f>VLOOKUP(G216,'3-Productie normen'!A:N,11,FALSE)</f>
        <v>0</v>
      </c>
      <c r="U216" s="283"/>
      <c r="W216" s="284">
        <f t="shared" si="30"/>
        <v>8835.2000000000007</v>
      </c>
    </row>
    <row r="217" spans="1:23" ht="14.1" customHeight="1">
      <c r="A217" s="37">
        <f t="shared" si="31"/>
        <v>217</v>
      </c>
      <c r="B217" s="265" t="s">
        <v>45</v>
      </c>
      <c r="C217" s="265" t="s">
        <v>130</v>
      </c>
      <c r="D217" s="276" t="s">
        <v>387</v>
      </c>
      <c r="E217" s="276" t="s">
        <v>389</v>
      </c>
      <c r="F217" s="265" t="s">
        <v>390</v>
      </c>
      <c r="G217" s="265" t="s">
        <v>81</v>
      </c>
      <c r="H217" s="277" t="s">
        <v>134</v>
      </c>
      <c r="I217" s="278">
        <v>54.7</v>
      </c>
      <c r="J217" s="279">
        <f t="shared" si="24"/>
        <v>251</v>
      </c>
      <c r="K217" s="280">
        <v>251</v>
      </c>
      <c r="L217" s="280"/>
      <c r="M217" s="280"/>
      <c r="N217" s="281" t="e">
        <f t="shared" si="25"/>
        <v>#DIV/0!</v>
      </c>
      <c r="O217" s="281">
        <f t="shared" si="26"/>
        <v>0</v>
      </c>
      <c r="P217" s="281">
        <f t="shared" si="27"/>
        <v>0</v>
      </c>
      <c r="Q217" s="282">
        <f>IF(K217="nio",0,IF(K217&gt;0,VLOOKUP(G217,'3-Productie normen'!A:N,VLOOKUP(K217,'3-Productie normen'!$B$31:$C$37,2,FALSE),FALSE)))/VLOOKUP(B217,'2-Kosten per locatie'!$A$14:$C$28,3,FALSE)</f>
        <v>0</v>
      </c>
      <c r="R217" s="282">
        <f t="shared" si="28"/>
        <v>0</v>
      </c>
      <c r="S217" s="282">
        <f t="shared" si="29"/>
        <v>0</v>
      </c>
      <c r="T217" s="283">
        <f>VLOOKUP(G217,'3-Productie normen'!A:N,11,FALSE)</f>
        <v>0</v>
      </c>
      <c r="U217" s="283"/>
      <c r="W217" s="284">
        <f t="shared" si="30"/>
        <v>13729.7</v>
      </c>
    </row>
    <row r="218" spans="1:23" ht="14.1" customHeight="1">
      <c r="A218" s="37">
        <f t="shared" si="31"/>
        <v>218</v>
      </c>
      <c r="B218" s="265" t="s">
        <v>45</v>
      </c>
      <c r="C218" s="265" t="s">
        <v>130</v>
      </c>
      <c r="D218" s="276" t="s">
        <v>387</v>
      </c>
      <c r="E218" s="276" t="s">
        <v>391</v>
      </c>
      <c r="F218" s="265" t="s">
        <v>235</v>
      </c>
      <c r="G218" s="265" t="s">
        <v>96</v>
      </c>
      <c r="H218" s="277" t="s">
        <v>134</v>
      </c>
      <c r="I218" s="278">
        <v>18.8</v>
      </c>
      <c r="J218" s="279">
        <f t="shared" si="24"/>
        <v>251</v>
      </c>
      <c r="K218" s="280">
        <v>251</v>
      </c>
      <c r="L218" s="280"/>
      <c r="M218" s="280"/>
      <c r="N218" s="281" t="e">
        <f t="shared" si="25"/>
        <v>#DIV/0!</v>
      </c>
      <c r="O218" s="281">
        <f t="shared" si="26"/>
        <v>0</v>
      </c>
      <c r="P218" s="281">
        <f t="shared" si="27"/>
        <v>0</v>
      </c>
      <c r="Q218" s="282">
        <f>IF(K218="nio",0,IF(K218&gt;0,VLOOKUP(G218,'3-Productie normen'!A:N,VLOOKUP(K218,'3-Productie normen'!$B$31:$C$37,2,FALSE),FALSE)))/VLOOKUP(B218,'2-Kosten per locatie'!$A$14:$C$28,3,FALSE)</f>
        <v>0</v>
      </c>
      <c r="R218" s="282">
        <f t="shared" si="28"/>
        <v>0</v>
      </c>
      <c r="S218" s="282">
        <f t="shared" si="29"/>
        <v>0</v>
      </c>
      <c r="T218" s="283">
        <f>VLOOKUP(G218,'3-Productie normen'!A:N,11,FALSE)</f>
        <v>0</v>
      </c>
      <c r="U218" s="283"/>
      <c r="W218" s="284">
        <f t="shared" si="30"/>
        <v>4718.8</v>
      </c>
    </row>
    <row r="219" spans="1:23" ht="14.1" customHeight="1">
      <c r="A219" s="37">
        <f t="shared" si="31"/>
        <v>219</v>
      </c>
      <c r="B219" s="265" t="s">
        <v>45</v>
      </c>
      <c r="C219" s="265" t="s">
        <v>130</v>
      </c>
      <c r="D219" s="276" t="s">
        <v>387</v>
      </c>
      <c r="E219" s="276" t="s">
        <v>392</v>
      </c>
      <c r="F219" s="265" t="s">
        <v>225</v>
      </c>
      <c r="G219" s="265" t="s">
        <v>86</v>
      </c>
      <c r="H219" s="277" t="s">
        <v>138</v>
      </c>
      <c r="I219" s="278">
        <v>9.4</v>
      </c>
      <c r="J219" s="279">
        <f t="shared" si="24"/>
        <v>251</v>
      </c>
      <c r="K219" s="280">
        <v>251</v>
      </c>
      <c r="L219" s="280"/>
      <c r="M219" s="280"/>
      <c r="N219" s="281" t="e">
        <f t="shared" si="25"/>
        <v>#DIV/0!</v>
      </c>
      <c r="O219" s="281">
        <f t="shared" si="26"/>
        <v>0</v>
      </c>
      <c r="P219" s="281">
        <f t="shared" si="27"/>
        <v>0</v>
      </c>
      <c r="Q219" s="282">
        <f>IF(K219="nio",0,IF(K219&gt;0,VLOOKUP(G219,'3-Productie normen'!A:N,VLOOKUP(K219,'3-Productie normen'!$B$31:$C$37,2,FALSE),FALSE)))/VLOOKUP(B219,'2-Kosten per locatie'!$A$14:$C$28,3,FALSE)</f>
        <v>0</v>
      </c>
      <c r="R219" s="282">
        <f t="shared" si="28"/>
        <v>0</v>
      </c>
      <c r="S219" s="282">
        <f t="shared" si="29"/>
        <v>0</v>
      </c>
      <c r="T219" s="283">
        <f>VLOOKUP(G219,'3-Productie normen'!A:N,11,FALSE)</f>
        <v>0</v>
      </c>
      <c r="U219" s="283"/>
      <c r="W219" s="284">
        <f t="shared" si="30"/>
        <v>2359.4</v>
      </c>
    </row>
    <row r="220" spans="1:23" ht="14.1" customHeight="1">
      <c r="A220" s="37">
        <f t="shared" si="31"/>
        <v>220</v>
      </c>
      <c r="B220" s="265" t="s">
        <v>45</v>
      </c>
      <c r="C220" s="265" t="s">
        <v>130</v>
      </c>
      <c r="D220" s="276" t="s">
        <v>387</v>
      </c>
      <c r="E220" s="276" t="s">
        <v>393</v>
      </c>
      <c r="F220" s="265" t="s">
        <v>227</v>
      </c>
      <c r="G220" s="265" t="s">
        <v>96</v>
      </c>
      <c r="H220" s="277" t="s">
        <v>134</v>
      </c>
      <c r="I220" s="278">
        <v>2.9</v>
      </c>
      <c r="J220" s="279">
        <f t="shared" si="24"/>
        <v>251</v>
      </c>
      <c r="K220" s="280">
        <v>251</v>
      </c>
      <c r="L220" s="280"/>
      <c r="M220" s="280"/>
      <c r="N220" s="281" t="e">
        <f t="shared" si="25"/>
        <v>#DIV/0!</v>
      </c>
      <c r="O220" s="281">
        <f t="shared" si="26"/>
        <v>0</v>
      </c>
      <c r="P220" s="281">
        <f t="shared" si="27"/>
        <v>0</v>
      </c>
      <c r="Q220" s="282">
        <f>IF(K220="nio",0,IF(K220&gt;0,VLOOKUP(G220,'3-Productie normen'!A:N,VLOOKUP(K220,'3-Productie normen'!$B$31:$C$37,2,FALSE),FALSE)))/VLOOKUP(B220,'2-Kosten per locatie'!$A$14:$C$28,3,FALSE)</f>
        <v>0</v>
      </c>
      <c r="R220" s="282">
        <f t="shared" si="28"/>
        <v>0</v>
      </c>
      <c r="S220" s="282">
        <f t="shared" si="29"/>
        <v>0</v>
      </c>
      <c r="T220" s="283">
        <f>VLOOKUP(G220,'3-Productie normen'!A:N,11,FALSE)</f>
        <v>0</v>
      </c>
      <c r="U220" s="283"/>
      <c r="W220" s="284">
        <f t="shared" si="30"/>
        <v>727.9</v>
      </c>
    </row>
    <row r="221" spans="1:23" ht="14.1" customHeight="1">
      <c r="A221" s="37">
        <f t="shared" si="31"/>
        <v>221</v>
      </c>
      <c r="B221" s="265" t="s">
        <v>45</v>
      </c>
      <c r="C221" s="265" t="s">
        <v>130</v>
      </c>
      <c r="D221" s="276" t="s">
        <v>387</v>
      </c>
      <c r="E221" s="276" t="s">
        <v>394</v>
      </c>
      <c r="F221" s="265" t="s">
        <v>227</v>
      </c>
      <c r="G221" s="265" t="s">
        <v>96</v>
      </c>
      <c r="H221" s="277" t="s">
        <v>134</v>
      </c>
      <c r="I221" s="278">
        <v>2.9</v>
      </c>
      <c r="J221" s="279">
        <f t="shared" si="24"/>
        <v>251</v>
      </c>
      <c r="K221" s="280">
        <v>251</v>
      </c>
      <c r="L221" s="280"/>
      <c r="M221" s="280"/>
      <c r="N221" s="281" t="e">
        <f t="shared" si="25"/>
        <v>#DIV/0!</v>
      </c>
      <c r="O221" s="281">
        <f t="shared" si="26"/>
        <v>0</v>
      </c>
      <c r="P221" s="281">
        <f t="shared" si="27"/>
        <v>0</v>
      </c>
      <c r="Q221" s="282">
        <f>IF(K221="nio",0,IF(K221&gt;0,VLOOKUP(G221,'3-Productie normen'!A:N,VLOOKUP(K221,'3-Productie normen'!$B$31:$C$37,2,FALSE),FALSE)))/VLOOKUP(B221,'2-Kosten per locatie'!$A$14:$C$28,3,FALSE)</f>
        <v>0</v>
      </c>
      <c r="R221" s="282">
        <f t="shared" si="28"/>
        <v>0</v>
      </c>
      <c r="S221" s="282">
        <f t="shared" si="29"/>
        <v>0</v>
      </c>
      <c r="T221" s="283">
        <f>VLOOKUP(G221,'3-Productie normen'!A:N,11,FALSE)</f>
        <v>0</v>
      </c>
      <c r="U221" s="283"/>
      <c r="W221" s="284">
        <f t="shared" si="30"/>
        <v>727.9</v>
      </c>
    </row>
    <row r="222" spans="1:23" ht="14.1" customHeight="1">
      <c r="A222" s="37">
        <f t="shared" si="31"/>
        <v>222</v>
      </c>
      <c r="B222" s="265" t="s">
        <v>45</v>
      </c>
      <c r="C222" s="265" t="s">
        <v>130</v>
      </c>
      <c r="D222" s="276" t="s">
        <v>387</v>
      </c>
      <c r="E222" s="276" t="s">
        <v>395</v>
      </c>
      <c r="F222" s="265" t="s">
        <v>227</v>
      </c>
      <c r="G222" s="265" t="s">
        <v>96</v>
      </c>
      <c r="H222" s="277" t="s">
        <v>134</v>
      </c>
      <c r="I222" s="278">
        <v>3.1</v>
      </c>
      <c r="J222" s="279">
        <f t="shared" si="24"/>
        <v>251</v>
      </c>
      <c r="K222" s="280">
        <v>251</v>
      </c>
      <c r="L222" s="280"/>
      <c r="M222" s="280"/>
      <c r="N222" s="281" t="e">
        <f t="shared" si="25"/>
        <v>#DIV/0!</v>
      </c>
      <c r="O222" s="281">
        <f t="shared" si="26"/>
        <v>0</v>
      </c>
      <c r="P222" s="281">
        <f t="shared" si="27"/>
        <v>0</v>
      </c>
      <c r="Q222" s="282">
        <f>IF(K222="nio",0,IF(K222&gt;0,VLOOKUP(G222,'3-Productie normen'!A:N,VLOOKUP(K222,'3-Productie normen'!$B$31:$C$37,2,FALSE),FALSE)))/VLOOKUP(B222,'2-Kosten per locatie'!$A$14:$C$28,3,FALSE)</f>
        <v>0</v>
      </c>
      <c r="R222" s="282">
        <f t="shared" si="28"/>
        <v>0</v>
      </c>
      <c r="S222" s="282">
        <f t="shared" si="29"/>
        <v>0</v>
      </c>
      <c r="T222" s="283">
        <f>VLOOKUP(G222,'3-Productie normen'!A:N,11,FALSE)</f>
        <v>0</v>
      </c>
      <c r="U222" s="283"/>
      <c r="W222" s="284">
        <f t="shared" si="30"/>
        <v>778.1</v>
      </c>
    </row>
    <row r="223" spans="1:23" ht="14.1" customHeight="1">
      <c r="A223" s="37">
        <f t="shared" si="31"/>
        <v>223</v>
      </c>
      <c r="B223" s="265" t="s">
        <v>45</v>
      </c>
      <c r="C223" s="265" t="s">
        <v>130</v>
      </c>
      <c r="D223" s="276" t="s">
        <v>387</v>
      </c>
      <c r="E223" s="276" t="s">
        <v>396</v>
      </c>
      <c r="F223" s="265" t="s">
        <v>160</v>
      </c>
      <c r="G223" s="265" t="s">
        <v>96</v>
      </c>
      <c r="H223" s="277" t="s">
        <v>134</v>
      </c>
      <c r="I223" s="278">
        <v>39.5</v>
      </c>
      <c r="J223" s="279">
        <f t="shared" si="24"/>
        <v>251</v>
      </c>
      <c r="K223" s="280">
        <v>251</v>
      </c>
      <c r="L223" s="280"/>
      <c r="M223" s="280"/>
      <c r="N223" s="281" t="e">
        <f t="shared" si="25"/>
        <v>#DIV/0!</v>
      </c>
      <c r="O223" s="281">
        <f t="shared" si="26"/>
        <v>0</v>
      </c>
      <c r="P223" s="281">
        <f t="shared" si="27"/>
        <v>0</v>
      </c>
      <c r="Q223" s="282">
        <f>IF(K223="nio",0,IF(K223&gt;0,VLOOKUP(G223,'3-Productie normen'!A:N,VLOOKUP(K223,'3-Productie normen'!$B$31:$C$37,2,FALSE),FALSE)))/VLOOKUP(B223,'2-Kosten per locatie'!$A$14:$C$28,3,FALSE)</f>
        <v>0</v>
      </c>
      <c r="R223" s="282">
        <f t="shared" si="28"/>
        <v>0</v>
      </c>
      <c r="S223" s="282">
        <f t="shared" si="29"/>
        <v>0</v>
      </c>
      <c r="T223" s="283">
        <f>VLOOKUP(G223,'3-Productie normen'!A:N,11,FALSE)</f>
        <v>0</v>
      </c>
      <c r="U223" s="283"/>
      <c r="W223" s="284">
        <f t="shared" si="30"/>
        <v>9914.5</v>
      </c>
    </row>
    <row r="224" spans="1:23" ht="14.1" customHeight="1">
      <c r="A224" s="37">
        <f t="shared" si="31"/>
        <v>224</v>
      </c>
      <c r="B224" s="265" t="s">
        <v>45</v>
      </c>
      <c r="C224" s="265" t="s">
        <v>130</v>
      </c>
      <c r="D224" s="276" t="s">
        <v>387</v>
      </c>
      <c r="E224" s="276" t="s">
        <v>397</v>
      </c>
      <c r="F224" s="265" t="s">
        <v>255</v>
      </c>
      <c r="G224" s="265" t="s">
        <v>85</v>
      </c>
      <c r="H224" s="277" t="s">
        <v>138</v>
      </c>
      <c r="I224" s="278">
        <v>9.4</v>
      </c>
      <c r="J224" s="279">
        <f t="shared" si="24"/>
        <v>251</v>
      </c>
      <c r="K224" s="280">
        <v>251</v>
      </c>
      <c r="L224" s="280"/>
      <c r="M224" s="280"/>
      <c r="N224" s="281" t="e">
        <f t="shared" si="25"/>
        <v>#DIV/0!</v>
      </c>
      <c r="O224" s="281">
        <f t="shared" si="26"/>
        <v>0</v>
      </c>
      <c r="P224" s="281">
        <f t="shared" si="27"/>
        <v>0</v>
      </c>
      <c r="Q224" s="282">
        <f>IF(K224="nio",0,IF(K224&gt;0,VLOOKUP(G224,'3-Productie normen'!A:N,VLOOKUP(K224,'3-Productie normen'!$B$31:$C$37,2,FALSE),FALSE)))/VLOOKUP(B224,'2-Kosten per locatie'!$A$14:$C$28,3,FALSE)</f>
        <v>0</v>
      </c>
      <c r="R224" s="282">
        <f t="shared" si="28"/>
        <v>0</v>
      </c>
      <c r="S224" s="282">
        <f t="shared" si="29"/>
        <v>0</v>
      </c>
      <c r="T224" s="283">
        <f>VLOOKUP(G224,'3-Productie normen'!A:N,11,FALSE)</f>
        <v>0</v>
      </c>
      <c r="U224" s="283"/>
      <c r="W224" s="284">
        <f t="shared" si="30"/>
        <v>2359.4</v>
      </c>
    </row>
    <row r="225" spans="1:23" ht="14.1" customHeight="1">
      <c r="A225" s="37">
        <f t="shared" si="31"/>
        <v>225</v>
      </c>
      <c r="B225" s="265" t="s">
        <v>45</v>
      </c>
      <c r="C225" s="265" t="s">
        <v>130</v>
      </c>
      <c r="D225" s="276" t="s">
        <v>387</v>
      </c>
      <c r="E225" s="276" t="s">
        <v>398</v>
      </c>
      <c r="F225" s="265" t="s">
        <v>167</v>
      </c>
      <c r="G225" s="265" t="s">
        <v>81</v>
      </c>
      <c r="H225" s="277" t="s">
        <v>134</v>
      </c>
      <c r="I225" s="278">
        <v>113.9</v>
      </c>
      <c r="J225" s="279">
        <f t="shared" si="24"/>
        <v>251</v>
      </c>
      <c r="K225" s="280">
        <v>251</v>
      </c>
      <c r="L225" s="280"/>
      <c r="M225" s="280"/>
      <c r="N225" s="281" t="e">
        <f t="shared" si="25"/>
        <v>#DIV/0!</v>
      </c>
      <c r="O225" s="281">
        <f t="shared" si="26"/>
        <v>0</v>
      </c>
      <c r="P225" s="281">
        <f t="shared" si="27"/>
        <v>0</v>
      </c>
      <c r="Q225" s="282">
        <f>IF(K225="nio",0,IF(K225&gt;0,VLOOKUP(G225,'3-Productie normen'!A:N,VLOOKUP(K225,'3-Productie normen'!$B$31:$C$37,2,FALSE),FALSE)))/VLOOKUP(B225,'2-Kosten per locatie'!$A$14:$C$28,3,FALSE)</f>
        <v>0</v>
      </c>
      <c r="R225" s="282">
        <f t="shared" si="28"/>
        <v>0</v>
      </c>
      <c r="S225" s="282">
        <f t="shared" si="29"/>
        <v>0</v>
      </c>
      <c r="T225" s="283">
        <f>VLOOKUP(G225,'3-Productie normen'!A:N,11,FALSE)</f>
        <v>0</v>
      </c>
      <c r="U225" s="283"/>
      <c r="W225" s="284">
        <f t="shared" si="30"/>
        <v>28588.9</v>
      </c>
    </row>
    <row r="226" spans="1:23" ht="14.1" customHeight="1">
      <c r="A226" s="37">
        <f t="shared" si="31"/>
        <v>226</v>
      </c>
      <c r="B226" s="265" t="s">
        <v>45</v>
      </c>
      <c r="C226" s="265" t="s">
        <v>130</v>
      </c>
      <c r="D226" s="276" t="s">
        <v>387</v>
      </c>
      <c r="E226" s="276" t="s">
        <v>399</v>
      </c>
      <c r="F226" s="265" t="s">
        <v>235</v>
      </c>
      <c r="G226" s="265" t="s">
        <v>96</v>
      </c>
      <c r="H226" s="277" t="s">
        <v>134</v>
      </c>
      <c r="I226" s="278">
        <v>12.8</v>
      </c>
      <c r="J226" s="279">
        <f t="shared" si="24"/>
        <v>251</v>
      </c>
      <c r="K226" s="280">
        <v>251</v>
      </c>
      <c r="L226" s="280"/>
      <c r="M226" s="280"/>
      <c r="N226" s="281" t="e">
        <f t="shared" si="25"/>
        <v>#DIV/0!</v>
      </c>
      <c r="O226" s="281">
        <f t="shared" si="26"/>
        <v>0</v>
      </c>
      <c r="P226" s="281">
        <f t="shared" si="27"/>
        <v>0</v>
      </c>
      <c r="Q226" s="282">
        <f>IF(K226="nio",0,IF(K226&gt;0,VLOOKUP(G226,'3-Productie normen'!A:N,VLOOKUP(K226,'3-Productie normen'!$B$31:$C$37,2,FALSE),FALSE)))/VLOOKUP(B226,'2-Kosten per locatie'!$A$14:$C$28,3,FALSE)</f>
        <v>0</v>
      </c>
      <c r="R226" s="282">
        <f t="shared" si="28"/>
        <v>0</v>
      </c>
      <c r="S226" s="282">
        <f t="shared" si="29"/>
        <v>0</v>
      </c>
      <c r="T226" s="283">
        <f>VLOOKUP(G226,'3-Productie normen'!A:N,11,FALSE)</f>
        <v>0</v>
      </c>
      <c r="U226" s="283"/>
      <c r="W226" s="284">
        <f t="shared" si="30"/>
        <v>3212.8</v>
      </c>
    </row>
    <row r="227" spans="1:23" ht="14.1" customHeight="1">
      <c r="A227" s="37">
        <f t="shared" si="31"/>
        <v>227</v>
      </c>
      <c r="B227" s="265" t="s">
        <v>45</v>
      </c>
      <c r="C227" s="265" t="s">
        <v>130</v>
      </c>
      <c r="D227" s="276" t="s">
        <v>387</v>
      </c>
      <c r="E227" s="276" t="s">
        <v>400</v>
      </c>
      <c r="F227" s="265" t="s">
        <v>160</v>
      </c>
      <c r="G227" s="265" t="s">
        <v>96</v>
      </c>
      <c r="H227" s="277" t="s">
        <v>134</v>
      </c>
      <c r="I227" s="278">
        <v>18.8</v>
      </c>
      <c r="J227" s="279">
        <f t="shared" si="24"/>
        <v>251</v>
      </c>
      <c r="K227" s="280">
        <v>251</v>
      </c>
      <c r="L227" s="280"/>
      <c r="M227" s="280"/>
      <c r="N227" s="281" t="e">
        <f t="shared" si="25"/>
        <v>#DIV/0!</v>
      </c>
      <c r="O227" s="281">
        <f t="shared" si="26"/>
        <v>0</v>
      </c>
      <c r="P227" s="281">
        <f t="shared" si="27"/>
        <v>0</v>
      </c>
      <c r="Q227" s="282">
        <f>IF(K227="nio",0,IF(K227&gt;0,VLOOKUP(G227,'3-Productie normen'!A:N,VLOOKUP(K227,'3-Productie normen'!$B$31:$C$37,2,FALSE),FALSE)))/VLOOKUP(B227,'2-Kosten per locatie'!$A$14:$C$28,3,FALSE)</f>
        <v>0</v>
      </c>
      <c r="R227" s="282">
        <f t="shared" si="28"/>
        <v>0</v>
      </c>
      <c r="S227" s="282">
        <f t="shared" si="29"/>
        <v>0</v>
      </c>
      <c r="T227" s="283">
        <f>VLOOKUP(G227,'3-Productie normen'!A:N,11,FALSE)</f>
        <v>0</v>
      </c>
      <c r="U227" s="283"/>
      <c r="W227" s="284">
        <f t="shared" si="30"/>
        <v>4718.8</v>
      </c>
    </row>
    <row r="228" spans="1:23" ht="14.1" customHeight="1">
      <c r="A228" s="37">
        <f t="shared" si="31"/>
        <v>228</v>
      </c>
      <c r="B228" s="265" t="s">
        <v>45</v>
      </c>
      <c r="C228" s="265" t="s">
        <v>130</v>
      </c>
      <c r="D228" s="276" t="s">
        <v>387</v>
      </c>
      <c r="E228" s="276" t="s">
        <v>401</v>
      </c>
      <c r="F228" s="265" t="s">
        <v>235</v>
      </c>
      <c r="G228" s="265" t="s">
        <v>96</v>
      </c>
      <c r="H228" s="277" t="s">
        <v>134</v>
      </c>
      <c r="I228" s="278">
        <v>18.8</v>
      </c>
      <c r="J228" s="279">
        <f t="shared" si="24"/>
        <v>251</v>
      </c>
      <c r="K228" s="280">
        <v>251</v>
      </c>
      <c r="L228" s="280"/>
      <c r="M228" s="280"/>
      <c r="N228" s="281" t="e">
        <f t="shared" si="25"/>
        <v>#DIV/0!</v>
      </c>
      <c r="O228" s="281">
        <f t="shared" si="26"/>
        <v>0</v>
      </c>
      <c r="P228" s="281">
        <f t="shared" si="27"/>
        <v>0</v>
      </c>
      <c r="Q228" s="282">
        <f>IF(K228="nio",0,IF(K228&gt;0,VLOOKUP(G228,'3-Productie normen'!A:N,VLOOKUP(K228,'3-Productie normen'!$B$31:$C$37,2,FALSE),FALSE)))/VLOOKUP(B228,'2-Kosten per locatie'!$A$14:$C$28,3,FALSE)</f>
        <v>0</v>
      </c>
      <c r="R228" s="282">
        <f t="shared" si="28"/>
        <v>0</v>
      </c>
      <c r="S228" s="282">
        <f t="shared" si="29"/>
        <v>0</v>
      </c>
      <c r="T228" s="283">
        <f>VLOOKUP(G228,'3-Productie normen'!A:N,11,FALSE)</f>
        <v>0</v>
      </c>
      <c r="U228" s="283"/>
      <c r="W228" s="284">
        <f t="shared" si="30"/>
        <v>4718.8</v>
      </c>
    </row>
    <row r="229" spans="1:23" ht="14.1" customHeight="1">
      <c r="A229" s="37">
        <f t="shared" si="31"/>
        <v>229</v>
      </c>
      <c r="B229" s="265" t="s">
        <v>45</v>
      </c>
      <c r="C229" s="265" t="s">
        <v>130</v>
      </c>
      <c r="D229" s="276" t="s">
        <v>387</v>
      </c>
      <c r="E229" s="276" t="s">
        <v>402</v>
      </c>
      <c r="F229" s="265" t="s">
        <v>235</v>
      </c>
      <c r="G229" s="265" t="s">
        <v>96</v>
      </c>
      <c r="H229" s="277" t="s">
        <v>134</v>
      </c>
      <c r="I229" s="278">
        <v>18.8</v>
      </c>
      <c r="J229" s="279">
        <f t="shared" si="24"/>
        <v>251</v>
      </c>
      <c r="K229" s="280">
        <v>251</v>
      </c>
      <c r="L229" s="280"/>
      <c r="M229" s="280"/>
      <c r="N229" s="281" t="e">
        <f t="shared" si="25"/>
        <v>#DIV/0!</v>
      </c>
      <c r="O229" s="281">
        <f t="shared" si="26"/>
        <v>0</v>
      </c>
      <c r="P229" s="281">
        <f t="shared" si="27"/>
        <v>0</v>
      </c>
      <c r="Q229" s="282">
        <f>IF(K229="nio",0,IF(K229&gt;0,VLOOKUP(G229,'3-Productie normen'!A:N,VLOOKUP(K229,'3-Productie normen'!$B$31:$C$37,2,FALSE),FALSE)))/VLOOKUP(B229,'2-Kosten per locatie'!$A$14:$C$28,3,FALSE)</f>
        <v>0</v>
      </c>
      <c r="R229" s="282">
        <f t="shared" si="28"/>
        <v>0</v>
      </c>
      <c r="S229" s="282">
        <f t="shared" si="29"/>
        <v>0</v>
      </c>
      <c r="T229" s="283">
        <f>VLOOKUP(G229,'3-Productie normen'!A:N,11,FALSE)</f>
        <v>0</v>
      </c>
      <c r="U229" s="283"/>
      <c r="W229" s="284">
        <f t="shared" si="30"/>
        <v>4718.8</v>
      </c>
    </row>
    <row r="230" spans="1:23" ht="14.1" customHeight="1">
      <c r="A230" s="37">
        <f t="shared" si="31"/>
        <v>230</v>
      </c>
      <c r="B230" s="265" t="s">
        <v>45</v>
      </c>
      <c r="C230" s="265" t="s">
        <v>130</v>
      </c>
      <c r="D230" s="276" t="s">
        <v>387</v>
      </c>
      <c r="E230" s="276" t="s">
        <v>403</v>
      </c>
      <c r="F230" s="265" t="s">
        <v>227</v>
      </c>
      <c r="G230" s="265" t="s">
        <v>96</v>
      </c>
      <c r="H230" s="277" t="s">
        <v>134</v>
      </c>
      <c r="I230" s="278">
        <v>2.9</v>
      </c>
      <c r="J230" s="279">
        <f t="shared" si="24"/>
        <v>251</v>
      </c>
      <c r="K230" s="280">
        <v>251</v>
      </c>
      <c r="L230" s="280"/>
      <c r="M230" s="280"/>
      <c r="N230" s="281" t="e">
        <f t="shared" si="25"/>
        <v>#DIV/0!</v>
      </c>
      <c r="O230" s="281">
        <f t="shared" si="26"/>
        <v>0</v>
      </c>
      <c r="P230" s="281">
        <f t="shared" si="27"/>
        <v>0</v>
      </c>
      <c r="Q230" s="282">
        <f>IF(K230="nio",0,IF(K230&gt;0,VLOOKUP(G230,'3-Productie normen'!A:N,VLOOKUP(K230,'3-Productie normen'!$B$31:$C$37,2,FALSE),FALSE)))/VLOOKUP(B230,'2-Kosten per locatie'!$A$14:$C$28,3,FALSE)</f>
        <v>0</v>
      </c>
      <c r="R230" s="282">
        <f t="shared" si="28"/>
        <v>0</v>
      </c>
      <c r="S230" s="282">
        <f t="shared" si="29"/>
        <v>0</v>
      </c>
      <c r="T230" s="283">
        <f>VLOOKUP(G230,'3-Productie normen'!A:N,11,FALSE)</f>
        <v>0</v>
      </c>
      <c r="U230" s="283"/>
      <c r="W230" s="284">
        <f t="shared" si="30"/>
        <v>727.9</v>
      </c>
    </row>
    <row r="231" spans="1:23" ht="14.1" customHeight="1">
      <c r="A231" s="37">
        <f t="shared" si="31"/>
        <v>231</v>
      </c>
      <c r="B231" s="265" t="s">
        <v>45</v>
      </c>
      <c r="C231" s="265" t="s">
        <v>130</v>
      </c>
      <c r="D231" s="276" t="s">
        <v>387</v>
      </c>
      <c r="E231" s="276" t="s">
        <v>404</v>
      </c>
      <c r="F231" s="265" t="s">
        <v>227</v>
      </c>
      <c r="G231" s="265" t="s">
        <v>96</v>
      </c>
      <c r="H231" s="277" t="s">
        <v>134</v>
      </c>
      <c r="I231" s="278">
        <v>2.9</v>
      </c>
      <c r="J231" s="279">
        <f t="shared" si="24"/>
        <v>251</v>
      </c>
      <c r="K231" s="280">
        <v>251</v>
      </c>
      <c r="L231" s="280"/>
      <c r="M231" s="280"/>
      <c r="N231" s="281" t="e">
        <f t="shared" si="25"/>
        <v>#DIV/0!</v>
      </c>
      <c r="O231" s="281">
        <f t="shared" si="26"/>
        <v>0</v>
      </c>
      <c r="P231" s="281">
        <f t="shared" si="27"/>
        <v>0</v>
      </c>
      <c r="Q231" s="282">
        <f>IF(K231="nio",0,IF(K231&gt;0,VLOOKUP(G231,'3-Productie normen'!A:N,VLOOKUP(K231,'3-Productie normen'!$B$31:$C$37,2,FALSE),FALSE)))/VLOOKUP(B231,'2-Kosten per locatie'!$A$14:$C$28,3,FALSE)</f>
        <v>0</v>
      </c>
      <c r="R231" s="282">
        <f t="shared" si="28"/>
        <v>0</v>
      </c>
      <c r="S231" s="282">
        <f t="shared" si="29"/>
        <v>0</v>
      </c>
      <c r="T231" s="283">
        <f>VLOOKUP(G231,'3-Productie normen'!A:N,11,FALSE)</f>
        <v>0</v>
      </c>
      <c r="U231" s="283"/>
      <c r="W231" s="284">
        <f t="shared" si="30"/>
        <v>727.9</v>
      </c>
    </row>
    <row r="232" spans="1:23" ht="14.1" customHeight="1">
      <c r="A232" s="37">
        <f t="shared" si="31"/>
        <v>232</v>
      </c>
      <c r="B232" s="265" t="s">
        <v>45</v>
      </c>
      <c r="C232" s="265" t="s">
        <v>130</v>
      </c>
      <c r="D232" s="276" t="s">
        <v>387</v>
      </c>
      <c r="E232" s="276" t="s">
        <v>405</v>
      </c>
      <c r="F232" s="265" t="s">
        <v>227</v>
      </c>
      <c r="G232" s="265" t="s">
        <v>96</v>
      </c>
      <c r="H232" s="277" t="s">
        <v>134</v>
      </c>
      <c r="I232" s="278">
        <v>3.2</v>
      </c>
      <c r="J232" s="279">
        <f t="shared" si="24"/>
        <v>251</v>
      </c>
      <c r="K232" s="280">
        <v>251</v>
      </c>
      <c r="L232" s="280"/>
      <c r="M232" s="280"/>
      <c r="N232" s="281" t="e">
        <f t="shared" si="25"/>
        <v>#DIV/0!</v>
      </c>
      <c r="O232" s="281">
        <f t="shared" si="26"/>
        <v>0</v>
      </c>
      <c r="P232" s="281">
        <f t="shared" si="27"/>
        <v>0</v>
      </c>
      <c r="Q232" s="282">
        <f>IF(K232="nio",0,IF(K232&gt;0,VLOOKUP(G232,'3-Productie normen'!A:N,VLOOKUP(K232,'3-Productie normen'!$B$31:$C$37,2,FALSE),FALSE)))/VLOOKUP(B232,'2-Kosten per locatie'!$A$14:$C$28,3,FALSE)</f>
        <v>0</v>
      </c>
      <c r="R232" s="282">
        <f t="shared" si="28"/>
        <v>0</v>
      </c>
      <c r="S232" s="282">
        <f t="shared" si="29"/>
        <v>0</v>
      </c>
      <c r="T232" s="283">
        <f>VLOOKUP(G232,'3-Productie normen'!A:N,11,FALSE)</f>
        <v>0</v>
      </c>
      <c r="U232" s="283"/>
      <c r="W232" s="284">
        <f t="shared" si="30"/>
        <v>803.2</v>
      </c>
    </row>
    <row r="233" spans="1:23" ht="14.1" customHeight="1">
      <c r="A233" s="37">
        <f t="shared" si="31"/>
        <v>233</v>
      </c>
      <c r="B233" s="265" t="s">
        <v>45</v>
      </c>
      <c r="C233" s="265" t="s">
        <v>130</v>
      </c>
      <c r="D233" s="276" t="s">
        <v>387</v>
      </c>
      <c r="E233" s="276" t="s">
        <v>406</v>
      </c>
      <c r="F233" s="265" t="s">
        <v>227</v>
      </c>
      <c r="G233" s="265" t="s">
        <v>96</v>
      </c>
      <c r="H233" s="277" t="s">
        <v>134</v>
      </c>
      <c r="I233" s="278">
        <v>2.9</v>
      </c>
      <c r="J233" s="279">
        <f t="shared" si="24"/>
        <v>251</v>
      </c>
      <c r="K233" s="280">
        <v>251</v>
      </c>
      <c r="L233" s="280"/>
      <c r="M233" s="280"/>
      <c r="N233" s="281" t="e">
        <f t="shared" si="25"/>
        <v>#DIV/0!</v>
      </c>
      <c r="O233" s="281">
        <f t="shared" si="26"/>
        <v>0</v>
      </c>
      <c r="P233" s="281">
        <f t="shared" si="27"/>
        <v>0</v>
      </c>
      <c r="Q233" s="282">
        <f>IF(K233="nio",0,IF(K233&gt;0,VLOOKUP(G233,'3-Productie normen'!A:N,VLOOKUP(K233,'3-Productie normen'!$B$31:$C$37,2,FALSE),FALSE)))/VLOOKUP(B233,'2-Kosten per locatie'!$A$14:$C$28,3,FALSE)</f>
        <v>0</v>
      </c>
      <c r="R233" s="282">
        <f t="shared" si="28"/>
        <v>0</v>
      </c>
      <c r="S233" s="282">
        <f t="shared" si="29"/>
        <v>0</v>
      </c>
      <c r="T233" s="283">
        <f>VLOOKUP(G233,'3-Productie normen'!A:N,11,FALSE)</f>
        <v>0</v>
      </c>
      <c r="U233" s="283"/>
      <c r="W233" s="284">
        <f t="shared" si="30"/>
        <v>727.9</v>
      </c>
    </row>
    <row r="234" spans="1:23" ht="14.1" customHeight="1">
      <c r="A234" s="37">
        <f t="shared" si="31"/>
        <v>234</v>
      </c>
      <c r="B234" s="265" t="s">
        <v>45</v>
      </c>
      <c r="C234" s="265" t="s">
        <v>130</v>
      </c>
      <c r="D234" s="276" t="s">
        <v>387</v>
      </c>
      <c r="E234" s="276" t="s">
        <v>407</v>
      </c>
      <c r="F234" s="265" t="s">
        <v>227</v>
      </c>
      <c r="G234" s="265" t="s">
        <v>96</v>
      </c>
      <c r="H234" s="277" t="s">
        <v>134</v>
      </c>
      <c r="I234" s="278">
        <v>2.9</v>
      </c>
      <c r="J234" s="279">
        <f t="shared" si="24"/>
        <v>251</v>
      </c>
      <c r="K234" s="280">
        <v>251</v>
      </c>
      <c r="L234" s="280"/>
      <c r="M234" s="280"/>
      <c r="N234" s="281" t="e">
        <f t="shared" si="25"/>
        <v>#DIV/0!</v>
      </c>
      <c r="O234" s="281">
        <f t="shared" si="26"/>
        <v>0</v>
      </c>
      <c r="P234" s="281">
        <f t="shared" si="27"/>
        <v>0</v>
      </c>
      <c r="Q234" s="282">
        <f>IF(K234="nio",0,IF(K234&gt;0,VLOOKUP(G234,'3-Productie normen'!A:N,VLOOKUP(K234,'3-Productie normen'!$B$31:$C$37,2,FALSE),FALSE)))/VLOOKUP(B234,'2-Kosten per locatie'!$A$14:$C$28,3,FALSE)</f>
        <v>0</v>
      </c>
      <c r="R234" s="282">
        <f t="shared" si="28"/>
        <v>0</v>
      </c>
      <c r="S234" s="282">
        <f t="shared" si="29"/>
        <v>0</v>
      </c>
      <c r="T234" s="283">
        <f>VLOOKUP(G234,'3-Productie normen'!A:N,11,FALSE)</f>
        <v>0</v>
      </c>
      <c r="U234" s="283"/>
      <c r="W234" s="284">
        <f t="shared" si="30"/>
        <v>727.9</v>
      </c>
    </row>
    <row r="235" spans="1:23" ht="14.1" customHeight="1">
      <c r="A235" s="37">
        <f t="shared" si="31"/>
        <v>235</v>
      </c>
      <c r="B235" s="265" t="s">
        <v>45</v>
      </c>
      <c r="C235" s="265" t="s">
        <v>130</v>
      </c>
      <c r="D235" s="276" t="s">
        <v>387</v>
      </c>
      <c r="E235" s="276" t="s">
        <v>408</v>
      </c>
      <c r="F235" s="265" t="s">
        <v>227</v>
      </c>
      <c r="G235" s="265" t="s">
        <v>96</v>
      </c>
      <c r="H235" s="277" t="s">
        <v>134</v>
      </c>
      <c r="I235" s="278">
        <v>3.2</v>
      </c>
      <c r="J235" s="279">
        <f t="shared" ref="J235:J298" si="32">SUM(K235:M235)</f>
        <v>251</v>
      </c>
      <c r="K235" s="280">
        <v>251</v>
      </c>
      <c r="L235" s="280"/>
      <c r="M235" s="280"/>
      <c r="N235" s="281" t="e">
        <f t="shared" ref="N235:N298" si="33">IF(K235="nio",0,IF(K235&gt;0,K235*I235/Q235,0))</f>
        <v>#DIV/0!</v>
      </c>
      <c r="O235" s="281">
        <f t="shared" ref="O235:O298" si="34">IF(L235&gt;0,L235*I235/R235,0)</f>
        <v>0</v>
      </c>
      <c r="P235" s="281">
        <f t="shared" ref="P235:P298" si="35">IF(M235&gt;0,M235*I235/S235,0)</f>
        <v>0</v>
      </c>
      <c r="Q235" s="282">
        <f>IF(K235="nio",0,IF(K235&gt;0,VLOOKUP(G235,'3-Productie normen'!A:N,VLOOKUP(K235,'3-Productie normen'!$B$31:$C$37,2,FALSE),FALSE)))/VLOOKUP(B235,'2-Kosten per locatie'!$A$14:$C$28,3,FALSE)</f>
        <v>0</v>
      </c>
      <c r="R235" s="282">
        <f t="shared" ref="R235:R298" si="36">IF(L235&gt;0,Q235*$R$8,0)</f>
        <v>0</v>
      </c>
      <c r="S235" s="282">
        <f t="shared" ref="S235:S298" si="37">IF(M235&gt;0,Q235*$S$8,0)</f>
        <v>0</v>
      </c>
      <c r="T235" s="283">
        <f>VLOOKUP(G235,'3-Productie normen'!A:N,11,FALSE)</f>
        <v>0</v>
      </c>
      <c r="U235" s="283"/>
      <c r="W235" s="284">
        <f t="shared" ref="W235:W298" si="38">J235*I235</f>
        <v>803.2</v>
      </c>
    </row>
    <row r="236" spans="1:23" ht="14.1" customHeight="1">
      <c r="A236" s="37">
        <f t="shared" si="31"/>
        <v>236</v>
      </c>
      <c r="B236" s="265" t="s">
        <v>45</v>
      </c>
      <c r="C236" s="265" t="s">
        <v>130</v>
      </c>
      <c r="D236" s="276" t="s">
        <v>387</v>
      </c>
      <c r="E236" s="276" t="s">
        <v>409</v>
      </c>
      <c r="F236" s="265" t="s">
        <v>167</v>
      </c>
      <c r="G236" s="265" t="s">
        <v>81</v>
      </c>
      <c r="H236" s="277" t="s">
        <v>134</v>
      </c>
      <c r="I236" s="278">
        <v>54.7</v>
      </c>
      <c r="J236" s="279">
        <f t="shared" si="32"/>
        <v>251</v>
      </c>
      <c r="K236" s="280">
        <v>251</v>
      </c>
      <c r="L236" s="280"/>
      <c r="M236" s="280"/>
      <c r="N236" s="281" t="e">
        <f t="shared" si="33"/>
        <v>#DIV/0!</v>
      </c>
      <c r="O236" s="281">
        <f t="shared" si="34"/>
        <v>0</v>
      </c>
      <c r="P236" s="281">
        <f t="shared" si="35"/>
        <v>0</v>
      </c>
      <c r="Q236" s="282">
        <f>IF(K236="nio",0,IF(K236&gt;0,VLOOKUP(G236,'3-Productie normen'!A:N,VLOOKUP(K236,'3-Productie normen'!$B$31:$C$37,2,FALSE),FALSE)))/VLOOKUP(B236,'2-Kosten per locatie'!$A$14:$C$28,3,FALSE)</f>
        <v>0</v>
      </c>
      <c r="R236" s="282">
        <f t="shared" si="36"/>
        <v>0</v>
      </c>
      <c r="S236" s="282">
        <f t="shared" si="37"/>
        <v>0</v>
      </c>
      <c r="T236" s="283">
        <f>VLOOKUP(G236,'3-Productie normen'!A:N,11,FALSE)</f>
        <v>0</v>
      </c>
      <c r="U236" s="283"/>
      <c r="W236" s="284">
        <f t="shared" si="38"/>
        <v>13729.7</v>
      </c>
    </row>
    <row r="237" spans="1:23" ht="14.1" customHeight="1">
      <c r="A237" s="37">
        <f t="shared" si="31"/>
        <v>237</v>
      </c>
      <c r="B237" s="265" t="s">
        <v>45</v>
      </c>
      <c r="C237" s="265" t="s">
        <v>130</v>
      </c>
      <c r="D237" s="276" t="s">
        <v>387</v>
      </c>
      <c r="E237" s="276" t="s">
        <v>410</v>
      </c>
      <c r="F237" s="265" t="s">
        <v>235</v>
      </c>
      <c r="G237" s="265" t="s">
        <v>96</v>
      </c>
      <c r="H237" s="277" t="s">
        <v>134</v>
      </c>
      <c r="I237" s="278">
        <v>18.8</v>
      </c>
      <c r="J237" s="279">
        <f t="shared" si="32"/>
        <v>251</v>
      </c>
      <c r="K237" s="280">
        <v>251</v>
      </c>
      <c r="L237" s="280"/>
      <c r="M237" s="280"/>
      <c r="N237" s="281" t="e">
        <f t="shared" si="33"/>
        <v>#DIV/0!</v>
      </c>
      <c r="O237" s="281">
        <f t="shared" si="34"/>
        <v>0</v>
      </c>
      <c r="P237" s="281">
        <f t="shared" si="35"/>
        <v>0</v>
      </c>
      <c r="Q237" s="282">
        <f>IF(K237="nio",0,IF(K237&gt;0,VLOOKUP(G237,'3-Productie normen'!A:N,VLOOKUP(K237,'3-Productie normen'!$B$31:$C$37,2,FALSE),FALSE)))/VLOOKUP(B237,'2-Kosten per locatie'!$A$14:$C$28,3,FALSE)</f>
        <v>0</v>
      </c>
      <c r="R237" s="282">
        <f t="shared" si="36"/>
        <v>0</v>
      </c>
      <c r="S237" s="282">
        <f t="shared" si="37"/>
        <v>0</v>
      </c>
      <c r="T237" s="283">
        <f>VLOOKUP(G237,'3-Productie normen'!A:N,11,FALSE)</f>
        <v>0</v>
      </c>
      <c r="U237" s="283"/>
      <c r="W237" s="284">
        <f t="shared" si="38"/>
        <v>4718.8</v>
      </c>
    </row>
    <row r="238" spans="1:23" ht="14.1" customHeight="1">
      <c r="A238" s="37">
        <f t="shared" si="31"/>
        <v>238</v>
      </c>
      <c r="B238" s="265" t="s">
        <v>45</v>
      </c>
      <c r="C238" s="265" t="s">
        <v>130</v>
      </c>
      <c r="D238" s="276" t="s">
        <v>387</v>
      </c>
      <c r="E238" s="276" t="s">
        <v>411</v>
      </c>
      <c r="F238" s="265" t="s">
        <v>233</v>
      </c>
      <c r="G238" s="265" t="s">
        <v>81</v>
      </c>
      <c r="H238" s="277" t="s">
        <v>138</v>
      </c>
      <c r="I238" s="278">
        <v>9.6999999999999993</v>
      </c>
      <c r="J238" s="279">
        <f t="shared" si="32"/>
        <v>251</v>
      </c>
      <c r="K238" s="280">
        <v>251</v>
      </c>
      <c r="L238" s="280"/>
      <c r="M238" s="280"/>
      <c r="N238" s="281" t="e">
        <f t="shared" si="33"/>
        <v>#DIV/0!</v>
      </c>
      <c r="O238" s="281">
        <f t="shared" si="34"/>
        <v>0</v>
      </c>
      <c r="P238" s="281">
        <f t="shared" si="35"/>
        <v>0</v>
      </c>
      <c r="Q238" s="282">
        <f>IF(K238="nio",0,IF(K238&gt;0,VLOOKUP(G238,'3-Productie normen'!A:N,VLOOKUP(K238,'3-Productie normen'!$B$31:$C$37,2,FALSE),FALSE)))/VLOOKUP(B238,'2-Kosten per locatie'!$A$14:$C$28,3,FALSE)</f>
        <v>0</v>
      </c>
      <c r="R238" s="282">
        <f t="shared" si="36"/>
        <v>0</v>
      </c>
      <c r="S238" s="282">
        <f t="shared" si="37"/>
        <v>0</v>
      </c>
      <c r="T238" s="283">
        <f>VLOOKUP(G238,'3-Productie normen'!A:N,11,FALSE)</f>
        <v>0</v>
      </c>
      <c r="U238" s="283"/>
      <c r="W238" s="284">
        <f t="shared" si="38"/>
        <v>2434.6999999999998</v>
      </c>
    </row>
    <row r="239" spans="1:23" ht="14.1" customHeight="1">
      <c r="A239" s="37">
        <f t="shared" si="31"/>
        <v>239</v>
      </c>
      <c r="B239" s="265" t="s">
        <v>45</v>
      </c>
      <c r="C239" s="265" t="s">
        <v>130</v>
      </c>
      <c r="D239" s="276" t="s">
        <v>387</v>
      </c>
      <c r="E239" s="276" t="s">
        <v>412</v>
      </c>
      <c r="F239" s="265" t="s">
        <v>225</v>
      </c>
      <c r="G239" s="265" t="s">
        <v>86</v>
      </c>
      <c r="H239" s="277" t="s">
        <v>138</v>
      </c>
      <c r="I239" s="278">
        <v>9.4</v>
      </c>
      <c r="J239" s="279">
        <f t="shared" si="32"/>
        <v>251</v>
      </c>
      <c r="K239" s="280">
        <v>251</v>
      </c>
      <c r="L239" s="280"/>
      <c r="M239" s="280"/>
      <c r="N239" s="281" t="e">
        <f t="shared" si="33"/>
        <v>#DIV/0!</v>
      </c>
      <c r="O239" s="281">
        <f t="shared" si="34"/>
        <v>0</v>
      </c>
      <c r="P239" s="281">
        <f t="shared" si="35"/>
        <v>0</v>
      </c>
      <c r="Q239" s="282">
        <f>IF(K239="nio",0,IF(K239&gt;0,VLOOKUP(G239,'3-Productie normen'!A:N,VLOOKUP(K239,'3-Productie normen'!$B$31:$C$37,2,FALSE),FALSE)))/VLOOKUP(B239,'2-Kosten per locatie'!$A$14:$C$28,3,FALSE)</f>
        <v>0</v>
      </c>
      <c r="R239" s="282">
        <f t="shared" si="36"/>
        <v>0</v>
      </c>
      <c r="S239" s="282">
        <f t="shared" si="37"/>
        <v>0</v>
      </c>
      <c r="T239" s="283">
        <f>VLOOKUP(G239,'3-Productie normen'!A:N,11,FALSE)</f>
        <v>0</v>
      </c>
      <c r="U239" s="283"/>
      <c r="W239" s="284">
        <f t="shared" si="38"/>
        <v>2359.4</v>
      </c>
    </row>
    <row r="240" spans="1:23" ht="14.1" customHeight="1">
      <c r="A240" s="37">
        <f t="shared" si="31"/>
        <v>240</v>
      </c>
      <c r="B240" s="265" t="s">
        <v>45</v>
      </c>
      <c r="C240" s="265" t="s">
        <v>130</v>
      </c>
      <c r="D240" s="276" t="s">
        <v>387</v>
      </c>
      <c r="E240" s="276" t="s">
        <v>413</v>
      </c>
      <c r="F240" s="265" t="s">
        <v>167</v>
      </c>
      <c r="G240" s="265" t="s">
        <v>81</v>
      </c>
      <c r="H240" s="277" t="s">
        <v>134</v>
      </c>
      <c r="I240" s="278">
        <v>81.599999999999994</v>
      </c>
      <c r="J240" s="279">
        <f t="shared" si="32"/>
        <v>251</v>
      </c>
      <c r="K240" s="280">
        <v>251</v>
      </c>
      <c r="L240" s="280"/>
      <c r="M240" s="280"/>
      <c r="N240" s="281" t="e">
        <f t="shared" si="33"/>
        <v>#DIV/0!</v>
      </c>
      <c r="O240" s="281">
        <f t="shared" si="34"/>
        <v>0</v>
      </c>
      <c r="P240" s="281">
        <f t="shared" si="35"/>
        <v>0</v>
      </c>
      <c r="Q240" s="282">
        <f>IF(K240="nio",0,IF(K240&gt;0,VLOOKUP(G240,'3-Productie normen'!A:N,VLOOKUP(K240,'3-Productie normen'!$B$31:$C$37,2,FALSE),FALSE)))/VLOOKUP(B240,'2-Kosten per locatie'!$A$14:$C$28,3,FALSE)</f>
        <v>0</v>
      </c>
      <c r="R240" s="282">
        <f t="shared" si="36"/>
        <v>0</v>
      </c>
      <c r="S240" s="282">
        <f t="shared" si="37"/>
        <v>0</v>
      </c>
      <c r="T240" s="283">
        <f>VLOOKUP(G240,'3-Productie normen'!A:N,11,FALSE)</f>
        <v>0</v>
      </c>
      <c r="U240" s="283"/>
      <c r="W240" s="284">
        <f t="shared" si="38"/>
        <v>20481.599999999999</v>
      </c>
    </row>
    <row r="241" spans="1:23" ht="14.1" customHeight="1">
      <c r="A241" s="37">
        <f t="shared" si="31"/>
        <v>241</v>
      </c>
      <c r="B241" s="265" t="s">
        <v>45</v>
      </c>
      <c r="C241" s="265" t="s">
        <v>130</v>
      </c>
      <c r="D241" s="276" t="s">
        <v>387</v>
      </c>
      <c r="E241" s="276" t="s">
        <v>414</v>
      </c>
      <c r="F241" s="265" t="s">
        <v>160</v>
      </c>
      <c r="G241" s="265" t="s">
        <v>96</v>
      </c>
      <c r="H241" s="277" t="s">
        <v>134</v>
      </c>
      <c r="I241" s="278">
        <v>39.5</v>
      </c>
      <c r="J241" s="279">
        <f t="shared" si="32"/>
        <v>251</v>
      </c>
      <c r="K241" s="280">
        <v>251</v>
      </c>
      <c r="L241" s="280"/>
      <c r="M241" s="280"/>
      <c r="N241" s="281" t="e">
        <f t="shared" si="33"/>
        <v>#DIV/0!</v>
      </c>
      <c r="O241" s="281">
        <f t="shared" si="34"/>
        <v>0</v>
      </c>
      <c r="P241" s="281">
        <f t="shared" si="35"/>
        <v>0</v>
      </c>
      <c r="Q241" s="282">
        <f>IF(K241="nio",0,IF(K241&gt;0,VLOOKUP(G241,'3-Productie normen'!A:N,VLOOKUP(K241,'3-Productie normen'!$B$31:$C$37,2,FALSE),FALSE)))/VLOOKUP(B241,'2-Kosten per locatie'!$A$14:$C$28,3,FALSE)</f>
        <v>0</v>
      </c>
      <c r="R241" s="282">
        <f t="shared" si="36"/>
        <v>0</v>
      </c>
      <c r="S241" s="282">
        <f t="shared" si="37"/>
        <v>0</v>
      </c>
      <c r="T241" s="283">
        <f>VLOOKUP(G241,'3-Productie normen'!A:N,11,FALSE)</f>
        <v>0</v>
      </c>
      <c r="U241" s="283"/>
      <c r="W241" s="284">
        <f t="shared" si="38"/>
        <v>9914.5</v>
      </c>
    </row>
    <row r="242" spans="1:23" ht="14.1" customHeight="1">
      <c r="A242" s="37">
        <f t="shared" si="31"/>
        <v>242</v>
      </c>
      <c r="B242" s="265" t="s">
        <v>45</v>
      </c>
      <c r="C242" s="265" t="s">
        <v>130</v>
      </c>
      <c r="D242" s="276" t="s">
        <v>387</v>
      </c>
      <c r="E242" s="276" t="s">
        <v>415</v>
      </c>
      <c r="F242" s="265" t="s">
        <v>233</v>
      </c>
      <c r="G242" s="265" t="s">
        <v>81</v>
      </c>
      <c r="H242" s="277" t="s">
        <v>138</v>
      </c>
      <c r="I242" s="278">
        <v>9.4</v>
      </c>
      <c r="J242" s="279">
        <f t="shared" si="32"/>
        <v>251</v>
      </c>
      <c r="K242" s="280">
        <v>251</v>
      </c>
      <c r="L242" s="280"/>
      <c r="M242" s="280"/>
      <c r="N242" s="281" t="e">
        <f t="shared" si="33"/>
        <v>#DIV/0!</v>
      </c>
      <c r="O242" s="281">
        <f t="shared" si="34"/>
        <v>0</v>
      </c>
      <c r="P242" s="281">
        <f t="shared" si="35"/>
        <v>0</v>
      </c>
      <c r="Q242" s="282">
        <f>IF(K242="nio",0,IF(K242&gt;0,VLOOKUP(G242,'3-Productie normen'!A:N,VLOOKUP(K242,'3-Productie normen'!$B$31:$C$37,2,FALSE),FALSE)))/VLOOKUP(B242,'2-Kosten per locatie'!$A$14:$C$28,3,FALSE)</f>
        <v>0</v>
      </c>
      <c r="R242" s="282">
        <f t="shared" si="36"/>
        <v>0</v>
      </c>
      <c r="S242" s="282">
        <f t="shared" si="37"/>
        <v>0</v>
      </c>
      <c r="T242" s="283">
        <f>VLOOKUP(G242,'3-Productie normen'!A:N,11,FALSE)</f>
        <v>0</v>
      </c>
      <c r="U242" s="283"/>
      <c r="W242" s="284">
        <f t="shared" si="38"/>
        <v>2359.4</v>
      </c>
    </row>
    <row r="243" spans="1:23" ht="14.1" customHeight="1">
      <c r="A243" s="37">
        <f t="shared" si="31"/>
        <v>243</v>
      </c>
      <c r="B243" s="265" t="s">
        <v>45</v>
      </c>
      <c r="C243" s="265" t="s">
        <v>130</v>
      </c>
      <c r="D243" s="276" t="s">
        <v>387</v>
      </c>
      <c r="E243" s="276" t="s">
        <v>416</v>
      </c>
      <c r="F243" s="265" t="s">
        <v>235</v>
      </c>
      <c r="G243" s="265" t="s">
        <v>96</v>
      </c>
      <c r="H243" s="277" t="s">
        <v>134</v>
      </c>
      <c r="I243" s="278">
        <v>15.3</v>
      </c>
      <c r="J243" s="279">
        <f t="shared" si="32"/>
        <v>251</v>
      </c>
      <c r="K243" s="280">
        <v>251</v>
      </c>
      <c r="L243" s="280"/>
      <c r="M243" s="280"/>
      <c r="N243" s="281" t="e">
        <f t="shared" si="33"/>
        <v>#DIV/0!</v>
      </c>
      <c r="O243" s="281">
        <f t="shared" si="34"/>
        <v>0</v>
      </c>
      <c r="P243" s="281">
        <f t="shared" si="35"/>
        <v>0</v>
      </c>
      <c r="Q243" s="282">
        <f>IF(K243="nio",0,IF(K243&gt;0,VLOOKUP(G243,'3-Productie normen'!A:N,VLOOKUP(K243,'3-Productie normen'!$B$31:$C$37,2,FALSE),FALSE)))/VLOOKUP(B243,'2-Kosten per locatie'!$A$14:$C$28,3,FALSE)</f>
        <v>0</v>
      </c>
      <c r="R243" s="282">
        <f t="shared" si="36"/>
        <v>0</v>
      </c>
      <c r="S243" s="282">
        <f t="shared" si="37"/>
        <v>0</v>
      </c>
      <c r="T243" s="283">
        <f>VLOOKUP(G243,'3-Productie normen'!A:N,11,FALSE)</f>
        <v>0</v>
      </c>
      <c r="U243" s="283"/>
      <c r="W243" s="284">
        <f t="shared" si="38"/>
        <v>3840.3</v>
      </c>
    </row>
    <row r="244" spans="1:23" ht="14.1" customHeight="1">
      <c r="A244" s="37">
        <f t="shared" si="31"/>
        <v>244</v>
      </c>
      <c r="B244" s="265" t="s">
        <v>45</v>
      </c>
      <c r="C244" s="265" t="s">
        <v>130</v>
      </c>
      <c r="D244" s="276" t="s">
        <v>387</v>
      </c>
      <c r="E244" s="276" t="s">
        <v>417</v>
      </c>
      <c r="F244" s="265" t="s">
        <v>227</v>
      </c>
      <c r="G244" s="265" t="s">
        <v>96</v>
      </c>
      <c r="H244" s="277" t="s">
        <v>134</v>
      </c>
      <c r="I244" s="278">
        <v>2.9</v>
      </c>
      <c r="J244" s="279">
        <f t="shared" si="32"/>
        <v>251</v>
      </c>
      <c r="K244" s="280">
        <v>251</v>
      </c>
      <c r="L244" s="280"/>
      <c r="M244" s="280"/>
      <c r="N244" s="281" t="e">
        <f t="shared" si="33"/>
        <v>#DIV/0!</v>
      </c>
      <c r="O244" s="281">
        <f t="shared" si="34"/>
        <v>0</v>
      </c>
      <c r="P244" s="281">
        <f t="shared" si="35"/>
        <v>0</v>
      </c>
      <c r="Q244" s="282">
        <f>IF(K244="nio",0,IF(K244&gt;0,VLOOKUP(G244,'3-Productie normen'!A:N,VLOOKUP(K244,'3-Productie normen'!$B$31:$C$37,2,FALSE),FALSE)))/VLOOKUP(B244,'2-Kosten per locatie'!$A$14:$C$28,3,FALSE)</f>
        <v>0</v>
      </c>
      <c r="R244" s="282">
        <f t="shared" si="36"/>
        <v>0</v>
      </c>
      <c r="S244" s="282">
        <f t="shared" si="37"/>
        <v>0</v>
      </c>
      <c r="T244" s="283">
        <f>VLOOKUP(G244,'3-Productie normen'!A:N,11,FALSE)</f>
        <v>0</v>
      </c>
      <c r="U244" s="283"/>
      <c r="W244" s="284">
        <f t="shared" si="38"/>
        <v>727.9</v>
      </c>
    </row>
    <row r="245" spans="1:23" ht="14.1" customHeight="1">
      <c r="A245" s="37">
        <f t="shared" si="31"/>
        <v>245</v>
      </c>
      <c r="B245" s="265" t="s">
        <v>45</v>
      </c>
      <c r="C245" s="265" t="s">
        <v>130</v>
      </c>
      <c r="D245" s="276" t="s">
        <v>387</v>
      </c>
      <c r="E245" s="276" t="s">
        <v>418</v>
      </c>
      <c r="F245" s="265" t="s">
        <v>227</v>
      </c>
      <c r="G245" s="265" t="s">
        <v>96</v>
      </c>
      <c r="H245" s="277" t="s">
        <v>134</v>
      </c>
      <c r="I245" s="278">
        <v>2.9</v>
      </c>
      <c r="J245" s="279">
        <f t="shared" si="32"/>
        <v>251</v>
      </c>
      <c r="K245" s="280">
        <v>251</v>
      </c>
      <c r="L245" s="280"/>
      <c r="M245" s="280"/>
      <c r="N245" s="281" t="e">
        <f t="shared" si="33"/>
        <v>#DIV/0!</v>
      </c>
      <c r="O245" s="281">
        <f t="shared" si="34"/>
        <v>0</v>
      </c>
      <c r="P245" s="281">
        <f t="shared" si="35"/>
        <v>0</v>
      </c>
      <c r="Q245" s="282">
        <f>IF(K245="nio",0,IF(K245&gt;0,VLOOKUP(G245,'3-Productie normen'!A:N,VLOOKUP(K245,'3-Productie normen'!$B$31:$C$37,2,FALSE),FALSE)))/VLOOKUP(B245,'2-Kosten per locatie'!$A$14:$C$28,3,FALSE)</f>
        <v>0</v>
      </c>
      <c r="R245" s="282">
        <f t="shared" si="36"/>
        <v>0</v>
      </c>
      <c r="S245" s="282">
        <f t="shared" si="37"/>
        <v>0</v>
      </c>
      <c r="T245" s="283">
        <f>VLOOKUP(G245,'3-Productie normen'!A:N,11,FALSE)</f>
        <v>0</v>
      </c>
      <c r="U245" s="283"/>
      <c r="W245" s="284">
        <f t="shared" si="38"/>
        <v>727.9</v>
      </c>
    </row>
    <row r="246" spans="1:23" ht="14.1" customHeight="1">
      <c r="A246" s="37">
        <f t="shared" si="31"/>
        <v>246</v>
      </c>
      <c r="B246" s="265" t="s">
        <v>45</v>
      </c>
      <c r="C246" s="265" t="s">
        <v>130</v>
      </c>
      <c r="D246" s="276" t="s">
        <v>387</v>
      </c>
      <c r="E246" s="276" t="s">
        <v>419</v>
      </c>
      <c r="F246" s="265" t="s">
        <v>227</v>
      </c>
      <c r="G246" s="265" t="s">
        <v>96</v>
      </c>
      <c r="H246" s="277" t="s">
        <v>134</v>
      </c>
      <c r="I246" s="278">
        <v>3.2</v>
      </c>
      <c r="J246" s="279">
        <f t="shared" si="32"/>
        <v>251</v>
      </c>
      <c r="K246" s="280">
        <v>251</v>
      </c>
      <c r="L246" s="280"/>
      <c r="M246" s="280"/>
      <c r="N246" s="281" t="e">
        <f t="shared" si="33"/>
        <v>#DIV/0!</v>
      </c>
      <c r="O246" s="281">
        <f t="shared" si="34"/>
        <v>0</v>
      </c>
      <c r="P246" s="281">
        <f t="shared" si="35"/>
        <v>0</v>
      </c>
      <c r="Q246" s="282">
        <f>IF(K246="nio",0,IF(K246&gt;0,VLOOKUP(G246,'3-Productie normen'!A:N,VLOOKUP(K246,'3-Productie normen'!$B$31:$C$37,2,FALSE),FALSE)))/VLOOKUP(B246,'2-Kosten per locatie'!$A$14:$C$28,3,FALSE)</f>
        <v>0</v>
      </c>
      <c r="R246" s="282">
        <f t="shared" si="36"/>
        <v>0</v>
      </c>
      <c r="S246" s="282">
        <f t="shared" si="37"/>
        <v>0</v>
      </c>
      <c r="T246" s="283">
        <f>VLOOKUP(G246,'3-Productie normen'!A:N,11,FALSE)</f>
        <v>0</v>
      </c>
      <c r="U246" s="283"/>
      <c r="W246" s="284">
        <f t="shared" si="38"/>
        <v>803.2</v>
      </c>
    </row>
    <row r="247" spans="1:23" ht="14.1" customHeight="1">
      <c r="A247" s="37">
        <f t="shared" si="31"/>
        <v>247</v>
      </c>
      <c r="B247" s="265" t="s">
        <v>45</v>
      </c>
      <c r="C247" s="265" t="s">
        <v>130</v>
      </c>
      <c r="D247" s="276" t="s">
        <v>387</v>
      </c>
      <c r="E247" s="276" t="s">
        <v>420</v>
      </c>
      <c r="F247" s="265" t="s">
        <v>170</v>
      </c>
      <c r="G247" s="265" t="s">
        <v>97</v>
      </c>
      <c r="H247" s="277" t="s">
        <v>134</v>
      </c>
      <c r="I247" s="278">
        <v>7.5</v>
      </c>
      <c r="J247" s="279">
        <f t="shared" si="32"/>
        <v>0</v>
      </c>
      <c r="K247" s="280" t="s">
        <v>151</v>
      </c>
      <c r="L247" s="280"/>
      <c r="M247" s="280"/>
      <c r="N247" s="281">
        <f t="shared" si="33"/>
        <v>0</v>
      </c>
      <c r="O247" s="281">
        <f t="shared" si="34"/>
        <v>0</v>
      </c>
      <c r="P247" s="281">
        <f t="shared" si="35"/>
        <v>0</v>
      </c>
      <c r="Q247" s="282">
        <f>IF(K247="nio",0,IF(K247&gt;0,VLOOKUP(G247,'3-Productie normen'!A:N,VLOOKUP(K247,'3-Productie normen'!$B$31:$C$37,2,FALSE),FALSE)))/VLOOKUP(B247,'2-Kosten per locatie'!$A$14:$C$28,3,FALSE)</f>
        <v>0</v>
      </c>
      <c r="R247" s="282">
        <f t="shared" si="36"/>
        <v>0</v>
      </c>
      <c r="S247" s="282">
        <f t="shared" si="37"/>
        <v>0</v>
      </c>
      <c r="T247" s="283">
        <f>VLOOKUP(G247,'3-Productie normen'!A:N,11,FALSE)</f>
        <v>0</v>
      </c>
      <c r="U247" s="283"/>
      <c r="W247" s="284">
        <f t="shared" si="38"/>
        <v>0</v>
      </c>
    </row>
    <row r="248" spans="1:23" ht="14.1" customHeight="1">
      <c r="A248" s="37">
        <f t="shared" si="31"/>
        <v>248</v>
      </c>
      <c r="B248" s="265" t="s">
        <v>45</v>
      </c>
      <c r="C248" s="265" t="s">
        <v>130</v>
      </c>
      <c r="D248" s="276" t="s">
        <v>387</v>
      </c>
      <c r="E248" s="276" t="s">
        <v>421</v>
      </c>
      <c r="F248" s="265" t="s">
        <v>186</v>
      </c>
      <c r="G248" s="265" t="s">
        <v>85</v>
      </c>
      <c r="H248" s="277" t="s">
        <v>134</v>
      </c>
      <c r="I248" s="278">
        <v>61.5</v>
      </c>
      <c r="J248" s="279">
        <f t="shared" si="32"/>
        <v>251</v>
      </c>
      <c r="K248" s="280">
        <v>251</v>
      </c>
      <c r="L248" s="280"/>
      <c r="M248" s="280"/>
      <c r="N248" s="281" t="e">
        <f t="shared" si="33"/>
        <v>#DIV/0!</v>
      </c>
      <c r="O248" s="281">
        <f t="shared" si="34"/>
        <v>0</v>
      </c>
      <c r="P248" s="281">
        <f t="shared" si="35"/>
        <v>0</v>
      </c>
      <c r="Q248" s="282">
        <f>IF(K248="nio",0,IF(K248&gt;0,VLOOKUP(G248,'3-Productie normen'!A:N,VLOOKUP(K248,'3-Productie normen'!$B$31:$C$37,2,FALSE),FALSE)))/VLOOKUP(B248,'2-Kosten per locatie'!$A$14:$C$28,3,FALSE)</f>
        <v>0</v>
      </c>
      <c r="R248" s="282">
        <f t="shared" si="36"/>
        <v>0</v>
      </c>
      <c r="S248" s="282">
        <f t="shared" si="37"/>
        <v>0</v>
      </c>
      <c r="T248" s="283">
        <f>VLOOKUP(G248,'3-Productie normen'!A:N,11,FALSE)</f>
        <v>0</v>
      </c>
      <c r="U248" s="283"/>
      <c r="W248" s="284">
        <f t="shared" si="38"/>
        <v>15436.5</v>
      </c>
    </row>
    <row r="249" spans="1:23" ht="14.1" customHeight="1">
      <c r="A249" s="37">
        <f t="shared" si="31"/>
        <v>249</v>
      </c>
      <c r="B249" s="265" t="s">
        <v>45</v>
      </c>
      <c r="C249" s="265" t="s">
        <v>130</v>
      </c>
      <c r="D249" s="276" t="s">
        <v>387</v>
      </c>
      <c r="E249" s="276" t="s">
        <v>422</v>
      </c>
      <c r="F249" s="265" t="s">
        <v>260</v>
      </c>
      <c r="G249" s="265" t="s">
        <v>85</v>
      </c>
      <c r="H249" s="277" t="s">
        <v>134</v>
      </c>
      <c r="I249" s="278">
        <v>12.6</v>
      </c>
      <c r="J249" s="279">
        <f t="shared" si="32"/>
        <v>251</v>
      </c>
      <c r="K249" s="280">
        <v>251</v>
      </c>
      <c r="L249" s="280"/>
      <c r="M249" s="280"/>
      <c r="N249" s="281" t="e">
        <f t="shared" si="33"/>
        <v>#DIV/0!</v>
      </c>
      <c r="O249" s="281">
        <f t="shared" si="34"/>
        <v>0</v>
      </c>
      <c r="P249" s="281">
        <f t="shared" si="35"/>
        <v>0</v>
      </c>
      <c r="Q249" s="282">
        <f>IF(K249="nio",0,IF(K249&gt;0,VLOOKUP(G249,'3-Productie normen'!A:N,VLOOKUP(K249,'3-Productie normen'!$B$31:$C$37,2,FALSE),FALSE)))/VLOOKUP(B249,'2-Kosten per locatie'!$A$14:$C$28,3,FALSE)</f>
        <v>0</v>
      </c>
      <c r="R249" s="282">
        <f t="shared" si="36"/>
        <v>0</v>
      </c>
      <c r="S249" s="282">
        <f t="shared" si="37"/>
        <v>0</v>
      </c>
      <c r="T249" s="283">
        <f>VLOOKUP(G249,'3-Productie normen'!A:N,11,FALSE)</f>
        <v>0</v>
      </c>
      <c r="U249" s="283"/>
      <c r="W249" s="284">
        <f t="shared" si="38"/>
        <v>3162.6</v>
      </c>
    </row>
    <row r="250" spans="1:23" ht="14.1" customHeight="1">
      <c r="A250" s="37">
        <f t="shared" si="31"/>
        <v>250</v>
      </c>
      <c r="B250" s="265" t="s">
        <v>45</v>
      </c>
      <c r="C250" s="265" t="s">
        <v>130</v>
      </c>
      <c r="D250" s="276" t="s">
        <v>387</v>
      </c>
      <c r="E250" s="276" t="s">
        <v>423</v>
      </c>
      <c r="F250" s="265" t="s">
        <v>186</v>
      </c>
      <c r="G250" s="265" t="s">
        <v>85</v>
      </c>
      <c r="H250" s="277" t="s">
        <v>134</v>
      </c>
      <c r="I250" s="278">
        <v>38.299999999999997</v>
      </c>
      <c r="J250" s="279">
        <f t="shared" si="32"/>
        <v>251</v>
      </c>
      <c r="K250" s="280">
        <v>251</v>
      </c>
      <c r="L250" s="280"/>
      <c r="M250" s="280"/>
      <c r="N250" s="281" t="e">
        <f t="shared" si="33"/>
        <v>#DIV/0!</v>
      </c>
      <c r="O250" s="281">
        <f t="shared" si="34"/>
        <v>0</v>
      </c>
      <c r="P250" s="281">
        <f t="shared" si="35"/>
        <v>0</v>
      </c>
      <c r="Q250" s="282">
        <f>IF(K250="nio",0,IF(K250&gt;0,VLOOKUP(G250,'3-Productie normen'!A:N,VLOOKUP(K250,'3-Productie normen'!$B$31:$C$37,2,FALSE),FALSE)))/VLOOKUP(B250,'2-Kosten per locatie'!$A$14:$C$28,3,FALSE)</f>
        <v>0</v>
      </c>
      <c r="R250" s="282">
        <f t="shared" si="36"/>
        <v>0</v>
      </c>
      <c r="S250" s="282">
        <f t="shared" si="37"/>
        <v>0</v>
      </c>
      <c r="T250" s="283">
        <f>VLOOKUP(G250,'3-Productie normen'!A:N,11,FALSE)</f>
        <v>0</v>
      </c>
      <c r="U250" s="283"/>
      <c r="W250" s="284">
        <f t="shared" si="38"/>
        <v>9613.2999999999993</v>
      </c>
    </row>
    <row r="251" spans="1:23" ht="14.1" customHeight="1">
      <c r="A251" s="37">
        <f t="shared" si="31"/>
        <v>251</v>
      </c>
      <c r="B251" s="265" t="s">
        <v>45</v>
      </c>
      <c r="C251" s="265" t="s">
        <v>130</v>
      </c>
      <c r="D251" s="276" t="s">
        <v>387</v>
      </c>
      <c r="E251" s="276" t="s">
        <v>424</v>
      </c>
      <c r="F251" s="265" t="s">
        <v>186</v>
      </c>
      <c r="G251" s="265" t="s">
        <v>85</v>
      </c>
      <c r="H251" s="277" t="s">
        <v>134</v>
      </c>
      <c r="I251" s="278">
        <v>48.8</v>
      </c>
      <c r="J251" s="279">
        <f t="shared" si="32"/>
        <v>251</v>
      </c>
      <c r="K251" s="280">
        <v>251</v>
      </c>
      <c r="L251" s="280"/>
      <c r="M251" s="280"/>
      <c r="N251" s="281" t="e">
        <f t="shared" si="33"/>
        <v>#DIV/0!</v>
      </c>
      <c r="O251" s="281">
        <f t="shared" si="34"/>
        <v>0</v>
      </c>
      <c r="P251" s="281">
        <f t="shared" si="35"/>
        <v>0</v>
      </c>
      <c r="Q251" s="282">
        <f>IF(K251="nio",0,IF(K251&gt;0,VLOOKUP(G251,'3-Productie normen'!A:N,VLOOKUP(K251,'3-Productie normen'!$B$31:$C$37,2,FALSE),FALSE)))/VLOOKUP(B251,'2-Kosten per locatie'!$A$14:$C$28,3,FALSE)</f>
        <v>0</v>
      </c>
      <c r="R251" s="282">
        <f t="shared" si="36"/>
        <v>0</v>
      </c>
      <c r="S251" s="282">
        <f t="shared" si="37"/>
        <v>0</v>
      </c>
      <c r="T251" s="283">
        <f>VLOOKUP(G251,'3-Productie normen'!A:N,11,FALSE)</f>
        <v>0</v>
      </c>
      <c r="U251" s="283"/>
      <c r="W251" s="284">
        <f t="shared" si="38"/>
        <v>12248.8</v>
      </c>
    </row>
    <row r="252" spans="1:23" ht="14.1" customHeight="1">
      <c r="A252" s="37">
        <f t="shared" si="31"/>
        <v>252</v>
      </c>
      <c r="B252" s="265" t="s">
        <v>45</v>
      </c>
      <c r="C252" s="265" t="s">
        <v>130</v>
      </c>
      <c r="D252" s="276" t="s">
        <v>387</v>
      </c>
      <c r="E252" s="276" t="s">
        <v>425</v>
      </c>
      <c r="F252" s="265" t="s">
        <v>186</v>
      </c>
      <c r="G252" s="265" t="s">
        <v>85</v>
      </c>
      <c r="H252" s="277" t="s">
        <v>134</v>
      </c>
      <c r="I252" s="278">
        <v>35.9</v>
      </c>
      <c r="J252" s="279">
        <f t="shared" si="32"/>
        <v>251</v>
      </c>
      <c r="K252" s="280">
        <v>251</v>
      </c>
      <c r="L252" s="280"/>
      <c r="M252" s="280"/>
      <c r="N252" s="281" t="e">
        <f t="shared" si="33"/>
        <v>#DIV/0!</v>
      </c>
      <c r="O252" s="281">
        <f t="shared" si="34"/>
        <v>0</v>
      </c>
      <c r="P252" s="281">
        <f t="shared" si="35"/>
        <v>0</v>
      </c>
      <c r="Q252" s="282">
        <f>IF(K252="nio",0,IF(K252&gt;0,VLOOKUP(G252,'3-Productie normen'!A:N,VLOOKUP(K252,'3-Productie normen'!$B$31:$C$37,2,FALSE),FALSE)))/VLOOKUP(B252,'2-Kosten per locatie'!$A$14:$C$28,3,FALSE)</f>
        <v>0</v>
      </c>
      <c r="R252" s="282">
        <f t="shared" si="36"/>
        <v>0</v>
      </c>
      <c r="S252" s="282">
        <f t="shared" si="37"/>
        <v>0</v>
      </c>
      <c r="T252" s="283">
        <f>VLOOKUP(G252,'3-Productie normen'!A:N,11,FALSE)</f>
        <v>0</v>
      </c>
      <c r="U252" s="283"/>
      <c r="W252" s="284">
        <f t="shared" si="38"/>
        <v>9010.9</v>
      </c>
    </row>
    <row r="253" spans="1:23" ht="14.1" customHeight="1">
      <c r="A253" s="37">
        <f t="shared" si="31"/>
        <v>253</v>
      </c>
      <c r="B253" s="265" t="s">
        <v>45</v>
      </c>
      <c r="C253" s="265" t="s">
        <v>130</v>
      </c>
      <c r="D253" s="276" t="s">
        <v>387</v>
      </c>
      <c r="E253" s="276" t="s">
        <v>426</v>
      </c>
      <c r="F253" s="265" t="s">
        <v>199</v>
      </c>
      <c r="G253" s="265" t="s">
        <v>94</v>
      </c>
      <c r="H253" s="277" t="s">
        <v>175</v>
      </c>
      <c r="I253" s="278">
        <v>8.9</v>
      </c>
      <c r="J253" s="279">
        <f t="shared" si="32"/>
        <v>502</v>
      </c>
      <c r="K253" s="280">
        <v>251</v>
      </c>
      <c r="L253" s="280">
        <v>251</v>
      </c>
      <c r="M253" s="280"/>
      <c r="N253" s="281" t="e">
        <f t="shared" si="33"/>
        <v>#DIV/0!</v>
      </c>
      <c r="O253" s="281" t="e">
        <f t="shared" si="34"/>
        <v>#DIV/0!</v>
      </c>
      <c r="P253" s="281">
        <f t="shared" si="35"/>
        <v>0</v>
      </c>
      <c r="Q253" s="282">
        <f>IF(K253="nio",0,IF(K253&gt;0,VLOOKUP(G253,'3-Productie normen'!A:N,VLOOKUP(K253,'3-Productie normen'!$B$31:$C$37,2,FALSE),FALSE)))/VLOOKUP(B253,'2-Kosten per locatie'!$A$14:$C$28,3,FALSE)</f>
        <v>0</v>
      </c>
      <c r="R253" s="282">
        <f t="shared" si="36"/>
        <v>0</v>
      </c>
      <c r="S253" s="282">
        <f t="shared" si="37"/>
        <v>0</v>
      </c>
      <c r="T253" s="283">
        <f>VLOOKUP(G253,'3-Productie normen'!A:N,11,FALSE)</f>
        <v>0</v>
      </c>
      <c r="U253" s="283"/>
      <c r="W253" s="284">
        <f t="shared" si="38"/>
        <v>4467.8</v>
      </c>
    </row>
    <row r="254" spans="1:23" ht="14.1" customHeight="1">
      <c r="A254" s="37">
        <f t="shared" si="31"/>
        <v>254</v>
      </c>
      <c r="B254" s="265" t="s">
        <v>45</v>
      </c>
      <c r="C254" s="265" t="s">
        <v>130</v>
      </c>
      <c r="D254" s="276" t="s">
        <v>387</v>
      </c>
      <c r="E254" s="276" t="s">
        <v>427</v>
      </c>
      <c r="F254" s="265" t="s">
        <v>199</v>
      </c>
      <c r="G254" s="265" t="s">
        <v>94</v>
      </c>
      <c r="H254" s="277" t="s">
        <v>175</v>
      </c>
      <c r="I254" s="278">
        <v>7.1</v>
      </c>
      <c r="J254" s="279">
        <f t="shared" si="32"/>
        <v>502</v>
      </c>
      <c r="K254" s="280">
        <v>251</v>
      </c>
      <c r="L254" s="280">
        <v>251</v>
      </c>
      <c r="M254" s="280"/>
      <c r="N254" s="281" t="e">
        <f t="shared" si="33"/>
        <v>#DIV/0!</v>
      </c>
      <c r="O254" s="281" t="e">
        <f t="shared" si="34"/>
        <v>#DIV/0!</v>
      </c>
      <c r="P254" s="281">
        <f t="shared" si="35"/>
        <v>0</v>
      </c>
      <c r="Q254" s="282">
        <f>IF(K254="nio",0,IF(K254&gt;0,VLOOKUP(G254,'3-Productie normen'!A:N,VLOOKUP(K254,'3-Productie normen'!$B$31:$C$37,2,FALSE),FALSE)))/VLOOKUP(B254,'2-Kosten per locatie'!$A$14:$C$28,3,FALSE)</f>
        <v>0</v>
      </c>
      <c r="R254" s="282">
        <f t="shared" si="36"/>
        <v>0</v>
      </c>
      <c r="S254" s="282">
        <f t="shared" si="37"/>
        <v>0</v>
      </c>
      <c r="T254" s="283">
        <f>VLOOKUP(G254,'3-Productie normen'!A:N,11,FALSE)</f>
        <v>0</v>
      </c>
      <c r="U254" s="283"/>
      <c r="W254" s="284">
        <f t="shared" si="38"/>
        <v>3564.2</v>
      </c>
    </row>
    <row r="255" spans="1:23" ht="14.1" customHeight="1">
      <c r="A255" s="37">
        <f t="shared" si="31"/>
        <v>255</v>
      </c>
      <c r="B255" s="265" t="s">
        <v>45</v>
      </c>
      <c r="C255" s="265" t="s">
        <v>130</v>
      </c>
      <c r="D255" s="276" t="s">
        <v>387</v>
      </c>
      <c r="E255" s="276" t="s">
        <v>428</v>
      </c>
      <c r="F255" s="265" t="s">
        <v>205</v>
      </c>
      <c r="G255" s="265" t="s">
        <v>97</v>
      </c>
      <c r="H255" s="277" t="s">
        <v>175</v>
      </c>
      <c r="I255" s="278">
        <v>111.5</v>
      </c>
      <c r="J255" s="279">
        <f t="shared" si="32"/>
        <v>0</v>
      </c>
      <c r="K255" s="280" t="s">
        <v>151</v>
      </c>
      <c r="L255" s="280"/>
      <c r="M255" s="280"/>
      <c r="N255" s="281">
        <f t="shared" si="33"/>
        <v>0</v>
      </c>
      <c r="O255" s="281">
        <f t="shared" si="34"/>
        <v>0</v>
      </c>
      <c r="P255" s="281">
        <f t="shared" si="35"/>
        <v>0</v>
      </c>
      <c r="Q255" s="282">
        <f>IF(K255="nio",0,IF(K255&gt;0,VLOOKUP(G255,'3-Productie normen'!A:N,VLOOKUP(K255,'3-Productie normen'!$B$31:$C$37,2,FALSE),FALSE)))/VLOOKUP(B255,'2-Kosten per locatie'!$A$14:$C$28,3,FALSE)</f>
        <v>0</v>
      </c>
      <c r="R255" s="282">
        <f t="shared" si="36"/>
        <v>0</v>
      </c>
      <c r="S255" s="282">
        <f t="shared" si="37"/>
        <v>0</v>
      </c>
      <c r="T255" s="283">
        <f>VLOOKUP(G255,'3-Productie normen'!A:N,11,FALSE)</f>
        <v>0</v>
      </c>
      <c r="U255" s="283"/>
      <c r="W255" s="284">
        <f t="shared" si="38"/>
        <v>0</v>
      </c>
    </row>
    <row r="256" spans="1:23" ht="14.1" customHeight="1">
      <c r="A256" s="37">
        <f t="shared" si="31"/>
        <v>256</v>
      </c>
      <c r="B256" s="265" t="s">
        <v>45</v>
      </c>
      <c r="C256" s="265" t="s">
        <v>130</v>
      </c>
      <c r="D256" s="276" t="s">
        <v>387</v>
      </c>
      <c r="E256" s="276" t="s">
        <v>429</v>
      </c>
      <c r="F256" s="265" t="s">
        <v>205</v>
      </c>
      <c r="G256" s="265" t="s">
        <v>97</v>
      </c>
      <c r="H256" s="277" t="s">
        <v>175</v>
      </c>
      <c r="I256" s="278">
        <v>5.2</v>
      </c>
      <c r="J256" s="279">
        <f t="shared" si="32"/>
        <v>0</v>
      </c>
      <c r="K256" s="280" t="s">
        <v>151</v>
      </c>
      <c r="L256" s="280"/>
      <c r="M256" s="280"/>
      <c r="N256" s="281">
        <f t="shared" si="33"/>
        <v>0</v>
      </c>
      <c r="O256" s="281">
        <f t="shared" si="34"/>
        <v>0</v>
      </c>
      <c r="P256" s="281">
        <f t="shared" si="35"/>
        <v>0</v>
      </c>
      <c r="Q256" s="282">
        <f>IF(K256="nio",0,IF(K256&gt;0,VLOOKUP(G256,'3-Productie normen'!A:N,VLOOKUP(K256,'3-Productie normen'!$B$31:$C$37,2,FALSE),FALSE)))/VLOOKUP(B256,'2-Kosten per locatie'!$A$14:$C$28,3,FALSE)</f>
        <v>0</v>
      </c>
      <c r="R256" s="282">
        <f t="shared" si="36"/>
        <v>0</v>
      </c>
      <c r="S256" s="282">
        <f t="shared" si="37"/>
        <v>0</v>
      </c>
      <c r="T256" s="283">
        <f>VLOOKUP(G256,'3-Productie normen'!A:N,11,FALSE)</f>
        <v>0</v>
      </c>
      <c r="U256" s="283"/>
      <c r="W256" s="284">
        <f t="shared" si="38"/>
        <v>0</v>
      </c>
    </row>
    <row r="257" spans="1:23" ht="14.1" customHeight="1">
      <c r="A257" s="37">
        <f t="shared" si="31"/>
        <v>257</v>
      </c>
      <c r="B257" s="265" t="s">
        <v>45</v>
      </c>
      <c r="C257" s="265" t="s">
        <v>130</v>
      </c>
      <c r="D257" s="276" t="s">
        <v>387</v>
      </c>
      <c r="E257" s="276" t="s">
        <v>430</v>
      </c>
      <c r="F257" s="265" t="s">
        <v>268</v>
      </c>
      <c r="G257" s="265" t="s">
        <v>97</v>
      </c>
      <c r="H257" s="277" t="s">
        <v>134</v>
      </c>
      <c r="I257" s="278">
        <v>7.5</v>
      </c>
      <c r="J257" s="279">
        <f t="shared" si="32"/>
        <v>0</v>
      </c>
      <c r="K257" s="280" t="s">
        <v>151</v>
      </c>
      <c r="L257" s="280"/>
      <c r="M257" s="280"/>
      <c r="N257" s="281">
        <f t="shared" si="33"/>
        <v>0</v>
      </c>
      <c r="O257" s="281">
        <f t="shared" si="34"/>
        <v>0</v>
      </c>
      <c r="P257" s="281">
        <f t="shared" si="35"/>
        <v>0</v>
      </c>
      <c r="Q257" s="282">
        <f>IF(K257="nio",0,IF(K257&gt;0,VLOOKUP(G257,'3-Productie normen'!A:N,VLOOKUP(K257,'3-Productie normen'!$B$31:$C$37,2,FALSE),FALSE)))/VLOOKUP(B257,'2-Kosten per locatie'!$A$14:$C$28,3,FALSE)</f>
        <v>0</v>
      </c>
      <c r="R257" s="282">
        <f t="shared" si="36"/>
        <v>0</v>
      </c>
      <c r="S257" s="282">
        <f t="shared" si="37"/>
        <v>0</v>
      </c>
      <c r="T257" s="283">
        <f>VLOOKUP(G257,'3-Productie normen'!A:N,11,FALSE)</f>
        <v>0</v>
      </c>
      <c r="U257" s="283"/>
      <c r="W257" s="284">
        <f t="shared" si="38"/>
        <v>0</v>
      </c>
    </row>
    <row r="258" spans="1:23" ht="14.1" customHeight="1">
      <c r="A258" s="37">
        <f t="shared" si="31"/>
        <v>258</v>
      </c>
      <c r="B258" s="265" t="s">
        <v>45</v>
      </c>
      <c r="C258" s="265" t="s">
        <v>130</v>
      </c>
      <c r="D258" s="276" t="s">
        <v>387</v>
      </c>
      <c r="E258" s="276" t="s">
        <v>431</v>
      </c>
      <c r="F258" s="265" t="s">
        <v>205</v>
      </c>
      <c r="G258" s="265" t="s">
        <v>97</v>
      </c>
      <c r="H258" s="277" t="s">
        <v>208</v>
      </c>
      <c r="I258" s="278">
        <v>1.1000000000000001</v>
      </c>
      <c r="J258" s="279">
        <f t="shared" si="32"/>
        <v>0</v>
      </c>
      <c r="K258" s="280" t="s">
        <v>151</v>
      </c>
      <c r="L258" s="280"/>
      <c r="M258" s="280"/>
      <c r="N258" s="281">
        <f t="shared" si="33"/>
        <v>0</v>
      </c>
      <c r="O258" s="281">
        <f t="shared" si="34"/>
        <v>0</v>
      </c>
      <c r="P258" s="281">
        <f t="shared" si="35"/>
        <v>0</v>
      </c>
      <c r="Q258" s="282">
        <f>IF(K258="nio",0,IF(K258&gt;0,VLOOKUP(G258,'3-Productie normen'!A:N,VLOOKUP(K258,'3-Productie normen'!$B$31:$C$37,2,FALSE),FALSE)))/VLOOKUP(B258,'2-Kosten per locatie'!$A$14:$C$28,3,FALSE)</f>
        <v>0</v>
      </c>
      <c r="R258" s="282">
        <f t="shared" si="36"/>
        <v>0</v>
      </c>
      <c r="S258" s="282">
        <f t="shared" si="37"/>
        <v>0</v>
      </c>
      <c r="T258" s="283">
        <f>VLOOKUP(G258,'3-Productie normen'!A:N,11,FALSE)</f>
        <v>0</v>
      </c>
      <c r="U258" s="283"/>
      <c r="W258" s="284">
        <f t="shared" si="38"/>
        <v>0</v>
      </c>
    </row>
    <row r="259" spans="1:23" ht="14.1" customHeight="1">
      <c r="A259" s="37">
        <f t="shared" si="31"/>
        <v>259</v>
      </c>
      <c r="B259" s="265" t="s">
        <v>45</v>
      </c>
      <c r="C259" s="265" t="s">
        <v>130</v>
      </c>
      <c r="D259" s="276" t="s">
        <v>387</v>
      </c>
      <c r="E259" s="276" t="s">
        <v>432</v>
      </c>
      <c r="F259" s="265" t="s">
        <v>205</v>
      </c>
      <c r="G259" s="265" t="s">
        <v>97</v>
      </c>
      <c r="H259" s="277"/>
      <c r="I259" s="278">
        <v>0</v>
      </c>
      <c r="J259" s="279">
        <f t="shared" si="32"/>
        <v>0</v>
      </c>
      <c r="K259" s="280" t="s">
        <v>151</v>
      </c>
      <c r="L259" s="280"/>
      <c r="M259" s="280"/>
      <c r="N259" s="281">
        <f t="shared" si="33"/>
        <v>0</v>
      </c>
      <c r="O259" s="281">
        <f t="shared" si="34"/>
        <v>0</v>
      </c>
      <c r="P259" s="281">
        <f t="shared" si="35"/>
        <v>0</v>
      </c>
      <c r="Q259" s="282">
        <f>IF(K259="nio",0,IF(K259&gt;0,VLOOKUP(G259,'3-Productie normen'!A:N,VLOOKUP(K259,'3-Productie normen'!$B$31:$C$37,2,FALSE),FALSE)))/VLOOKUP(B259,'2-Kosten per locatie'!$A$14:$C$28,3,FALSE)</f>
        <v>0</v>
      </c>
      <c r="R259" s="282">
        <f t="shared" si="36"/>
        <v>0</v>
      </c>
      <c r="S259" s="282">
        <f t="shared" si="37"/>
        <v>0</v>
      </c>
      <c r="T259" s="283">
        <f>VLOOKUP(G259,'3-Productie normen'!A:N,11,FALSE)</f>
        <v>0</v>
      </c>
      <c r="U259" s="283"/>
      <c r="W259" s="284">
        <f t="shared" si="38"/>
        <v>0</v>
      </c>
    </row>
    <row r="260" spans="1:23" ht="14.1" customHeight="1">
      <c r="A260" s="37">
        <f t="shared" si="31"/>
        <v>260</v>
      </c>
      <c r="B260" s="265" t="s">
        <v>45</v>
      </c>
      <c r="C260" s="265" t="s">
        <v>130</v>
      </c>
      <c r="D260" s="276" t="s">
        <v>387</v>
      </c>
      <c r="E260" s="276" t="s">
        <v>433</v>
      </c>
      <c r="F260" s="265" t="s">
        <v>212</v>
      </c>
      <c r="G260" s="265" t="s">
        <v>95</v>
      </c>
      <c r="H260" s="277" t="s">
        <v>175</v>
      </c>
      <c r="I260" s="278">
        <v>14.2</v>
      </c>
      <c r="J260" s="279">
        <f t="shared" si="32"/>
        <v>251</v>
      </c>
      <c r="K260" s="280">
        <v>251</v>
      </c>
      <c r="L260" s="280"/>
      <c r="M260" s="280"/>
      <c r="N260" s="281" t="e">
        <f t="shared" si="33"/>
        <v>#DIV/0!</v>
      </c>
      <c r="O260" s="281">
        <f t="shared" si="34"/>
        <v>0</v>
      </c>
      <c r="P260" s="281">
        <f t="shared" si="35"/>
        <v>0</v>
      </c>
      <c r="Q260" s="282">
        <f>IF(K260="nio",0,IF(K260&gt;0,VLOOKUP(G260,'3-Productie normen'!A:N,VLOOKUP(K260,'3-Productie normen'!$B$31:$C$37,2,FALSE),FALSE)))/VLOOKUP(B260,'2-Kosten per locatie'!$A$14:$C$28,3,FALSE)</f>
        <v>0</v>
      </c>
      <c r="R260" s="282">
        <f t="shared" si="36"/>
        <v>0</v>
      </c>
      <c r="S260" s="282">
        <f t="shared" si="37"/>
        <v>0</v>
      </c>
      <c r="T260" s="283">
        <f>VLOOKUP(G260,'3-Productie normen'!A:N,11,FALSE)</f>
        <v>0</v>
      </c>
      <c r="U260" s="283"/>
      <c r="W260" s="284">
        <f t="shared" si="38"/>
        <v>3564.2</v>
      </c>
    </row>
    <row r="261" spans="1:23" ht="14.1" customHeight="1">
      <c r="A261" s="37">
        <f t="shared" si="31"/>
        <v>261</v>
      </c>
      <c r="B261" s="265" t="s">
        <v>45</v>
      </c>
      <c r="C261" s="265" t="s">
        <v>130</v>
      </c>
      <c r="D261" s="276" t="s">
        <v>387</v>
      </c>
      <c r="E261" s="276" t="s">
        <v>434</v>
      </c>
      <c r="F261" s="265" t="s">
        <v>212</v>
      </c>
      <c r="G261" s="265" t="s">
        <v>95</v>
      </c>
      <c r="H261" s="277" t="s">
        <v>175</v>
      </c>
      <c r="I261" s="278">
        <v>13.6</v>
      </c>
      <c r="J261" s="279">
        <f t="shared" si="32"/>
        <v>251</v>
      </c>
      <c r="K261" s="280">
        <v>251</v>
      </c>
      <c r="L261" s="280"/>
      <c r="M261" s="280"/>
      <c r="N261" s="281" t="e">
        <f t="shared" si="33"/>
        <v>#DIV/0!</v>
      </c>
      <c r="O261" s="281">
        <f t="shared" si="34"/>
        <v>0</v>
      </c>
      <c r="P261" s="281">
        <f t="shared" si="35"/>
        <v>0</v>
      </c>
      <c r="Q261" s="282">
        <f>IF(K261="nio",0,IF(K261&gt;0,VLOOKUP(G261,'3-Productie normen'!A:N,VLOOKUP(K261,'3-Productie normen'!$B$31:$C$37,2,FALSE),FALSE)))/VLOOKUP(B261,'2-Kosten per locatie'!$A$14:$C$28,3,FALSE)</f>
        <v>0</v>
      </c>
      <c r="R261" s="282">
        <f t="shared" si="36"/>
        <v>0</v>
      </c>
      <c r="S261" s="282">
        <f t="shared" si="37"/>
        <v>0</v>
      </c>
      <c r="T261" s="283">
        <f>VLOOKUP(G261,'3-Productie normen'!A:N,11,FALSE)</f>
        <v>0</v>
      </c>
      <c r="U261" s="283"/>
      <c r="W261" s="284">
        <f t="shared" si="38"/>
        <v>3413.6</v>
      </c>
    </row>
    <row r="262" spans="1:23" ht="14.1" customHeight="1">
      <c r="A262" s="37">
        <f t="shared" si="31"/>
        <v>262</v>
      </c>
      <c r="B262" s="265" t="s">
        <v>45</v>
      </c>
      <c r="C262" s="265" t="s">
        <v>130</v>
      </c>
      <c r="D262" s="276" t="s">
        <v>387</v>
      </c>
      <c r="E262" s="276" t="s">
        <v>435</v>
      </c>
      <c r="F262" s="265" t="s">
        <v>274</v>
      </c>
      <c r="G262" s="265" t="s">
        <v>95</v>
      </c>
      <c r="H262" s="277" t="s">
        <v>275</v>
      </c>
      <c r="I262" s="278">
        <v>32.5</v>
      </c>
      <c r="J262" s="279">
        <f t="shared" si="32"/>
        <v>251</v>
      </c>
      <c r="K262" s="280">
        <v>251</v>
      </c>
      <c r="L262" s="280"/>
      <c r="M262" s="280"/>
      <c r="N262" s="281" t="e">
        <f t="shared" si="33"/>
        <v>#DIV/0!</v>
      </c>
      <c r="O262" s="281">
        <f t="shared" si="34"/>
        <v>0</v>
      </c>
      <c r="P262" s="281">
        <f t="shared" si="35"/>
        <v>0</v>
      </c>
      <c r="Q262" s="282">
        <f>IF(K262="nio",0,IF(K262&gt;0,VLOOKUP(G262,'3-Productie normen'!A:N,VLOOKUP(K262,'3-Productie normen'!$B$31:$C$37,2,FALSE),FALSE)))/VLOOKUP(B262,'2-Kosten per locatie'!$A$14:$C$28,3,FALSE)</f>
        <v>0</v>
      </c>
      <c r="R262" s="282">
        <f t="shared" si="36"/>
        <v>0</v>
      </c>
      <c r="S262" s="282">
        <f t="shared" si="37"/>
        <v>0</v>
      </c>
      <c r="T262" s="283">
        <f>VLOOKUP(G262,'3-Productie normen'!A:N,11,FALSE)</f>
        <v>0</v>
      </c>
      <c r="U262" s="283"/>
      <c r="W262" s="284">
        <f t="shared" si="38"/>
        <v>8157.5</v>
      </c>
    </row>
    <row r="263" spans="1:23" ht="14.1" customHeight="1">
      <c r="A263" s="37">
        <f t="shared" si="31"/>
        <v>263</v>
      </c>
      <c r="B263" s="265" t="s">
        <v>45</v>
      </c>
      <c r="C263" s="265" t="s">
        <v>130</v>
      </c>
      <c r="D263" s="276" t="s">
        <v>387</v>
      </c>
      <c r="E263" s="276" t="s">
        <v>436</v>
      </c>
      <c r="F263" s="265" t="s">
        <v>216</v>
      </c>
      <c r="G263" s="265" t="s">
        <v>97</v>
      </c>
      <c r="H263" s="277" t="s">
        <v>175</v>
      </c>
      <c r="I263" s="278">
        <v>2.7</v>
      </c>
      <c r="J263" s="279">
        <f t="shared" si="32"/>
        <v>0</v>
      </c>
      <c r="K263" s="280" t="s">
        <v>151</v>
      </c>
      <c r="L263" s="280"/>
      <c r="M263" s="280"/>
      <c r="N263" s="281">
        <f t="shared" si="33"/>
        <v>0</v>
      </c>
      <c r="O263" s="281">
        <f t="shared" si="34"/>
        <v>0</v>
      </c>
      <c r="P263" s="281">
        <f t="shared" si="35"/>
        <v>0</v>
      </c>
      <c r="Q263" s="282">
        <f>IF(K263="nio",0,IF(K263&gt;0,VLOOKUP(G263,'3-Productie normen'!A:N,VLOOKUP(K263,'3-Productie normen'!$B$31:$C$37,2,FALSE),FALSE)))/VLOOKUP(B263,'2-Kosten per locatie'!$A$14:$C$28,3,FALSE)</f>
        <v>0</v>
      </c>
      <c r="R263" s="282">
        <f t="shared" si="36"/>
        <v>0</v>
      </c>
      <c r="S263" s="282">
        <f t="shared" si="37"/>
        <v>0</v>
      </c>
      <c r="T263" s="283">
        <f>VLOOKUP(G263,'3-Productie normen'!A:N,11,FALSE)</f>
        <v>0</v>
      </c>
      <c r="U263" s="283"/>
      <c r="W263" s="284">
        <f t="shared" si="38"/>
        <v>0</v>
      </c>
    </row>
    <row r="264" spans="1:23" ht="14.1" customHeight="1">
      <c r="A264" s="37">
        <f t="shared" si="31"/>
        <v>264</v>
      </c>
      <c r="B264" s="265" t="s">
        <v>45</v>
      </c>
      <c r="C264" s="265" t="s">
        <v>130</v>
      </c>
      <c r="D264" s="276" t="s">
        <v>437</v>
      </c>
      <c r="E264" s="276" t="s">
        <v>438</v>
      </c>
      <c r="F264" s="265" t="s">
        <v>205</v>
      </c>
      <c r="G264" s="265" t="s">
        <v>97</v>
      </c>
      <c r="H264" s="277" t="s">
        <v>175</v>
      </c>
      <c r="I264" s="278">
        <v>16.7</v>
      </c>
      <c r="J264" s="279">
        <f t="shared" si="32"/>
        <v>0</v>
      </c>
      <c r="K264" s="280" t="s">
        <v>151</v>
      </c>
      <c r="L264" s="280"/>
      <c r="M264" s="280"/>
      <c r="N264" s="281">
        <f t="shared" si="33"/>
        <v>0</v>
      </c>
      <c r="O264" s="281">
        <f t="shared" si="34"/>
        <v>0</v>
      </c>
      <c r="P264" s="281">
        <f t="shared" si="35"/>
        <v>0</v>
      </c>
      <c r="Q264" s="282">
        <f>IF(K264="nio",0,IF(K264&gt;0,VLOOKUP(G264,'3-Productie normen'!A:N,VLOOKUP(K264,'3-Productie normen'!$B$31:$C$37,2,FALSE),FALSE)))/VLOOKUP(B264,'2-Kosten per locatie'!$A$14:$C$28,3,FALSE)</f>
        <v>0</v>
      </c>
      <c r="R264" s="282">
        <f t="shared" si="36"/>
        <v>0</v>
      </c>
      <c r="S264" s="282">
        <f t="shared" si="37"/>
        <v>0</v>
      </c>
      <c r="T264" s="283">
        <f>VLOOKUP(G264,'3-Productie normen'!A:N,11,FALSE)</f>
        <v>0</v>
      </c>
      <c r="U264" s="283"/>
      <c r="W264" s="284">
        <f t="shared" si="38"/>
        <v>0</v>
      </c>
    </row>
    <row r="265" spans="1:23" ht="14.1" customHeight="1">
      <c r="A265" s="37">
        <f t="shared" si="31"/>
        <v>265</v>
      </c>
      <c r="B265" s="265" t="s">
        <v>45</v>
      </c>
      <c r="C265" s="265" t="s">
        <v>130</v>
      </c>
      <c r="D265" s="276" t="s">
        <v>437</v>
      </c>
      <c r="E265" s="276" t="s">
        <v>439</v>
      </c>
      <c r="F265" s="265" t="s">
        <v>440</v>
      </c>
      <c r="G265" s="265" t="s">
        <v>97</v>
      </c>
      <c r="H265" s="277" t="s">
        <v>175</v>
      </c>
      <c r="I265" s="278">
        <v>20.7</v>
      </c>
      <c r="J265" s="279">
        <f t="shared" si="32"/>
        <v>0</v>
      </c>
      <c r="K265" s="280" t="s">
        <v>151</v>
      </c>
      <c r="L265" s="280"/>
      <c r="M265" s="280"/>
      <c r="N265" s="281">
        <f t="shared" si="33"/>
        <v>0</v>
      </c>
      <c r="O265" s="281">
        <f t="shared" si="34"/>
        <v>0</v>
      </c>
      <c r="P265" s="281">
        <f t="shared" si="35"/>
        <v>0</v>
      </c>
      <c r="Q265" s="282">
        <f>IF(K265="nio",0,IF(K265&gt;0,VLOOKUP(G265,'3-Productie normen'!A:N,VLOOKUP(K265,'3-Productie normen'!$B$31:$C$37,2,FALSE),FALSE)))/VLOOKUP(B265,'2-Kosten per locatie'!$A$14:$C$28,3,FALSE)</f>
        <v>0</v>
      </c>
      <c r="R265" s="282">
        <f t="shared" si="36"/>
        <v>0</v>
      </c>
      <c r="S265" s="282">
        <f t="shared" si="37"/>
        <v>0</v>
      </c>
      <c r="T265" s="283">
        <f>VLOOKUP(G265,'3-Productie normen'!A:N,11,FALSE)</f>
        <v>0</v>
      </c>
      <c r="U265" s="283"/>
      <c r="W265" s="284">
        <f t="shared" si="38"/>
        <v>0</v>
      </c>
    </row>
    <row r="266" spans="1:23" ht="14.1" customHeight="1">
      <c r="A266" s="37">
        <f t="shared" si="31"/>
        <v>266</v>
      </c>
      <c r="B266" s="265" t="s">
        <v>45</v>
      </c>
      <c r="C266" s="265" t="s">
        <v>130</v>
      </c>
      <c r="D266" s="276" t="s">
        <v>437</v>
      </c>
      <c r="E266" s="276" t="s">
        <v>441</v>
      </c>
      <c r="F266" s="265" t="s">
        <v>91</v>
      </c>
      <c r="G266" s="265" t="s">
        <v>91</v>
      </c>
      <c r="H266" s="277" t="s">
        <v>175</v>
      </c>
      <c r="I266" s="278">
        <v>48</v>
      </c>
      <c r="J266" s="279">
        <f t="shared" si="32"/>
        <v>52</v>
      </c>
      <c r="K266" s="280">
        <v>52</v>
      </c>
      <c r="L266" s="280"/>
      <c r="M266" s="280"/>
      <c r="N266" s="281" t="e">
        <f t="shared" si="33"/>
        <v>#DIV/0!</v>
      </c>
      <c r="O266" s="281">
        <f t="shared" si="34"/>
        <v>0</v>
      </c>
      <c r="P266" s="281">
        <f t="shared" si="35"/>
        <v>0</v>
      </c>
      <c r="Q266" s="282">
        <f>IF(K266="nio",0,IF(K266&gt;0,VLOOKUP(G266,'3-Productie normen'!A:N,VLOOKUP(K266,'3-Productie normen'!$B$31:$C$37,2,FALSE),FALSE)))/VLOOKUP(B266,'2-Kosten per locatie'!$A$14:$C$28,3,FALSE)</f>
        <v>0</v>
      </c>
      <c r="R266" s="282">
        <f t="shared" si="36"/>
        <v>0</v>
      </c>
      <c r="S266" s="282">
        <f t="shared" si="37"/>
        <v>0</v>
      </c>
      <c r="T266" s="283">
        <f>VLOOKUP(G266,'3-Productie normen'!A:N,11,FALSE)</f>
        <v>0</v>
      </c>
      <c r="U266" s="283"/>
      <c r="W266" s="284">
        <f t="shared" si="38"/>
        <v>2496</v>
      </c>
    </row>
    <row r="267" spans="1:23" ht="14.1" customHeight="1">
      <c r="A267" s="37">
        <f t="shared" ref="A267:A330" si="39">A266+1</f>
        <v>267</v>
      </c>
      <c r="B267" s="265" t="s">
        <v>45</v>
      </c>
      <c r="C267" s="265" t="s">
        <v>130</v>
      </c>
      <c r="D267" s="276" t="s">
        <v>437</v>
      </c>
      <c r="E267" s="276" t="s">
        <v>442</v>
      </c>
      <c r="F267" s="265" t="s">
        <v>443</v>
      </c>
      <c r="G267" s="265" t="s">
        <v>87</v>
      </c>
      <c r="H267" s="277" t="s">
        <v>175</v>
      </c>
      <c r="I267" s="278">
        <v>22.4</v>
      </c>
      <c r="J267" s="279">
        <f t="shared" si="32"/>
        <v>251</v>
      </c>
      <c r="K267" s="280">
        <v>251</v>
      </c>
      <c r="L267" s="280"/>
      <c r="M267" s="280"/>
      <c r="N267" s="281" t="e">
        <f t="shared" si="33"/>
        <v>#DIV/0!</v>
      </c>
      <c r="O267" s="281">
        <f t="shared" si="34"/>
        <v>0</v>
      </c>
      <c r="P267" s="281">
        <f t="shared" si="35"/>
        <v>0</v>
      </c>
      <c r="Q267" s="282">
        <f>IF(K267="nio",0,IF(K267&gt;0,VLOOKUP(G267,'3-Productie normen'!A:N,VLOOKUP(K267,'3-Productie normen'!$B$31:$C$37,2,FALSE),FALSE)))/VLOOKUP(B267,'2-Kosten per locatie'!$A$14:$C$28,3,FALSE)</f>
        <v>0</v>
      </c>
      <c r="R267" s="282">
        <f t="shared" si="36"/>
        <v>0</v>
      </c>
      <c r="S267" s="282">
        <f t="shared" si="37"/>
        <v>0</v>
      </c>
      <c r="T267" s="283">
        <f>VLOOKUP(G267,'3-Productie normen'!A:N,11,FALSE)</f>
        <v>0</v>
      </c>
      <c r="U267" s="283"/>
      <c r="W267" s="284">
        <f t="shared" si="38"/>
        <v>5622.4</v>
      </c>
    </row>
    <row r="268" spans="1:23" ht="14.1" customHeight="1">
      <c r="A268" s="37">
        <f t="shared" si="39"/>
        <v>268</v>
      </c>
      <c r="B268" s="265" t="s">
        <v>45</v>
      </c>
      <c r="C268" s="265" t="s">
        <v>130</v>
      </c>
      <c r="D268" s="276" t="s">
        <v>437</v>
      </c>
      <c r="E268" s="276" t="s">
        <v>444</v>
      </c>
      <c r="F268" s="265" t="s">
        <v>445</v>
      </c>
      <c r="G268" s="265" t="s">
        <v>87</v>
      </c>
      <c r="H268" s="277" t="s">
        <v>175</v>
      </c>
      <c r="I268" s="278">
        <v>22.4</v>
      </c>
      <c r="J268" s="279">
        <f t="shared" si="32"/>
        <v>251</v>
      </c>
      <c r="K268" s="280">
        <v>251</v>
      </c>
      <c r="L268" s="280"/>
      <c r="M268" s="280"/>
      <c r="N268" s="281" t="e">
        <f t="shared" si="33"/>
        <v>#DIV/0!</v>
      </c>
      <c r="O268" s="281">
        <f t="shared" si="34"/>
        <v>0</v>
      </c>
      <c r="P268" s="281">
        <f t="shared" si="35"/>
        <v>0</v>
      </c>
      <c r="Q268" s="282">
        <f>IF(K268="nio",0,IF(K268&gt;0,VLOOKUP(G268,'3-Productie normen'!A:N,VLOOKUP(K268,'3-Productie normen'!$B$31:$C$37,2,FALSE),FALSE)))/VLOOKUP(B268,'2-Kosten per locatie'!$A$14:$C$28,3,FALSE)</f>
        <v>0</v>
      </c>
      <c r="R268" s="282">
        <f t="shared" si="36"/>
        <v>0</v>
      </c>
      <c r="S268" s="282">
        <f t="shared" si="37"/>
        <v>0</v>
      </c>
      <c r="T268" s="283">
        <f>VLOOKUP(G268,'3-Productie normen'!A:N,11,FALSE)</f>
        <v>0</v>
      </c>
      <c r="U268" s="283"/>
      <c r="W268" s="284">
        <f t="shared" si="38"/>
        <v>5622.4</v>
      </c>
    </row>
    <row r="269" spans="1:23" ht="14.1" customHeight="1">
      <c r="A269" s="37">
        <f t="shared" si="39"/>
        <v>269</v>
      </c>
      <c r="B269" s="265" t="s">
        <v>45</v>
      </c>
      <c r="C269" s="265" t="s">
        <v>130</v>
      </c>
      <c r="D269" s="276" t="s">
        <v>437</v>
      </c>
      <c r="E269" s="276" t="s">
        <v>446</v>
      </c>
      <c r="F269" s="265" t="s">
        <v>447</v>
      </c>
      <c r="G269" s="265" t="s">
        <v>97</v>
      </c>
      <c r="H269" s="277" t="s">
        <v>175</v>
      </c>
      <c r="I269" s="278">
        <v>6.6</v>
      </c>
      <c r="J269" s="279">
        <f t="shared" si="32"/>
        <v>0</v>
      </c>
      <c r="K269" s="280" t="s">
        <v>151</v>
      </c>
      <c r="L269" s="280"/>
      <c r="M269" s="280"/>
      <c r="N269" s="281">
        <f t="shared" si="33"/>
        <v>0</v>
      </c>
      <c r="O269" s="281">
        <f t="shared" si="34"/>
        <v>0</v>
      </c>
      <c r="P269" s="281">
        <f t="shared" si="35"/>
        <v>0</v>
      </c>
      <c r="Q269" s="282">
        <f>IF(K269="nio",0,IF(K269&gt;0,VLOOKUP(G269,'3-Productie normen'!A:N,VLOOKUP(K269,'3-Productie normen'!$B$31:$C$37,2,FALSE),FALSE)))/VLOOKUP(B269,'2-Kosten per locatie'!$A$14:$C$28,3,FALSE)</f>
        <v>0</v>
      </c>
      <c r="R269" s="282">
        <f t="shared" si="36"/>
        <v>0</v>
      </c>
      <c r="S269" s="282">
        <f t="shared" si="37"/>
        <v>0</v>
      </c>
      <c r="T269" s="283">
        <f>VLOOKUP(G269,'3-Productie normen'!A:N,11,FALSE)</f>
        <v>0</v>
      </c>
      <c r="U269" s="283"/>
      <c r="W269" s="284">
        <f t="shared" si="38"/>
        <v>0</v>
      </c>
    </row>
    <row r="270" spans="1:23" ht="14.1" customHeight="1">
      <c r="A270" s="37">
        <f t="shared" si="39"/>
        <v>270</v>
      </c>
      <c r="B270" s="265" t="s">
        <v>45</v>
      </c>
      <c r="C270" s="265" t="s">
        <v>130</v>
      </c>
      <c r="D270" s="276" t="s">
        <v>437</v>
      </c>
      <c r="E270" s="276" t="s">
        <v>448</v>
      </c>
      <c r="F270" s="265" t="s">
        <v>449</v>
      </c>
      <c r="G270" s="265" t="s">
        <v>97</v>
      </c>
      <c r="H270" s="277" t="s">
        <v>175</v>
      </c>
      <c r="I270" s="278">
        <v>9.9</v>
      </c>
      <c r="J270" s="279">
        <f t="shared" si="32"/>
        <v>0</v>
      </c>
      <c r="K270" s="280" t="s">
        <v>151</v>
      </c>
      <c r="L270" s="280"/>
      <c r="M270" s="280"/>
      <c r="N270" s="281">
        <f t="shared" si="33"/>
        <v>0</v>
      </c>
      <c r="O270" s="281">
        <f t="shared" si="34"/>
        <v>0</v>
      </c>
      <c r="P270" s="281">
        <f t="shared" si="35"/>
        <v>0</v>
      </c>
      <c r="Q270" s="282">
        <f>IF(K270="nio",0,IF(K270&gt;0,VLOOKUP(G270,'3-Productie normen'!A:N,VLOOKUP(K270,'3-Productie normen'!$B$31:$C$37,2,FALSE),FALSE)))/VLOOKUP(B270,'2-Kosten per locatie'!$A$14:$C$28,3,FALSE)</f>
        <v>0</v>
      </c>
      <c r="R270" s="282">
        <f t="shared" si="36"/>
        <v>0</v>
      </c>
      <c r="S270" s="282">
        <f t="shared" si="37"/>
        <v>0</v>
      </c>
      <c r="T270" s="283">
        <f>VLOOKUP(G270,'3-Productie normen'!A:N,11,FALSE)</f>
        <v>0</v>
      </c>
      <c r="U270" s="283"/>
      <c r="W270" s="284">
        <f t="shared" si="38"/>
        <v>0</v>
      </c>
    </row>
    <row r="271" spans="1:23" ht="14.1" customHeight="1">
      <c r="A271" s="37">
        <f t="shared" si="39"/>
        <v>271</v>
      </c>
      <c r="B271" s="265" t="s">
        <v>45</v>
      </c>
      <c r="C271" s="265" t="s">
        <v>130</v>
      </c>
      <c r="D271" s="276" t="s">
        <v>437</v>
      </c>
      <c r="E271" s="276" t="s">
        <v>450</v>
      </c>
      <c r="F271" s="265" t="s">
        <v>451</v>
      </c>
      <c r="G271" s="265" t="s">
        <v>97</v>
      </c>
      <c r="H271" s="277"/>
      <c r="I271" s="278">
        <v>3.6</v>
      </c>
      <c r="J271" s="279">
        <f t="shared" si="32"/>
        <v>0</v>
      </c>
      <c r="K271" s="280" t="s">
        <v>151</v>
      </c>
      <c r="L271" s="280"/>
      <c r="M271" s="280"/>
      <c r="N271" s="281">
        <f t="shared" si="33"/>
        <v>0</v>
      </c>
      <c r="O271" s="281">
        <f t="shared" si="34"/>
        <v>0</v>
      </c>
      <c r="P271" s="281">
        <f t="shared" si="35"/>
        <v>0</v>
      </c>
      <c r="Q271" s="282">
        <f>IF(K271="nio",0,IF(K271&gt;0,VLOOKUP(G271,'3-Productie normen'!A:N,VLOOKUP(K271,'3-Productie normen'!$B$31:$C$37,2,FALSE),FALSE)))/VLOOKUP(B271,'2-Kosten per locatie'!$A$14:$C$28,3,FALSE)</f>
        <v>0</v>
      </c>
      <c r="R271" s="282">
        <f t="shared" si="36"/>
        <v>0</v>
      </c>
      <c r="S271" s="282">
        <f t="shared" si="37"/>
        <v>0</v>
      </c>
      <c r="T271" s="283">
        <f>VLOOKUP(G271,'3-Productie normen'!A:N,11,FALSE)</f>
        <v>0</v>
      </c>
      <c r="U271" s="283"/>
      <c r="W271" s="284">
        <f t="shared" si="38"/>
        <v>0</v>
      </c>
    </row>
    <row r="272" spans="1:23" ht="14.1" customHeight="1">
      <c r="A272" s="37">
        <f t="shared" si="39"/>
        <v>272</v>
      </c>
      <c r="B272" s="265" t="s">
        <v>45</v>
      </c>
      <c r="C272" s="265" t="s">
        <v>130</v>
      </c>
      <c r="D272" s="276" t="s">
        <v>437</v>
      </c>
      <c r="E272" s="276" t="s">
        <v>452</v>
      </c>
      <c r="F272" s="265" t="s">
        <v>451</v>
      </c>
      <c r="G272" s="265" t="s">
        <v>97</v>
      </c>
      <c r="H272" s="277"/>
      <c r="I272" s="278">
        <v>3.6</v>
      </c>
      <c r="J272" s="279">
        <f t="shared" si="32"/>
        <v>0</v>
      </c>
      <c r="K272" s="280" t="s">
        <v>151</v>
      </c>
      <c r="L272" s="280"/>
      <c r="M272" s="280"/>
      <c r="N272" s="281">
        <f t="shared" si="33"/>
        <v>0</v>
      </c>
      <c r="O272" s="281">
        <f t="shared" si="34"/>
        <v>0</v>
      </c>
      <c r="P272" s="281">
        <f t="shared" si="35"/>
        <v>0</v>
      </c>
      <c r="Q272" s="282">
        <f>IF(K272="nio",0,IF(K272&gt;0,VLOOKUP(G272,'3-Productie normen'!A:N,VLOOKUP(K272,'3-Productie normen'!$B$31:$C$37,2,FALSE),FALSE)))/VLOOKUP(B272,'2-Kosten per locatie'!$A$14:$C$28,3,FALSE)</f>
        <v>0</v>
      </c>
      <c r="R272" s="282">
        <f t="shared" si="36"/>
        <v>0</v>
      </c>
      <c r="S272" s="282">
        <f t="shared" si="37"/>
        <v>0</v>
      </c>
      <c r="T272" s="283">
        <f>VLOOKUP(G272,'3-Productie normen'!A:N,11,FALSE)</f>
        <v>0</v>
      </c>
      <c r="U272" s="283"/>
      <c r="W272" s="284">
        <f t="shared" si="38"/>
        <v>0</v>
      </c>
    </row>
    <row r="273" spans="1:23" ht="14.1" customHeight="1">
      <c r="A273" s="37">
        <f t="shared" si="39"/>
        <v>273</v>
      </c>
      <c r="B273" s="265" t="s">
        <v>45</v>
      </c>
      <c r="C273" s="265" t="s">
        <v>130</v>
      </c>
      <c r="D273" s="276" t="s">
        <v>437</v>
      </c>
      <c r="E273" s="276" t="s">
        <v>453</v>
      </c>
      <c r="F273" s="265" t="s">
        <v>454</v>
      </c>
      <c r="G273" s="265" t="s">
        <v>95</v>
      </c>
      <c r="H273" s="277" t="s">
        <v>455</v>
      </c>
      <c r="I273" s="278">
        <v>17.600000000000001</v>
      </c>
      <c r="J273" s="279">
        <f t="shared" si="32"/>
        <v>251</v>
      </c>
      <c r="K273" s="280">
        <v>251</v>
      </c>
      <c r="L273" s="280"/>
      <c r="M273" s="280"/>
      <c r="N273" s="281" t="e">
        <f t="shared" si="33"/>
        <v>#DIV/0!</v>
      </c>
      <c r="O273" s="281">
        <f t="shared" si="34"/>
        <v>0</v>
      </c>
      <c r="P273" s="281">
        <f t="shared" si="35"/>
        <v>0</v>
      </c>
      <c r="Q273" s="282">
        <f>IF(K273="nio",0,IF(K273&gt;0,VLOOKUP(G273,'3-Productie normen'!A:N,VLOOKUP(K273,'3-Productie normen'!$B$31:$C$37,2,FALSE),FALSE)))/VLOOKUP(B273,'2-Kosten per locatie'!$A$14:$C$28,3,FALSE)</f>
        <v>0</v>
      </c>
      <c r="R273" s="282">
        <f t="shared" si="36"/>
        <v>0</v>
      </c>
      <c r="S273" s="282">
        <f t="shared" si="37"/>
        <v>0</v>
      </c>
      <c r="T273" s="283">
        <f>VLOOKUP(G273,'3-Productie normen'!A:N,11,FALSE)</f>
        <v>0</v>
      </c>
      <c r="U273" s="283"/>
      <c r="W273" s="284">
        <f t="shared" si="38"/>
        <v>4417.6000000000004</v>
      </c>
    </row>
    <row r="274" spans="1:23" ht="14.1" customHeight="1">
      <c r="A274" s="37">
        <f t="shared" si="39"/>
        <v>274</v>
      </c>
      <c r="B274" s="265" t="s">
        <v>46</v>
      </c>
      <c r="C274" s="265" t="s">
        <v>130</v>
      </c>
      <c r="D274" s="276" t="s">
        <v>437</v>
      </c>
      <c r="E274" s="276" t="s">
        <v>456</v>
      </c>
      <c r="F274" s="265" t="s">
        <v>184</v>
      </c>
      <c r="G274" s="265" t="s">
        <v>92</v>
      </c>
      <c r="H274" s="277" t="s">
        <v>138</v>
      </c>
      <c r="I274" s="278">
        <v>21.1</v>
      </c>
      <c r="J274" s="279">
        <f t="shared" si="32"/>
        <v>51</v>
      </c>
      <c r="K274" s="280">
        <v>51</v>
      </c>
      <c r="L274" s="280"/>
      <c r="M274" s="280"/>
      <c r="N274" s="281" t="e">
        <f t="shared" si="33"/>
        <v>#DIV/0!</v>
      </c>
      <c r="O274" s="281">
        <f t="shared" si="34"/>
        <v>0</v>
      </c>
      <c r="P274" s="281">
        <f t="shared" si="35"/>
        <v>0</v>
      </c>
      <c r="Q274" s="282">
        <f>IF(K274="nio",0,IF(K274&gt;0,VLOOKUP(G274,'3-Productie normen'!A:N,VLOOKUP(K274,'3-Productie normen'!$B$31:$C$37,2,FALSE),FALSE)))/VLOOKUP(B274,'2-Kosten per locatie'!$A$14:$C$28,3,FALSE)</f>
        <v>0</v>
      </c>
      <c r="R274" s="282">
        <f t="shared" si="36"/>
        <v>0</v>
      </c>
      <c r="S274" s="282">
        <f t="shared" si="37"/>
        <v>0</v>
      </c>
      <c r="T274" s="283">
        <f>VLOOKUP(G274,'3-Productie normen'!A:N,11,FALSE)</f>
        <v>0</v>
      </c>
      <c r="U274" s="283"/>
      <c r="W274" s="284">
        <f t="shared" si="38"/>
        <v>1076.1000000000001</v>
      </c>
    </row>
    <row r="275" spans="1:23" ht="14.1" customHeight="1">
      <c r="A275" s="37">
        <f t="shared" si="39"/>
        <v>275</v>
      </c>
      <c r="B275" s="265" t="s">
        <v>46</v>
      </c>
      <c r="C275" s="265" t="s">
        <v>130</v>
      </c>
      <c r="D275" s="276" t="s">
        <v>131</v>
      </c>
      <c r="E275" s="276" t="s">
        <v>457</v>
      </c>
      <c r="F275" s="265" t="s">
        <v>83</v>
      </c>
      <c r="G275" s="265" t="s">
        <v>83</v>
      </c>
      <c r="H275" s="277" t="s">
        <v>134</v>
      </c>
      <c r="I275" s="278">
        <v>8.5</v>
      </c>
      <c r="J275" s="279">
        <f t="shared" si="32"/>
        <v>251</v>
      </c>
      <c r="K275" s="280">
        <v>251</v>
      </c>
      <c r="L275" s="280"/>
      <c r="M275" s="280"/>
      <c r="N275" s="281" t="e">
        <f t="shared" si="33"/>
        <v>#DIV/0!</v>
      </c>
      <c r="O275" s="281">
        <f t="shared" si="34"/>
        <v>0</v>
      </c>
      <c r="P275" s="281">
        <f t="shared" si="35"/>
        <v>0</v>
      </c>
      <c r="Q275" s="282">
        <f>IF(K275="nio",0,IF(K275&gt;0,VLOOKUP(G275,'3-Productie normen'!A:N,VLOOKUP(K275,'3-Productie normen'!$B$31:$C$37,2,FALSE),FALSE)))/VLOOKUP(B275,'2-Kosten per locatie'!$A$14:$C$28,3,FALSE)</f>
        <v>0</v>
      </c>
      <c r="R275" s="282">
        <f t="shared" si="36"/>
        <v>0</v>
      </c>
      <c r="S275" s="282">
        <f t="shared" si="37"/>
        <v>0</v>
      </c>
      <c r="T275" s="283">
        <f>VLOOKUP(G275,'3-Productie normen'!A:N,11,FALSE)</f>
        <v>0</v>
      </c>
      <c r="U275" s="283"/>
      <c r="W275" s="284">
        <f t="shared" si="38"/>
        <v>2133.5</v>
      </c>
    </row>
    <row r="276" spans="1:23" ht="14.1" customHeight="1">
      <c r="A276" s="37">
        <f t="shared" si="39"/>
        <v>276</v>
      </c>
      <c r="B276" s="265" t="s">
        <v>46</v>
      </c>
      <c r="C276" s="265" t="s">
        <v>130</v>
      </c>
      <c r="D276" s="276" t="s">
        <v>131</v>
      </c>
      <c r="E276" s="276" t="s">
        <v>458</v>
      </c>
      <c r="F276" s="265" t="s">
        <v>95</v>
      </c>
      <c r="G276" s="265" t="s">
        <v>95</v>
      </c>
      <c r="H276" s="277" t="s">
        <v>275</v>
      </c>
      <c r="I276" s="278">
        <v>14</v>
      </c>
      <c r="J276" s="279">
        <f t="shared" si="32"/>
        <v>251</v>
      </c>
      <c r="K276" s="280">
        <v>251</v>
      </c>
      <c r="L276" s="280"/>
      <c r="M276" s="280"/>
      <c r="N276" s="281" t="e">
        <f t="shared" si="33"/>
        <v>#DIV/0!</v>
      </c>
      <c r="O276" s="281">
        <f t="shared" si="34"/>
        <v>0</v>
      </c>
      <c r="P276" s="281">
        <f t="shared" si="35"/>
        <v>0</v>
      </c>
      <c r="Q276" s="282">
        <f>IF(K276="nio",0,IF(K276&gt;0,VLOOKUP(G276,'3-Productie normen'!A:N,VLOOKUP(K276,'3-Productie normen'!$B$31:$C$37,2,FALSE),FALSE)))/VLOOKUP(B276,'2-Kosten per locatie'!$A$14:$C$28,3,FALSE)</f>
        <v>0</v>
      </c>
      <c r="R276" s="282">
        <f t="shared" si="36"/>
        <v>0</v>
      </c>
      <c r="S276" s="282">
        <f t="shared" si="37"/>
        <v>0</v>
      </c>
      <c r="T276" s="283">
        <f>VLOOKUP(G276,'3-Productie normen'!A:N,11,FALSE)</f>
        <v>0</v>
      </c>
      <c r="U276" s="283"/>
      <c r="W276" s="284">
        <f t="shared" si="38"/>
        <v>3514</v>
      </c>
    </row>
    <row r="277" spans="1:23" ht="14.1" customHeight="1">
      <c r="A277" s="37">
        <f t="shared" si="39"/>
        <v>277</v>
      </c>
      <c r="B277" s="265" t="s">
        <v>46</v>
      </c>
      <c r="C277" s="265" t="s">
        <v>130</v>
      </c>
      <c r="D277" s="276" t="s">
        <v>131</v>
      </c>
      <c r="E277" s="276" t="s">
        <v>459</v>
      </c>
      <c r="F277" s="265" t="s">
        <v>460</v>
      </c>
      <c r="G277" s="265" t="s">
        <v>81</v>
      </c>
      <c r="H277" s="277" t="s">
        <v>134</v>
      </c>
      <c r="I277" s="278">
        <v>12.7</v>
      </c>
      <c r="J277" s="279">
        <f t="shared" si="32"/>
        <v>251</v>
      </c>
      <c r="K277" s="280">
        <v>251</v>
      </c>
      <c r="L277" s="280"/>
      <c r="M277" s="280"/>
      <c r="N277" s="281" t="e">
        <f t="shared" si="33"/>
        <v>#DIV/0!</v>
      </c>
      <c r="O277" s="281">
        <f t="shared" si="34"/>
        <v>0</v>
      </c>
      <c r="P277" s="281">
        <f t="shared" si="35"/>
        <v>0</v>
      </c>
      <c r="Q277" s="282">
        <f>IF(K277="nio",0,IF(K277&gt;0,VLOOKUP(G277,'3-Productie normen'!A:N,VLOOKUP(K277,'3-Productie normen'!$B$31:$C$37,2,FALSE),FALSE)))/VLOOKUP(B277,'2-Kosten per locatie'!$A$14:$C$28,3,FALSE)</f>
        <v>0</v>
      </c>
      <c r="R277" s="282">
        <f t="shared" si="36"/>
        <v>0</v>
      </c>
      <c r="S277" s="282">
        <f t="shared" si="37"/>
        <v>0</v>
      </c>
      <c r="T277" s="283">
        <f>VLOOKUP(G277,'3-Productie normen'!A:N,11,FALSE)</f>
        <v>0</v>
      </c>
      <c r="U277" s="283"/>
      <c r="W277" s="284">
        <f t="shared" si="38"/>
        <v>3187.7</v>
      </c>
    </row>
    <row r="278" spans="1:23" ht="14.1" customHeight="1">
      <c r="A278" s="37">
        <f t="shared" si="39"/>
        <v>278</v>
      </c>
      <c r="B278" s="265" t="s">
        <v>46</v>
      </c>
      <c r="C278" s="265" t="s">
        <v>130</v>
      </c>
      <c r="D278" s="276" t="s">
        <v>131</v>
      </c>
      <c r="E278" s="276" t="s">
        <v>461</v>
      </c>
      <c r="F278" s="265" t="s">
        <v>167</v>
      </c>
      <c r="G278" s="265" t="s">
        <v>81</v>
      </c>
      <c r="H278" s="277" t="s">
        <v>134</v>
      </c>
      <c r="I278" s="278">
        <v>38.5</v>
      </c>
      <c r="J278" s="279">
        <f t="shared" si="32"/>
        <v>251</v>
      </c>
      <c r="K278" s="280">
        <v>251</v>
      </c>
      <c r="L278" s="280"/>
      <c r="M278" s="280"/>
      <c r="N278" s="281" t="e">
        <f t="shared" si="33"/>
        <v>#DIV/0!</v>
      </c>
      <c r="O278" s="281">
        <f t="shared" si="34"/>
        <v>0</v>
      </c>
      <c r="P278" s="281">
        <f t="shared" si="35"/>
        <v>0</v>
      </c>
      <c r="Q278" s="282">
        <f>IF(K278="nio",0,IF(K278&gt;0,VLOOKUP(G278,'3-Productie normen'!A:N,VLOOKUP(K278,'3-Productie normen'!$B$31:$C$37,2,FALSE),FALSE)))/VLOOKUP(B278,'2-Kosten per locatie'!$A$14:$C$28,3,FALSE)</f>
        <v>0</v>
      </c>
      <c r="R278" s="282">
        <f t="shared" si="36"/>
        <v>0</v>
      </c>
      <c r="S278" s="282">
        <f t="shared" si="37"/>
        <v>0</v>
      </c>
      <c r="T278" s="283">
        <f>VLOOKUP(G278,'3-Productie normen'!A:N,11,FALSE)</f>
        <v>0</v>
      </c>
      <c r="U278" s="283"/>
      <c r="W278" s="284">
        <f t="shared" si="38"/>
        <v>9663.5</v>
      </c>
    </row>
    <row r="279" spans="1:23" ht="14.1" customHeight="1">
      <c r="A279" s="37">
        <f t="shared" si="39"/>
        <v>279</v>
      </c>
      <c r="B279" s="265" t="s">
        <v>46</v>
      </c>
      <c r="C279" s="265" t="s">
        <v>130</v>
      </c>
      <c r="D279" s="276" t="s">
        <v>131</v>
      </c>
      <c r="E279" s="276" t="s">
        <v>462</v>
      </c>
      <c r="F279" s="265" t="s">
        <v>167</v>
      </c>
      <c r="G279" s="265" t="s">
        <v>81</v>
      </c>
      <c r="H279" s="277" t="s">
        <v>134</v>
      </c>
      <c r="I279" s="278">
        <v>37.9</v>
      </c>
      <c r="J279" s="279">
        <f t="shared" si="32"/>
        <v>251</v>
      </c>
      <c r="K279" s="280">
        <v>251</v>
      </c>
      <c r="L279" s="280"/>
      <c r="M279" s="280"/>
      <c r="N279" s="281" t="e">
        <f t="shared" si="33"/>
        <v>#DIV/0!</v>
      </c>
      <c r="O279" s="281">
        <f t="shared" si="34"/>
        <v>0</v>
      </c>
      <c r="P279" s="281">
        <f t="shared" si="35"/>
        <v>0</v>
      </c>
      <c r="Q279" s="282">
        <f>IF(K279="nio",0,IF(K279&gt;0,VLOOKUP(G279,'3-Productie normen'!A:N,VLOOKUP(K279,'3-Productie normen'!$B$31:$C$37,2,FALSE),FALSE)))/VLOOKUP(B279,'2-Kosten per locatie'!$A$14:$C$28,3,FALSE)</f>
        <v>0</v>
      </c>
      <c r="R279" s="282">
        <f t="shared" si="36"/>
        <v>0</v>
      </c>
      <c r="S279" s="282">
        <f t="shared" si="37"/>
        <v>0</v>
      </c>
      <c r="T279" s="283">
        <f>VLOOKUP(G279,'3-Productie normen'!A:N,11,FALSE)</f>
        <v>0</v>
      </c>
      <c r="U279" s="283"/>
      <c r="W279" s="284">
        <f t="shared" si="38"/>
        <v>9512.9</v>
      </c>
    </row>
    <row r="280" spans="1:23" ht="14.1" customHeight="1">
      <c r="A280" s="37">
        <f t="shared" si="39"/>
        <v>280</v>
      </c>
      <c r="B280" s="265" t="s">
        <v>46</v>
      </c>
      <c r="C280" s="265" t="s">
        <v>130</v>
      </c>
      <c r="D280" s="276" t="s">
        <v>131</v>
      </c>
      <c r="E280" s="276" t="s">
        <v>463</v>
      </c>
      <c r="F280" s="265" t="s">
        <v>167</v>
      </c>
      <c r="G280" s="265" t="s">
        <v>81</v>
      </c>
      <c r="H280" s="277" t="s">
        <v>138</v>
      </c>
      <c r="I280" s="278">
        <v>31.6</v>
      </c>
      <c r="J280" s="279">
        <f t="shared" si="32"/>
        <v>251</v>
      </c>
      <c r="K280" s="280">
        <v>251</v>
      </c>
      <c r="L280" s="280"/>
      <c r="M280" s="280"/>
      <c r="N280" s="281" t="e">
        <f t="shared" si="33"/>
        <v>#DIV/0!</v>
      </c>
      <c r="O280" s="281">
        <f t="shared" si="34"/>
        <v>0</v>
      </c>
      <c r="P280" s="281">
        <f t="shared" si="35"/>
        <v>0</v>
      </c>
      <c r="Q280" s="282">
        <f>IF(K280="nio",0,IF(K280&gt;0,VLOOKUP(G280,'3-Productie normen'!A:N,VLOOKUP(K280,'3-Productie normen'!$B$31:$C$37,2,FALSE),FALSE)))/VLOOKUP(B280,'2-Kosten per locatie'!$A$14:$C$28,3,FALSE)</f>
        <v>0</v>
      </c>
      <c r="R280" s="282">
        <f t="shared" si="36"/>
        <v>0</v>
      </c>
      <c r="S280" s="282">
        <f t="shared" si="37"/>
        <v>0</v>
      </c>
      <c r="T280" s="283">
        <f>VLOOKUP(G280,'3-Productie normen'!A:N,11,FALSE)</f>
        <v>0</v>
      </c>
      <c r="U280" s="283"/>
      <c r="W280" s="284">
        <f t="shared" si="38"/>
        <v>7931.6</v>
      </c>
    </row>
    <row r="281" spans="1:23" ht="14.1" customHeight="1">
      <c r="A281" s="37">
        <f t="shared" si="39"/>
        <v>281</v>
      </c>
      <c r="B281" s="265" t="s">
        <v>46</v>
      </c>
      <c r="C281" s="265" t="s">
        <v>130</v>
      </c>
      <c r="D281" s="276" t="s">
        <v>131</v>
      </c>
      <c r="E281" s="276" t="s">
        <v>464</v>
      </c>
      <c r="F281" s="265" t="s">
        <v>465</v>
      </c>
      <c r="G281" s="265" t="s">
        <v>81</v>
      </c>
      <c r="H281" s="277" t="s">
        <v>138</v>
      </c>
      <c r="I281" s="278">
        <v>18.100000000000001</v>
      </c>
      <c r="J281" s="279">
        <f t="shared" si="32"/>
        <v>251</v>
      </c>
      <c r="K281" s="280">
        <v>251</v>
      </c>
      <c r="L281" s="280"/>
      <c r="M281" s="280"/>
      <c r="N281" s="281" t="e">
        <f t="shared" si="33"/>
        <v>#DIV/0!</v>
      </c>
      <c r="O281" s="281">
        <f t="shared" si="34"/>
        <v>0</v>
      </c>
      <c r="P281" s="281">
        <f t="shared" si="35"/>
        <v>0</v>
      </c>
      <c r="Q281" s="282">
        <f>IF(K281="nio",0,IF(K281&gt;0,VLOOKUP(G281,'3-Productie normen'!A:N,VLOOKUP(K281,'3-Productie normen'!$B$31:$C$37,2,FALSE),FALSE)))/VLOOKUP(B281,'2-Kosten per locatie'!$A$14:$C$28,3,FALSE)</f>
        <v>0</v>
      </c>
      <c r="R281" s="282">
        <f t="shared" si="36"/>
        <v>0</v>
      </c>
      <c r="S281" s="282">
        <f t="shared" si="37"/>
        <v>0</v>
      </c>
      <c r="T281" s="283">
        <f>VLOOKUP(G281,'3-Productie normen'!A:N,11,FALSE)</f>
        <v>0</v>
      </c>
      <c r="U281" s="283"/>
      <c r="W281" s="284">
        <f t="shared" si="38"/>
        <v>4543.1000000000004</v>
      </c>
    </row>
    <row r="282" spans="1:23" ht="14.1" customHeight="1">
      <c r="A282" s="37">
        <f t="shared" si="39"/>
        <v>282</v>
      </c>
      <c r="B282" s="265" t="s">
        <v>46</v>
      </c>
      <c r="C282" s="265" t="s">
        <v>130</v>
      </c>
      <c r="D282" s="276" t="s">
        <v>131</v>
      </c>
      <c r="E282" s="276" t="s">
        <v>466</v>
      </c>
      <c r="F282" s="265" t="s">
        <v>167</v>
      </c>
      <c r="G282" s="265" t="s">
        <v>81</v>
      </c>
      <c r="H282" s="277" t="s">
        <v>134</v>
      </c>
      <c r="I282" s="278">
        <v>58.9</v>
      </c>
      <c r="J282" s="279">
        <f t="shared" si="32"/>
        <v>251</v>
      </c>
      <c r="K282" s="280">
        <v>251</v>
      </c>
      <c r="L282" s="280"/>
      <c r="M282" s="280"/>
      <c r="N282" s="281" t="e">
        <f t="shared" si="33"/>
        <v>#DIV/0!</v>
      </c>
      <c r="O282" s="281">
        <f t="shared" si="34"/>
        <v>0</v>
      </c>
      <c r="P282" s="281">
        <f t="shared" si="35"/>
        <v>0</v>
      </c>
      <c r="Q282" s="282">
        <f>IF(K282="nio",0,IF(K282&gt;0,VLOOKUP(G282,'3-Productie normen'!A:N,VLOOKUP(K282,'3-Productie normen'!$B$31:$C$37,2,FALSE),FALSE)))/VLOOKUP(B282,'2-Kosten per locatie'!$A$14:$C$28,3,FALSE)</f>
        <v>0</v>
      </c>
      <c r="R282" s="282">
        <f t="shared" si="36"/>
        <v>0</v>
      </c>
      <c r="S282" s="282">
        <f t="shared" si="37"/>
        <v>0</v>
      </c>
      <c r="T282" s="283">
        <f>VLOOKUP(G282,'3-Productie normen'!A:N,11,FALSE)</f>
        <v>0</v>
      </c>
      <c r="U282" s="283"/>
      <c r="W282" s="284">
        <f t="shared" si="38"/>
        <v>14783.9</v>
      </c>
    </row>
    <row r="283" spans="1:23" ht="14.1" customHeight="1">
      <c r="A283" s="37">
        <f t="shared" si="39"/>
        <v>283</v>
      </c>
      <c r="B283" s="265" t="s">
        <v>46</v>
      </c>
      <c r="C283" s="265" t="s">
        <v>130</v>
      </c>
      <c r="D283" s="276" t="s">
        <v>131</v>
      </c>
      <c r="E283" s="276" t="s">
        <v>467</v>
      </c>
      <c r="F283" s="265" t="s">
        <v>140</v>
      </c>
      <c r="G283" s="265" t="s">
        <v>96</v>
      </c>
      <c r="H283" s="277" t="s">
        <v>134</v>
      </c>
      <c r="I283" s="278">
        <v>318.7</v>
      </c>
      <c r="J283" s="279">
        <f t="shared" si="32"/>
        <v>251</v>
      </c>
      <c r="K283" s="280">
        <v>251</v>
      </c>
      <c r="L283" s="280"/>
      <c r="M283" s="280"/>
      <c r="N283" s="281" t="e">
        <f t="shared" si="33"/>
        <v>#DIV/0!</v>
      </c>
      <c r="O283" s="281">
        <f t="shared" si="34"/>
        <v>0</v>
      </c>
      <c r="P283" s="281">
        <f t="shared" si="35"/>
        <v>0</v>
      </c>
      <c r="Q283" s="282">
        <f>IF(K283="nio",0,IF(K283&gt;0,VLOOKUP(G283,'3-Productie normen'!A:N,VLOOKUP(K283,'3-Productie normen'!$B$31:$C$37,2,FALSE),FALSE)))/VLOOKUP(B283,'2-Kosten per locatie'!$A$14:$C$28,3,FALSE)</f>
        <v>0</v>
      </c>
      <c r="R283" s="282">
        <f t="shared" si="36"/>
        <v>0</v>
      </c>
      <c r="S283" s="282">
        <f t="shared" si="37"/>
        <v>0</v>
      </c>
      <c r="T283" s="283">
        <f>VLOOKUP(G283,'3-Productie normen'!A:N,11,FALSE)</f>
        <v>0</v>
      </c>
      <c r="U283" s="283"/>
      <c r="W283" s="284">
        <f t="shared" si="38"/>
        <v>79993.7</v>
      </c>
    </row>
    <row r="284" spans="1:23" ht="14.1" customHeight="1">
      <c r="A284" s="37">
        <f t="shared" si="39"/>
        <v>284</v>
      </c>
      <c r="B284" s="265" t="s">
        <v>46</v>
      </c>
      <c r="C284" s="265" t="s">
        <v>130</v>
      </c>
      <c r="D284" s="276" t="s">
        <v>131</v>
      </c>
      <c r="E284" s="276" t="s">
        <v>468</v>
      </c>
      <c r="F284" s="265" t="s">
        <v>440</v>
      </c>
      <c r="G284" s="265" t="s">
        <v>92</v>
      </c>
      <c r="H284" s="277" t="s">
        <v>134</v>
      </c>
      <c r="I284" s="278">
        <v>10.8</v>
      </c>
      <c r="J284" s="279">
        <f t="shared" si="32"/>
        <v>251</v>
      </c>
      <c r="K284" s="280">
        <v>251</v>
      </c>
      <c r="L284" s="280"/>
      <c r="M284" s="280"/>
      <c r="N284" s="281" t="e">
        <f t="shared" si="33"/>
        <v>#DIV/0!</v>
      </c>
      <c r="O284" s="281">
        <f t="shared" si="34"/>
        <v>0</v>
      </c>
      <c r="P284" s="281">
        <f t="shared" si="35"/>
        <v>0</v>
      </c>
      <c r="Q284" s="282">
        <f>IF(K284="nio",0,IF(K284&gt;0,VLOOKUP(G284,'3-Productie normen'!A:N,VLOOKUP(K284,'3-Productie normen'!$B$31:$C$37,2,FALSE),FALSE)))/VLOOKUP(B284,'2-Kosten per locatie'!$A$14:$C$28,3,FALSE)</f>
        <v>0</v>
      </c>
      <c r="R284" s="282">
        <f t="shared" si="36"/>
        <v>0</v>
      </c>
      <c r="S284" s="282">
        <f t="shared" si="37"/>
        <v>0</v>
      </c>
      <c r="T284" s="283">
        <f>VLOOKUP(G284,'3-Productie normen'!A:N,11,FALSE)</f>
        <v>0</v>
      </c>
      <c r="U284" s="283"/>
      <c r="W284" s="284">
        <f t="shared" si="38"/>
        <v>2710.8</v>
      </c>
    </row>
    <row r="285" spans="1:23" ht="14.1" customHeight="1">
      <c r="A285" s="37">
        <f t="shared" si="39"/>
        <v>285</v>
      </c>
      <c r="B285" s="265" t="s">
        <v>46</v>
      </c>
      <c r="C285" s="265" t="s">
        <v>130</v>
      </c>
      <c r="D285" s="276" t="s">
        <v>131</v>
      </c>
      <c r="E285" s="276" t="s">
        <v>469</v>
      </c>
      <c r="F285" s="265" t="s">
        <v>170</v>
      </c>
      <c r="G285" s="265" t="s">
        <v>97</v>
      </c>
      <c r="H285" s="277" t="s">
        <v>175</v>
      </c>
      <c r="I285" s="278">
        <v>9.6</v>
      </c>
      <c r="J285" s="279">
        <f t="shared" si="32"/>
        <v>0</v>
      </c>
      <c r="K285" s="280" t="s">
        <v>151</v>
      </c>
      <c r="L285" s="280"/>
      <c r="M285" s="280"/>
      <c r="N285" s="281">
        <f t="shared" si="33"/>
        <v>0</v>
      </c>
      <c r="O285" s="281">
        <f t="shared" si="34"/>
        <v>0</v>
      </c>
      <c r="P285" s="281">
        <f t="shared" si="35"/>
        <v>0</v>
      </c>
      <c r="Q285" s="282">
        <f>IF(K285="nio",0,IF(K285&gt;0,VLOOKUP(G285,'3-Productie normen'!A:N,VLOOKUP(K285,'3-Productie normen'!$B$31:$C$37,2,FALSE),FALSE)))/VLOOKUP(B285,'2-Kosten per locatie'!$A$14:$C$28,3,FALSE)</f>
        <v>0</v>
      </c>
      <c r="R285" s="282">
        <f t="shared" si="36"/>
        <v>0</v>
      </c>
      <c r="S285" s="282">
        <f t="shared" si="37"/>
        <v>0</v>
      </c>
      <c r="T285" s="283">
        <f>VLOOKUP(G285,'3-Productie normen'!A:N,11,FALSE)</f>
        <v>0</v>
      </c>
      <c r="U285" s="283"/>
      <c r="W285" s="284">
        <f t="shared" si="38"/>
        <v>0</v>
      </c>
    </row>
    <row r="286" spans="1:23" ht="14.1" customHeight="1">
      <c r="A286" s="37">
        <f t="shared" si="39"/>
        <v>286</v>
      </c>
      <c r="B286" s="265" t="s">
        <v>46</v>
      </c>
      <c r="C286" s="265" t="s">
        <v>130</v>
      </c>
      <c r="D286" s="276" t="s">
        <v>131</v>
      </c>
      <c r="E286" s="276" t="s">
        <v>470</v>
      </c>
      <c r="F286" s="265" t="s">
        <v>233</v>
      </c>
      <c r="G286" s="265" t="s">
        <v>81</v>
      </c>
      <c r="H286" s="277" t="s">
        <v>138</v>
      </c>
      <c r="I286" s="278">
        <v>14.9</v>
      </c>
      <c r="J286" s="279">
        <f t="shared" si="32"/>
        <v>251</v>
      </c>
      <c r="K286" s="280">
        <v>251</v>
      </c>
      <c r="L286" s="280"/>
      <c r="M286" s="280"/>
      <c r="N286" s="281" t="e">
        <f t="shared" si="33"/>
        <v>#DIV/0!</v>
      </c>
      <c r="O286" s="281">
        <f t="shared" si="34"/>
        <v>0</v>
      </c>
      <c r="P286" s="281">
        <f t="shared" si="35"/>
        <v>0</v>
      </c>
      <c r="Q286" s="282">
        <f>IF(K286="nio",0,IF(K286&gt;0,VLOOKUP(G286,'3-Productie normen'!A:N,VLOOKUP(K286,'3-Productie normen'!$B$31:$C$37,2,FALSE),FALSE)))/VLOOKUP(B286,'2-Kosten per locatie'!$A$14:$C$28,3,FALSE)</f>
        <v>0</v>
      </c>
      <c r="R286" s="282">
        <f t="shared" si="36"/>
        <v>0</v>
      </c>
      <c r="S286" s="282">
        <f t="shared" si="37"/>
        <v>0</v>
      </c>
      <c r="T286" s="283">
        <f>VLOOKUP(G286,'3-Productie normen'!A:N,11,FALSE)</f>
        <v>0</v>
      </c>
      <c r="U286" s="283"/>
      <c r="W286" s="284">
        <f t="shared" si="38"/>
        <v>3739.9</v>
      </c>
    </row>
    <row r="287" spans="1:23" ht="14.1" customHeight="1">
      <c r="A287" s="37">
        <f t="shared" si="39"/>
        <v>287</v>
      </c>
      <c r="B287" s="265" t="s">
        <v>46</v>
      </c>
      <c r="C287" s="265" t="s">
        <v>130</v>
      </c>
      <c r="D287" s="276" t="s">
        <v>131</v>
      </c>
      <c r="E287" s="276" t="s">
        <v>471</v>
      </c>
      <c r="F287" s="265" t="s">
        <v>186</v>
      </c>
      <c r="G287" s="265" t="s">
        <v>85</v>
      </c>
      <c r="H287" s="277" t="s">
        <v>175</v>
      </c>
      <c r="I287" s="278">
        <v>129.1</v>
      </c>
      <c r="J287" s="279">
        <f t="shared" si="32"/>
        <v>251</v>
      </c>
      <c r="K287" s="280">
        <v>251</v>
      </c>
      <c r="L287" s="280"/>
      <c r="M287" s="280"/>
      <c r="N287" s="281" t="e">
        <f t="shared" si="33"/>
        <v>#DIV/0!</v>
      </c>
      <c r="O287" s="281">
        <f t="shared" si="34"/>
        <v>0</v>
      </c>
      <c r="P287" s="281">
        <f t="shared" si="35"/>
        <v>0</v>
      </c>
      <c r="Q287" s="282">
        <f>IF(K287="nio",0,IF(K287&gt;0,VLOOKUP(G287,'3-Productie normen'!A:N,VLOOKUP(K287,'3-Productie normen'!$B$31:$C$37,2,FALSE),FALSE)))/VLOOKUP(B287,'2-Kosten per locatie'!$A$14:$C$28,3,FALSE)</f>
        <v>0</v>
      </c>
      <c r="R287" s="282">
        <f t="shared" si="36"/>
        <v>0</v>
      </c>
      <c r="S287" s="282">
        <f t="shared" si="37"/>
        <v>0</v>
      </c>
      <c r="T287" s="283">
        <f>VLOOKUP(G287,'3-Productie normen'!A:N,11,FALSE)</f>
        <v>0</v>
      </c>
      <c r="U287" s="283"/>
      <c r="W287" s="284">
        <f t="shared" si="38"/>
        <v>32404.1</v>
      </c>
    </row>
    <row r="288" spans="1:23" ht="14.1" customHeight="1">
      <c r="A288" s="37">
        <f t="shared" si="39"/>
        <v>288</v>
      </c>
      <c r="B288" s="265" t="s">
        <v>45</v>
      </c>
      <c r="C288" s="265" t="s">
        <v>130</v>
      </c>
      <c r="D288" s="276" t="s">
        <v>131</v>
      </c>
      <c r="E288" s="276" t="s">
        <v>472</v>
      </c>
      <c r="F288" s="265" t="s">
        <v>186</v>
      </c>
      <c r="G288" s="265" t="s">
        <v>85</v>
      </c>
      <c r="H288" s="277" t="s">
        <v>134</v>
      </c>
      <c r="I288" s="278">
        <v>33.4</v>
      </c>
      <c r="J288" s="279">
        <f t="shared" si="32"/>
        <v>251</v>
      </c>
      <c r="K288" s="280">
        <v>251</v>
      </c>
      <c r="L288" s="280"/>
      <c r="M288" s="280"/>
      <c r="N288" s="281" t="e">
        <f t="shared" si="33"/>
        <v>#DIV/0!</v>
      </c>
      <c r="O288" s="281">
        <f t="shared" si="34"/>
        <v>0</v>
      </c>
      <c r="P288" s="281">
        <f t="shared" si="35"/>
        <v>0</v>
      </c>
      <c r="Q288" s="282">
        <f>IF(K288="nio",0,IF(K288&gt;0,VLOOKUP(G288,'3-Productie normen'!A:N,VLOOKUP(K288,'3-Productie normen'!$B$31:$C$37,2,FALSE),FALSE)))/VLOOKUP(B288,'2-Kosten per locatie'!$A$14:$C$28,3,FALSE)</f>
        <v>0</v>
      </c>
      <c r="R288" s="282">
        <f t="shared" si="36"/>
        <v>0</v>
      </c>
      <c r="S288" s="282">
        <f t="shared" si="37"/>
        <v>0</v>
      </c>
      <c r="T288" s="283">
        <f>VLOOKUP(G288,'3-Productie normen'!A:N,11,FALSE)</f>
        <v>0</v>
      </c>
      <c r="U288" s="283"/>
      <c r="W288" s="284">
        <f t="shared" si="38"/>
        <v>8383.4</v>
      </c>
    </row>
    <row r="289" spans="1:23" ht="14.1" customHeight="1">
      <c r="A289" s="37">
        <f t="shared" si="39"/>
        <v>289</v>
      </c>
      <c r="B289" s="265" t="s">
        <v>46</v>
      </c>
      <c r="C289" s="265" t="s">
        <v>130</v>
      </c>
      <c r="D289" s="276" t="s">
        <v>131</v>
      </c>
      <c r="E289" s="276" t="s">
        <v>473</v>
      </c>
      <c r="F289" s="265" t="s">
        <v>186</v>
      </c>
      <c r="G289" s="265" t="s">
        <v>85</v>
      </c>
      <c r="H289" s="277" t="s">
        <v>134</v>
      </c>
      <c r="I289" s="278">
        <v>25.3</v>
      </c>
      <c r="J289" s="279">
        <f t="shared" si="32"/>
        <v>251</v>
      </c>
      <c r="K289" s="280">
        <v>251</v>
      </c>
      <c r="L289" s="280"/>
      <c r="M289" s="280"/>
      <c r="N289" s="281" t="e">
        <f t="shared" si="33"/>
        <v>#DIV/0!</v>
      </c>
      <c r="O289" s="281">
        <f t="shared" si="34"/>
        <v>0</v>
      </c>
      <c r="P289" s="281">
        <f t="shared" si="35"/>
        <v>0</v>
      </c>
      <c r="Q289" s="282">
        <f>IF(K289="nio",0,IF(K289&gt;0,VLOOKUP(G289,'3-Productie normen'!A:N,VLOOKUP(K289,'3-Productie normen'!$B$31:$C$37,2,FALSE),FALSE)))/VLOOKUP(B289,'2-Kosten per locatie'!$A$14:$C$28,3,FALSE)</f>
        <v>0</v>
      </c>
      <c r="R289" s="282">
        <f t="shared" si="36"/>
        <v>0</v>
      </c>
      <c r="S289" s="282">
        <f t="shared" si="37"/>
        <v>0</v>
      </c>
      <c r="T289" s="283">
        <f>VLOOKUP(G289,'3-Productie normen'!A:N,11,FALSE)</f>
        <v>0</v>
      </c>
      <c r="U289" s="283"/>
      <c r="W289" s="284">
        <f t="shared" si="38"/>
        <v>6350.3</v>
      </c>
    </row>
    <row r="290" spans="1:23" ht="14.1" customHeight="1">
      <c r="A290" s="37">
        <f t="shared" si="39"/>
        <v>290</v>
      </c>
      <c r="B290" s="265" t="s">
        <v>46</v>
      </c>
      <c r="C290" s="265" t="s">
        <v>130</v>
      </c>
      <c r="D290" s="276" t="s">
        <v>131</v>
      </c>
      <c r="E290" s="276" t="s">
        <v>474</v>
      </c>
      <c r="F290" s="265" t="s">
        <v>186</v>
      </c>
      <c r="G290" s="265" t="s">
        <v>85</v>
      </c>
      <c r="H290" s="277" t="s">
        <v>134</v>
      </c>
      <c r="I290" s="278">
        <v>18.399999999999999</v>
      </c>
      <c r="J290" s="279">
        <f t="shared" si="32"/>
        <v>251</v>
      </c>
      <c r="K290" s="280">
        <v>251</v>
      </c>
      <c r="L290" s="280"/>
      <c r="M290" s="280"/>
      <c r="N290" s="281" t="e">
        <f t="shared" si="33"/>
        <v>#DIV/0!</v>
      </c>
      <c r="O290" s="281">
        <f t="shared" si="34"/>
        <v>0</v>
      </c>
      <c r="P290" s="281">
        <f t="shared" si="35"/>
        <v>0</v>
      </c>
      <c r="Q290" s="282">
        <f>IF(K290="nio",0,IF(K290&gt;0,VLOOKUP(G290,'3-Productie normen'!A:N,VLOOKUP(K290,'3-Productie normen'!$B$31:$C$37,2,FALSE),FALSE)))/VLOOKUP(B290,'2-Kosten per locatie'!$A$14:$C$28,3,FALSE)</f>
        <v>0</v>
      </c>
      <c r="R290" s="282">
        <f t="shared" si="36"/>
        <v>0</v>
      </c>
      <c r="S290" s="282">
        <f t="shared" si="37"/>
        <v>0</v>
      </c>
      <c r="T290" s="283">
        <f>VLOOKUP(G290,'3-Productie normen'!A:N,11,FALSE)</f>
        <v>0</v>
      </c>
      <c r="U290" s="283"/>
      <c r="W290" s="284">
        <f t="shared" si="38"/>
        <v>4618.3999999999996</v>
      </c>
    </row>
    <row r="291" spans="1:23" ht="14.1" customHeight="1">
      <c r="A291" s="37">
        <f t="shared" si="39"/>
        <v>291</v>
      </c>
      <c r="B291" s="265" t="s">
        <v>46</v>
      </c>
      <c r="C291" s="265" t="s">
        <v>130</v>
      </c>
      <c r="D291" s="276" t="s">
        <v>131</v>
      </c>
      <c r="E291" s="276" t="s">
        <v>475</v>
      </c>
      <c r="F291" s="265" t="s">
        <v>186</v>
      </c>
      <c r="G291" s="265" t="s">
        <v>85</v>
      </c>
      <c r="H291" s="277" t="s">
        <v>175</v>
      </c>
      <c r="I291" s="278">
        <v>52.8</v>
      </c>
      <c r="J291" s="279">
        <f t="shared" si="32"/>
        <v>251</v>
      </c>
      <c r="K291" s="280">
        <v>251</v>
      </c>
      <c r="L291" s="280"/>
      <c r="M291" s="280"/>
      <c r="N291" s="281" t="e">
        <f t="shared" si="33"/>
        <v>#DIV/0!</v>
      </c>
      <c r="O291" s="281">
        <f t="shared" si="34"/>
        <v>0</v>
      </c>
      <c r="P291" s="281">
        <f t="shared" si="35"/>
        <v>0</v>
      </c>
      <c r="Q291" s="282">
        <f>IF(K291="nio",0,IF(K291&gt;0,VLOOKUP(G291,'3-Productie normen'!A:N,VLOOKUP(K291,'3-Productie normen'!$B$31:$C$37,2,FALSE),FALSE)))/VLOOKUP(B291,'2-Kosten per locatie'!$A$14:$C$28,3,FALSE)</f>
        <v>0</v>
      </c>
      <c r="R291" s="282">
        <f t="shared" si="36"/>
        <v>0</v>
      </c>
      <c r="S291" s="282">
        <f t="shared" si="37"/>
        <v>0</v>
      </c>
      <c r="T291" s="283">
        <f>VLOOKUP(G291,'3-Productie normen'!A:N,11,FALSE)</f>
        <v>0</v>
      </c>
      <c r="U291" s="283"/>
      <c r="W291" s="284">
        <f t="shared" si="38"/>
        <v>13252.8</v>
      </c>
    </row>
    <row r="292" spans="1:23" ht="14.1" customHeight="1">
      <c r="A292" s="37">
        <f t="shared" si="39"/>
        <v>292</v>
      </c>
      <c r="B292" s="265" t="s">
        <v>46</v>
      </c>
      <c r="C292" s="265" t="s">
        <v>130</v>
      </c>
      <c r="D292" s="276" t="s">
        <v>131</v>
      </c>
      <c r="E292" s="276" t="s">
        <v>476</v>
      </c>
      <c r="F292" s="265" t="s">
        <v>255</v>
      </c>
      <c r="G292" s="265" t="s">
        <v>85</v>
      </c>
      <c r="H292" s="277" t="s">
        <v>175</v>
      </c>
      <c r="I292" s="278">
        <v>16.100000000000001</v>
      </c>
      <c r="J292" s="279">
        <f t="shared" si="32"/>
        <v>251</v>
      </c>
      <c r="K292" s="280">
        <v>251</v>
      </c>
      <c r="L292" s="280"/>
      <c r="M292" s="280"/>
      <c r="N292" s="281" t="e">
        <f t="shared" si="33"/>
        <v>#DIV/0!</v>
      </c>
      <c r="O292" s="281">
        <f t="shared" si="34"/>
        <v>0</v>
      </c>
      <c r="P292" s="281">
        <f t="shared" si="35"/>
        <v>0</v>
      </c>
      <c r="Q292" s="282">
        <f>IF(K292="nio",0,IF(K292&gt;0,VLOOKUP(G292,'3-Productie normen'!A:N,VLOOKUP(K292,'3-Productie normen'!$B$31:$C$37,2,FALSE),FALSE)))/VLOOKUP(B292,'2-Kosten per locatie'!$A$14:$C$28,3,FALSE)</f>
        <v>0</v>
      </c>
      <c r="R292" s="282">
        <f t="shared" si="36"/>
        <v>0</v>
      </c>
      <c r="S292" s="282">
        <f t="shared" si="37"/>
        <v>0</v>
      </c>
      <c r="T292" s="283">
        <f>VLOOKUP(G292,'3-Productie normen'!A:N,11,FALSE)</f>
        <v>0</v>
      </c>
      <c r="U292" s="283"/>
      <c r="W292" s="284">
        <f t="shared" si="38"/>
        <v>4041.1000000000004</v>
      </c>
    </row>
    <row r="293" spans="1:23" ht="14.1" customHeight="1">
      <c r="A293" s="37">
        <f t="shared" si="39"/>
        <v>293</v>
      </c>
      <c r="B293" s="265" t="s">
        <v>46</v>
      </c>
      <c r="C293" s="265" t="s">
        <v>130</v>
      </c>
      <c r="D293" s="276" t="s">
        <v>131</v>
      </c>
      <c r="E293" s="276" t="s">
        <v>477</v>
      </c>
      <c r="F293" s="265" t="s">
        <v>89</v>
      </c>
      <c r="G293" s="265" t="s">
        <v>89</v>
      </c>
      <c r="H293" s="277" t="s">
        <v>175</v>
      </c>
      <c r="I293" s="278">
        <v>5</v>
      </c>
      <c r="J293" s="279">
        <f t="shared" si="32"/>
        <v>251</v>
      </c>
      <c r="K293" s="280">
        <v>251</v>
      </c>
      <c r="L293" s="280"/>
      <c r="M293" s="280"/>
      <c r="N293" s="281" t="e">
        <f t="shared" si="33"/>
        <v>#DIV/0!</v>
      </c>
      <c r="O293" s="281">
        <f t="shared" si="34"/>
        <v>0</v>
      </c>
      <c r="P293" s="281">
        <f t="shared" si="35"/>
        <v>0</v>
      </c>
      <c r="Q293" s="282">
        <f>IF(K293="nio",0,IF(K293&gt;0,VLOOKUP(G293,'3-Productie normen'!A:N,VLOOKUP(K293,'3-Productie normen'!$B$31:$C$37,2,FALSE),FALSE)))/VLOOKUP(B293,'2-Kosten per locatie'!$A$14:$C$28,3,FALSE)</f>
        <v>0</v>
      </c>
      <c r="R293" s="282">
        <f t="shared" si="36"/>
        <v>0</v>
      </c>
      <c r="S293" s="282">
        <f t="shared" si="37"/>
        <v>0</v>
      </c>
      <c r="T293" s="283">
        <f>VLOOKUP(G293,'3-Productie normen'!A:N,11,FALSE)</f>
        <v>0</v>
      </c>
      <c r="U293" s="283"/>
      <c r="W293" s="284">
        <f t="shared" si="38"/>
        <v>1255</v>
      </c>
    </row>
    <row r="294" spans="1:23" ht="14.1" customHeight="1">
      <c r="A294" s="37">
        <f t="shared" si="39"/>
        <v>294</v>
      </c>
      <c r="B294" s="265" t="s">
        <v>46</v>
      </c>
      <c r="C294" s="265" t="s">
        <v>130</v>
      </c>
      <c r="D294" s="276" t="s">
        <v>131</v>
      </c>
      <c r="E294" s="276" t="s">
        <v>478</v>
      </c>
      <c r="F294" s="265" t="s">
        <v>89</v>
      </c>
      <c r="G294" s="265" t="s">
        <v>89</v>
      </c>
      <c r="H294" s="277" t="s">
        <v>175</v>
      </c>
      <c r="I294" s="278">
        <v>5</v>
      </c>
      <c r="J294" s="279">
        <f t="shared" si="32"/>
        <v>251</v>
      </c>
      <c r="K294" s="280">
        <v>251</v>
      </c>
      <c r="L294" s="280"/>
      <c r="M294" s="280"/>
      <c r="N294" s="281" t="e">
        <f t="shared" si="33"/>
        <v>#DIV/0!</v>
      </c>
      <c r="O294" s="281">
        <f t="shared" si="34"/>
        <v>0</v>
      </c>
      <c r="P294" s="281">
        <f t="shared" si="35"/>
        <v>0</v>
      </c>
      <c r="Q294" s="282">
        <f>IF(K294="nio",0,IF(K294&gt;0,VLOOKUP(G294,'3-Productie normen'!A:N,VLOOKUP(K294,'3-Productie normen'!$B$31:$C$37,2,FALSE),FALSE)))/VLOOKUP(B294,'2-Kosten per locatie'!$A$14:$C$28,3,FALSE)</f>
        <v>0</v>
      </c>
      <c r="R294" s="282">
        <f t="shared" si="36"/>
        <v>0</v>
      </c>
      <c r="S294" s="282">
        <f t="shared" si="37"/>
        <v>0</v>
      </c>
      <c r="T294" s="283">
        <f>VLOOKUP(G294,'3-Productie normen'!A:N,11,FALSE)</f>
        <v>0</v>
      </c>
      <c r="U294" s="283"/>
      <c r="W294" s="284">
        <f t="shared" si="38"/>
        <v>1255</v>
      </c>
    </row>
    <row r="295" spans="1:23" ht="14.1" customHeight="1">
      <c r="A295" s="37">
        <f t="shared" si="39"/>
        <v>295</v>
      </c>
      <c r="B295" s="265" t="s">
        <v>46</v>
      </c>
      <c r="C295" s="265" t="s">
        <v>130</v>
      </c>
      <c r="D295" s="276" t="s">
        <v>131</v>
      </c>
      <c r="E295" s="276" t="s">
        <v>479</v>
      </c>
      <c r="F295" s="265" t="s">
        <v>199</v>
      </c>
      <c r="G295" s="265" t="s">
        <v>94</v>
      </c>
      <c r="H295" s="277" t="s">
        <v>175</v>
      </c>
      <c r="I295" s="278">
        <v>6.9</v>
      </c>
      <c r="J295" s="279">
        <f t="shared" si="32"/>
        <v>502</v>
      </c>
      <c r="K295" s="280">
        <v>251</v>
      </c>
      <c r="L295" s="280">
        <v>251</v>
      </c>
      <c r="M295" s="280"/>
      <c r="N295" s="281" t="e">
        <f t="shared" si="33"/>
        <v>#DIV/0!</v>
      </c>
      <c r="O295" s="281" t="e">
        <f t="shared" si="34"/>
        <v>#DIV/0!</v>
      </c>
      <c r="P295" s="281">
        <f t="shared" si="35"/>
        <v>0</v>
      </c>
      <c r="Q295" s="282">
        <f>IF(K295="nio",0,IF(K295&gt;0,VLOOKUP(G295,'3-Productie normen'!A:N,VLOOKUP(K295,'3-Productie normen'!$B$31:$C$37,2,FALSE),FALSE)))/VLOOKUP(B295,'2-Kosten per locatie'!$A$14:$C$28,3,FALSE)</f>
        <v>0</v>
      </c>
      <c r="R295" s="282">
        <f t="shared" si="36"/>
        <v>0</v>
      </c>
      <c r="S295" s="282">
        <f t="shared" si="37"/>
        <v>0</v>
      </c>
      <c r="T295" s="283">
        <f>VLOOKUP(G295,'3-Productie normen'!A:N,11,FALSE)</f>
        <v>0</v>
      </c>
      <c r="U295" s="283"/>
      <c r="W295" s="284">
        <f t="shared" si="38"/>
        <v>3463.8</v>
      </c>
    </row>
    <row r="296" spans="1:23" ht="14.1" customHeight="1">
      <c r="A296" s="37">
        <f t="shared" si="39"/>
        <v>296</v>
      </c>
      <c r="B296" s="265" t="s">
        <v>46</v>
      </c>
      <c r="C296" s="265" t="s">
        <v>130</v>
      </c>
      <c r="D296" s="276" t="s">
        <v>131</v>
      </c>
      <c r="E296" s="276" t="s">
        <v>480</v>
      </c>
      <c r="F296" s="265" t="s">
        <v>199</v>
      </c>
      <c r="G296" s="265" t="s">
        <v>94</v>
      </c>
      <c r="H296" s="277" t="s">
        <v>175</v>
      </c>
      <c r="I296" s="278">
        <v>6.9</v>
      </c>
      <c r="J296" s="279">
        <f t="shared" si="32"/>
        <v>502</v>
      </c>
      <c r="K296" s="280">
        <v>251</v>
      </c>
      <c r="L296" s="280">
        <v>251</v>
      </c>
      <c r="M296" s="280"/>
      <c r="N296" s="281" t="e">
        <f t="shared" si="33"/>
        <v>#DIV/0!</v>
      </c>
      <c r="O296" s="281" t="e">
        <f t="shared" si="34"/>
        <v>#DIV/0!</v>
      </c>
      <c r="P296" s="281">
        <f t="shared" si="35"/>
        <v>0</v>
      </c>
      <c r="Q296" s="282">
        <f>IF(K296="nio",0,IF(K296&gt;0,VLOOKUP(G296,'3-Productie normen'!A:N,VLOOKUP(K296,'3-Productie normen'!$B$31:$C$37,2,FALSE),FALSE)))/VLOOKUP(B296,'2-Kosten per locatie'!$A$14:$C$28,3,FALSE)</f>
        <v>0</v>
      </c>
      <c r="R296" s="282">
        <f t="shared" si="36"/>
        <v>0</v>
      </c>
      <c r="S296" s="282">
        <f t="shared" si="37"/>
        <v>0</v>
      </c>
      <c r="T296" s="283">
        <f>VLOOKUP(G296,'3-Productie normen'!A:N,11,FALSE)</f>
        <v>0</v>
      </c>
      <c r="U296" s="283"/>
      <c r="W296" s="284">
        <f t="shared" si="38"/>
        <v>3463.8</v>
      </c>
    </row>
    <row r="297" spans="1:23" ht="14.1" customHeight="1">
      <c r="A297" s="37">
        <f t="shared" si="39"/>
        <v>297</v>
      </c>
      <c r="B297" s="265" t="s">
        <v>46</v>
      </c>
      <c r="C297" s="265" t="s">
        <v>130</v>
      </c>
      <c r="D297" s="276" t="s">
        <v>131</v>
      </c>
      <c r="E297" s="276" t="s">
        <v>481</v>
      </c>
      <c r="F297" s="265" t="s">
        <v>205</v>
      </c>
      <c r="G297" s="265" t="s">
        <v>97</v>
      </c>
      <c r="H297" s="277"/>
      <c r="I297" s="278">
        <v>0</v>
      </c>
      <c r="J297" s="279">
        <f t="shared" si="32"/>
        <v>0</v>
      </c>
      <c r="K297" s="280" t="s">
        <v>151</v>
      </c>
      <c r="L297" s="280"/>
      <c r="M297" s="280"/>
      <c r="N297" s="281">
        <f t="shared" si="33"/>
        <v>0</v>
      </c>
      <c r="O297" s="281">
        <f t="shared" si="34"/>
        <v>0</v>
      </c>
      <c r="P297" s="281">
        <f t="shared" si="35"/>
        <v>0</v>
      </c>
      <c r="Q297" s="282">
        <f>IF(K297="nio",0,IF(K297&gt;0,VLOOKUP(G297,'3-Productie normen'!A:N,VLOOKUP(K297,'3-Productie normen'!$B$31:$C$37,2,FALSE),FALSE)))/VLOOKUP(B297,'2-Kosten per locatie'!$A$14:$C$28,3,FALSE)</f>
        <v>0</v>
      </c>
      <c r="R297" s="282">
        <f t="shared" si="36"/>
        <v>0</v>
      </c>
      <c r="S297" s="282">
        <f t="shared" si="37"/>
        <v>0</v>
      </c>
      <c r="T297" s="283">
        <f>VLOOKUP(G297,'3-Productie normen'!A:N,11,FALSE)</f>
        <v>0</v>
      </c>
      <c r="U297" s="283"/>
      <c r="W297" s="284">
        <f t="shared" si="38"/>
        <v>0</v>
      </c>
    </row>
    <row r="298" spans="1:23" ht="14.1" customHeight="1">
      <c r="A298" s="37">
        <f t="shared" si="39"/>
        <v>298</v>
      </c>
      <c r="B298" s="265" t="s">
        <v>46</v>
      </c>
      <c r="C298" s="265" t="s">
        <v>130</v>
      </c>
      <c r="D298" s="276" t="s">
        <v>131</v>
      </c>
      <c r="E298" s="276" t="s">
        <v>482</v>
      </c>
      <c r="F298" s="265" t="s">
        <v>212</v>
      </c>
      <c r="G298" s="265" t="s">
        <v>95</v>
      </c>
      <c r="H298" s="277" t="s">
        <v>134</v>
      </c>
      <c r="I298" s="278">
        <v>12</v>
      </c>
      <c r="J298" s="279">
        <f t="shared" si="32"/>
        <v>251</v>
      </c>
      <c r="K298" s="280">
        <v>251</v>
      </c>
      <c r="L298" s="280"/>
      <c r="M298" s="280"/>
      <c r="N298" s="281" t="e">
        <f t="shared" si="33"/>
        <v>#DIV/0!</v>
      </c>
      <c r="O298" s="281">
        <f t="shared" si="34"/>
        <v>0</v>
      </c>
      <c r="P298" s="281">
        <f t="shared" si="35"/>
        <v>0</v>
      </c>
      <c r="Q298" s="282">
        <f>IF(K298="nio",0,IF(K298&gt;0,VLOOKUP(G298,'3-Productie normen'!A:N,VLOOKUP(K298,'3-Productie normen'!$B$31:$C$37,2,FALSE),FALSE)))/VLOOKUP(B298,'2-Kosten per locatie'!$A$14:$C$28,3,FALSE)</f>
        <v>0</v>
      </c>
      <c r="R298" s="282">
        <f t="shared" si="36"/>
        <v>0</v>
      </c>
      <c r="S298" s="282">
        <f t="shared" si="37"/>
        <v>0</v>
      </c>
      <c r="T298" s="283">
        <f>VLOOKUP(G298,'3-Productie normen'!A:N,11,FALSE)</f>
        <v>0</v>
      </c>
      <c r="U298" s="283"/>
      <c r="W298" s="284">
        <f t="shared" si="38"/>
        <v>3012</v>
      </c>
    </row>
    <row r="299" spans="1:23" ht="14.1" customHeight="1">
      <c r="A299" s="37">
        <f t="shared" si="39"/>
        <v>299</v>
      </c>
      <c r="B299" s="265" t="s">
        <v>46</v>
      </c>
      <c r="C299" s="265" t="s">
        <v>130</v>
      </c>
      <c r="D299" s="276" t="s">
        <v>131</v>
      </c>
      <c r="E299" s="276" t="s">
        <v>483</v>
      </c>
      <c r="F299" s="265" t="s">
        <v>212</v>
      </c>
      <c r="G299" s="265" t="s">
        <v>95</v>
      </c>
      <c r="H299" s="277" t="s">
        <v>134</v>
      </c>
      <c r="I299" s="278">
        <v>12</v>
      </c>
      <c r="J299" s="279">
        <f t="shared" ref="J299:J362" si="40">SUM(K299:M299)</f>
        <v>251</v>
      </c>
      <c r="K299" s="280">
        <v>251</v>
      </c>
      <c r="L299" s="280"/>
      <c r="M299" s="280"/>
      <c r="N299" s="281" t="e">
        <f t="shared" ref="N299:N362" si="41">IF(K299="nio",0,IF(K299&gt;0,K299*I299/Q299,0))</f>
        <v>#DIV/0!</v>
      </c>
      <c r="O299" s="281">
        <f t="shared" ref="O299:O362" si="42">IF(L299&gt;0,L299*I299/R299,0)</f>
        <v>0</v>
      </c>
      <c r="P299" s="281">
        <f t="shared" ref="P299:P362" si="43">IF(M299&gt;0,M299*I299/S299,0)</f>
        <v>0</v>
      </c>
      <c r="Q299" s="282">
        <f>IF(K299="nio",0,IF(K299&gt;0,VLOOKUP(G299,'3-Productie normen'!A:N,VLOOKUP(K299,'3-Productie normen'!$B$31:$C$37,2,FALSE),FALSE)))/VLOOKUP(B299,'2-Kosten per locatie'!$A$14:$C$28,3,FALSE)</f>
        <v>0</v>
      </c>
      <c r="R299" s="282">
        <f t="shared" ref="R299:R362" si="44">IF(L299&gt;0,Q299*$R$8,0)</f>
        <v>0</v>
      </c>
      <c r="S299" s="282">
        <f t="shared" ref="S299:S362" si="45">IF(M299&gt;0,Q299*$S$8,0)</f>
        <v>0</v>
      </c>
      <c r="T299" s="283">
        <f>VLOOKUP(G299,'3-Productie normen'!A:N,11,FALSE)</f>
        <v>0</v>
      </c>
      <c r="U299" s="283"/>
      <c r="W299" s="284">
        <f t="shared" ref="W299:W362" si="46">J299*I299</f>
        <v>3012</v>
      </c>
    </row>
    <row r="300" spans="1:23" ht="14.1" customHeight="1">
      <c r="A300" s="37">
        <f t="shared" si="39"/>
        <v>300</v>
      </c>
      <c r="B300" s="265" t="s">
        <v>46</v>
      </c>
      <c r="C300" s="265" t="s">
        <v>130</v>
      </c>
      <c r="D300" s="276" t="s">
        <v>131</v>
      </c>
      <c r="E300" s="276" t="s">
        <v>484</v>
      </c>
      <c r="F300" s="265" t="s">
        <v>212</v>
      </c>
      <c r="G300" s="265" t="s">
        <v>95</v>
      </c>
      <c r="H300" s="277" t="s">
        <v>175</v>
      </c>
      <c r="I300" s="278">
        <v>16</v>
      </c>
      <c r="J300" s="279">
        <f t="shared" si="40"/>
        <v>251</v>
      </c>
      <c r="K300" s="280">
        <v>251</v>
      </c>
      <c r="L300" s="280"/>
      <c r="M300" s="280"/>
      <c r="N300" s="281" t="e">
        <f t="shared" si="41"/>
        <v>#DIV/0!</v>
      </c>
      <c r="O300" s="281">
        <f t="shared" si="42"/>
        <v>0</v>
      </c>
      <c r="P300" s="281">
        <f t="shared" si="43"/>
        <v>0</v>
      </c>
      <c r="Q300" s="282">
        <f>IF(K300="nio",0,IF(K300&gt;0,VLOOKUP(G300,'3-Productie normen'!A:N,VLOOKUP(K300,'3-Productie normen'!$B$31:$C$37,2,FALSE),FALSE)))/VLOOKUP(B300,'2-Kosten per locatie'!$A$14:$C$28,3,FALSE)</f>
        <v>0</v>
      </c>
      <c r="R300" s="282">
        <f t="shared" si="44"/>
        <v>0</v>
      </c>
      <c r="S300" s="282">
        <f t="shared" si="45"/>
        <v>0</v>
      </c>
      <c r="T300" s="283">
        <f>VLOOKUP(G300,'3-Productie normen'!A:N,11,FALSE)</f>
        <v>0</v>
      </c>
      <c r="U300" s="283"/>
      <c r="W300" s="284">
        <f t="shared" si="46"/>
        <v>4016</v>
      </c>
    </row>
    <row r="301" spans="1:23" ht="14.1" customHeight="1">
      <c r="A301" s="37">
        <f t="shared" si="39"/>
        <v>301</v>
      </c>
      <c r="B301" s="265" t="s">
        <v>46</v>
      </c>
      <c r="C301" s="265" t="s">
        <v>130</v>
      </c>
      <c r="D301" s="276" t="s">
        <v>217</v>
      </c>
      <c r="E301" s="276" t="s">
        <v>485</v>
      </c>
      <c r="F301" s="265" t="s">
        <v>212</v>
      </c>
      <c r="G301" s="265" t="s">
        <v>95</v>
      </c>
      <c r="H301" s="277" t="s">
        <v>275</v>
      </c>
      <c r="I301" s="278">
        <v>14</v>
      </c>
      <c r="J301" s="279">
        <f t="shared" si="40"/>
        <v>251</v>
      </c>
      <c r="K301" s="280">
        <v>251</v>
      </c>
      <c r="L301" s="280"/>
      <c r="M301" s="280"/>
      <c r="N301" s="281" t="e">
        <f t="shared" si="41"/>
        <v>#DIV/0!</v>
      </c>
      <c r="O301" s="281">
        <f t="shared" si="42"/>
        <v>0</v>
      </c>
      <c r="P301" s="281">
        <f t="shared" si="43"/>
        <v>0</v>
      </c>
      <c r="Q301" s="282">
        <f>IF(K301="nio",0,IF(K301&gt;0,VLOOKUP(G301,'3-Productie normen'!A:N,VLOOKUP(K301,'3-Productie normen'!$B$31:$C$37,2,FALSE),FALSE)))/VLOOKUP(B301,'2-Kosten per locatie'!$A$14:$C$28,3,FALSE)</f>
        <v>0</v>
      </c>
      <c r="R301" s="282">
        <f t="shared" si="44"/>
        <v>0</v>
      </c>
      <c r="S301" s="282">
        <f t="shared" si="45"/>
        <v>0</v>
      </c>
      <c r="T301" s="283">
        <f>VLOOKUP(G301,'3-Productie normen'!A:N,11,FALSE)</f>
        <v>0</v>
      </c>
      <c r="U301" s="283"/>
      <c r="W301" s="284">
        <f t="shared" si="46"/>
        <v>3514</v>
      </c>
    </row>
    <row r="302" spans="1:23" ht="14.1" customHeight="1">
      <c r="A302" s="37">
        <f t="shared" si="39"/>
        <v>302</v>
      </c>
      <c r="B302" s="265" t="s">
        <v>46</v>
      </c>
      <c r="C302" s="265" t="s">
        <v>130</v>
      </c>
      <c r="D302" s="276" t="s">
        <v>217</v>
      </c>
      <c r="E302" s="276" t="s">
        <v>486</v>
      </c>
      <c r="F302" s="265" t="s">
        <v>167</v>
      </c>
      <c r="G302" s="265" t="s">
        <v>81</v>
      </c>
      <c r="H302" s="277" t="s">
        <v>134</v>
      </c>
      <c r="I302" s="278">
        <v>79.8</v>
      </c>
      <c r="J302" s="279">
        <f t="shared" si="40"/>
        <v>251</v>
      </c>
      <c r="K302" s="280">
        <v>251</v>
      </c>
      <c r="L302" s="280"/>
      <c r="M302" s="280"/>
      <c r="N302" s="281" t="e">
        <f t="shared" si="41"/>
        <v>#DIV/0!</v>
      </c>
      <c r="O302" s="281">
        <f t="shared" si="42"/>
        <v>0</v>
      </c>
      <c r="P302" s="281">
        <f t="shared" si="43"/>
        <v>0</v>
      </c>
      <c r="Q302" s="282">
        <f>IF(K302="nio",0,IF(K302&gt;0,VLOOKUP(G302,'3-Productie normen'!A:N,VLOOKUP(K302,'3-Productie normen'!$B$31:$C$37,2,FALSE),FALSE)))/VLOOKUP(B302,'2-Kosten per locatie'!$A$14:$C$28,3,FALSE)</f>
        <v>0</v>
      </c>
      <c r="R302" s="282">
        <f t="shared" si="44"/>
        <v>0</v>
      </c>
      <c r="S302" s="282">
        <f t="shared" si="45"/>
        <v>0</v>
      </c>
      <c r="T302" s="283">
        <f>VLOOKUP(G302,'3-Productie normen'!A:N,11,FALSE)</f>
        <v>0</v>
      </c>
      <c r="U302" s="283"/>
      <c r="W302" s="284">
        <f t="shared" si="46"/>
        <v>20029.8</v>
      </c>
    </row>
    <row r="303" spans="1:23" ht="14.1" customHeight="1">
      <c r="A303" s="37">
        <f t="shared" si="39"/>
        <v>303</v>
      </c>
      <c r="B303" s="265" t="s">
        <v>46</v>
      </c>
      <c r="C303" s="265" t="s">
        <v>130</v>
      </c>
      <c r="D303" s="276" t="s">
        <v>217</v>
      </c>
      <c r="E303" s="276" t="s">
        <v>487</v>
      </c>
      <c r="F303" s="265" t="s">
        <v>227</v>
      </c>
      <c r="G303" s="265" t="s">
        <v>96</v>
      </c>
      <c r="H303" s="277" t="s">
        <v>134</v>
      </c>
      <c r="I303" s="278">
        <v>4.9000000000000004</v>
      </c>
      <c r="J303" s="279">
        <f t="shared" si="40"/>
        <v>251</v>
      </c>
      <c r="K303" s="280">
        <v>251</v>
      </c>
      <c r="L303" s="280"/>
      <c r="M303" s="280"/>
      <c r="N303" s="281" t="e">
        <f t="shared" si="41"/>
        <v>#DIV/0!</v>
      </c>
      <c r="O303" s="281">
        <f t="shared" si="42"/>
        <v>0</v>
      </c>
      <c r="P303" s="281">
        <f t="shared" si="43"/>
        <v>0</v>
      </c>
      <c r="Q303" s="282">
        <f>IF(K303="nio",0,IF(K303&gt;0,VLOOKUP(G303,'3-Productie normen'!A:N,VLOOKUP(K303,'3-Productie normen'!$B$31:$C$37,2,FALSE),FALSE)))/VLOOKUP(B303,'2-Kosten per locatie'!$A$14:$C$28,3,FALSE)</f>
        <v>0</v>
      </c>
      <c r="R303" s="282">
        <f t="shared" si="44"/>
        <v>0</v>
      </c>
      <c r="S303" s="282">
        <f t="shared" si="45"/>
        <v>0</v>
      </c>
      <c r="T303" s="283">
        <f>VLOOKUP(G303,'3-Productie normen'!A:N,11,FALSE)</f>
        <v>0</v>
      </c>
      <c r="U303" s="283"/>
      <c r="W303" s="284">
        <f t="shared" si="46"/>
        <v>1229.9000000000001</v>
      </c>
    </row>
    <row r="304" spans="1:23" ht="14.1" customHeight="1">
      <c r="A304" s="37">
        <f t="shared" si="39"/>
        <v>304</v>
      </c>
      <c r="B304" s="265" t="s">
        <v>46</v>
      </c>
      <c r="C304" s="265" t="s">
        <v>130</v>
      </c>
      <c r="D304" s="276" t="s">
        <v>217</v>
      </c>
      <c r="E304" s="276" t="s">
        <v>488</v>
      </c>
      <c r="F304" s="265" t="s">
        <v>227</v>
      </c>
      <c r="G304" s="265" t="s">
        <v>96</v>
      </c>
      <c r="H304" s="277" t="s">
        <v>134</v>
      </c>
      <c r="I304" s="278">
        <v>5.0999999999999996</v>
      </c>
      <c r="J304" s="279">
        <f t="shared" si="40"/>
        <v>251</v>
      </c>
      <c r="K304" s="280">
        <v>251</v>
      </c>
      <c r="L304" s="280"/>
      <c r="M304" s="280"/>
      <c r="N304" s="281" t="e">
        <f t="shared" si="41"/>
        <v>#DIV/0!</v>
      </c>
      <c r="O304" s="281">
        <f t="shared" si="42"/>
        <v>0</v>
      </c>
      <c r="P304" s="281">
        <f t="shared" si="43"/>
        <v>0</v>
      </c>
      <c r="Q304" s="282">
        <f>IF(K304="nio",0,IF(K304&gt;0,VLOOKUP(G304,'3-Productie normen'!A:N,VLOOKUP(K304,'3-Productie normen'!$B$31:$C$37,2,FALSE),FALSE)))/VLOOKUP(B304,'2-Kosten per locatie'!$A$14:$C$28,3,FALSE)</f>
        <v>0</v>
      </c>
      <c r="R304" s="282">
        <f t="shared" si="44"/>
        <v>0</v>
      </c>
      <c r="S304" s="282">
        <f t="shared" si="45"/>
        <v>0</v>
      </c>
      <c r="T304" s="283">
        <f>VLOOKUP(G304,'3-Productie normen'!A:N,11,FALSE)</f>
        <v>0</v>
      </c>
      <c r="U304" s="283"/>
      <c r="W304" s="284">
        <f t="shared" si="46"/>
        <v>1280.0999999999999</v>
      </c>
    </row>
    <row r="305" spans="1:23" ht="14.1" customHeight="1">
      <c r="A305" s="37">
        <f t="shared" si="39"/>
        <v>305</v>
      </c>
      <c r="B305" s="265" t="s">
        <v>46</v>
      </c>
      <c r="C305" s="265" t="s">
        <v>130</v>
      </c>
      <c r="D305" s="276" t="s">
        <v>217</v>
      </c>
      <c r="E305" s="276" t="s">
        <v>489</v>
      </c>
      <c r="F305" s="265" t="s">
        <v>140</v>
      </c>
      <c r="G305" s="265" t="s">
        <v>96</v>
      </c>
      <c r="H305" s="277" t="s">
        <v>134</v>
      </c>
      <c r="I305" s="278">
        <v>16.899999999999999</v>
      </c>
      <c r="J305" s="279">
        <f t="shared" si="40"/>
        <v>251</v>
      </c>
      <c r="K305" s="280">
        <v>251</v>
      </c>
      <c r="L305" s="280"/>
      <c r="M305" s="280"/>
      <c r="N305" s="281" t="e">
        <f t="shared" si="41"/>
        <v>#DIV/0!</v>
      </c>
      <c r="O305" s="281">
        <f t="shared" si="42"/>
        <v>0</v>
      </c>
      <c r="P305" s="281">
        <f t="shared" si="43"/>
        <v>0</v>
      </c>
      <c r="Q305" s="282">
        <f>IF(K305="nio",0,IF(K305&gt;0,VLOOKUP(G305,'3-Productie normen'!A:N,VLOOKUP(K305,'3-Productie normen'!$B$31:$C$37,2,FALSE),FALSE)))/VLOOKUP(B305,'2-Kosten per locatie'!$A$14:$C$28,3,FALSE)</f>
        <v>0</v>
      </c>
      <c r="R305" s="282">
        <f t="shared" si="44"/>
        <v>0</v>
      </c>
      <c r="S305" s="282">
        <f t="shared" si="45"/>
        <v>0</v>
      </c>
      <c r="T305" s="283">
        <f>VLOOKUP(G305,'3-Productie normen'!A:N,11,FALSE)</f>
        <v>0</v>
      </c>
      <c r="U305" s="283"/>
      <c r="W305" s="284">
        <f t="shared" si="46"/>
        <v>4241.8999999999996</v>
      </c>
    </row>
    <row r="306" spans="1:23" ht="14.1" customHeight="1">
      <c r="A306" s="37">
        <f t="shared" si="39"/>
        <v>306</v>
      </c>
      <c r="B306" s="265" t="s">
        <v>46</v>
      </c>
      <c r="C306" s="265" t="s">
        <v>130</v>
      </c>
      <c r="D306" s="276" t="s">
        <v>217</v>
      </c>
      <c r="E306" s="276" t="s">
        <v>490</v>
      </c>
      <c r="F306" s="265" t="s">
        <v>140</v>
      </c>
      <c r="G306" s="265" t="s">
        <v>96</v>
      </c>
      <c r="H306" s="277" t="s">
        <v>134</v>
      </c>
      <c r="I306" s="278">
        <v>18.399999999999999</v>
      </c>
      <c r="J306" s="279">
        <f t="shared" si="40"/>
        <v>251</v>
      </c>
      <c r="K306" s="280">
        <v>251</v>
      </c>
      <c r="L306" s="280"/>
      <c r="M306" s="280"/>
      <c r="N306" s="281" t="e">
        <f t="shared" si="41"/>
        <v>#DIV/0!</v>
      </c>
      <c r="O306" s="281">
        <f t="shared" si="42"/>
        <v>0</v>
      </c>
      <c r="P306" s="281">
        <f t="shared" si="43"/>
        <v>0</v>
      </c>
      <c r="Q306" s="282">
        <f>IF(K306="nio",0,IF(K306&gt;0,VLOOKUP(G306,'3-Productie normen'!A:N,VLOOKUP(K306,'3-Productie normen'!$B$31:$C$37,2,FALSE),FALSE)))/VLOOKUP(B306,'2-Kosten per locatie'!$A$14:$C$28,3,FALSE)</f>
        <v>0</v>
      </c>
      <c r="R306" s="282">
        <f t="shared" si="44"/>
        <v>0</v>
      </c>
      <c r="S306" s="282">
        <f t="shared" si="45"/>
        <v>0</v>
      </c>
      <c r="T306" s="283">
        <f>VLOOKUP(G306,'3-Productie normen'!A:N,11,FALSE)</f>
        <v>0</v>
      </c>
      <c r="U306" s="283"/>
      <c r="W306" s="284">
        <f t="shared" si="46"/>
        <v>4618.3999999999996</v>
      </c>
    </row>
    <row r="307" spans="1:23" ht="14.1" customHeight="1">
      <c r="A307" s="37">
        <f t="shared" si="39"/>
        <v>307</v>
      </c>
      <c r="B307" s="265" t="s">
        <v>46</v>
      </c>
      <c r="C307" s="265" t="s">
        <v>130</v>
      </c>
      <c r="D307" s="276" t="s">
        <v>217</v>
      </c>
      <c r="E307" s="276" t="s">
        <v>491</v>
      </c>
      <c r="F307" s="265" t="s">
        <v>140</v>
      </c>
      <c r="G307" s="265" t="s">
        <v>96</v>
      </c>
      <c r="H307" s="277" t="s">
        <v>134</v>
      </c>
      <c r="I307" s="278">
        <v>18.399999999999999</v>
      </c>
      <c r="J307" s="279">
        <f t="shared" si="40"/>
        <v>251</v>
      </c>
      <c r="K307" s="280">
        <v>251</v>
      </c>
      <c r="L307" s="280"/>
      <c r="M307" s="280"/>
      <c r="N307" s="281" t="e">
        <f t="shared" si="41"/>
        <v>#DIV/0!</v>
      </c>
      <c r="O307" s="281">
        <f t="shared" si="42"/>
        <v>0</v>
      </c>
      <c r="P307" s="281">
        <f t="shared" si="43"/>
        <v>0</v>
      </c>
      <c r="Q307" s="282">
        <f>IF(K307="nio",0,IF(K307&gt;0,VLOOKUP(G307,'3-Productie normen'!A:N,VLOOKUP(K307,'3-Productie normen'!$B$31:$C$37,2,FALSE),FALSE)))/VLOOKUP(B307,'2-Kosten per locatie'!$A$14:$C$28,3,FALSE)</f>
        <v>0</v>
      </c>
      <c r="R307" s="282">
        <f t="shared" si="44"/>
        <v>0</v>
      </c>
      <c r="S307" s="282">
        <f t="shared" si="45"/>
        <v>0</v>
      </c>
      <c r="T307" s="283">
        <f>VLOOKUP(G307,'3-Productie normen'!A:N,11,FALSE)</f>
        <v>0</v>
      </c>
      <c r="U307" s="283"/>
      <c r="W307" s="284">
        <f t="shared" si="46"/>
        <v>4618.3999999999996</v>
      </c>
    </row>
    <row r="308" spans="1:23" ht="14.1" customHeight="1">
      <c r="A308" s="37">
        <f t="shared" si="39"/>
        <v>308</v>
      </c>
      <c r="B308" s="265" t="s">
        <v>46</v>
      </c>
      <c r="C308" s="265" t="s">
        <v>130</v>
      </c>
      <c r="D308" s="276" t="s">
        <v>217</v>
      </c>
      <c r="E308" s="276" t="s">
        <v>492</v>
      </c>
      <c r="F308" s="265" t="s">
        <v>227</v>
      </c>
      <c r="G308" s="265" t="s">
        <v>96</v>
      </c>
      <c r="H308" s="277" t="s">
        <v>134</v>
      </c>
      <c r="I308" s="278">
        <v>3</v>
      </c>
      <c r="J308" s="279">
        <f t="shared" si="40"/>
        <v>251</v>
      </c>
      <c r="K308" s="280">
        <v>251</v>
      </c>
      <c r="L308" s="280"/>
      <c r="M308" s="280"/>
      <c r="N308" s="281" t="e">
        <f t="shared" si="41"/>
        <v>#DIV/0!</v>
      </c>
      <c r="O308" s="281">
        <f t="shared" si="42"/>
        <v>0</v>
      </c>
      <c r="P308" s="281">
        <f t="shared" si="43"/>
        <v>0</v>
      </c>
      <c r="Q308" s="282">
        <f>IF(K308="nio",0,IF(K308&gt;0,VLOOKUP(G308,'3-Productie normen'!A:N,VLOOKUP(K308,'3-Productie normen'!$B$31:$C$37,2,FALSE),FALSE)))/VLOOKUP(B308,'2-Kosten per locatie'!$A$14:$C$28,3,FALSE)</f>
        <v>0</v>
      </c>
      <c r="R308" s="282">
        <f t="shared" si="44"/>
        <v>0</v>
      </c>
      <c r="S308" s="282">
        <f t="shared" si="45"/>
        <v>0</v>
      </c>
      <c r="T308" s="283">
        <f>VLOOKUP(G308,'3-Productie normen'!A:N,11,FALSE)</f>
        <v>0</v>
      </c>
      <c r="U308" s="283"/>
      <c r="W308" s="284">
        <f t="shared" si="46"/>
        <v>753</v>
      </c>
    </row>
    <row r="309" spans="1:23" ht="14.1" customHeight="1">
      <c r="A309" s="37">
        <f t="shared" si="39"/>
        <v>309</v>
      </c>
      <c r="B309" s="265" t="s">
        <v>46</v>
      </c>
      <c r="C309" s="265" t="s">
        <v>130</v>
      </c>
      <c r="D309" s="276" t="s">
        <v>217</v>
      </c>
      <c r="E309" s="276" t="s">
        <v>493</v>
      </c>
      <c r="F309" s="265" t="s">
        <v>227</v>
      </c>
      <c r="G309" s="265" t="s">
        <v>96</v>
      </c>
      <c r="H309" s="277" t="s">
        <v>134</v>
      </c>
      <c r="I309" s="278">
        <v>3</v>
      </c>
      <c r="J309" s="279">
        <f t="shared" si="40"/>
        <v>251</v>
      </c>
      <c r="K309" s="280">
        <v>251</v>
      </c>
      <c r="L309" s="280"/>
      <c r="M309" s="280"/>
      <c r="N309" s="281" t="e">
        <f t="shared" si="41"/>
        <v>#DIV/0!</v>
      </c>
      <c r="O309" s="281">
        <f t="shared" si="42"/>
        <v>0</v>
      </c>
      <c r="P309" s="281">
        <f t="shared" si="43"/>
        <v>0</v>
      </c>
      <c r="Q309" s="282">
        <f>IF(K309="nio",0,IF(K309&gt;0,VLOOKUP(G309,'3-Productie normen'!A:N,VLOOKUP(K309,'3-Productie normen'!$B$31:$C$37,2,FALSE),FALSE)))/VLOOKUP(B309,'2-Kosten per locatie'!$A$14:$C$28,3,FALSE)</f>
        <v>0</v>
      </c>
      <c r="R309" s="282">
        <f t="shared" si="44"/>
        <v>0</v>
      </c>
      <c r="S309" s="282">
        <f t="shared" si="45"/>
        <v>0</v>
      </c>
      <c r="T309" s="283">
        <f>VLOOKUP(G309,'3-Productie normen'!A:N,11,FALSE)</f>
        <v>0</v>
      </c>
      <c r="U309" s="283"/>
      <c r="W309" s="284">
        <f t="shared" si="46"/>
        <v>753</v>
      </c>
    </row>
    <row r="310" spans="1:23" ht="14.1" customHeight="1">
      <c r="A310" s="37">
        <f t="shared" si="39"/>
        <v>310</v>
      </c>
      <c r="B310" s="265" t="s">
        <v>46</v>
      </c>
      <c r="C310" s="265" t="s">
        <v>130</v>
      </c>
      <c r="D310" s="276" t="s">
        <v>217</v>
      </c>
      <c r="E310" s="276" t="s">
        <v>494</v>
      </c>
      <c r="F310" s="265" t="s">
        <v>167</v>
      </c>
      <c r="G310" s="265" t="s">
        <v>81</v>
      </c>
      <c r="H310" s="277" t="s">
        <v>134</v>
      </c>
      <c r="I310" s="278">
        <v>44.5</v>
      </c>
      <c r="J310" s="279">
        <f t="shared" si="40"/>
        <v>251</v>
      </c>
      <c r="K310" s="280">
        <v>251</v>
      </c>
      <c r="L310" s="280"/>
      <c r="M310" s="280"/>
      <c r="N310" s="281" t="e">
        <f t="shared" si="41"/>
        <v>#DIV/0!</v>
      </c>
      <c r="O310" s="281">
        <f t="shared" si="42"/>
        <v>0</v>
      </c>
      <c r="P310" s="281">
        <f t="shared" si="43"/>
        <v>0</v>
      </c>
      <c r="Q310" s="282">
        <f>IF(K310="nio",0,IF(K310&gt;0,VLOOKUP(G310,'3-Productie normen'!A:N,VLOOKUP(K310,'3-Productie normen'!$B$31:$C$37,2,FALSE),FALSE)))/VLOOKUP(B310,'2-Kosten per locatie'!$A$14:$C$28,3,FALSE)</f>
        <v>0</v>
      </c>
      <c r="R310" s="282">
        <f t="shared" si="44"/>
        <v>0</v>
      </c>
      <c r="S310" s="282">
        <f t="shared" si="45"/>
        <v>0</v>
      </c>
      <c r="T310" s="283">
        <f>VLOOKUP(G310,'3-Productie normen'!A:N,11,FALSE)</f>
        <v>0</v>
      </c>
      <c r="U310" s="283"/>
      <c r="W310" s="284">
        <f t="shared" si="46"/>
        <v>11169.5</v>
      </c>
    </row>
    <row r="311" spans="1:23" ht="14.1" customHeight="1">
      <c r="A311" s="37">
        <f t="shared" si="39"/>
        <v>311</v>
      </c>
      <c r="B311" s="265" t="s">
        <v>46</v>
      </c>
      <c r="C311" s="265" t="s">
        <v>130</v>
      </c>
      <c r="D311" s="276" t="s">
        <v>217</v>
      </c>
      <c r="E311" s="276" t="s">
        <v>495</v>
      </c>
      <c r="F311" s="265" t="s">
        <v>227</v>
      </c>
      <c r="G311" s="265" t="s">
        <v>96</v>
      </c>
      <c r="H311" s="277" t="s">
        <v>134</v>
      </c>
      <c r="I311" s="278">
        <v>2.9</v>
      </c>
      <c r="J311" s="279">
        <f t="shared" si="40"/>
        <v>251</v>
      </c>
      <c r="K311" s="280">
        <v>251</v>
      </c>
      <c r="L311" s="280"/>
      <c r="M311" s="280"/>
      <c r="N311" s="281" t="e">
        <f t="shared" si="41"/>
        <v>#DIV/0!</v>
      </c>
      <c r="O311" s="281">
        <f t="shared" si="42"/>
        <v>0</v>
      </c>
      <c r="P311" s="281">
        <f t="shared" si="43"/>
        <v>0</v>
      </c>
      <c r="Q311" s="282">
        <f>IF(K311="nio",0,IF(K311&gt;0,VLOOKUP(G311,'3-Productie normen'!A:N,VLOOKUP(K311,'3-Productie normen'!$B$31:$C$37,2,FALSE),FALSE)))/VLOOKUP(B311,'2-Kosten per locatie'!$A$14:$C$28,3,FALSE)</f>
        <v>0</v>
      </c>
      <c r="R311" s="282">
        <f t="shared" si="44"/>
        <v>0</v>
      </c>
      <c r="S311" s="282">
        <f t="shared" si="45"/>
        <v>0</v>
      </c>
      <c r="T311" s="283">
        <f>VLOOKUP(G311,'3-Productie normen'!A:N,11,FALSE)</f>
        <v>0</v>
      </c>
      <c r="U311" s="283"/>
      <c r="W311" s="284">
        <f t="shared" si="46"/>
        <v>727.9</v>
      </c>
    </row>
    <row r="312" spans="1:23" ht="14.1" customHeight="1">
      <c r="A312" s="37">
        <f t="shared" si="39"/>
        <v>312</v>
      </c>
      <c r="B312" s="265" t="s">
        <v>46</v>
      </c>
      <c r="C312" s="265" t="s">
        <v>130</v>
      </c>
      <c r="D312" s="276" t="s">
        <v>217</v>
      </c>
      <c r="E312" s="276" t="s">
        <v>496</v>
      </c>
      <c r="F312" s="265" t="s">
        <v>227</v>
      </c>
      <c r="G312" s="265" t="s">
        <v>96</v>
      </c>
      <c r="H312" s="277" t="s">
        <v>134</v>
      </c>
      <c r="I312" s="278">
        <v>2.6</v>
      </c>
      <c r="J312" s="279">
        <f t="shared" si="40"/>
        <v>251</v>
      </c>
      <c r="K312" s="280">
        <v>251</v>
      </c>
      <c r="L312" s="280"/>
      <c r="M312" s="280"/>
      <c r="N312" s="281" t="e">
        <f t="shared" si="41"/>
        <v>#DIV/0!</v>
      </c>
      <c r="O312" s="281">
        <f t="shared" si="42"/>
        <v>0</v>
      </c>
      <c r="P312" s="281">
        <f t="shared" si="43"/>
        <v>0</v>
      </c>
      <c r="Q312" s="282">
        <f>IF(K312="nio",0,IF(K312&gt;0,VLOOKUP(G312,'3-Productie normen'!A:N,VLOOKUP(K312,'3-Productie normen'!$B$31:$C$37,2,FALSE),FALSE)))/VLOOKUP(B312,'2-Kosten per locatie'!$A$14:$C$28,3,FALSE)</f>
        <v>0</v>
      </c>
      <c r="R312" s="282">
        <f t="shared" si="44"/>
        <v>0</v>
      </c>
      <c r="S312" s="282">
        <f t="shared" si="45"/>
        <v>0</v>
      </c>
      <c r="T312" s="283">
        <f>VLOOKUP(G312,'3-Productie normen'!A:N,11,FALSE)</f>
        <v>0</v>
      </c>
      <c r="U312" s="283"/>
      <c r="W312" s="284">
        <f t="shared" si="46"/>
        <v>652.6</v>
      </c>
    </row>
    <row r="313" spans="1:23" ht="14.1" customHeight="1">
      <c r="A313" s="37">
        <f t="shared" si="39"/>
        <v>313</v>
      </c>
      <c r="B313" s="265" t="s">
        <v>46</v>
      </c>
      <c r="C313" s="265" t="s">
        <v>130</v>
      </c>
      <c r="D313" s="276" t="s">
        <v>217</v>
      </c>
      <c r="E313" s="276" t="s">
        <v>497</v>
      </c>
      <c r="F313" s="265" t="s">
        <v>227</v>
      </c>
      <c r="G313" s="265" t="s">
        <v>96</v>
      </c>
      <c r="H313" s="277" t="s">
        <v>134</v>
      </c>
      <c r="I313" s="278">
        <v>3.2</v>
      </c>
      <c r="J313" s="279">
        <f t="shared" si="40"/>
        <v>251</v>
      </c>
      <c r="K313" s="280">
        <v>251</v>
      </c>
      <c r="L313" s="280"/>
      <c r="M313" s="280"/>
      <c r="N313" s="281" t="e">
        <f t="shared" si="41"/>
        <v>#DIV/0!</v>
      </c>
      <c r="O313" s="281">
        <f t="shared" si="42"/>
        <v>0</v>
      </c>
      <c r="P313" s="281">
        <f t="shared" si="43"/>
        <v>0</v>
      </c>
      <c r="Q313" s="282">
        <f>IF(K313="nio",0,IF(K313&gt;0,VLOOKUP(G313,'3-Productie normen'!A:N,VLOOKUP(K313,'3-Productie normen'!$B$31:$C$37,2,FALSE),FALSE)))/VLOOKUP(B313,'2-Kosten per locatie'!$A$14:$C$28,3,FALSE)</f>
        <v>0</v>
      </c>
      <c r="R313" s="282">
        <f t="shared" si="44"/>
        <v>0</v>
      </c>
      <c r="S313" s="282">
        <f t="shared" si="45"/>
        <v>0</v>
      </c>
      <c r="T313" s="283">
        <f>VLOOKUP(G313,'3-Productie normen'!A:N,11,FALSE)</f>
        <v>0</v>
      </c>
      <c r="U313" s="283"/>
      <c r="W313" s="284">
        <f t="shared" si="46"/>
        <v>803.2</v>
      </c>
    </row>
    <row r="314" spans="1:23" ht="14.1" customHeight="1">
      <c r="A314" s="37">
        <f t="shared" si="39"/>
        <v>314</v>
      </c>
      <c r="B314" s="265" t="s">
        <v>46</v>
      </c>
      <c r="C314" s="265" t="s">
        <v>130</v>
      </c>
      <c r="D314" s="276" t="s">
        <v>217</v>
      </c>
      <c r="E314" s="276" t="s">
        <v>498</v>
      </c>
      <c r="F314" s="265" t="s">
        <v>140</v>
      </c>
      <c r="G314" s="265" t="s">
        <v>96</v>
      </c>
      <c r="H314" s="277" t="s">
        <v>134</v>
      </c>
      <c r="I314" s="278">
        <v>36.299999999999997</v>
      </c>
      <c r="J314" s="279">
        <f t="shared" si="40"/>
        <v>251</v>
      </c>
      <c r="K314" s="280">
        <v>251</v>
      </c>
      <c r="L314" s="280"/>
      <c r="M314" s="280"/>
      <c r="N314" s="281" t="e">
        <f t="shared" si="41"/>
        <v>#DIV/0!</v>
      </c>
      <c r="O314" s="281">
        <f t="shared" si="42"/>
        <v>0</v>
      </c>
      <c r="P314" s="281">
        <f t="shared" si="43"/>
        <v>0</v>
      </c>
      <c r="Q314" s="282">
        <f>IF(K314="nio",0,IF(K314&gt;0,VLOOKUP(G314,'3-Productie normen'!A:N,VLOOKUP(K314,'3-Productie normen'!$B$31:$C$37,2,FALSE),FALSE)))/VLOOKUP(B314,'2-Kosten per locatie'!$A$14:$C$28,3,FALSE)</f>
        <v>0</v>
      </c>
      <c r="R314" s="282">
        <f t="shared" si="44"/>
        <v>0</v>
      </c>
      <c r="S314" s="282">
        <f t="shared" si="45"/>
        <v>0</v>
      </c>
      <c r="T314" s="283">
        <f>VLOOKUP(G314,'3-Productie normen'!A:N,11,FALSE)</f>
        <v>0</v>
      </c>
      <c r="U314" s="283"/>
      <c r="W314" s="284">
        <f t="shared" si="46"/>
        <v>9111.2999999999993</v>
      </c>
    </row>
    <row r="315" spans="1:23" ht="14.1" customHeight="1">
      <c r="A315" s="37">
        <f t="shared" si="39"/>
        <v>315</v>
      </c>
      <c r="B315" s="265" t="s">
        <v>46</v>
      </c>
      <c r="C315" s="265" t="s">
        <v>130</v>
      </c>
      <c r="D315" s="276" t="s">
        <v>217</v>
      </c>
      <c r="E315" s="276" t="s">
        <v>499</v>
      </c>
      <c r="F315" s="265" t="s">
        <v>246</v>
      </c>
      <c r="G315" s="265" t="s">
        <v>96</v>
      </c>
      <c r="H315" s="277" t="s">
        <v>138</v>
      </c>
      <c r="I315" s="278">
        <v>7.7</v>
      </c>
      <c r="J315" s="279">
        <f t="shared" si="40"/>
        <v>251</v>
      </c>
      <c r="K315" s="280">
        <v>251</v>
      </c>
      <c r="L315" s="280"/>
      <c r="M315" s="280"/>
      <c r="N315" s="281" t="e">
        <f t="shared" si="41"/>
        <v>#DIV/0!</v>
      </c>
      <c r="O315" s="281">
        <f t="shared" si="42"/>
        <v>0</v>
      </c>
      <c r="P315" s="281">
        <f t="shared" si="43"/>
        <v>0</v>
      </c>
      <c r="Q315" s="282">
        <f>IF(K315="nio",0,IF(K315&gt;0,VLOOKUP(G315,'3-Productie normen'!A:N,VLOOKUP(K315,'3-Productie normen'!$B$31:$C$37,2,FALSE),FALSE)))/VLOOKUP(B315,'2-Kosten per locatie'!$A$14:$C$28,3,FALSE)</f>
        <v>0</v>
      </c>
      <c r="R315" s="282">
        <f t="shared" si="44"/>
        <v>0</v>
      </c>
      <c r="S315" s="282">
        <f t="shared" si="45"/>
        <v>0</v>
      </c>
      <c r="T315" s="283">
        <f>VLOOKUP(G315,'3-Productie normen'!A:N,11,FALSE)</f>
        <v>0</v>
      </c>
      <c r="U315" s="283"/>
      <c r="W315" s="284">
        <f t="shared" si="46"/>
        <v>1932.7</v>
      </c>
    </row>
    <row r="316" spans="1:23" ht="14.1" customHeight="1">
      <c r="A316" s="37">
        <f t="shared" si="39"/>
        <v>316</v>
      </c>
      <c r="B316" s="265" t="s">
        <v>46</v>
      </c>
      <c r="C316" s="265" t="s">
        <v>130</v>
      </c>
      <c r="D316" s="276" t="s">
        <v>217</v>
      </c>
      <c r="E316" s="276" t="s">
        <v>500</v>
      </c>
      <c r="F316" s="265" t="s">
        <v>140</v>
      </c>
      <c r="G316" s="265" t="s">
        <v>96</v>
      </c>
      <c r="H316" s="277" t="s">
        <v>134</v>
      </c>
      <c r="I316" s="278">
        <v>36.299999999999997</v>
      </c>
      <c r="J316" s="279">
        <f t="shared" si="40"/>
        <v>251</v>
      </c>
      <c r="K316" s="280">
        <v>251</v>
      </c>
      <c r="L316" s="280"/>
      <c r="M316" s="280"/>
      <c r="N316" s="281" t="e">
        <f t="shared" si="41"/>
        <v>#DIV/0!</v>
      </c>
      <c r="O316" s="281">
        <f t="shared" si="42"/>
        <v>0</v>
      </c>
      <c r="P316" s="281">
        <f t="shared" si="43"/>
        <v>0</v>
      </c>
      <c r="Q316" s="282">
        <f>IF(K316="nio",0,IF(K316&gt;0,VLOOKUP(G316,'3-Productie normen'!A:N,VLOOKUP(K316,'3-Productie normen'!$B$31:$C$37,2,FALSE),FALSE)))/VLOOKUP(B316,'2-Kosten per locatie'!$A$14:$C$28,3,FALSE)</f>
        <v>0</v>
      </c>
      <c r="R316" s="282">
        <f t="shared" si="44"/>
        <v>0</v>
      </c>
      <c r="S316" s="282">
        <f t="shared" si="45"/>
        <v>0</v>
      </c>
      <c r="T316" s="283">
        <f>VLOOKUP(G316,'3-Productie normen'!A:N,11,FALSE)</f>
        <v>0</v>
      </c>
      <c r="U316" s="283"/>
      <c r="W316" s="284">
        <f t="shared" si="46"/>
        <v>9111.2999999999993</v>
      </c>
    </row>
    <row r="317" spans="1:23" ht="14.1" customHeight="1">
      <c r="A317" s="37">
        <f t="shared" si="39"/>
        <v>317</v>
      </c>
      <c r="B317" s="265" t="s">
        <v>46</v>
      </c>
      <c r="C317" s="265" t="s">
        <v>130</v>
      </c>
      <c r="D317" s="276" t="s">
        <v>217</v>
      </c>
      <c r="E317" s="276" t="s">
        <v>501</v>
      </c>
      <c r="F317" s="265" t="s">
        <v>502</v>
      </c>
      <c r="G317" s="265" t="s">
        <v>85</v>
      </c>
      <c r="H317" s="277" t="s">
        <v>134</v>
      </c>
      <c r="I317" s="278">
        <v>17.899999999999999</v>
      </c>
      <c r="J317" s="279">
        <f t="shared" si="40"/>
        <v>251</v>
      </c>
      <c r="K317" s="280">
        <v>251</v>
      </c>
      <c r="L317" s="280"/>
      <c r="M317" s="280"/>
      <c r="N317" s="281" t="e">
        <f t="shared" si="41"/>
        <v>#DIV/0!</v>
      </c>
      <c r="O317" s="281">
        <f t="shared" si="42"/>
        <v>0</v>
      </c>
      <c r="P317" s="281">
        <f t="shared" si="43"/>
        <v>0</v>
      </c>
      <c r="Q317" s="282">
        <f>IF(K317="nio",0,IF(K317&gt;0,VLOOKUP(G317,'3-Productie normen'!A:N,VLOOKUP(K317,'3-Productie normen'!$B$31:$C$37,2,FALSE),FALSE)))/VLOOKUP(B317,'2-Kosten per locatie'!$A$14:$C$28,3,FALSE)</f>
        <v>0</v>
      </c>
      <c r="R317" s="282">
        <f t="shared" si="44"/>
        <v>0</v>
      </c>
      <c r="S317" s="282">
        <f t="shared" si="45"/>
        <v>0</v>
      </c>
      <c r="T317" s="283">
        <f>VLOOKUP(G317,'3-Productie normen'!A:N,11,FALSE)</f>
        <v>0</v>
      </c>
      <c r="U317" s="283"/>
      <c r="W317" s="284">
        <f t="shared" si="46"/>
        <v>4492.8999999999996</v>
      </c>
    </row>
    <row r="318" spans="1:23" ht="14.1" customHeight="1">
      <c r="A318" s="37">
        <f t="shared" si="39"/>
        <v>318</v>
      </c>
      <c r="B318" s="265" t="s">
        <v>46</v>
      </c>
      <c r="C318" s="265" t="s">
        <v>130</v>
      </c>
      <c r="D318" s="276" t="s">
        <v>217</v>
      </c>
      <c r="E318" s="276" t="s">
        <v>503</v>
      </c>
      <c r="F318" s="265" t="s">
        <v>140</v>
      </c>
      <c r="G318" s="265" t="s">
        <v>96</v>
      </c>
      <c r="H318" s="277" t="s">
        <v>134</v>
      </c>
      <c r="I318" s="278">
        <v>17.899999999999999</v>
      </c>
      <c r="J318" s="279">
        <f t="shared" si="40"/>
        <v>251</v>
      </c>
      <c r="K318" s="280">
        <v>251</v>
      </c>
      <c r="L318" s="280"/>
      <c r="M318" s="280"/>
      <c r="N318" s="281" t="e">
        <f t="shared" si="41"/>
        <v>#DIV/0!</v>
      </c>
      <c r="O318" s="281">
        <f t="shared" si="42"/>
        <v>0</v>
      </c>
      <c r="P318" s="281">
        <f t="shared" si="43"/>
        <v>0</v>
      </c>
      <c r="Q318" s="282">
        <f>IF(K318="nio",0,IF(K318&gt;0,VLOOKUP(G318,'3-Productie normen'!A:N,VLOOKUP(K318,'3-Productie normen'!$B$31:$C$37,2,FALSE),FALSE)))/VLOOKUP(B318,'2-Kosten per locatie'!$A$14:$C$28,3,FALSE)</f>
        <v>0</v>
      </c>
      <c r="R318" s="282">
        <f t="shared" si="44"/>
        <v>0</v>
      </c>
      <c r="S318" s="282">
        <f t="shared" si="45"/>
        <v>0</v>
      </c>
      <c r="T318" s="283">
        <f>VLOOKUP(G318,'3-Productie normen'!A:N,11,FALSE)</f>
        <v>0</v>
      </c>
      <c r="U318" s="283"/>
      <c r="W318" s="284">
        <f t="shared" si="46"/>
        <v>4492.8999999999996</v>
      </c>
    </row>
    <row r="319" spans="1:23" ht="14.1" customHeight="1">
      <c r="A319" s="37">
        <f t="shared" si="39"/>
        <v>319</v>
      </c>
      <c r="B319" s="265" t="s">
        <v>46</v>
      </c>
      <c r="C319" s="265" t="s">
        <v>130</v>
      </c>
      <c r="D319" s="276" t="s">
        <v>217</v>
      </c>
      <c r="E319" s="276" t="s">
        <v>504</v>
      </c>
      <c r="F319" s="265" t="s">
        <v>167</v>
      </c>
      <c r="G319" s="265" t="s">
        <v>81</v>
      </c>
      <c r="H319" s="277" t="s">
        <v>134</v>
      </c>
      <c r="I319" s="278">
        <v>46.9</v>
      </c>
      <c r="J319" s="279">
        <f t="shared" si="40"/>
        <v>251</v>
      </c>
      <c r="K319" s="280">
        <v>251</v>
      </c>
      <c r="L319" s="280"/>
      <c r="M319" s="280"/>
      <c r="N319" s="281" t="e">
        <f t="shared" si="41"/>
        <v>#DIV/0!</v>
      </c>
      <c r="O319" s="281">
        <f t="shared" si="42"/>
        <v>0</v>
      </c>
      <c r="P319" s="281">
        <f t="shared" si="43"/>
        <v>0</v>
      </c>
      <c r="Q319" s="282">
        <f>IF(K319="nio",0,IF(K319&gt;0,VLOOKUP(G319,'3-Productie normen'!A:N,VLOOKUP(K319,'3-Productie normen'!$B$31:$C$37,2,FALSE),FALSE)))/VLOOKUP(B319,'2-Kosten per locatie'!$A$14:$C$28,3,FALSE)</f>
        <v>0</v>
      </c>
      <c r="R319" s="282">
        <f t="shared" si="44"/>
        <v>0</v>
      </c>
      <c r="S319" s="282">
        <f t="shared" si="45"/>
        <v>0</v>
      </c>
      <c r="T319" s="283">
        <f>VLOOKUP(G319,'3-Productie normen'!A:N,11,FALSE)</f>
        <v>0</v>
      </c>
      <c r="U319" s="283"/>
      <c r="W319" s="284">
        <f t="shared" si="46"/>
        <v>11771.9</v>
      </c>
    </row>
    <row r="320" spans="1:23" ht="14.1" customHeight="1">
      <c r="A320" s="37">
        <f t="shared" si="39"/>
        <v>320</v>
      </c>
      <c r="B320" s="265" t="s">
        <v>46</v>
      </c>
      <c r="C320" s="265" t="s">
        <v>130</v>
      </c>
      <c r="D320" s="276" t="s">
        <v>217</v>
      </c>
      <c r="E320" s="276" t="s">
        <v>505</v>
      </c>
      <c r="F320" s="265" t="s">
        <v>140</v>
      </c>
      <c r="G320" s="265" t="s">
        <v>96</v>
      </c>
      <c r="H320" s="277" t="s">
        <v>134</v>
      </c>
      <c r="I320" s="278">
        <v>18.399999999999999</v>
      </c>
      <c r="J320" s="279">
        <f t="shared" si="40"/>
        <v>251</v>
      </c>
      <c r="K320" s="280">
        <v>251</v>
      </c>
      <c r="L320" s="280"/>
      <c r="M320" s="280"/>
      <c r="N320" s="281" t="e">
        <f t="shared" si="41"/>
        <v>#DIV/0!</v>
      </c>
      <c r="O320" s="281">
        <f t="shared" si="42"/>
        <v>0</v>
      </c>
      <c r="P320" s="281">
        <f t="shared" si="43"/>
        <v>0</v>
      </c>
      <c r="Q320" s="282">
        <f>IF(K320="nio",0,IF(K320&gt;0,VLOOKUP(G320,'3-Productie normen'!A:N,VLOOKUP(K320,'3-Productie normen'!$B$31:$C$37,2,FALSE),FALSE)))/VLOOKUP(B320,'2-Kosten per locatie'!$A$14:$C$28,3,FALSE)</f>
        <v>0</v>
      </c>
      <c r="R320" s="282">
        <f t="shared" si="44"/>
        <v>0</v>
      </c>
      <c r="S320" s="282">
        <f t="shared" si="45"/>
        <v>0</v>
      </c>
      <c r="T320" s="283">
        <f>VLOOKUP(G320,'3-Productie normen'!A:N,11,FALSE)</f>
        <v>0</v>
      </c>
      <c r="U320" s="283"/>
      <c r="W320" s="284">
        <f t="shared" si="46"/>
        <v>4618.3999999999996</v>
      </c>
    </row>
    <row r="321" spans="1:23" ht="14.1" customHeight="1">
      <c r="A321" s="37">
        <f t="shared" si="39"/>
        <v>321</v>
      </c>
      <c r="B321" s="265" t="s">
        <v>46</v>
      </c>
      <c r="C321" s="265" t="s">
        <v>130</v>
      </c>
      <c r="D321" s="276" t="s">
        <v>217</v>
      </c>
      <c r="E321" s="276" t="s">
        <v>506</v>
      </c>
      <c r="F321" s="265" t="s">
        <v>167</v>
      </c>
      <c r="G321" s="265" t="s">
        <v>81</v>
      </c>
      <c r="H321" s="277" t="s">
        <v>134</v>
      </c>
      <c r="I321" s="278">
        <v>79.8</v>
      </c>
      <c r="J321" s="279">
        <f t="shared" si="40"/>
        <v>251</v>
      </c>
      <c r="K321" s="280">
        <v>251</v>
      </c>
      <c r="L321" s="280"/>
      <c r="M321" s="280"/>
      <c r="N321" s="281" t="e">
        <f t="shared" si="41"/>
        <v>#DIV/0!</v>
      </c>
      <c r="O321" s="281">
        <f t="shared" si="42"/>
        <v>0</v>
      </c>
      <c r="P321" s="281">
        <f t="shared" si="43"/>
        <v>0</v>
      </c>
      <c r="Q321" s="282">
        <f>IF(K321="nio",0,IF(K321&gt;0,VLOOKUP(G321,'3-Productie normen'!A:N,VLOOKUP(K321,'3-Productie normen'!$B$31:$C$37,2,FALSE),FALSE)))/VLOOKUP(B321,'2-Kosten per locatie'!$A$14:$C$28,3,FALSE)</f>
        <v>0</v>
      </c>
      <c r="R321" s="282">
        <f t="shared" si="44"/>
        <v>0</v>
      </c>
      <c r="S321" s="282">
        <f t="shared" si="45"/>
        <v>0</v>
      </c>
      <c r="T321" s="283">
        <f>VLOOKUP(G321,'3-Productie normen'!A:N,11,FALSE)</f>
        <v>0</v>
      </c>
      <c r="U321" s="283"/>
      <c r="W321" s="284">
        <f t="shared" si="46"/>
        <v>20029.8</v>
      </c>
    </row>
    <row r="322" spans="1:23" ht="14.1" customHeight="1">
      <c r="A322" s="37">
        <f t="shared" si="39"/>
        <v>322</v>
      </c>
      <c r="B322" s="265" t="s">
        <v>46</v>
      </c>
      <c r="C322" s="265" t="s">
        <v>130</v>
      </c>
      <c r="D322" s="276" t="s">
        <v>217</v>
      </c>
      <c r="E322" s="276" t="s">
        <v>507</v>
      </c>
      <c r="F322" s="265" t="s">
        <v>160</v>
      </c>
      <c r="G322" s="265" t="s">
        <v>96</v>
      </c>
      <c r="H322" s="277" t="s">
        <v>134</v>
      </c>
      <c r="I322" s="278">
        <v>130.5</v>
      </c>
      <c r="J322" s="279">
        <f t="shared" si="40"/>
        <v>251</v>
      </c>
      <c r="K322" s="280">
        <v>251</v>
      </c>
      <c r="L322" s="280"/>
      <c r="M322" s="280"/>
      <c r="N322" s="281" t="e">
        <f t="shared" si="41"/>
        <v>#DIV/0!</v>
      </c>
      <c r="O322" s="281">
        <f t="shared" si="42"/>
        <v>0</v>
      </c>
      <c r="P322" s="281">
        <f t="shared" si="43"/>
        <v>0</v>
      </c>
      <c r="Q322" s="282">
        <f>IF(K322="nio",0,IF(K322&gt;0,VLOOKUP(G322,'3-Productie normen'!A:N,VLOOKUP(K322,'3-Productie normen'!$B$31:$C$37,2,FALSE),FALSE)))/VLOOKUP(B322,'2-Kosten per locatie'!$A$14:$C$28,3,FALSE)</f>
        <v>0</v>
      </c>
      <c r="R322" s="282">
        <f t="shared" si="44"/>
        <v>0</v>
      </c>
      <c r="S322" s="282">
        <f t="shared" si="45"/>
        <v>0</v>
      </c>
      <c r="T322" s="283">
        <f>VLOOKUP(G322,'3-Productie normen'!A:N,11,FALSE)</f>
        <v>0</v>
      </c>
      <c r="U322" s="283"/>
      <c r="W322" s="284">
        <f t="shared" si="46"/>
        <v>32755.5</v>
      </c>
    </row>
    <row r="323" spans="1:23" ht="14.1" customHeight="1">
      <c r="A323" s="37">
        <f t="shared" si="39"/>
        <v>323</v>
      </c>
      <c r="B323" s="265" t="s">
        <v>46</v>
      </c>
      <c r="C323" s="265" t="s">
        <v>130</v>
      </c>
      <c r="D323" s="276" t="s">
        <v>217</v>
      </c>
      <c r="E323" s="276" t="s">
        <v>508</v>
      </c>
      <c r="F323" s="265" t="s">
        <v>160</v>
      </c>
      <c r="G323" s="265" t="s">
        <v>96</v>
      </c>
      <c r="H323" s="277" t="s">
        <v>134</v>
      </c>
      <c r="I323" s="278">
        <v>84.8</v>
      </c>
      <c r="J323" s="279">
        <f t="shared" si="40"/>
        <v>251</v>
      </c>
      <c r="K323" s="280">
        <v>251</v>
      </c>
      <c r="L323" s="280"/>
      <c r="M323" s="280"/>
      <c r="N323" s="281" t="e">
        <f t="shared" si="41"/>
        <v>#DIV/0!</v>
      </c>
      <c r="O323" s="281">
        <f t="shared" si="42"/>
        <v>0</v>
      </c>
      <c r="P323" s="281">
        <f t="shared" si="43"/>
        <v>0</v>
      </c>
      <c r="Q323" s="282">
        <f>IF(K323="nio",0,IF(K323&gt;0,VLOOKUP(G323,'3-Productie normen'!A:N,VLOOKUP(K323,'3-Productie normen'!$B$31:$C$37,2,FALSE),FALSE)))/VLOOKUP(B323,'2-Kosten per locatie'!$A$14:$C$28,3,FALSE)</f>
        <v>0</v>
      </c>
      <c r="R323" s="282">
        <f t="shared" si="44"/>
        <v>0</v>
      </c>
      <c r="S323" s="282">
        <f t="shared" si="45"/>
        <v>0</v>
      </c>
      <c r="T323" s="283">
        <f>VLOOKUP(G323,'3-Productie normen'!A:N,11,FALSE)</f>
        <v>0</v>
      </c>
      <c r="U323" s="283"/>
      <c r="W323" s="284">
        <f t="shared" si="46"/>
        <v>21284.799999999999</v>
      </c>
    </row>
    <row r="324" spans="1:23" ht="14.1" customHeight="1">
      <c r="A324" s="37">
        <f t="shared" si="39"/>
        <v>324</v>
      </c>
      <c r="B324" s="265" t="s">
        <v>46</v>
      </c>
      <c r="C324" s="265" t="s">
        <v>130</v>
      </c>
      <c r="D324" s="276" t="s">
        <v>217</v>
      </c>
      <c r="E324" s="276" t="s">
        <v>509</v>
      </c>
      <c r="F324" s="265" t="s">
        <v>184</v>
      </c>
      <c r="G324" s="265" t="s">
        <v>92</v>
      </c>
      <c r="H324" s="277" t="s">
        <v>138</v>
      </c>
      <c r="I324" s="278">
        <v>26.2</v>
      </c>
      <c r="J324" s="279">
        <f t="shared" si="40"/>
        <v>51</v>
      </c>
      <c r="K324" s="280">
        <v>51</v>
      </c>
      <c r="L324" s="280"/>
      <c r="M324" s="280"/>
      <c r="N324" s="281" t="e">
        <f t="shared" si="41"/>
        <v>#DIV/0!</v>
      </c>
      <c r="O324" s="281">
        <f t="shared" si="42"/>
        <v>0</v>
      </c>
      <c r="P324" s="281">
        <f t="shared" si="43"/>
        <v>0</v>
      </c>
      <c r="Q324" s="282">
        <f>IF(K324="nio",0,IF(K324&gt;0,VLOOKUP(G324,'3-Productie normen'!A:N,VLOOKUP(K324,'3-Productie normen'!$B$31:$C$37,2,FALSE),FALSE)))/VLOOKUP(B324,'2-Kosten per locatie'!$A$14:$C$28,3,FALSE)</f>
        <v>0</v>
      </c>
      <c r="R324" s="282">
        <f t="shared" si="44"/>
        <v>0</v>
      </c>
      <c r="S324" s="282">
        <f t="shared" si="45"/>
        <v>0</v>
      </c>
      <c r="T324" s="283">
        <f>VLOOKUP(G324,'3-Productie normen'!A:N,11,FALSE)</f>
        <v>0</v>
      </c>
      <c r="U324" s="283"/>
      <c r="W324" s="284">
        <f t="shared" si="46"/>
        <v>1336.2</v>
      </c>
    </row>
    <row r="325" spans="1:23" ht="14.1" customHeight="1">
      <c r="A325" s="37">
        <f t="shared" si="39"/>
        <v>325</v>
      </c>
      <c r="B325" s="265" t="s">
        <v>46</v>
      </c>
      <c r="C325" s="265" t="s">
        <v>130</v>
      </c>
      <c r="D325" s="276" t="s">
        <v>217</v>
      </c>
      <c r="E325" s="276" t="s">
        <v>510</v>
      </c>
      <c r="F325" s="265" t="s">
        <v>186</v>
      </c>
      <c r="G325" s="265" t="s">
        <v>85</v>
      </c>
      <c r="H325" s="277" t="s">
        <v>134</v>
      </c>
      <c r="I325" s="278">
        <v>36.9</v>
      </c>
      <c r="J325" s="279">
        <f t="shared" si="40"/>
        <v>251</v>
      </c>
      <c r="K325" s="280">
        <v>251</v>
      </c>
      <c r="L325" s="280"/>
      <c r="M325" s="280"/>
      <c r="N325" s="281" t="e">
        <f t="shared" si="41"/>
        <v>#DIV/0!</v>
      </c>
      <c r="O325" s="281">
        <f t="shared" si="42"/>
        <v>0</v>
      </c>
      <c r="P325" s="281">
        <f t="shared" si="43"/>
        <v>0</v>
      </c>
      <c r="Q325" s="282">
        <f>IF(K325="nio",0,IF(K325&gt;0,VLOOKUP(G325,'3-Productie normen'!A:N,VLOOKUP(K325,'3-Productie normen'!$B$31:$C$37,2,FALSE),FALSE)))/VLOOKUP(B325,'2-Kosten per locatie'!$A$14:$C$28,3,FALSE)</f>
        <v>0</v>
      </c>
      <c r="R325" s="282">
        <f t="shared" si="44"/>
        <v>0</v>
      </c>
      <c r="S325" s="282">
        <f t="shared" si="45"/>
        <v>0</v>
      </c>
      <c r="T325" s="283">
        <f>VLOOKUP(G325,'3-Productie normen'!A:N,11,FALSE)</f>
        <v>0</v>
      </c>
      <c r="U325" s="283"/>
      <c r="W325" s="284">
        <f t="shared" si="46"/>
        <v>9261.9</v>
      </c>
    </row>
    <row r="326" spans="1:23" ht="14.1" customHeight="1">
      <c r="A326" s="37">
        <f t="shared" si="39"/>
        <v>326</v>
      </c>
      <c r="B326" s="265" t="s">
        <v>46</v>
      </c>
      <c r="C326" s="265" t="s">
        <v>130</v>
      </c>
      <c r="D326" s="276" t="s">
        <v>217</v>
      </c>
      <c r="E326" s="276" t="s">
        <v>511</v>
      </c>
      <c r="F326" s="265" t="s">
        <v>186</v>
      </c>
      <c r="G326" s="265" t="s">
        <v>85</v>
      </c>
      <c r="H326" s="277" t="s">
        <v>134</v>
      </c>
      <c r="I326" s="278">
        <v>54.4</v>
      </c>
      <c r="J326" s="279">
        <f t="shared" si="40"/>
        <v>251</v>
      </c>
      <c r="K326" s="280">
        <v>251</v>
      </c>
      <c r="L326" s="280"/>
      <c r="M326" s="280"/>
      <c r="N326" s="281" t="e">
        <f t="shared" si="41"/>
        <v>#DIV/0!</v>
      </c>
      <c r="O326" s="281">
        <f t="shared" si="42"/>
        <v>0</v>
      </c>
      <c r="P326" s="281">
        <f t="shared" si="43"/>
        <v>0</v>
      </c>
      <c r="Q326" s="282">
        <f>IF(K326="nio",0,IF(K326&gt;0,VLOOKUP(G326,'3-Productie normen'!A:N,VLOOKUP(K326,'3-Productie normen'!$B$31:$C$37,2,FALSE),FALSE)))/VLOOKUP(B326,'2-Kosten per locatie'!$A$14:$C$28,3,FALSE)</f>
        <v>0</v>
      </c>
      <c r="R326" s="282">
        <f t="shared" si="44"/>
        <v>0</v>
      </c>
      <c r="S326" s="282">
        <f t="shared" si="45"/>
        <v>0</v>
      </c>
      <c r="T326" s="283">
        <f>VLOOKUP(G326,'3-Productie normen'!A:N,11,FALSE)</f>
        <v>0</v>
      </c>
      <c r="U326" s="283"/>
      <c r="W326" s="284">
        <f t="shared" si="46"/>
        <v>13654.4</v>
      </c>
    </row>
    <row r="327" spans="1:23" ht="14.1" customHeight="1">
      <c r="A327" s="37">
        <f t="shared" si="39"/>
        <v>327</v>
      </c>
      <c r="B327" s="265" t="s">
        <v>46</v>
      </c>
      <c r="C327" s="265" t="s">
        <v>130</v>
      </c>
      <c r="D327" s="276" t="s">
        <v>217</v>
      </c>
      <c r="E327" s="276" t="s">
        <v>512</v>
      </c>
      <c r="F327" s="265" t="s">
        <v>186</v>
      </c>
      <c r="G327" s="265" t="s">
        <v>85</v>
      </c>
      <c r="H327" s="277" t="s">
        <v>134</v>
      </c>
      <c r="I327" s="278">
        <v>36.9</v>
      </c>
      <c r="J327" s="279">
        <f t="shared" si="40"/>
        <v>251</v>
      </c>
      <c r="K327" s="280">
        <v>251</v>
      </c>
      <c r="L327" s="280"/>
      <c r="M327" s="280"/>
      <c r="N327" s="281" t="e">
        <f t="shared" si="41"/>
        <v>#DIV/0!</v>
      </c>
      <c r="O327" s="281">
        <f t="shared" si="42"/>
        <v>0</v>
      </c>
      <c r="P327" s="281">
        <f t="shared" si="43"/>
        <v>0</v>
      </c>
      <c r="Q327" s="282">
        <f>IF(K327="nio",0,IF(K327&gt;0,VLOOKUP(G327,'3-Productie normen'!A:N,VLOOKUP(K327,'3-Productie normen'!$B$31:$C$37,2,FALSE),FALSE)))/VLOOKUP(B327,'2-Kosten per locatie'!$A$14:$C$28,3,FALSE)</f>
        <v>0</v>
      </c>
      <c r="R327" s="282">
        <f t="shared" si="44"/>
        <v>0</v>
      </c>
      <c r="S327" s="282">
        <f t="shared" si="45"/>
        <v>0</v>
      </c>
      <c r="T327" s="283">
        <f>VLOOKUP(G327,'3-Productie normen'!A:N,11,FALSE)</f>
        <v>0</v>
      </c>
      <c r="U327" s="283"/>
      <c r="W327" s="284">
        <f t="shared" si="46"/>
        <v>9261.9</v>
      </c>
    </row>
    <row r="328" spans="1:23" ht="14.1" customHeight="1">
      <c r="A328" s="37">
        <f t="shared" si="39"/>
        <v>328</v>
      </c>
      <c r="B328" s="265" t="s">
        <v>46</v>
      </c>
      <c r="C328" s="265" t="s">
        <v>130</v>
      </c>
      <c r="D328" s="276" t="s">
        <v>217</v>
      </c>
      <c r="E328" s="276" t="s">
        <v>513</v>
      </c>
      <c r="F328" s="265" t="s">
        <v>199</v>
      </c>
      <c r="G328" s="265" t="s">
        <v>94</v>
      </c>
      <c r="H328" s="277" t="s">
        <v>175</v>
      </c>
      <c r="I328" s="278">
        <v>7.1</v>
      </c>
      <c r="J328" s="279">
        <f t="shared" si="40"/>
        <v>502</v>
      </c>
      <c r="K328" s="280">
        <v>251</v>
      </c>
      <c r="L328" s="280">
        <v>251</v>
      </c>
      <c r="M328" s="280"/>
      <c r="N328" s="281" t="e">
        <f t="shared" si="41"/>
        <v>#DIV/0!</v>
      </c>
      <c r="O328" s="281" t="e">
        <f t="shared" si="42"/>
        <v>#DIV/0!</v>
      </c>
      <c r="P328" s="281">
        <f t="shared" si="43"/>
        <v>0</v>
      </c>
      <c r="Q328" s="282">
        <f>IF(K328="nio",0,IF(K328&gt;0,VLOOKUP(G328,'3-Productie normen'!A:N,VLOOKUP(K328,'3-Productie normen'!$B$31:$C$37,2,FALSE),FALSE)))/VLOOKUP(B328,'2-Kosten per locatie'!$A$14:$C$28,3,FALSE)</f>
        <v>0</v>
      </c>
      <c r="R328" s="282">
        <f t="shared" si="44"/>
        <v>0</v>
      </c>
      <c r="S328" s="282">
        <f t="shared" si="45"/>
        <v>0</v>
      </c>
      <c r="T328" s="283">
        <f>VLOOKUP(G328,'3-Productie normen'!A:N,11,FALSE)</f>
        <v>0</v>
      </c>
      <c r="U328" s="283"/>
      <c r="W328" s="284">
        <f t="shared" si="46"/>
        <v>3564.2</v>
      </c>
    </row>
    <row r="329" spans="1:23" ht="14.1" customHeight="1">
      <c r="A329" s="37">
        <f t="shared" si="39"/>
        <v>329</v>
      </c>
      <c r="B329" s="265" t="s">
        <v>46</v>
      </c>
      <c r="C329" s="265" t="s">
        <v>130</v>
      </c>
      <c r="D329" s="276" t="s">
        <v>217</v>
      </c>
      <c r="E329" s="276" t="s">
        <v>514</v>
      </c>
      <c r="F329" s="265" t="s">
        <v>199</v>
      </c>
      <c r="G329" s="265" t="s">
        <v>94</v>
      </c>
      <c r="H329" s="277" t="s">
        <v>175</v>
      </c>
      <c r="I329" s="278">
        <v>4.2</v>
      </c>
      <c r="J329" s="279">
        <f t="shared" si="40"/>
        <v>502</v>
      </c>
      <c r="K329" s="280">
        <v>251</v>
      </c>
      <c r="L329" s="280">
        <v>251</v>
      </c>
      <c r="M329" s="280"/>
      <c r="N329" s="281" t="e">
        <f t="shared" si="41"/>
        <v>#DIV/0!</v>
      </c>
      <c r="O329" s="281" t="e">
        <f t="shared" si="42"/>
        <v>#DIV/0!</v>
      </c>
      <c r="P329" s="281">
        <f t="shared" si="43"/>
        <v>0</v>
      </c>
      <c r="Q329" s="282">
        <f>IF(K329="nio",0,IF(K329&gt;0,VLOOKUP(G329,'3-Productie normen'!A:N,VLOOKUP(K329,'3-Productie normen'!$B$31:$C$37,2,FALSE),FALSE)))/VLOOKUP(B329,'2-Kosten per locatie'!$A$14:$C$28,3,FALSE)</f>
        <v>0</v>
      </c>
      <c r="R329" s="282">
        <f t="shared" si="44"/>
        <v>0</v>
      </c>
      <c r="S329" s="282">
        <f t="shared" si="45"/>
        <v>0</v>
      </c>
      <c r="T329" s="283">
        <f>VLOOKUP(G329,'3-Productie normen'!A:N,11,FALSE)</f>
        <v>0</v>
      </c>
      <c r="U329" s="283"/>
      <c r="W329" s="284">
        <f t="shared" si="46"/>
        <v>2108.4</v>
      </c>
    </row>
    <row r="330" spans="1:23" ht="14.1" customHeight="1">
      <c r="A330" s="37">
        <f t="shared" si="39"/>
        <v>330</v>
      </c>
      <c r="B330" s="265" t="s">
        <v>46</v>
      </c>
      <c r="C330" s="265" t="s">
        <v>130</v>
      </c>
      <c r="D330" s="276" t="s">
        <v>217</v>
      </c>
      <c r="E330" s="276" t="s">
        <v>515</v>
      </c>
      <c r="F330" s="265" t="s">
        <v>205</v>
      </c>
      <c r="G330" s="265" t="s">
        <v>97</v>
      </c>
      <c r="H330" s="277"/>
      <c r="I330" s="278">
        <v>0</v>
      </c>
      <c r="J330" s="279">
        <f t="shared" si="40"/>
        <v>0</v>
      </c>
      <c r="K330" s="280" t="s">
        <v>151</v>
      </c>
      <c r="L330" s="280"/>
      <c r="M330" s="280"/>
      <c r="N330" s="281">
        <f t="shared" si="41"/>
        <v>0</v>
      </c>
      <c r="O330" s="281">
        <f t="shared" si="42"/>
        <v>0</v>
      </c>
      <c r="P330" s="281">
        <f t="shared" si="43"/>
        <v>0</v>
      </c>
      <c r="Q330" s="282">
        <f>IF(K330="nio",0,IF(K330&gt;0,VLOOKUP(G330,'3-Productie normen'!A:N,VLOOKUP(K330,'3-Productie normen'!$B$31:$C$37,2,FALSE),FALSE)))/VLOOKUP(B330,'2-Kosten per locatie'!$A$14:$C$28,3,FALSE)</f>
        <v>0</v>
      </c>
      <c r="R330" s="282">
        <f t="shared" si="44"/>
        <v>0</v>
      </c>
      <c r="S330" s="282">
        <f t="shared" si="45"/>
        <v>0</v>
      </c>
      <c r="T330" s="283">
        <f>VLOOKUP(G330,'3-Productie normen'!A:N,11,FALSE)</f>
        <v>0</v>
      </c>
      <c r="U330" s="283"/>
      <c r="W330" s="284">
        <f t="shared" si="46"/>
        <v>0</v>
      </c>
    </row>
    <row r="331" spans="1:23" ht="14.1" customHeight="1">
      <c r="A331" s="37">
        <f t="shared" ref="A331:A394" si="47">A330+1</f>
        <v>331</v>
      </c>
      <c r="B331" s="265" t="s">
        <v>46</v>
      </c>
      <c r="C331" s="265" t="s">
        <v>130</v>
      </c>
      <c r="D331" s="276" t="s">
        <v>217</v>
      </c>
      <c r="E331" s="276" t="s">
        <v>516</v>
      </c>
      <c r="F331" s="265" t="s">
        <v>212</v>
      </c>
      <c r="G331" s="265" t="s">
        <v>95</v>
      </c>
      <c r="H331" s="277" t="s">
        <v>175</v>
      </c>
      <c r="I331" s="278">
        <v>12</v>
      </c>
      <c r="J331" s="279">
        <f t="shared" si="40"/>
        <v>251</v>
      </c>
      <c r="K331" s="280">
        <v>251</v>
      </c>
      <c r="L331" s="280"/>
      <c r="M331" s="280"/>
      <c r="N331" s="281" t="e">
        <f t="shared" si="41"/>
        <v>#DIV/0!</v>
      </c>
      <c r="O331" s="281">
        <f t="shared" si="42"/>
        <v>0</v>
      </c>
      <c r="P331" s="281">
        <f t="shared" si="43"/>
        <v>0</v>
      </c>
      <c r="Q331" s="282">
        <f>IF(K331="nio",0,IF(K331&gt;0,VLOOKUP(G331,'3-Productie normen'!A:N,VLOOKUP(K331,'3-Productie normen'!$B$31:$C$37,2,FALSE),FALSE)))/VLOOKUP(B331,'2-Kosten per locatie'!$A$14:$C$28,3,FALSE)</f>
        <v>0</v>
      </c>
      <c r="R331" s="282">
        <f t="shared" si="44"/>
        <v>0</v>
      </c>
      <c r="S331" s="282">
        <f t="shared" si="45"/>
        <v>0</v>
      </c>
      <c r="T331" s="283">
        <f>VLOOKUP(G331,'3-Productie normen'!A:N,11,FALSE)</f>
        <v>0</v>
      </c>
      <c r="U331" s="283"/>
      <c r="W331" s="284">
        <f t="shared" si="46"/>
        <v>3012</v>
      </c>
    </row>
    <row r="332" spans="1:23" ht="14.1" customHeight="1">
      <c r="A332" s="37">
        <f t="shared" si="47"/>
        <v>332</v>
      </c>
      <c r="B332" s="265" t="s">
        <v>46</v>
      </c>
      <c r="C332" s="265" t="s">
        <v>130</v>
      </c>
      <c r="D332" s="276" t="s">
        <v>217</v>
      </c>
      <c r="E332" s="276" t="s">
        <v>517</v>
      </c>
      <c r="F332" s="265" t="s">
        <v>212</v>
      </c>
      <c r="G332" s="265" t="s">
        <v>95</v>
      </c>
      <c r="H332" s="277" t="s">
        <v>175</v>
      </c>
      <c r="I332" s="278">
        <v>12</v>
      </c>
      <c r="J332" s="279">
        <f t="shared" si="40"/>
        <v>251</v>
      </c>
      <c r="K332" s="280">
        <v>251</v>
      </c>
      <c r="L332" s="280"/>
      <c r="M332" s="280"/>
      <c r="N332" s="281" t="e">
        <f t="shared" si="41"/>
        <v>#DIV/0!</v>
      </c>
      <c r="O332" s="281">
        <f t="shared" si="42"/>
        <v>0</v>
      </c>
      <c r="P332" s="281">
        <f t="shared" si="43"/>
        <v>0</v>
      </c>
      <c r="Q332" s="282">
        <f>IF(K332="nio",0,IF(K332&gt;0,VLOOKUP(G332,'3-Productie normen'!A:N,VLOOKUP(K332,'3-Productie normen'!$B$31:$C$37,2,FALSE),FALSE)))/VLOOKUP(B332,'2-Kosten per locatie'!$A$14:$C$28,3,FALSE)</f>
        <v>0</v>
      </c>
      <c r="R332" s="282">
        <f t="shared" si="44"/>
        <v>0</v>
      </c>
      <c r="S332" s="282">
        <f t="shared" si="45"/>
        <v>0</v>
      </c>
      <c r="T332" s="283">
        <f>VLOOKUP(G332,'3-Productie normen'!A:N,11,FALSE)</f>
        <v>0</v>
      </c>
      <c r="U332" s="283"/>
      <c r="W332" s="284">
        <f t="shared" si="46"/>
        <v>3012</v>
      </c>
    </row>
    <row r="333" spans="1:23" ht="14.1" customHeight="1">
      <c r="A333" s="37">
        <f t="shared" si="47"/>
        <v>333</v>
      </c>
      <c r="B333" s="265" t="s">
        <v>46</v>
      </c>
      <c r="C333" s="265" t="s">
        <v>130</v>
      </c>
      <c r="D333" s="276" t="s">
        <v>217</v>
      </c>
      <c r="E333" s="276" t="s">
        <v>518</v>
      </c>
      <c r="F333" s="265" t="s">
        <v>216</v>
      </c>
      <c r="G333" s="265" t="s">
        <v>97</v>
      </c>
      <c r="H333" s="277" t="s">
        <v>175</v>
      </c>
      <c r="I333" s="278">
        <v>1.4</v>
      </c>
      <c r="J333" s="279">
        <f t="shared" si="40"/>
        <v>0</v>
      </c>
      <c r="K333" s="280" t="s">
        <v>151</v>
      </c>
      <c r="L333" s="280"/>
      <c r="M333" s="280"/>
      <c r="N333" s="281">
        <f t="shared" si="41"/>
        <v>0</v>
      </c>
      <c r="O333" s="281">
        <f t="shared" si="42"/>
        <v>0</v>
      </c>
      <c r="P333" s="281">
        <f t="shared" si="43"/>
        <v>0</v>
      </c>
      <c r="Q333" s="282">
        <f>IF(K333="nio",0,IF(K333&gt;0,VLOOKUP(G333,'3-Productie normen'!A:N,VLOOKUP(K333,'3-Productie normen'!$B$31:$C$37,2,FALSE),FALSE)))/VLOOKUP(B333,'2-Kosten per locatie'!$A$14:$C$28,3,FALSE)</f>
        <v>0</v>
      </c>
      <c r="R333" s="282">
        <f t="shared" si="44"/>
        <v>0</v>
      </c>
      <c r="S333" s="282">
        <f t="shared" si="45"/>
        <v>0</v>
      </c>
      <c r="T333" s="283">
        <f>VLOOKUP(G333,'3-Productie normen'!A:N,11,FALSE)</f>
        <v>0</v>
      </c>
      <c r="U333" s="283"/>
      <c r="W333" s="284">
        <f t="shared" si="46"/>
        <v>0</v>
      </c>
    </row>
    <row r="334" spans="1:23" ht="14.1" customHeight="1">
      <c r="A334" s="37">
        <f t="shared" si="47"/>
        <v>334</v>
      </c>
      <c r="B334" s="265" t="s">
        <v>46</v>
      </c>
      <c r="C334" s="265" t="s">
        <v>130</v>
      </c>
      <c r="D334" s="276" t="s">
        <v>277</v>
      </c>
      <c r="E334" s="276" t="s">
        <v>519</v>
      </c>
      <c r="F334" s="265" t="s">
        <v>212</v>
      </c>
      <c r="G334" s="265" t="s">
        <v>95</v>
      </c>
      <c r="H334" s="277" t="s">
        <v>275</v>
      </c>
      <c r="I334" s="278">
        <v>14</v>
      </c>
      <c r="J334" s="279">
        <f t="shared" si="40"/>
        <v>251</v>
      </c>
      <c r="K334" s="280">
        <v>251</v>
      </c>
      <c r="L334" s="280"/>
      <c r="M334" s="280"/>
      <c r="N334" s="281" t="e">
        <f t="shared" si="41"/>
        <v>#DIV/0!</v>
      </c>
      <c r="O334" s="281">
        <f t="shared" si="42"/>
        <v>0</v>
      </c>
      <c r="P334" s="281">
        <f t="shared" si="43"/>
        <v>0</v>
      </c>
      <c r="Q334" s="282">
        <f>IF(K334="nio",0,IF(K334&gt;0,VLOOKUP(G334,'3-Productie normen'!A:N,VLOOKUP(K334,'3-Productie normen'!$B$31:$C$37,2,FALSE),FALSE)))/VLOOKUP(B334,'2-Kosten per locatie'!$A$14:$C$28,3,FALSE)</f>
        <v>0</v>
      </c>
      <c r="R334" s="282">
        <f t="shared" si="44"/>
        <v>0</v>
      </c>
      <c r="S334" s="282">
        <f t="shared" si="45"/>
        <v>0</v>
      </c>
      <c r="T334" s="283">
        <f>VLOOKUP(G334,'3-Productie normen'!A:N,11,FALSE)</f>
        <v>0</v>
      </c>
      <c r="U334" s="283"/>
      <c r="W334" s="284">
        <f t="shared" si="46"/>
        <v>3514</v>
      </c>
    </row>
    <row r="335" spans="1:23" ht="14.1" customHeight="1">
      <c r="A335" s="37">
        <f t="shared" si="47"/>
        <v>335</v>
      </c>
      <c r="B335" s="265" t="s">
        <v>46</v>
      </c>
      <c r="C335" s="265" t="s">
        <v>130</v>
      </c>
      <c r="D335" s="276" t="s">
        <v>277</v>
      </c>
      <c r="E335" s="276" t="s">
        <v>520</v>
      </c>
      <c r="F335" s="265" t="s">
        <v>167</v>
      </c>
      <c r="G335" s="265" t="s">
        <v>81</v>
      </c>
      <c r="H335" s="277" t="s">
        <v>134</v>
      </c>
      <c r="I335" s="278">
        <v>32.4</v>
      </c>
      <c r="J335" s="279">
        <f t="shared" si="40"/>
        <v>251</v>
      </c>
      <c r="K335" s="280">
        <v>251</v>
      </c>
      <c r="L335" s="280"/>
      <c r="M335" s="280"/>
      <c r="N335" s="281" t="e">
        <f t="shared" si="41"/>
        <v>#DIV/0!</v>
      </c>
      <c r="O335" s="281">
        <f t="shared" si="42"/>
        <v>0</v>
      </c>
      <c r="P335" s="281">
        <f t="shared" si="43"/>
        <v>0</v>
      </c>
      <c r="Q335" s="282">
        <f>IF(K335="nio",0,IF(K335&gt;0,VLOOKUP(G335,'3-Productie normen'!A:N,VLOOKUP(K335,'3-Productie normen'!$B$31:$C$37,2,FALSE),FALSE)))/VLOOKUP(B335,'2-Kosten per locatie'!$A$14:$C$28,3,FALSE)</f>
        <v>0</v>
      </c>
      <c r="R335" s="282">
        <f t="shared" si="44"/>
        <v>0</v>
      </c>
      <c r="S335" s="282">
        <f t="shared" si="45"/>
        <v>0</v>
      </c>
      <c r="T335" s="283">
        <f>VLOOKUP(G335,'3-Productie normen'!A:N,11,FALSE)</f>
        <v>0</v>
      </c>
      <c r="U335" s="283"/>
      <c r="W335" s="284">
        <f t="shared" si="46"/>
        <v>8132.4</v>
      </c>
    </row>
    <row r="336" spans="1:23" ht="14.1" customHeight="1">
      <c r="A336" s="37">
        <f t="shared" si="47"/>
        <v>336</v>
      </c>
      <c r="B336" s="265" t="s">
        <v>46</v>
      </c>
      <c r="C336" s="265" t="s">
        <v>130</v>
      </c>
      <c r="D336" s="276" t="s">
        <v>277</v>
      </c>
      <c r="E336" s="276" t="s">
        <v>521</v>
      </c>
      <c r="F336" s="265" t="s">
        <v>235</v>
      </c>
      <c r="G336" s="265" t="s">
        <v>96</v>
      </c>
      <c r="H336" s="277" t="s">
        <v>134</v>
      </c>
      <c r="I336" s="278">
        <v>18.600000000000001</v>
      </c>
      <c r="J336" s="279">
        <f t="shared" si="40"/>
        <v>251</v>
      </c>
      <c r="K336" s="280">
        <v>251</v>
      </c>
      <c r="L336" s="280"/>
      <c r="M336" s="280"/>
      <c r="N336" s="281" t="e">
        <f t="shared" si="41"/>
        <v>#DIV/0!</v>
      </c>
      <c r="O336" s="281">
        <f t="shared" si="42"/>
        <v>0</v>
      </c>
      <c r="P336" s="281">
        <f t="shared" si="43"/>
        <v>0</v>
      </c>
      <c r="Q336" s="282">
        <f>IF(K336="nio",0,IF(K336&gt;0,VLOOKUP(G336,'3-Productie normen'!A:N,VLOOKUP(K336,'3-Productie normen'!$B$31:$C$37,2,FALSE),FALSE)))/VLOOKUP(B336,'2-Kosten per locatie'!$A$14:$C$28,3,FALSE)</f>
        <v>0</v>
      </c>
      <c r="R336" s="282">
        <f t="shared" si="44"/>
        <v>0</v>
      </c>
      <c r="S336" s="282">
        <f t="shared" si="45"/>
        <v>0</v>
      </c>
      <c r="T336" s="283">
        <f>VLOOKUP(G336,'3-Productie normen'!A:N,11,FALSE)</f>
        <v>0</v>
      </c>
      <c r="U336" s="283"/>
      <c r="W336" s="284">
        <f t="shared" si="46"/>
        <v>4668.6000000000004</v>
      </c>
    </row>
    <row r="337" spans="1:23" ht="14.1" customHeight="1">
      <c r="A337" s="37">
        <f t="shared" si="47"/>
        <v>337</v>
      </c>
      <c r="B337" s="265" t="s">
        <v>46</v>
      </c>
      <c r="C337" s="265" t="s">
        <v>130</v>
      </c>
      <c r="D337" s="276" t="s">
        <v>277</v>
      </c>
      <c r="E337" s="276" t="s">
        <v>522</v>
      </c>
      <c r="F337" s="265" t="s">
        <v>235</v>
      </c>
      <c r="G337" s="265" t="s">
        <v>96</v>
      </c>
      <c r="H337" s="277" t="s">
        <v>134</v>
      </c>
      <c r="I337" s="278">
        <v>18.600000000000001</v>
      </c>
      <c r="J337" s="279">
        <f t="shared" si="40"/>
        <v>251</v>
      </c>
      <c r="K337" s="280">
        <v>251</v>
      </c>
      <c r="L337" s="280"/>
      <c r="M337" s="280"/>
      <c r="N337" s="281" t="e">
        <f t="shared" si="41"/>
        <v>#DIV/0!</v>
      </c>
      <c r="O337" s="281">
        <f t="shared" si="42"/>
        <v>0</v>
      </c>
      <c r="P337" s="281">
        <f t="shared" si="43"/>
        <v>0</v>
      </c>
      <c r="Q337" s="282">
        <f>IF(K337="nio",0,IF(K337&gt;0,VLOOKUP(G337,'3-Productie normen'!A:N,VLOOKUP(K337,'3-Productie normen'!$B$31:$C$37,2,FALSE),FALSE)))/VLOOKUP(B337,'2-Kosten per locatie'!$A$14:$C$28,3,FALSE)</f>
        <v>0</v>
      </c>
      <c r="R337" s="282">
        <f t="shared" si="44"/>
        <v>0</v>
      </c>
      <c r="S337" s="282">
        <f t="shared" si="45"/>
        <v>0</v>
      </c>
      <c r="T337" s="283">
        <f>VLOOKUP(G337,'3-Productie normen'!A:N,11,FALSE)</f>
        <v>0</v>
      </c>
      <c r="U337" s="283"/>
      <c r="W337" s="284">
        <f t="shared" si="46"/>
        <v>4668.6000000000004</v>
      </c>
    </row>
    <row r="338" spans="1:23" ht="14.1" customHeight="1">
      <c r="A338" s="37">
        <f t="shared" si="47"/>
        <v>338</v>
      </c>
      <c r="B338" s="265" t="s">
        <v>46</v>
      </c>
      <c r="C338" s="265" t="s">
        <v>130</v>
      </c>
      <c r="D338" s="276" t="s">
        <v>277</v>
      </c>
      <c r="E338" s="276" t="s">
        <v>523</v>
      </c>
      <c r="F338" s="265" t="s">
        <v>227</v>
      </c>
      <c r="G338" s="265" t="s">
        <v>96</v>
      </c>
      <c r="H338" s="277" t="s">
        <v>134</v>
      </c>
      <c r="I338" s="278">
        <v>2.9</v>
      </c>
      <c r="J338" s="279">
        <f t="shared" si="40"/>
        <v>251</v>
      </c>
      <c r="K338" s="280">
        <v>251</v>
      </c>
      <c r="L338" s="280"/>
      <c r="M338" s="280"/>
      <c r="N338" s="281" t="e">
        <f t="shared" si="41"/>
        <v>#DIV/0!</v>
      </c>
      <c r="O338" s="281">
        <f t="shared" si="42"/>
        <v>0</v>
      </c>
      <c r="P338" s="281">
        <f t="shared" si="43"/>
        <v>0</v>
      </c>
      <c r="Q338" s="282">
        <f>IF(K338="nio",0,IF(K338&gt;0,VLOOKUP(G338,'3-Productie normen'!A:N,VLOOKUP(K338,'3-Productie normen'!$B$31:$C$37,2,FALSE),FALSE)))/VLOOKUP(B338,'2-Kosten per locatie'!$A$14:$C$28,3,FALSE)</f>
        <v>0</v>
      </c>
      <c r="R338" s="282">
        <f t="shared" si="44"/>
        <v>0</v>
      </c>
      <c r="S338" s="282">
        <f t="shared" si="45"/>
        <v>0</v>
      </c>
      <c r="T338" s="283">
        <f>VLOOKUP(G338,'3-Productie normen'!A:N,11,FALSE)</f>
        <v>0</v>
      </c>
      <c r="U338" s="283"/>
      <c r="W338" s="284">
        <f t="shared" si="46"/>
        <v>727.9</v>
      </c>
    </row>
    <row r="339" spans="1:23" ht="14.1" customHeight="1">
      <c r="A339" s="37">
        <f t="shared" si="47"/>
        <v>339</v>
      </c>
      <c r="B339" s="265" t="s">
        <v>46</v>
      </c>
      <c r="C339" s="265" t="s">
        <v>130</v>
      </c>
      <c r="D339" s="276" t="s">
        <v>277</v>
      </c>
      <c r="E339" s="276" t="s">
        <v>524</v>
      </c>
      <c r="F339" s="265" t="s">
        <v>227</v>
      </c>
      <c r="G339" s="265" t="s">
        <v>96</v>
      </c>
      <c r="H339" s="277" t="s">
        <v>134</v>
      </c>
      <c r="I339" s="278">
        <v>2.9</v>
      </c>
      <c r="J339" s="279">
        <f t="shared" si="40"/>
        <v>251</v>
      </c>
      <c r="K339" s="280">
        <v>251</v>
      </c>
      <c r="L339" s="280"/>
      <c r="M339" s="280"/>
      <c r="N339" s="281" t="e">
        <f t="shared" si="41"/>
        <v>#DIV/0!</v>
      </c>
      <c r="O339" s="281">
        <f t="shared" si="42"/>
        <v>0</v>
      </c>
      <c r="P339" s="281">
        <f t="shared" si="43"/>
        <v>0</v>
      </c>
      <c r="Q339" s="282">
        <f>IF(K339="nio",0,IF(K339&gt;0,VLOOKUP(G339,'3-Productie normen'!A:N,VLOOKUP(K339,'3-Productie normen'!$B$31:$C$37,2,FALSE),FALSE)))/VLOOKUP(B339,'2-Kosten per locatie'!$A$14:$C$28,3,FALSE)</f>
        <v>0</v>
      </c>
      <c r="R339" s="282">
        <f t="shared" si="44"/>
        <v>0</v>
      </c>
      <c r="S339" s="282">
        <f t="shared" si="45"/>
        <v>0</v>
      </c>
      <c r="T339" s="283">
        <f>VLOOKUP(G339,'3-Productie normen'!A:N,11,FALSE)</f>
        <v>0</v>
      </c>
      <c r="U339" s="283"/>
      <c r="W339" s="284">
        <f t="shared" si="46"/>
        <v>727.9</v>
      </c>
    </row>
    <row r="340" spans="1:23" ht="14.1" customHeight="1">
      <c r="A340" s="37">
        <f t="shared" si="47"/>
        <v>340</v>
      </c>
      <c r="B340" s="265" t="s">
        <v>46</v>
      </c>
      <c r="C340" s="265" t="s">
        <v>130</v>
      </c>
      <c r="D340" s="276" t="s">
        <v>277</v>
      </c>
      <c r="E340" s="276" t="s">
        <v>525</v>
      </c>
      <c r="F340" s="265" t="s">
        <v>227</v>
      </c>
      <c r="G340" s="265" t="s">
        <v>96</v>
      </c>
      <c r="H340" s="277" t="s">
        <v>134</v>
      </c>
      <c r="I340" s="278">
        <v>3.2</v>
      </c>
      <c r="J340" s="279">
        <f t="shared" si="40"/>
        <v>251</v>
      </c>
      <c r="K340" s="280">
        <v>251</v>
      </c>
      <c r="L340" s="280"/>
      <c r="M340" s="280"/>
      <c r="N340" s="281" t="e">
        <f t="shared" si="41"/>
        <v>#DIV/0!</v>
      </c>
      <c r="O340" s="281">
        <f t="shared" si="42"/>
        <v>0</v>
      </c>
      <c r="P340" s="281">
        <f t="shared" si="43"/>
        <v>0</v>
      </c>
      <c r="Q340" s="282">
        <f>IF(K340="nio",0,IF(K340&gt;0,VLOOKUP(G340,'3-Productie normen'!A:N,VLOOKUP(K340,'3-Productie normen'!$B$31:$C$37,2,FALSE),FALSE)))/VLOOKUP(B340,'2-Kosten per locatie'!$A$14:$C$28,3,FALSE)</f>
        <v>0</v>
      </c>
      <c r="R340" s="282">
        <f t="shared" si="44"/>
        <v>0</v>
      </c>
      <c r="S340" s="282">
        <f t="shared" si="45"/>
        <v>0</v>
      </c>
      <c r="T340" s="283">
        <f>VLOOKUP(G340,'3-Productie normen'!A:N,11,FALSE)</f>
        <v>0</v>
      </c>
      <c r="U340" s="283"/>
      <c r="W340" s="284">
        <f t="shared" si="46"/>
        <v>803.2</v>
      </c>
    </row>
    <row r="341" spans="1:23" ht="14.1" customHeight="1">
      <c r="A341" s="37">
        <f t="shared" si="47"/>
        <v>341</v>
      </c>
      <c r="B341" s="265" t="s">
        <v>46</v>
      </c>
      <c r="C341" s="265" t="s">
        <v>130</v>
      </c>
      <c r="D341" s="276" t="s">
        <v>277</v>
      </c>
      <c r="E341" s="276" t="s">
        <v>526</v>
      </c>
      <c r="F341" s="265" t="s">
        <v>167</v>
      </c>
      <c r="G341" s="265" t="s">
        <v>81</v>
      </c>
      <c r="H341" s="277" t="s">
        <v>134</v>
      </c>
      <c r="I341" s="278">
        <v>84.5</v>
      </c>
      <c r="J341" s="279">
        <f t="shared" si="40"/>
        <v>251</v>
      </c>
      <c r="K341" s="280">
        <v>251</v>
      </c>
      <c r="L341" s="280"/>
      <c r="M341" s="280"/>
      <c r="N341" s="281" t="e">
        <f t="shared" si="41"/>
        <v>#DIV/0!</v>
      </c>
      <c r="O341" s="281">
        <f t="shared" si="42"/>
        <v>0</v>
      </c>
      <c r="P341" s="281">
        <f t="shared" si="43"/>
        <v>0</v>
      </c>
      <c r="Q341" s="282">
        <f>IF(K341="nio",0,IF(K341&gt;0,VLOOKUP(G341,'3-Productie normen'!A:N,VLOOKUP(K341,'3-Productie normen'!$B$31:$C$37,2,FALSE),FALSE)))/VLOOKUP(B341,'2-Kosten per locatie'!$A$14:$C$28,3,FALSE)</f>
        <v>0</v>
      </c>
      <c r="R341" s="282">
        <f t="shared" si="44"/>
        <v>0</v>
      </c>
      <c r="S341" s="282">
        <f t="shared" si="45"/>
        <v>0</v>
      </c>
      <c r="T341" s="283">
        <f>VLOOKUP(G341,'3-Productie normen'!A:N,11,FALSE)</f>
        <v>0</v>
      </c>
      <c r="U341" s="283"/>
      <c r="W341" s="284">
        <f t="shared" si="46"/>
        <v>21209.5</v>
      </c>
    </row>
    <row r="342" spans="1:23" ht="14.1" customHeight="1">
      <c r="A342" s="37">
        <f t="shared" si="47"/>
        <v>342</v>
      </c>
      <c r="B342" s="265" t="s">
        <v>46</v>
      </c>
      <c r="C342" s="265" t="s">
        <v>130</v>
      </c>
      <c r="D342" s="276" t="s">
        <v>277</v>
      </c>
      <c r="E342" s="276" t="s">
        <v>527</v>
      </c>
      <c r="F342" s="265" t="s">
        <v>227</v>
      </c>
      <c r="G342" s="265" t="s">
        <v>96</v>
      </c>
      <c r="H342" s="277" t="s">
        <v>134</v>
      </c>
      <c r="I342" s="278">
        <v>2.9</v>
      </c>
      <c r="J342" s="279">
        <f t="shared" si="40"/>
        <v>251</v>
      </c>
      <c r="K342" s="280">
        <v>251</v>
      </c>
      <c r="L342" s="280"/>
      <c r="M342" s="280"/>
      <c r="N342" s="281" t="e">
        <f t="shared" si="41"/>
        <v>#DIV/0!</v>
      </c>
      <c r="O342" s="281">
        <f t="shared" si="42"/>
        <v>0</v>
      </c>
      <c r="P342" s="281">
        <f t="shared" si="43"/>
        <v>0</v>
      </c>
      <c r="Q342" s="282">
        <f>IF(K342="nio",0,IF(K342&gt;0,VLOOKUP(G342,'3-Productie normen'!A:N,VLOOKUP(K342,'3-Productie normen'!$B$31:$C$37,2,FALSE),FALSE)))/VLOOKUP(B342,'2-Kosten per locatie'!$A$14:$C$28,3,FALSE)</f>
        <v>0</v>
      </c>
      <c r="R342" s="282">
        <f t="shared" si="44"/>
        <v>0</v>
      </c>
      <c r="S342" s="282">
        <f t="shared" si="45"/>
        <v>0</v>
      </c>
      <c r="T342" s="283">
        <f>VLOOKUP(G342,'3-Productie normen'!A:N,11,FALSE)</f>
        <v>0</v>
      </c>
      <c r="U342" s="283"/>
      <c r="W342" s="284">
        <f t="shared" si="46"/>
        <v>727.9</v>
      </c>
    </row>
    <row r="343" spans="1:23" ht="14.1" customHeight="1">
      <c r="A343" s="37">
        <f t="shared" si="47"/>
        <v>343</v>
      </c>
      <c r="B343" s="265" t="s">
        <v>46</v>
      </c>
      <c r="C343" s="265" t="s">
        <v>130</v>
      </c>
      <c r="D343" s="276" t="s">
        <v>277</v>
      </c>
      <c r="E343" s="276" t="s">
        <v>528</v>
      </c>
      <c r="F343" s="265" t="s">
        <v>227</v>
      </c>
      <c r="G343" s="265" t="s">
        <v>96</v>
      </c>
      <c r="H343" s="277" t="s">
        <v>134</v>
      </c>
      <c r="I343" s="278">
        <v>2.9</v>
      </c>
      <c r="J343" s="279">
        <f t="shared" si="40"/>
        <v>251</v>
      </c>
      <c r="K343" s="280">
        <v>251</v>
      </c>
      <c r="L343" s="280"/>
      <c r="M343" s="280"/>
      <c r="N343" s="281" t="e">
        <f t="shared" si="41"/>
        <v>#DIV/0!</v>
      </c>
      <c r="O343" s="281">
        <f t="shared" si="42"/>
        <v>0</v>
      </c>
      <c r="P343" s="281">
        <f t="shared" si="43"/>
        <v>0</v>
      </c>
      <c r="Q343" s="282">
        <f>IF(K343="nio",0,IF(K343&gt;0,VLOOKUP(G343,'3-Productie normen'!A:N,VLOOKUP(K343,'3-Productie normen'!$B$31:$C$37,2,FALSE),FALSE)))/VLOOKUP(B343,'2-Kosten per locatie'!$A$14:$C$28,3,FALSE)</f>
        <v>0</v>
      </c>
      <c r="R343" s="282">
        <f t="shared" si="44"/>
        <v>0</v>
      </c>
      <c r="S343" s="282">
        <f t="shared" si="45"/>
        <v>0</v>
      </c>
      <c r="T343" s="283">
        <f>VLOOKUP(G343,'3-Productie normen'!A:N,11,FALSE)</f>
        <v>0</v>
      </c>
      <c r="U343" s="283"/>
      <c r="W343" s="284">
        <f t="shared" si="46"/>
        <v>727.9</v>
      </c>
    </row>
    <row r="344" spans="1:23" ht="14.1" customHeight="1">
      <c r="A344" s="37">
        <f t="shared" si="47"/>
        <v>344</v>
      </c>
      <c r="B344" s="265" t="s">
        <v>46</v>
      </c>
      <c r="C344" s="265" t="s">
        <v>130</v>
      </c>
      <c r="D344" s="276" t="s">
        <v>277</v>
      </c>
      <c r="E344" s="276" t="s">
        <v>529</v>
      </c>
      <c r="F344" s="265" t="s">
        <v>227</v>
      </c>
      <c r="G344" s="265" t="s">
        <v>96</v>
      </c>
      <c r="H344" s="277" t="s">
        <v>134</v>
      </c>
      <c r="I344" s="278">
        <v>3.2</v>
      </c>
      <c r="J344" s="279">
        <f t="shared" si="40"/>
        <v>251</v>
      </c>
      <c r="K344" s="280">
        <v>251</v>
      </c>
      <c r="L344" s="280"/>
      <c r="M344" s="280"/>
      <c r="N344" s="281" t="e">
        <f t="shared" si="41"/>
        <v>#DIV/0!</v>
      </c>
      <c r="O344" s="281">
        <f t="shared" si="42"/>
        <v>0</v>
      </c>
      <c r="P344" s="281">
        <f t="shared" si="43"/>
        <v>0</v>
      </c>
      <c r="Q344" s="282">
        <f>IF(K344="nio",0,IF(K344&gt;0,VLOOKUP(G344,'3-Productie normen'!A:N,VLOOKUP(K344,'3-Productie normen'!$B$31:$C$37,2,FALSE),FALSE)))/VLOOKUP(B344,'2-Kosten per locatie'!$A$14:$C$28,3,FALSE)</f>
        <v>0</v>
      </c>
      <c r="R344" s="282">
        <f t="shared" si="44"/>
        <v>0</v>
      </c>
      <c r="S344" s="282">
        <f t="shared" si="45"/>
        <v>0</v>
      </c>
      <c r="T344" s="283">
        <f>VLOOKUP(G344,'3-Productie normen'!A:N,11,FALSE)</f>
        <v>0</v>
      </c>
      <c r="U344" s="283"/>
      <c r="W344" s="284">
        <f t="shared" si="46"/>
        <v>803.2</v>
      </c>
    </row>
    <row r="345" spans="1:23" ht="14.1" customHeight="1">
      <c r="A345" s="37">
        <f t="shared" si="47"/>
        <v>345</v>
      </c>
      <c r="B345" s="265" t="s">
        <v>46</v>
      </c>
      <c r="C345" s="265" t="s">
        <v>130</v>
      </c>
      <c r="D345" s="276" t="s">
        <v>277</v>
      </c>
      <c r="E345" s="276" t="s">
        <v>530</v>
      </c>
      <c r="F345" s="265" t="s">
        <v>225</v>
      </c>
      <c r="G345" s="265" t="s">
        <v>86</v>
      </c>
      <c r="H345" s="277" t="s">
        <v>138</v>
      </c>
      <c r="I345" s="278">
        <v>18.8</v>
      </c>
      <c r="J345" s="279">
        <f t="shared" si="40"/>
        <v>251</v>
      </c>
      <c r="K345" s="280">
        <v>251</v>
      </c>
      <c r="L345" s="280"/>
      <c r="M345" s="280"/>
      <c r="N345" s="281" t="e">
        <f t="shared" si="41"/>
        <v>#DIV/0!</v>
      </c>
      <c r="O345" s="281">
        <f t="shared" si="42"/>
        <v>0</v>
      </c>
      <c r="P345" s="281">
        <f t="shared" si="43"/>
        <v>0</v>
      </c>
      <c r="Q345" s="282">
        <f>IF(K345="nio",0,IF(K345&gt;0,VLOOKUP(G345,'3-Productie normen'!A:N,VLOOKUP(K345,'3-Productie normen'!$B$31:$C$37,2,FALSE),FALSE)))/VLOOKUP(B345,'2-Kosten per locatie'!$A$14:$C$28,3,FALSE)</f>
        <v>0</v>
      </c>
      <c r="R345" s="282">
        <f t="shared" si="44"/>
        <v>0</v>
      </c>
      <c r="S345" s="282">
        <f t="shared" si="45"/>
        <v>0</v>
      </c>
      <c r="T345" s="283">
        <f>VLOOKUP(G345,'3-Productie normen'!A:N,11,FALSE)</f>
        <v>0</v>
      </c>
      <c r="U345" s="283"/>
      <c r="W345" s="284">
        <f t="shared" si="46"/>
        <v>4718.8</v>
      </c>
    </row>
    <row r="346" spans="1:23" ht="14.1" customHeight="1">
      <c r="A346" s="37">
        <f t="shared" si="47"/>
        <v>346</v>
      </c>
      <c r="B346" s="265" t="s">
        <v>46</v>
      </c>
      <c r="C346" s="265" t="s">
        <v>130</v>
      </c>
      <c r="D346" s="276" t="s">
        <v>277</v>
      </c>
      <c r="E346" s="276" t="s">
        <v>531</v>
      </c>
      <c r="F346" s="265" t="s">
        <v>167</v>
      </c>
      <c r="G346" s="265" t="s">
        <v>81</v>
      </c>
      <c r="H346" s="277" t="s">
        <v>134</v>
      </c>
      <c r="I346" s="278">
        <v>82.5</v>
      </c>
      <c r="J346" s="279">
        <f t="shared" si="40"/>
        <v>251</v>
      </c>
      <c r="K346" s="280">
        <v>251</v>
      </c>
      <c r="L346" s="280"/>
      <c r="M346" s="280"/>
      <c r="N346" s="281" t="e">
        <f t="shared" si="41"/>
        <v>#DIV/0!</v>
      </c>
      <c r="O346" s="281">
        <f t="shared" si="42"/>
        <v>0</v>
      </c>
      <c r="P346" s="281">
        <f t="shared" si="43"/>
        <v>0</v>
      </c>
      <c r="Q346" s="282">
        <f>IF(K346="nio",0,IF(K346&gt;0,VLOOKUP(G346,'3-Productie normen'!A:N,VLOOKUP(K346,'3-Productie normen'!$B$31:$C$37,2,FALSE),FALSE)))/VLOOKUP(B346,'2-Kosten per locatie'!$A$14:$C$28,3,FALSE)</f>
        <v>0</v>
      </c>
      <c r="R346" s="282">
        <f t="shared" si="44"/>
        <v>0</v>
      </c>
      <c r="S346" s="282">
        <f t="shared" si="45"/>
        <v>0</v>
      </c>
      <c r="T346" s="283">
        <f>VLOOKUP(G346,'3-Productie normen'!A:N,11,FALSE)</f>
        <v>0</v>
      </c>
      <c r="U346" s="283"/>
      <c r="W346" s="284">
        <f t="shared" si="46"/>
        <v>20707.5</v>
      </c>
    </row>
    <row r="347" spans="1:23" ht="14.1" customHeight="1">
      <c r="A347" s="37">
        <f t="shared" si="47"/>
        <v>347</v>
      </c>
      <c r="B347" s="265" t="s">
        <v>46</v>
      </c>
      <c r="C347" s="265" t="s">
        <v>130</v>
      </c>
      <c r="D347" s="276" t="s">
        <v>277</v>
      </c>
      <c r="E347" s="276" t="s">
        <v>532</v>
      </c>
      <c r="F347" s="265" t="s">
        <v>227</v>
      </c>
      <c r="G347" s="265" t="s">
        <v>96</v>
      </c>
      <c r="H347" s="277" t="s">
        <v>134</v>
      </c>
      <c r="I347" s="278">
        <v>2.9</v>
      </c>
      <c r="J347" s="279">
        <f t="shared" si="40"/>
        <v>251</v>
      </c>
      <c r="K347" s="280">
        <v>251</v>
      </c>
      <c r="L347" s="280"/>
      <c r="M347" s="280"/>
      <c r="N347" s="281" t="e">
        <f t="shared" si="41"/>
        <v>#DIV/0!</v>
      </c>
      <c r="O347" s="281">
        <f t="shared" si="42"/>
        <v>0</v>
      </c>
      <c r="P347" s="281">
        <f t="shared" si="43"/>
        <v>0</v>
      </c>
      <c r="Q347" s="282">
        <f>IF(K347="nio",0,IF(K347&gt;0,VLOOKUP(G347,'3-Productie normen'!A:N,VLOOKUP(K347,'3-Productie normen'!$B$31:$C$37,2,FALSE),FALSE)))/VLOOKUP(B347,'2-Kosten per locatie'!$A$14:$C$28,3,FALSE)</f>
        <v>0</v>
      </c>
      <c r="R347" s="282">
        <f t="shared" si="44"/>
        <v>0</v>
      </c>
      <c r="S347" s="282">
        <f t="shared" si="45"/>
        <v>0</v>
      </c>
      <c r="T347" s="283">
        <f>VLOOKUP(G347,'3-Productie normen'!A:N,11,FALSE)</f>
        <v>0</v>
      </c>
      <c r="U347" s="283"/>
      <c r="W347" s="284">
        <f t="shared" si="46"/>
        <v>727.9</v>
      </c>
    </row>
    <row r="348" spans="1:23" ht="14.1" customHeight="1">
      <c r="A348" s="37">
        <f t="shared" si="47"/>
        <v>348</v>
      </c>
      <c r="B348" s="265" t="s">
        <v>46</v>
      </c>
      <c r="C348" s="265" t="s">
        <v>130</v>
      </c>
      <c r="D348" s="276" t="s">
        <v>277</v>
      </c>
      <c r="E348" s="276" t="s">
        <v>533</v>
      </c>
      <c r="F348" s="265" t="s">
        <v>227</v>
      </c>
      <c r="G348" s="265" t="s">
        <v>96</v>
      </c>
      <c r="H348" s="277" t="s">
        <v>134</v>
      </c>
      <c r="I348" s="278">
        <v>2.9</v>
      </c>
      <c r="J348" s="279">
        <f t="shared" si="40"/>
        <v>251</v>
      </c>
      <c r="K348" s="280">
        <v>251</v>
      </c>
      <c r="L348" s="280"/>
      <c r="M348" s="280"/>
      <c r="N348" s="281" t="e">
        <f t="shared" si="41"/>
        <v>#DIV/0!</v>
      </c>
      <c r="O348" s="281">
        <f t="shared" si="42"/>
        <v>0</v>
      </c>
      <c r="P348" s="281">
        <f t="shared" si="43"/>
        <v>0</v>
      </c>
      <c r="Q348" s="282">
        <f>IF(K348="nio",0,IF(K348&gt;0,VLOOKUP(G348,'3-Productie normen'!A:N,VLOOKUP(K348,'3-Productie normen'!$B$31:$C$37,2,FALSE),FALSE)))/VLOOKUP(B348,'2-Kosten per locatie'!$A$14:$C$28,3,FALSE)</f>
        <v>0</v>
      </c>
      <c r="R348" s="282">
        <f t="shared" si="44"/>
        <v>0</v>
      </c>
      <c r="S348" s="282">
        <f t="shared" si="45"/>
        <v>0</v>
      </c>
      <c r="T348" s="283">
        <f>VLOOKUP(G348,'3-Productie normen'!A:N,11,FALSE)</f>
        <v>0</v>
      </c>
      <c r="U348" s="283"/>
      <c r="W348" s="284">
        <f t="shared" si="46"/>
        <v>727.9</v>
      </c>
    </row>
    <row r="349" spans="1:23" ht="14.1" customHeight="1">
      <c r="A349" s="37">
        <f t="shared" si="47"/>
        <v>349</v>
      </c>
      <c r="B349" s="265" t="s">
        <v>46</v>
      </c>
      <c r="C349" s="265" t="s">
        <v>130</v>
      </c>
      <c r="D349" s="276" t="s">
        <v>277</v>
      </c>
      <c r="E349" s="276" t="s">
        <v>534</v>
      </c>
      <c r="F349" s="265" t="s">
        <v>227</v>
      </c>
      <c r="G349" s="265" t="s">
        <v>96</v>
      </c>
      <c r="H349" s="277" t="s">
        <v>134</v>
      </c>
      <c r="I349" s="278">
        <v>3.2</v>
      </c>
      <c r="J349" s="279">
        <f t="shared" si="40"/>
        <v>251</v>
      </c>
      <c r="K349" s="280">
        <v>251</v>
      </c>
      <c r="L349" s="280"/>
      <c r="M349" s="280"/>
      <c r="N349" s="281" t="e">
        <f t="shared" si="41"/>
        <v>#DIV/0!</v>
      </c>
      <c r="O349" s="281">
        <f t="shared" si="42"/>
        <v>0</v>
      </c>
      <c r="P349" s="281">
        <f t="shared" si="43"/>
        <v>0</v>
      </c>
      <c r="Q349" s="282">
        <f>IF(K349="nio",0,IF(K349&gt;0,VLOOKUP(G349,'3-Productie normen'!A:N,VLOOKUP(K349,'3-Productie normen'!$B$31:$C$37,2,FALSE),FALSE)))/VLOOKUP(B349,'2-Kosten per locatie'!$A$14:$C$28,3,FALSE)</f>
        <v>0</v>
      </c>
      <c r="R349" s="282">
        <f t="shared" si="44"/>
        <v>0</v>
      </c>
      <c r="S349" s="282">
        <f t="shared" si="45"/>
        <v>0</v>
      </c>
      <c r="T349" s="283">
        <f>VLOOKUP(G349,'3-Productie normen'!A:N,11,FALSE)</f>
        <v>0</v>
      </c>
      <c r="U349" s="283"/>
      <c r="W349" s="284">
        <f t="shared" si="46"/>
        <v>803.2</v>
      </c>
    </row>
    <row r="350" spans="1:23" ht="14.1" customHeight="1">
      <c r="A350" s="37">
        <f t="shared" si="47"/>
        <v>350</v>
      </c>
      <c r="B350" s="265" t="s">
        <v>46</v>
      </c>
      <c r="C350" s="265" t="s">
        <v>130</v>
      </c>
      <c r="D350" s="276" t="s">
        <v>277</v>
      </c>
      <c r="E350" s="276" t="s">
        <v>535</v>
      </c>
      <c r="F350" s="265" t="s">
        <v>167</v>
      </c>
      <c r="G350" s="265" t="s">
        <v>81</v>
      </c>
      <c r="H350" s="277" t="s">
        <v>134</v>
      </c>
      <c r="I350" s="278">
        <v>35</v>
      </c>
      <c r="J350" s="279">
        <f t="shared" si="40"/>
        <v>251</v>
      </c>
      <c r="K350" s="280">
        <v>251</v>
      </c>
      <c r="L350" s="280"/>
      <c r="M350" s="280"/>
      <c r="N350" s="281" t="e">
        <f t="shared" si="41"/>
        <v>#DIV/0!</v>
      </c>
      <c r="O350" s="281">
        <f t="shared" si="42"/>
        <v>0</v>
      </c>
      <c r="P350" s="281">
        <f t="shared" si="43"/>
        <v>0</v>
      </c>
      <c r="Q350" s="282">
        <f>IF(K350="nio",0,IF(K350&gt;0,VLOOKUP(G350,'3-Productie normen'!A:N,VLOOKUP(K350,'3-Productie normen'!$B$31:$C$37,2,FALSE),FALSE)))/VLOOKUP(B350,'2-Kosten per locatie'!$A$14:$C$28,3,FALSE)</f>
        <v>0</v>
      </c>
      <c r="R350" s="282">
        <f t="shared" si="44"/>
        <v>0</v>
      </c>
      <c r="S350" s="282">
        <f t="shared" si="45"/>
        <v>0</v>
      </c>
      <c r="T350" s="283">
        <f>VLOOKUP(G350,'3-Productie normen'!A:N,11,FALSE)</f>
        <v>0</v>
      </c>
      <c r="U350" s="283"/>
      <c r="W350" s="284">
        <f t="shared" si="46"/>
        <v>8785</v>
      </c>
    </row>
    <row r="351" spans="1:23" ht="14.1" customHeight="1">
      <c r="A351" s="37">
        <f t="shared" si="47"/>
        <v>351</v>
      </c>
      <c r="B351" s="265" t="s">
        <v>46</v>
      </c>
      <c r="C351" s="265" t="s">
        <v>130</v>
      </c>
      <c r="D351" s="276" t="s">
        <v>277</v>
      </c>
      <c r="E351" s="276" t="s">
        <v>536</v>
      </c>
      <c r="F351" s="265" t="s">
        <v>167</v>
      </c>
      <c r="G351" s="265" t="s">
        <v>81</v>
      </c>
      <c r="H351" s="277" t="s">
        <v>134</v>
      </c>
      <c r="I351" s="278">
        <v>41.5</v>
      </c>
      <c r="J351" s="279">
        <f t="shared" si="40"/>
        <v>251</v>
      </c>
      <c r="K351" s="280">
        <v>251</v>
      </c>
      <c r="L351" s="280"/>
      <c r="M351" s="280"/>
      <c r="N351" s="281" t="e">
        <f t="shared" si="41"/>
        <v>#DIV/0!</v>
      </c>
      <c r="O351" s="281">
        <f t="shared" si="42"/>
        <v>0</v>
      </c>
      <c r="P351" s="281">
        <f t="shared" si="43"/>
        <v>0</v>
      </c>
      <c r="Q351" s="282">
        <f>IF(K351="nio",0,IF(K351&gt;0,VLOOKUP(G351,'3-Productie normen'!A:N,VLOOKUP(K351,'3-Productie normen'!$B$31:$C$37,2,FALSE),FALSE)))/VLOOKUP(B351,'2-Kosten per locatie'!$A$14:$C$28,3,FALSE)</f>
        <v>0</v>
      </c>
      <c r="R351" s="282">
        <f t="shared" si="44"/>
        <v>0</v>
      </c>
      <c r="S351" s="282">
        <f t="shared" si="45"/>
        <v>0</v>
      </c>
      <c r="T351" s="283">
        <f>VLOOKUP(G351,'3-Productie normen'!A:N,11,FALSE)</f>
        <v>0</v>
      </c>
      <c r="U351" s="283"/>
      <c r="W351" s="284">
        <f t="shared" si="46"/>
        <v>10416.5</v>
      </c>
    </row>
    <row r="352" spans="1:23" ht="14.1" customHeight="1">
      <c r="A352" s="37">
        <f t="shared" si="47"/>
        <v>352</v>
      </c>
      <c r="B352" s="265" t="s">
        <v>46</v>
      </c>
      <c r="C352" s="265" t="s">
        <v>130</v>
      </c>
      <c r="D352" s="276" t="s">
        <v>277</v>
      </c>
      <c r="E352" s="276" t="s">
        <v>537</v>
      </c>
      <c r="F352" s="265" t="s">
        <v>227</v>
      </c>
      <c r="G352" s="265" t="s">
        <v>96</v>
      </c>
      <c r="H352" s="277" t="s">
        <v>134</v>
      </c>
      <c r="I352" s="278">
        <v>2.9</v>
      </c>
      <c r="J352" s="279">
        <f t="shared" si="40"/>
        <v>251</v>
      </c>
      <c r="K352" s="280">
        <v>251</v>
      </c>
      <c r="L352" s="280"/>
      <c r="M352" s="280"/>
      <c r="N352" s="281" t="e">
        <f t="shared" si="41"/>
        <v>#DIV/0!</v>
      </c>
      <c r="O352" s="281">
        <f t="shared" si="42"/>
        <v>0</v>
      </c>
      <c r="P352" s="281">
        <f t="shared" si="43"/>
        <v>0</v>
      </c>
      <c r="Q352" s="282">
        <f>IF(K352="nio",0,IF(K352&gt;0,VLOOKUP(G352,'3-Productie normen'!A:N,VLOOKUP(K352,'3-Productie normen'!$B$31:$C$37,2,FALSE),FALSE)))/VLOOKUP(B352,'2-Kosten per locatie'!$A$14:$C$28,3,FALSE)</f>
        <v>0</v>
      </c>
      <c r="R352" s="282">
        <f t="shared" si="44"/>
        <v>0</v>
      </c>
      <c r="S352" s="282">
        <f t="shared" si="45"/>
        <v>0</v>
      </c>
      <c r="T352" s="283">
        <f>VLOOKUP(G352,'3-Productie normen'!A:N,11,FALSE)</f>
        <v>0</v>
      </c>
      <c r="U352" s="283"/>
      <c r="W352" s="284">
        <f t="shared" si="46"/>
        <v>727.9</v>
      </c>
    </row>
    <row r="353" spans="1:23" ht="14.1" customHeight="1">
      <c r="A353" s="37">
        <f t="shared" si="47"/>
        <v>353</v>
      </c>
      <c r="B353" s="265" t="s">
        <v>46</v>
      </c>
      <c r="C353" s="265" t="s">
        <v>130</v>
      </c>
      <c r="D353" s="276" t="s">
        <v>277</v>
      </c>
      <c r="E353" s="276" t="s">
        <v>538</v>
      </c>
      <c r="F353" s="265" t="s">
        <v>227</v>
      </c>
      <c r="G353" s="265" t="s">
        <v>96</v>
      </c>
      <c r="H353" s="277" t="s">
        <v>134</v>
      </c>
      <c r="I353" s="278">
        <v>2.9</v>
      </c>
      <c r="J353" s="279">
        <f t="shared" si="40"/>
        <v>251</v>
      </c>
      <c r="K353" s="280">
        <v>251</v>
      </c>
      <c r="L353" s="280"/>
      <c r="M353" s="280"/>
      <c r="N353" s="281" t="e">
        <f t="shared" si="41"/>
        <v>#DIV/0!</v>
      </c>
      <c r="O353" s="281">
        <f t="shared" si="42"/>
        <v>0</v>
      </c>
      <c r="P353" s="281">
        <f t="shared" si="43"/>
        <v>0</v>
      </c>
      <c r="Q353" s="282">
        <f>IF(K353="nio",0,IF(K353&gt;0,VLOOKUP(G353,'3-Productie normen'!A:N,VLOOKUP(K353,'3-Productie normen'!$B$31:$C$37,2,FALSE),FALSE)))/VLOOKUP(B353,'2-Kosten per locatie'!$A$14:$C$28,3,FALSE)</f>
        <v>0</v>
      </c>
      <c r="R353" s="282">
        <f t="shared" si="44"/>
        <v>0</v>
      </c>
      <c r="S353" s="282">
        <f t="shared" si="45"/>
        <v>0</v>
      </c>
      <c r="T353" s="283">
        <f>VLOOKUP(G353,'3-Productie normen'!A:N,11,FALSE)</f>
        <v>0</v>
      </c>
      <c r="U353" s="283"/>
      <c r="W353" s="284">
        <f t="shared" si="46"/>
        <v>727.9</v>
      </c>
    </row>
    <row r="354" spans="1:23" ht="14.1" customHeight="1">
      <c r="A354" s="37">
        <f t="shared" si="47"/>
        <v>354</v>
      </c>
      <c r="B354" s="265" t="s">
        <v>46</v>
      </c>
      <c r="C354" s="265" t="s">
        <v>130</v>
      </c>
      <c r="D354" s="276" t="s">
        <v>277</v>
      </c>
      <c r="E354" s="276" t="s">
        <v>539</v>
      </c>
      <c r="F354" s="265" t="s">
        <v>227</v>
      </c>
      <c r="G354" s="265" t="s">
        <v>96</v>
      </c>
      <c r="H354" s="277" t="s">
        <v>134</v>
      </c>
      <c r="I354" s="278">
        <v>3.2</v>
      </c>
      <c r="J354" s="279">
        <f t="shared" si="40"/>
        <v>251</v>
      </c>
      <c r="K354" s="280">
        <v>251</v>
      </c>
      <c r="L354" s="280"/>
      <c r="M354" s="280"/>
      <c r="N354" s="281" t="e">
        <f t="shared" si="41"/>
        <v>#DIV/0!</v>
      </c>
      <c r="O354" s="281">
        <f t="shared" si="42"/>
        <v>0</v>
      </c>
      <c r="P354" s="281">
        <f t="shared" si="43"/>
        <v>0</v>
      </c>
      <c r="Q354" s="282">
        <f>IF(K354="nio",0,IF(K354&gt;0,VLOOKUP(G354,'3-Productie normen'!A:N,VLOOKUP(K354,'3-Productie normen'!$B$31:$C$37,2,FALSE),FALSE)))/VLOOKUP(B354,'2-Kosten per locatie'!$A$14:$C$28,3,FALSE)</f>
        <v>0</v>
      </c>
      <c r="R354" s="282">
        <f t="shared" si="44"/>
        <v>0</v>
      </c>
      <c r="S354" s="282">
        <f t="shared" si="45"/>
        <v>0</v>
      </c>
      <c r="T354" s="283">
        <f>VLOOKUP(G354,'3-Productie normen'!A:N,11,FALSE)</f>
        <v>0</v>
      </c>
      <c r="U354" s="283"/>
      <c r="W354" s="284">
        <f t="shared" si="46"/>
        <v>803.2</v>
      </c>
    </row>
    <row r="355" spans="1:23" ht="14.1" customHeight="1">
      <c r="A355" s="37">
        <f t="shared" si="47"/>
        <v>355</v>
      </c>
      <c r="B355" s="265" t="s">
        <v>46</v>
      </c>
      <c r="C355" s="265" t="s">
        <v>130</v>
      </c>
      <c r="D355" s="276" t="s">
        <v>277</v>
      </c>
      <c r="E355" s="276" t="s">
        <v>540</v>
      </c>
      <c r="F355" s="265" t="s">
        <v>235</v>
      </c>
      <c r="G355" s="265" t="s">
        <v>96</v>
      </c>
      <c r="H355" s="277" t="s">
        <v>134</v>
      </c>
      <c r="I355" s="278">
        <v>28.2</v>
      </c>
      <c r="J355" s="279">
        <f t="shared" si="40"/>
        <v>251</v>
      </c>
      <c r="K355" s="280">
        <v>251</v>
      </c>
      <c r="L355" s="280"/>
      <c r="M355" s="280"/>
      <c r="N355" s="281" t="e">
        <f t="shared" si="41"/>
        <v>#DIV/0!</v>
      </c>
      <c r="O355" s="281">
        <f t="shared" si="42"/>
        <v>0</v>
      </c>
      <c r="P355" s="281">
        <f t="shared" si="43"/>
        <v>0</v>
      </c>
      <c r="Q355" s="282">
        <f>IF(K355="nio",0,IF(K355&gt;0,VLOOKUP(G355,'3-Productie normen'!A:N,VLOOKUP(K355,'3-Productie normen'!$B$31:$C$37,2,FALSE),FALSE)))/VLOOKUP(B355,'2-Kosten per locatie'!$A$14:$C$28,3,FALSE)</f>
        <v>0</v>
      </c>
      <c r="R355" s="282">
        <f t="shared" si="44"/>
        <v>0</v>
      </c>
      <c r="S355" s="282">
        <f t="shared" si="45"/>
        <v>0</v>
      </c>
      <c r="T355" s="283">
        <f>VLOOKUP(G355,'3-Productie normen'!A:N,11,FALSE)</f>
        <v>0</v>
      </c>
      <c r="U355" s="283"/>
      <c r="W355" s="284">
        <f t="shared" si="46"/>
        <v>7078.2</v>
      </c>
    </row>
    <row r="356" spans="1:23" ht="14.1" customHeight="1">
      <c r="A356" s="37">
        <f t="shared" si="47"/>
        <v>356</v>
      </c>
      <c r="B356" s="265" t="s">
        <v>46</v>
      </c>
      <c r="C356" s="265" t="s">
        <v>130</v>
      </c>
      <c r="D356" s="276" t="s">
        <v>277</v>
      </c>
      <c r="E356" s="276" t="s">
        <v>541</v>
      </c>
      <c r="F356" s="265" t="s">
        <v>235</v>
      </c>
      <c r="G356" s="265" t="s">
        <v>96</v>
      </c>
      <c r="H356" s="277" t="s">
        <v>134</v>
      </c>
      <c r="I356" s="278">
        <v>18.600000000000001</v>
      </c>
      <c r="J356" s="279">
        <f t="shared" si="40"/>
        <v>251</v>
      </c>
      <c r="K356" s="280">
        <v>251</v>
      </c>
      <c r="L356" s="280"/>
      <c r="M356" s="280"/>
      <c r="N356" s="281" t="e">
        <f t="shared" si="41"/>
        <v>#DIV/0!</v>
      </c>
      <c r="O356" s="281">
        <f t="shared" si="42"/>
        <v>0</v>
      </c>
      <c r="P356" s="281">
        <f t="shared" si="43"/>
        <v>0</v>
      </c>
      <c r="Q356" s="282">
        <f>IF(K356="nio",0,IF(K356&gt;0,VLOOKUP(G356,'3-Productie normen'!A:N,VLOOKUP(K356,'3-Productie normen'!$B$31:$C$37,2,FALSE),FALSE)))/VLOOKUP(B356,'2-Kosten per locatie'!$A$14:$C$28,3,FALSE)</f>
        <v>0</v>
      </c>
      <c r="R356" s="282">
        <f t="shared" si="44"/>
        <v>0</v>
      </c>
      <c r="S356" s="282">
        <f t="shared" si="45"/>
        <v>0</v>
      </c>
      <c r="T356" s="283">
        <f>VLOOKUP(G356,'3-Productie normen'!A:N,11,FALSE)</f>
        <v>0</v>
      </c>
      <c r="U356" s="283"/>
      <c r="W356" s="284">
        <f t="shared" si="46"/>
        <v>4668.6000000000004</v>
      </c>
    </row>
    <row r="357" spans="1:23" ht="14.1" customHeight="1">
      <c r="A357" s="37">
        <f t="shared" si="47"/>
        <v>357</v>
      </c>
      <c r="B357" s="265" t="s">
        <v>46</v>
      </c>
      <c r="C357" s="265" t="s">
        <v>130</v>
      </c>
      <c r="D357" s="276" t="s">
        <v>277</v>
      </c>
      <c r="E357" s="276" t="s">
        <v>542</v>
      </c>
      <c r="F357" s="265" t="s">
        <v>235</v>
      </c>
      <c r="G357" s="265" t="s">
        <v>96</v>
      </c>
      <c r="H357" s="277" t="s">
        <v>134</v>
      </c>
      <c r="I357" s="278">
        <v>32.4</v>
      </c>
      <c r="J357" s="279">
        <f t="shared" si="40"/>
        <v>251</v>
      </c>
      <c r="K357" s="280">
        <v>251</v>
      </c>
      <c r="L357" s="280"/>
      <c r="M357" s="280"/>
      <c r="N357" s="281" t="e">
        <f t="shared" si="41"/>
        <v>#DIV/0!</v>
      </c>
      <c r="O357" s="281">
        <f t="shared" si="42"/>
        <v>0</v>
      </c>
      <c r="P357" s="281">
        <f t="shared" si="43"/>
        <v>0</v>
      </c>
      <c r="Q357" s="282">
        <f>IF(K357="nio",0,IF(K357&gt;0,VLOOKUP(G357,'3-Productie normen'!A:N,VLOOKUP(K357,'3-Productie normen'!$B$31:$C$37,2,FALSE),FALSE)))/VLOOKUP(B357,'2-Kosten per locatie'!$A$14:$C$28,3,FALSE)</f>
        <v>0</v>
      </c>
      <c r="R357" s="282">
        <f t="shared" si="44"/>
        <v>0</v>
      </c>
      <c r="S357" s="282">
        <f t="shared" si="45"/>
        <v>0</v>
      </c>
      <c r="T357" s="283">
        <f>VLOOKUP(G357,'3-Productie normen'!A:N,11,FALSE)</f>
        <v>0</v>
      </c>
      <c r="U357" s="283"/>
      <c r="W357" s="284">
        <f t="shared" si="46"/>
        <v>8132.4</v>
      </c>
    </row>
    <row r="358" spans="1:23" ht="14.1" customHeight="1">
      <c r="A358" s="37">
        <f t="shared" si="47"/>
        <v>358</v>
      </c>
      <c r="B358" s="265" t="s">
        <v>46</v>
      </c>
      <c r="C358" s="265" t="s">
        <v>130</v>
      </c>
      <c r="D358" s="276" t="s">
        <v>277</v>
      </c>
      <c r="E358" s="276" t="s">
        <v>543</v>
      </c>
      <c r="F358" s="265" t="s">
        <v>160</v>
      </c>
      <c r="G358" s="265" t="s">
        <v>96</v>
      </c>
      <c r="H358" s="277" t="s">
        <v>134</v>
      </c>
      <c r="I358" s="278">
        <v>76.099999999999994</v>
      </c>
      <c r="J358" s="279">
        <f t="shared" si="40"/>
        <v>251</v>
      </c>
      <c r="K358" s="280">
        <v>251</v>
      </c>
      <c r="L358" s="280"/>
      <c r="M358" s="280"/>
      <c r="N358" s="281" t="e">
        <f t="shared" si="41"/>
        <v>#DIV/0!</v>
      </c>
      <c r="O358" s="281">
        <f t="shared" si="42"/>
        <v>0</v>
      </c>
      <c r="P358" s="281">
        <f t="shared" si="43"/>
        <v>0</v>
      </c>
      <c r="Q358" s="282">
        <f>IF(K358="nio",0,IF(K358&gt;0,VLOOKUP(G358,'3-Productie normen'!A:N,VLOOKUP(K358,'3-Productie normen'!$B$31:$C$37,2,FALSE),FALSE)))/VLOOKUP(B358,'2-Kosten per locatie'!$A$14:$C$28,3,FALSE)</f>
        <v>0</v>
      </c>
      <c r="R358" s="282">
        <f t="shared" si="44"/>
        <v>0</v>
      </c>
      <c r="S358" s="282">
        <f t="shared" si="45"/>
        <v>0</v>
      </c>
      <c r="T358" s="283">
        <f>VLOOKUP(G358,'3-Productie normen'!A:N,11,FALSE)</f>
        <v>0</v>
      </c>
      <c r="U358" s="283"/>
      <c r="W358" s="284">
        <f t="shared" si="46"/>
        <v>19101.099999999999</v>
      </c>
    </row>
    <row r="359" spans="1:23" ht="14.1" customHeight="1">
      <c r="A359" s="37">
        <f t="shared" si="47"/>
        <v>359</v>
      </c>
      <c r="B359" s="265" t="s">
        <v>46</v>
      </c>
      <c r="C359" s="265" t="s">
        <v>130</v>
      </c>
      <c r="D359" s="276" t="s">
        <v>277</v>
      </c>
      <c r="E359" s="276" t="s">
        <v>544</v>
      </c>
      <c r="F359" s="265" t="s">
        <v>170</v>
      </c>
      <c r="G359" s="265" t="s">
        <v>92</v>
      </c>
      <c r="H359" s="277" t="s">
        <v>134</v>
      </c>
      <c r="I359" s="278">
        <v>26.2</v>
      </c>
      <c r="J359" s="279">
        <f t="shared" si="40"/>
        <v>12</v>
      </c>
      <c r="K359" s="280">
        <v>12</v>
      </c>
      <c r="L359" s="280"/>
      <c r="M359" s="280"/>
      <c r="N359" s="281" t="e">
        <f t="shared" si="41"/>
        <v>#DIV/0!</v>
      </c>
      <c r="O359" s="281">
        <f t="shared" si="42"/>
        <v>0</v>
      </c>
      <c r="P359" s="281">
        <f t="shared" si="43"/>
        <v>0</v>
      </c>
      <c r="Q359" s="282">
        <f>IF(K359="nio",0,IF(K359&gt;0,VLOOKUP(G359,'3-Productie normen'!A:N,VLOOKUP(K359,'3-Productie normen'!$B$31:$C$37,2,FALSE),FALSE)))/VLOOKUP(B359,'2-Kosten per locatie'!$A$14:$C$28,3,FALSE)</f>
        <v>0</v>
      </c>
      <c r="R359" s="282">
        <f t="shared" si="44"/>
        <v>0</v>
      </c>
      <c r="S359" s="282">
        <f t="shared" si="45"/>
        <v>0</v>
      </c>
      <c r="T359" s="283">
        <f>VLOOKUP(G359,'3-Productie normen'!A:N,11,FALSE)</f>
        <v>0</v>
      </c>
      <c r="U359" s="283"/>
      <c r="W359" s="284">
        <f t="shared" si="46"/>
        <v>314.39999999999998</v>
      </c>
    </row>
    <row r="360" spans="1:23" ht="14.1" customHeight="1">
      <c r="A360" s="37">
        <f t="shared" si="47"/>
        <v>360</v>
      </c>
      <c r="B360" s="265" t="s">
        <v>46</v>
      </c>
      <c r="C360" s="265" t="s">
        <v>130</v>
      </c>
      <c r="D360" s="276" t="s">
        <v>277</v>
      </c>
      <c r="E360" s="276" t="s">
        <v>545</v>
      </c>
      <c r="F360" s="265" t="s">
        <v>186</v>
      </c>
      <c r="G360" s="265" t="s">
        <v>85</v>
      </c>
      <c r="H360" s="277" t="s">
        <v>134</v>
      </c>
      <c r="I360" s="278">
        <v>70.2</v>
      </c>
      <c r="J360" s="279">
        <f t="shared" si="40"/>
        <v>251</v>
      </c>
      <c r="K360" s="280">
        <v>251</v>
      </c>
      <c r="L360" s="280"/>
      <c r="M360" s="280"/>
      <c r="N360" s="281" t="e">
        <f t="shared" si="41"/>
        <v>#DIV/0!</v>
      </c>
      <c r="O360" s="281">
        <f t="shared" si="42"/>
        <v>0</v>
      </c>
      <c r="P360" s="281">
        <f t="shared" si="43"/>
        <v>0</v>
      </c>
      <c r="Q360" s="282">
        <f>IF(K360="nio",0,IF(K360&gt;0,VLOOKUP(G360,'3-Productie normen'!A:N,VLOOKUP(K360,'3-Productie normen'!$B$31:$C$37,2,FALSE),FALSE)))/VLOOKUP(B360,'2-Kosten per locatie'!$A$14:$C$28,3,FALSE)</f>
        <v>0</v>
      </c>
      <c r="R360" s="282">
        <f t="shared" si="44"/>
        <v>0</v>
      </c>
      <c r="S360" s="282">
        <f t="shared" si="45"/>
        <v>0</v>
      </c>
      <c r="T360" s="283">
        <f>VLOOKUP(G360,'3-Productie normen'!A:N,11,FALSE)</f>
        <v>0</v>
      </c>
      <c r="U360" s="283"/>
      <c r="W360" s="284">
        <f t="shared" si="46"/>
        <v>17620.2</v>
      </c>
    </row>
    <row r="361" spans="1:23" ht="14.1" customHeight="1">
      <c r="A361" s="37">
        <f t="shared" si="47"/>
        <v>361</v>
      </c>
      <c r="B361" s="265" t="s">
        <v>46</v>
      </c>
      <c r="C361" s="265" t="s">
        <v>130</v>
      </c>
      <c r="D361" s="276" t="s">
        <v>277</v>
      </c>
      <c r="E361" s="276" t="s">
        <v>546</v>
      </c>
      <c r="F361" s="265" t="s">
        <v>186</v>
      </c>
      <c r="G361" s="265" t="s">
        <v>85</v>
      </c>
      <c r="H361" s="277" t="s">
        <v>134</v>
      </c>
      <c r="I361" s="278">
        <v>22.6</v>
      </c>
      <c r="J361" s="279">
        <f t="shared" si="40"/>
        <v>251</v>
      </c>
      <c r="K361" s="280">
        <v>251</v>
      </c>
      <c r="L361" s="280"/>
      <c r="M361" s="280"/>
      <c r="N361" s="281" t="e">
        <f t="shared" si="41"/>
        <v>#DIV/0!</v>
      </c>
      <c r="O361" s="281">
        <f t="shared" si="42"/>
        <v>0</v>
      </c>
      <c r="P361" s="281">
        <f t="shared" si="43"/>
        <v>0</v>
      </c>
      <c r="Q361" s="282">
        <f>IF(K361="nio",0,IF(K361&gt;0,VLOOKUP(G361,'3-Productie normen'!A:N,VLOOKUP(K361,'3-Productie normen'!$B$31:$C$37,2,FALSE),FALSE)))/VLOOKUP(B361,'2-Kosten per locatie'!$A$14:$C$28,3,FALSE)</f>
        <v>0</v>
      </c>
      <c r="R361" s="282">
        <f t="shared" si="44"/>
        <v>0</v>
      </c>
      <c r="S361" s="282">
        <f t="shared" si="45"/>
        <v>0</v>
      </c>
      <c r="T361" s="283">
        <f>VLOOKUP(G361,'3-Productie normen'!A:N,11,FALSE)</f>
        <v>0</v>
      </c>
      <c r="U361" s="283"/>
      <c r="W361" s="284">
        <f t="shared" si="46"/>
        <v>5672.6</v>
      </c>
    </row>
    <row r="362" spans="1:23" ht="14.1" customHeight="1">
      <c r="A362" s="37">
        <f t="shared" si="47"/>
        <v>362</v>
      </c>
      <c r="B362" s="265" t="s">
        <v>46</v>
      </c>
      <c r="C362" s="265" t="s">
        <v>130</v>
      </c>
      <c r="D362" s="276" t="s">
        <v>277</v>
      </c>
      <c r="E362" s="276" t="s">
        <v>547</v>
      </c>
      <c r="F362" s="265" t="s">
        <v>186</v>
      </c>
      <c r="G362" s="265" t="s">
        <v>85</v>
      </c>
      <c r="H362" s="277" t="s">
        <v>134</v>
      </c>
      <c r="I362" s="278">
        <v>45</v>
      </c>
      <c r="J362" s="279">
        <f t="shared" si="40"/>
        <v>251</v>
      </c>
      <c r="K362" s="280">
        <v>251</v>
      </c>
      <c r="L362" s="280"/>
      <c r="M362" s="280"/>
      <c r="N362" s="281" t="e">
        <f t="shared" si="41"/>
        <v>#DIV/0!</v>
      </c>
      <c r="O362" s="281">
        <f t="shared" si="42"/>
        <v>0</v>
      </c>
      <c r="P362" s="281">
        <f t="shared" si="43"/>
        <v>0</v>
      </c>
      <c r="Q362" s="282">
        <f>IF(K362="nio",0,IF(K362&gt;0,VLOOKUP(G362,'3-Productie normen'!A:N,VLOOKUP(K362,'3-Productie normen'!$B$31:$C$37,2,FALSE),FALSE)))/VLOOKUP(B362,'2-Kosten per locatie'!$A$14:$C$28,3,FALSE)</f>
        <v>0</v>
      </c>
      <c r="R362" s="282">
        <f t="shared" si="44"/>
        <v>0</v>
      </c>
      <c r="S362" s="282">
        <f t="shared" si="45"/>
        <v>0</v>
      </c>
      <c r="T362" s="283">
        <f>VLOOKUP(G362,'3-Productie normen'!A:N,11,FALSE)</f>
        <v>0</v>
      </c>
      <c r="U362" s="283"/>
      <c r="W362" s="284">
        <f t="shared" si="46"/>
        <v>11295</v>
      </c>
    </row>
    <row r="363" spans="1:23" ht="14.1" customHeight="1">
      <c r="A363" s="37">
        <f t="shared" si="47"/>
        <v>363</v>
      </c>
      <c r="B363" s="265" t="s">
        <v>46</v>
      </c>
      <c r="C363" s="265" t="s">
        <v>130</v>
      </c>
      <c r="D363" s="276" t="s">
        <v>277</v>
      </c>
      <c r="E363" s="276" t="s">
        <v>548</v>
      </c>
      <c r="F363" s="265" t="s">
        <v>186</v>
      </c>
      <c r="G363" s="265" t="s">
        <v>85</v>
      </c>
      <c r="H363" s="277" t="s">
        <v>134</v>
      </c>
      <c r="I363" s="278">
        <v>47.1</v>
      </c>
      <c r="J363" s="279">
        <f t="shared" ref="J363:J426" si="48">SUM(K363:M363)</f>
        <v>251</v>
      </c>
      <c r="K363" s="280">
        <v>251</v>
      </c>
      <c r="L363" s="280"/>
      <c r="M363" s="280"/>
      <c r="N363" s="281" t="e">
        <f t="shared" ref="N363:N407" si="49">IF(K363="nio",0,IF(K363&gt;0,K363*I363/Q363,0))</f>
        <v>#DIV/0!</v>
      </c>
      <c r="O363" s="281">
        <f t="shared" ref="O363:O407" si="50">IF(L363&gt;0,L363*I363/R363,0)</f>
        <v>0</v>
      </c>
      <c r="P363" s="281">
        <f t="shared" ref="P363:P407" si="51">IF(M363&gt;0,M363*I363/S363,0)</f>
        <v>0</v>
      </c>
      <c r="Q363" s="282">
        <f>IF(K363="nio",0,IF(K363&gt;0,VLOOKUP(G363,'3-Productie normen'!A:N,VLOOKUP(K363,'3-Productie normen'!$B$31:$C$37,2,FALSE),FALSE)))/VLOOKUP(B363,'2-Kosten per locatie'!$A$14:$C$28,3,FALSE)</f>
        <v>0</v>
      </c>
      <c r="R363" s="282">
        <f t="shared" ref="R363:R407" si="52">IF(L363&gt;0,Q363*$R$8,0)</f>
        <v>0</v>
      </c>
      <c r="S363" s="282">
        <f t="shared" ref="S363:S407" si="53">IF(M363&gt;0,Q363*$S$8,0)</f>
        <v>0</v>
      </c>
      <c r="T363" s="283">
        <f>VLOOKUP(G363,'3-Productie normen'!A:N,11,FALSE)</f>
        <v>0</v>
      </c>
      <c r="U363" s="283"/>
      <c r="W363" s="284">
        <f t="shared" ref="W363:W407" si="54">J363*I363</f>
        <v>11822.1</v>
      </c>
    </row>
    <row r="364" spans="1:23" ht="14.1" customHeight="1">
      <c r="A364" s="37">
        <f t="shared" si="47"/>
        <v>364</v>
      </c>
      <c r="B364" s="265" t="s">
        <v>46</v>
      </c>
      <c r="C364" s="265" t="s">
        <v>130</v>
      </c>
      <c r="D364" s="276" t="s">
        <v>277</v>
      </c>
      <c r="E364" s="276" t="s">
        <v>549</v>
      </c>
      <c r="F364" s="265" t="s">
        <v>199</v>
      </c>
      <c r="G364" s="265" t="s">
        <v>94</v>
      </c>
      <c r="H364" s="277" t="s">
        <v>175</v>
      </c>
      <c r="I364" s="278">
        <v>7.2</v>
      </c>
      <c r="J364" s="279">
        <f t="shared" si="48"/>
        <v>502</v>
      </c>
      <c r="K364" s="280">
        <v>251</v>
      </c>
      <c r="L364" s="280">
        <v>251</v>
      </c>
      <c r="M364" s="280"/>
      <c r="N364" s="281" t="e">
        <f t="shared" si="49"/>
        <v>#DIV/0!</v>
      </c>
      <c r="O364" s="281" t="e">
        <f t="shared" si="50"/>
        <v>#DIV/0!</v>
      </c>
      <c r="P364" s="281">
        <f t="shared" si="51"/>
        <v>0</v>
      </c>
      <c r="Q364" s="282">
        <f>IF(K364="nio",0,IF(K364&gt;0,VLOOKUP(G364,'3-Productie normen'!A:N,VLOOKUP(K364,'3-Productie normen'!$B$31:$C$37,2,FALSE),FALSE)))/VLOOKUP(B364,'2-Kosten per locatie'!$A$14:$C$28,3,FALSE)</f>
        <v>0</v>
      </c>
      <c r="R364" s="282">
        <f t="shared" si="52"/>
        <v>0</v>
      </c>
      <c r="S364" s="282">
        <f t="shared" si="53"/>
        <v>0</v>
      </c>
      <c r="T364" s="283">
        <f>VLOOKUP(G364,'3-Productie normen'!A:N,11,FALSE)</f>
        <v>0</v>
      </c>
      <c r="U364" s="283"/>
      <c r="W364" s="284">
        <f t="shared" si="54"/>
        <v>3614.4</v>
      </c>
    </row>
    <row r="365" spans="1:23" ht="14.1" customHeight="1">
      <c r="A365" s="37">
        <f t="shared" si="47"/>
        <v>365</v>
      </c>
      <c r="B365" s="265" t="s">
        <v>46</v>
      </c>
      <c r="C365" s="265" t="s">
        <v>130</v>
      </c>
      <c r="D365" s="276" t="s">
        <v>277</v>
      </c>
      <c r="E365" s="276" t="s">
        <v>550</v>
      </c>
      <c r="F365" s="265" t="s">
        <v>199</v>
      </c>
      <c r="G365" s="265" t="s">
        <v>94</v>
      </c>
      <c r="H365" s="277" t="s">
        <v>175</v>
      </c>
      <c r="I365" s="278">
        <v>7.2</v>
      </c>
      <c r="J365" s="279">
        <f t="shared" si="48"/>
        <v>502</v>
      </c>
      <c r="K365" s="280">
        <v>251</v>
      </c>
      <c r="L365" s="280">
        <v>251</v>
      </c>
      <c r="M365" s="280"/>
      <c r="N365" s="281" t="e">
        <f t="shared" si="49"/>
        <v>#DIV/0!</v>
      </c>
      <c r="O365" s="281" t="e">
        <f t="shared" si="50"/>
        <v>#DIV/0!</v>
      </c>
      <c r="P365" s="281">
        <f t="shared" si="51"/>
        <v>0</v>
      </c>
      <c r="Q365" s="282">
        <f>IF(K365="nio",0,IF(K365&gt;0,VLOOKUP(G365,'3-Productie normen'!A:N,VLOOKUP(K365,'3-Productie normen'!$B$31:$C$37,2,FALSE),FALSE)))/VLOOKUP(B365,'2-Kosten per locatie'!$A$14:$C$28,3,FALSE)</f>
        <v>0</v>
      </c>
      <c r="R365" s="282">
        <f t="shared" si="52"/>
        <v>0</v>
      </c>
      <c r="S365" s="282">
        <f t="shared" si="53"/>
        <v>0</v>
      </c>
      <c r="T365" s="283">
        <f>VLOOKUP(G365,'3-Productie normen'!A:N,11,FALSE)</f>
        <v>0</v>
      </c>
      <c r="U365" s="283"/>
      <c r="W365" s="284">
        <f t="shared" si="54"/>
        <v>3614.4</v>
      </c>
    </row>
    <row r="366" spans="1:23" ht="14.1" customHeight="1">
      <c r="A366" s="37">
        <f t="shared" si="47"/>
        <v>366</v>
      </c>
      <c r="B366" s="265" t="s">
        <v>46</v>
      </c>
      <c r="C366" s="265" t="s">
        <v>130</v>
      </c>
      <c r="D366" s="276" t="s">
        <v>277</v>
      </c>
      <c r="E366" s="276" t="s">
        <v>551</v>
      </c>
      <c r="F366" s="265" t="s">
        <v>205</v>
      </c>
      <c r="G366" s="265" t="s">
        <v>97</v>
      </c>
      <c r="H366" s="277"/>
      <c r="I366" s="278">
        <v>0</v>
      </c>
      <c r="J366" s="279">
        <f t="shared" si="48"/>
        <v>0</v>
      </c>
      <c r="K366" s="280" t="s">
        <v>151</v>
      </c>
      <c r="L366" s="280"/>
      <c r="M366" s="280"/>
      <c r="N366" s="281">
        <f t="shared" si="49"/>
        <v>0</v>
      </c>
      <c r="O366" s="281">
        <f t="shared" si="50"/>
        <v>0</v>
      </c>
      <c r="P366" s="281">
        <f t="shared" si="51"/>
        <v>0</v>
      </c>
      <c r="Q366" s="282">
        <f>IF(K366="nio",0,IF(K366&gt;0,VLOOKUP(G366,'3-Productie normen'!A:N,VLOOKUP(K366,'3-Productie normen'!$B$31:$C$37,2,FALSE),FALSE)))/VLOOKUP(B366,'2-Kosten per locatie'!$A$14:$C$28,3,FALSE)</f>
        <v>0</v>
      </c>
      <c r="R366" s="282">
        <f t="shared" si="52"/>
        <v>0</v>
      </c>
      <c r="S366" s="282">
        <f t="shared" si="53"/>
        <v>0</v>
      </c>
      <c r="T366" s="283">
        <f>VLOOKUP(G366,'3-Productie normen'!A:N,11,FALSE)</f>
        <v>0</v>
      </c>
      <c r="U366" s="283"/>
      <c r="W366" s="284">
        <f t="shared" si="54"/>
        <v>0</v>
      </c>
    </row>
    <row r="367" spans="1:23" ht="14.1" customHeight="1">
      <c r="A367" s="37">
        <f t="shared" si="47"/>
        <v>367</v>
      </c>
      <c r="B367" s="265" t="s">
        <v>46</v>
      </c>
      <c r="C367" s="265" t="s">
        <v>130</v>
      </c>
      <c r="D367" s="276" t="s">
        <v>277</v>
      </c>
      <c r="E367" s="276" t="s">
        <v>552</v>
      </c>
      <c r="F367" s="265" t="s">
        <v>212</v>
      </c>
      <c r="G367" s="265" t="s">
        <v>95</v>
      </c>
      <c r="H367" s="277" t="s">
        <v>175</v>
      </c>
      <c r="I367" s="278">
        <v>12</v>
      </c>
      <c r="J367" s="279">
        <f t="shared" si="48"/>
        <v>251</v>
      </c>
      <c r="K367" s="280">
        <v>251</v>
      </c>
      <c r="L367" s="280"/>
      <c r="M367" s="280"/>
      <c r="N367" s="281" t="e">
        <f t="shared" si="49"/>
        <v>#DIV/0!</v>
      </c>
      <c r="O367" s="281">
        <f t="shared" si="50"/>
        <v>0</v>
      </c>
      <c r="P367" s="281">
        <f t="shared" si="51"/>
        <v>0</v>
      </c>
      <c r="Q367" s="282">
        <f>IF(K367="nio",0,IF(K367&gt;0,VLOOKUP(G367,'3-Productie normen'!A:N,VLOOKUP(K367,'3-Productie normen'!$B$31:$C$37,2,FALSE),FALSE)))/VLOOKUP(B367,'2-Kosten per locatie'!$A$14:$C$28,3,FALSE)</f>
        <v>0</v>
      </c>
      <c r="R367" s="282">
        <f t="shared" si="52"/>
        <v>0</v>
      </c>
      <c r="S367" s="282">
        <f t="shared" si="53"/>
        <v>0</v>
      </c>
      <c r="T367" s="283">
        <f>VLOOKUP(G367,'3-Productie normen'!A:N,11,FALSE)</f>
        <v>0</v>
      </c>
      <c r="U367" s="283"/>
      <c r="W367" s="284">
        <f t="shared" si="54"/>
        <v>3012</v>
      </c>
    </row>
    <row r="368" spans="1:23" ht="14.1" customHeight="1">
      <c r="A368" s="37">
        <f t="shared" si="47"/>
        <v>368</v>
      </c>
      <c r="B368" s="265" t="s">
        <v>46</v>
      </c>
      <c r="C368" s="265" t="s">
        <v>130</v>
      </c>
      <c r="D368" s="276" t="s">
        <v>277</v>
      </c>
      <c r="E368" s="276" t="s">
        <v>553</v>
      </c>
      <c r="F368" s="265" t="s">
        <v>212</v>
      </c>
      <c r="G368" s="265" t="s">
        <v>95</v>
      </c>
      <c r="H368" s="277" t="s">
        <v>175</v>
      </c>
      <c r="I368" s="278">
        <v>12</v>
      </c>
      <c r="J368" s="279">
        <f t="shared" si="48"/>
        <v>251</v>
      </c>
      <c r="K368" s="280">
        <v>251</v>
      </c>
      <c r="L368" s="280"/>
      <c r="M368" s="280"/>
      <c r="N368" s="281" t="e">
        <f t="shared" si="49"/>
        <v>#DIV/0!</v>
      </c>
      <c r="O368" s="281">
        <f t="shared" si="50"/>
        <v>0</v>
      </c>
      <c r="P368" s="281">
        <f t="shared" si="51"/>
        <v>0</v>
      </c>
      <c r="Q368" s="282">
        <f>IF(K368="nio",0,IF(K368&gt;0,VLOOKUP(G368,'3-Productie normen'!A:N,VLOOKUP(K368,'3-Productie normen'!$B$31:$C$37,2,FALSE),FALSE)))/VLOOKUP(B368,'2-Kosten per locatie'!$A$14:$C$28,3,FALSE)</f>
        <v>0</v>
      </c>
      <c r="R368" s="282">
        <f t="shared" si="52"/>
        <v>0</v>
      </c>
      <c r="S368" s="282">
        <f t="shared" si="53"/>
        <v>0</v>
      </c>
      <c r="T368" s="283">
        <f>VLOOKUP(G368,'3-Productie normen'!A:N,11,FALSE)</f>
        <v>0</v>
      </c>
      <c r="U368" s="283"/>
      <c r="W368" s="284">
        <f t="shared" si="54"/>
        <v>3012</v>
      </c>
    </row>
    <row r="369" spans="1:23" ht="14.1" customHeight="1">
      <c r="A369" s="37">
        <f t="shared" si="47"/>
        <v>369</v>
      </c>
      <c r="B369" s="265" t="s">
        <v>46</v>
      </c>
      <c r="C369" s="265" t="s">
        <v>130</v>
      </c>
      <c r="D369" s="276" t="s">
        <v>277</v>
      </c>
      <c r="E369" s="276" t="s">
        <v>554</v>
      </c>
      <c r="F369" s="265" t="s">
        <v>216</v>
      </c>
      <c r="G369" s="265" t="s">
        <v>97</v>
      </c>
      <c r="H369" s="277" t="s">
        <v>175</v>
      </c>
      <c r="I369" s="278">
        <v>1.4</v>
      </c>
      <c r="J369" s="279">
        <f t="shared" si="48"/>
        <v>0</v>
      </c>
      <c r="K369" s="280" t="s">
        <v>151</v>
      </c>
      <c r="L369" s="280"/>
      <c r="M369" s="280"/>
      <c r="N369" s="281">
        <f t="shared" si="49"/>
        <v>0</v>
      </c>
      <c r="O369" s="281">
        <f t="shared" si="50"/>
        <v>0</v>
      </c>
      <c r="P369" s="281">
        <f t="shared" si="51"/>
        <v>0</v>
      </c>
      <c r="Q369" s="282">
        <f>IF(K369="nio",0,IF(K369&gt;0,VLOOKUP(G369,'3-Productie normen'!A:N,VLOOKUP(K369,'3-Productie normen'!$B$31:$C$37,2,FALSE),FALSE)))/VLOOKUP(B369,'2-Kosten per locatie'!$A$14:$C$28,3,FALSE)</f>
        <v>0</v>
      </c>
      <c r="R369" s="282">
        <f t="shared" si="52"/>
        <v>0</v>
      </c>
      <c r="S369" s="282">
        <f t="shared" si="53"/>
        <v>0</v>
      </c>
      <c r="T369" s="283">
        <f>VLOOKUP(G369,'3-Productie normen'!A:N,11,FALSE)</f>
        <v>0</v>
      </c>
      <c r="U369" s="283"/>
      <c r="W369" s="284">
        <f t="shared" si="54"/>
        <v>0</v>
      </c>
    </row>
    <row r="370" spans="1:23" ht="14.1" customHeight="1">
      <c r="A370" s="37">
        <f t="shared" si="47"/>
        <v>370</v>
      </c>
      <c r="B370" s="265" t="s">
        <v>46</v>
      </c>
      <c r="C370" s="265" t="s">
        <v>130</v>
      </c>
      <c r="D370" s="276" t="s">
        <v>335</v>
      </c>
      <c r="E370" s="276" t="s">
        <v>555</v>
      </c>
      <c r="F370" s="265" t="s">
        <v>167</v>
      </c>
      <c r="G370" s="265" t="s">
        <v>81</v>
      </c>
      <c r="H370" s="277" t="s">
        <v>134</v>
      </c>
      <c r="I370" s="278">
        <v>46.4</v>
      </c>
      <c r="J370" s="279">
        <f t="shared" si="48"/>
        <v>251</v>
      </c>
      <c r="K370" s="280">
        <v>251</v>
      </c>
      <c r="L370" s="280"/>
      <c r="M370" s="280"/>
      <c r="N370" s="281" t="e">
        <f t="shared" si="49"/>
        <v>#DIV/0!</v>
      </c>
      <c r="O370" s="281">
        <f t="shared" si="50"/>
        <v>0</v>
      </c>
      <c r="P370" s="281">
        <f t="shared" si="51"/>
        <v>0</v>
      </c>
      <c r="Q370" s="282">
        <f>IF(K370="nio",0,IF(K370&gt;0,VLOOKUP(G370,'3-Productie normen'!A:N,VLOOKUP(K370,'3-Productie normen'!$B$31:$C$37,2,FALSE),FALSE)))/VLOOKUP(B370,'2-Kosten per locatie'!$A$14:$C$28,3,FALSE)</f>
        <v>0</v>
      </c>
      <c r="R370" s="282">
        <f t="shared" si="52"/>
        <v>0</v>
      </c>
      <c r="S370" s="282">
        <f t="shared" si="53"/>
        <v>0</v>
      </c>
      <c r="T370" s="283">
        <f>VLOOKUP(G370,'3-Productie normen'!A:N,11,FALSE)</f>
        <v>0</v>
      </c>
      <c r="U370" s="283"/>
      <c r="W370" s="284">
        <f t="shared" si="54"/>
        <v>11646.4</v>
      </c>
    </row>
    <row r="371" spans="1:23" ht="14.1" customHeight="1">
      <c r="A371" s="37">
        <f t="shared" si="47"/>
        <v>371</v>
      </c>
      <c r="B371" s="265" t="s">
        <v>46</v>
      </c>
      <c r="C371" s="265" t="s">
        <v>130</v>
      </c>
      <c r="D371" s="276" t="s">
        <v>335</v>
      </c>
      <c r="E371" s="276" t="s">
        <v>556</v>
      </c>
      <c r="F371" s="265" t="s">
        <v>167</v>
      </c>
      <c r="G371" s="265" t="s">
        <v>81</v>
      </c>
      <c r="H371" s="277" t="s">
        <v>134</v>
      </c>
      <c r="I371" s="278">
        <v>27.9</v>
      </c>
      <c r="J371" s="279">
        <f t="shared" si="48"/>
        <v>251</v>
      </c>
      <c r="K371" s="280">
        <v>251</v>
      </c>
      <c r="L371" s="280"/>
      <c r="M371" s="280"/>
      <c r="N371" s="281" t="e">
        <f t="shared" si="49"/>
        <v>#DIV/0!</v>
      </c>
      <c r="O371" s="281">
        <f t="shared" si="50"/>
        <v>0</v>
      </c>
      <c r="P371" s="281">
        <f t="shared" si="51"/>
        <v>0</v>
      </c>
      <c r="Q371" s="282">
        <f>IF(K371="nio",0,IF(K371&gt;0,VLOOKUP(G371,'3-Productie normen'!A:N,VLOOKUP(K371,'3-Productie normen'!$B$31:$C$37,2,FALSE),FALSE)))/VLOOKUP(B371,'2-Kosten per locatie'!$A$14:$C$28,3,FALSE)</f>
        <v>0</v>
      </c>
      <c r="R371" s="282">
        <f t="shared" si="52"/>
        <v>0</v>
      </c>
      <c r="S371" s="282">
        <f t="shared" si="53"/>
        <v>0</v>
      </c>
      <c r="T371" s="283">
        <f>VLOOKUP(G371,'3-Productie normen'!A:N,11,FALSE)</f>
        <v>0</v>
      </c>
      <c r="U371" s="283"/>
      <c r="W371" s="284">
        <f t="shared" si="54"/>
        <v>7002.9</v>
      </c>
    </row>
    <row r="372" spans="1:23" ht="14.1" customHeight="1">
      <c r="A372" s="37">
        <f t="shared" si="47"/>
        <v>372</v>
      </c>
      <c r="B372" s="265" t="s">
        <v>46</v>
      </c>
      <c r="C372" s="265" t="s">
        <v>130</v>
      </c>
      <c r="D372" s="276" t="s">
        <v>335</v>
      </c>
      <c r="E372" s="276" t="s">
        <v>557</v>
      </c>
      <c r="F372" s="265" t="s">
        <v>227</v>
      </c>
      <c r="G372" s="265" t="s">
        <v>96</v>
      </c>
      <c r="H372" s="277" t="s">
        <v>134</v>
      </c>
      <c r="I372" s="278">
        <v>2.9</v>
      </c>
      <c r="J372" s="279">
        <f t="shared" si="48"/>
        <v>251</v>
      </c>
      <c r="K372" s="280">
        <v>251</v>
      </c>
      <c r="L372" s="280"/>
      <c r="M372" s="280"/>
      <c r="N372" s="281" t="e">
        <f t="shared" si="49"/>
        <v>#DIV/0!</v>
      </c>
      <c r="O372" s="281">
        <f t="shared" si="50"/>
        <v>0</v>
      </c>
      <c r="P372" s="281">
        <f t="shared" si="51"/>
        <v>0</v>
      </c>
      <c r="Q372" s="282">
        <f>IF(K372="nio",0,IF(K372&gt;0,VLOOKUP(G372,'3-Productie normen'!A:N,VLOOKUP(K372,'3-Productie normen'!$B$31:$C$37,2,FALSE),FALSE)))/VLOOKUP(B372,'2-Kosten per locatie'!$A$14:$C$28,3,FALSE)</f>
        <v>0</v>
      </c>
      <c r="R372" s="282">
        <f t="shared" si="52"/>
        <v>0</v>
      </c>
      <c r="S372" s="282">
        <f t="shared" si="53"/>
        <v>0</v>
      </c>
      <c r="T372" s="283">
        <f>VLOOKUP(G372,'3-Productie normen'!A:N,11,FALSE)</f>
        <v>0</v>
      </c>
      <c r="U372" s="283"/>
      <c r="W372" s="284">
        <f t="shared" si="54"/>
        <v>727.9</v>
      </c>
    </row>
    <row r="373" spans="1:23" ht="14.1" customHeight="1">
      <c r="A373" s="37">
        <f t="shared" si="47"/>
        <v>373</v>
      </c>
      <c r="B373" s="265" t="s">
        <v>46</v>
      </c>
      <c r="C373" s="265" t="s">
        <v>130</v>
      </c>
      <c r="D373" s="276" t="s">
        <v>335</v>
      </c>
      <c r="E373" s="276" t="s">
        <v>558</v>
      </c>
      <c r="F373" s="265" t="s">
        <v>227</v>
      </c>
      <c r="G373" s="265" t="s">
        <v>96</v>
      </c>
      <c r="H373" s="277" t="s">
        <v>134</v>
      </c>
      <c r="I373" s="278">
        <v>2.9</v>
      </c>
      <c r="J373" s="279">
        <f t="shared" si="48"/>
        <v>251</v>
      </c>
      <c r="K373" s="280">
        <v>251</v>
      </c>
      <c r="L373" s="280"/>
      <c r="M373" s="280"/>
      <c r="N373" s="281" t="e">
        <f t="shared" si="49"/>
        <v>#DIV/0!</v>
      </c>
      <c r="O373" s="281">
        <f t="shared" si="50"/>
        <v>0</v>
      </c>
      <c r="P373" s="281">
        <f t="shared" si="51"/>
        <v>0</v>
      </c>
      <c r="Q373" s="282">
        <f>IF(K373="nio",0,IF(K373&gt;0,VLOOKUP(G373,'3-Productie normen'!A:N,VLOOKUP(K373,'3-Productie normen'!$B$31:$C$37,2,FALSE),FALSE)))/VLOOKUP(B373,'2-Kosten per locatie'!$A$14:$C$28,3,FALSE)</f>
        <v>0</v>
      </c>
      <c r="R373" s="282">
        <f t="shared" si="52"/>
        <v>0</v>
      </c>
      <c r="S373" s="282">
        <f t="shared" si="53"/>
        <v>0</v>
      </c>
      <c r="T373" s="283">
        <f>VLOOKUP(G373,'3-Productie normen'!A:N,11,FALSE)</f>
        <v>0</v>
      </c>
      <c r="U373" s="283"/>
      <c r="W373" s="284">
        <f t="shared" si="54"/>
        <v>727.9</v>
      </c>
    </row>
    <row r="374" spans="1:23" ht="14.1" customHeight="1">
      <c r="A374" s="37">
        <f t="shared" si="47"/>
        <v>374</v>
      </c>
      <c r="B374" s="265" t="s">
        <v>46</v>
      </c>
      <c r="C374" s="265" t="s">
        <v>130</v>
      </c>
      <c r="D374" s="276" t="s">
        <v>335</v>
      </c>
      <c r="E374" s="276" t="s">
        <v>559</v>
      </c>
      <c r="F374" s="265" t="s">
        <v>227</v>
      </c>
      <c r="G374" s="265" t="s">
        <v>96</v>
      </c>
      <c r="H374" s="277" t="s">
        <v>134</v>
      </c>
      <c r="I374" s="278">
        <v>3</v>
      </c>
      <c r="J374" s="279">
        <f t="shared" si="48"/>
        <v>251</v>
      </c>
      <c r="K374" s="280">
        <v>251</v>
      </c>
      <c r="L374" s="280"/>
      <c r="M374" s="280"/>
      <c r="N374" s="281" t="e">
        <f t="shared" si="49"/>
        <v>#DIV/0!</v>
      </c>
      <c r="O374" s="281">
        <f t="shared" si="50"/>
        <v>0</v>
      </c>
      <c r="P374" s="281">
        <f t="shared" si="51"/>
        <v>0</v>
      </c>
      <c r="Q374" s="282">
        <f>IF(K374="nio",0,IF(K374&gt;0,VLOOKUP(G374,'3-Productie normen'!A:N,VLOOKUP(K374,'3-Productie normen'!$B$31:$C$37,2,FALSE),FALSE)))/VLOOKUP(B374,'2-Kosten per locatie'!$A$14:$C$28,3,FALSE)</f>
        <v>0</v>
      </c>
      <c r="R374" s="282">
        <f t="shared" si="52"/>
        <v>0</v>
      </c>
      <c r="S374" s="282">
        <f t="shared" si="53"/>
        <v>0</v>
      </c>
      <c r="T374" s="283">
        <f>VLOOKUP(G374,'3-Productie normen'!A:N,11,FALSE)</f>
        <v>0</v>
      </c>
      <c r="U374" s="283"/>
      <c r="W374" s="284">
        <f t="shared" si="54"/>
        <v>753</v>
      </c>
    </row>
    <row r="375" spans="1:23" ht="14.1" customHeight="1">
      <c r="A375" s="37">
        <f t="shared" si="47"/>
        <v>375</v>
      </c>
      <c r="B375" s="265" t="s">
        <v>46</v>
      </c>
      <c r="C375" s="265" t="s">
        <v>130</v>
      </c>
      <c r="D375" s="276" t="s">
        <v>335</v>
      </c>
      <c r="E375" s="276" t="s">
        <v>560</v>
      </c>
      <c r="F375" s="265" t="s">
        <v>167</v>
      </c>
      <c r="G375" s="265" t="s">
        <v>81</v>
      </c>
      <c r="H375" s="277" t="s">
        <v>134</v>
      </c>
      <c r="I375" s="278">
        <v>42.7</v>
      </c>
      <c r="J375" s="279">
        <f t="shared" si="48"/>
        <v>251</v>
      </c>
      <c r="K375" s="280">
        <v>251</v>
      </c>
      <c r="L375" s="280"/>
      <c r="M375" s="280"/>
      <c r="N375" s="281" t="e">
        <f t="shared" si="49"/>
        <v>#DIV/0!</v>
      </c>
      <c r="O375" s="281">
        <f t="shared" si="50"/>
        <v>0</v>
      </c>
      <c r="P375" s="281">
        <f t="shared" si="51"/>
        <v>0</v>
      </c>
      <c r="Q375" s="282">
        <f>IF(K375="nio",0,IF(K375&gt;0,VLOOKUP(G375,'3-Productie normen'!A:N,VLOOKUP(K375,'3-Productie normen'!$B$31:$C$37,2,FALSE),FALSE)))/VLOOKUP(B375,'2-Kosten per locatie'!$A$14:$C$28,3,FALSE)</f>
        <v>0</v>
      </c>
      <c r="R375" s="282">
        <f t="shared" si="52"/>
        <v>0</v>
      </c>
      <c r="S375" s="282">
        <f t="shared" si="53"/>
        <v>0</v>
      </c>
      <c r="T375" s="283">
        <f>VLOOKUP(G375,'3-Productie normen'!A:N,11,FALSE)</f>
        <v>0</v>
      </c>
      <c r="U375" s="283"/>
      <c r="W375" s="284">
        <f t="shared" si="54"/>
        <v>10717.7</v>
      </c>
    </row>
    <row r="376" spans="1:23" ht="14.1" customHeight="1">
      <c r="A376" s="37">
        <f t="shared" si="47"/>
        <v>376</v>
      </c>
      <c r="B376" s="265" t="s">
        <v>46</v>
      </c>
      <c r="C376" s="265" t="s">
        <v>130</v>
      </c>
      <c r="D376" s="276" t="s">
        <v>335</v>
      </c>
      <c r="E376" s="276" t="s">
        <v>561</v>
      </c>
      <c r="F376" s="265" t="s">
        <v>235</v>
      </c>
      <c r="G376" s="265" t="s">
        <v>96</v>
      </c>
      <c r="H376" s="277" t="s">
        <v>134</v>
      </c>
      <c r="I376" s="278">
        <v>18.600000000000001</v>
      </c>
      <c r="J376" s="279">
        <f t="shared" si="48"/>
        <v>251</v>
      </c>
      <c r="K376" s="280">
        <v>251</v>
      </c>
      <c r="L376" s="280"/>
      <c r="M376" s="280"/>
      <c r="N376" s="281" t="e">
        <f t="shared" si="49"/>
        <v>#DIV/0!</v>
      </c>
      <c r="O376" s="281">
        <f t="shared" si="50"/>
        <v>0</v>
      </c>
      <c r="P376" s="281">
        <f t="shared" si="51"/>
        <v>0</v>
      </c>
      <c r="Q376" s="282">
        <f>IF(K376="nio",0,IF(K376&gt;0,VLOOKUP(G376,'3-Productie normen'!A:N,VLOOKUP(K376,'3-Productie normen'!$B$31:$C$37,2,FALSE),FALSE)))/VLOOKUP(B376,'2-Kosten per locatie'!$A$14:$C$28,3,FALSE)</f>
        <v>0</v>
      </c>
      <c r="R376" s="282">
        <f t="shared" si="52"/>
        <v>0</v>
      </c>
      <c r="S376" s="282">
        <f t="shared" si="53"/>
        <v>0</v>
      </c>
      <c r="T376" s="283">
        <f>VLOOKUP(G376,'3-Productie normen'!A:N,11,FALSE)</f>
        <v>0</v>
      </c>
      <c r="U376" s="283"/>
      <c r="W376" s="284">
        <f t="shared" si="54"/>
        <v>4668.6000000000004</v>
      </c>
    </row>
    <row r="377" spans="1:23" ht="14.1" customHeight="1">
      <c r="A377" s="37">
        <f t="shared" si="47"/>
        <v>377</v>
      </c>
      <c r="B377" s="265" t="s">
        <v>46</v>
      </c>
      <c r="C377" s="265" t="s">
        <v>130</v>
      </c>
      <c r="D377" s="276" t="s">
        <v>335</v>
      </c>
      <c r="E377" s="276" t="s">
        <v>562</v>
      </c>
      <c r="F377" s="265" t="s">
        <v>167</v>
      </c>
      <c r="G377" s="265" t="s">
        <v>81</v>
      </c>
      <c r="H377" s="277" t="s">
        <v>134</v>
      </c>
      <c r="I377" s="278">
        <v>47.1</v>
      </c>
      <c r="J377" s="279">
        <f t="shared" si="48"/>
        <v>251</v>
      </c>
      <c r="K377" s="280">
        <v>251</v>
      </c>
      <c r="L377" s="280"/>
      <c r="M377" s="280"/>
      <c r="N377" s="281" t="e">
        <f t="shared" si="49"/>
        <v>#DIV/0!</v>
      </c>
      <c r="O377" s="281">
        <f t="shared" si="50"/>
        <v>0</v>
      </c>
      <c r="P377" s="281">
        <f t="shared" si="51"/>
        <v>0</v>
      </c>
      <c r="Q377" s="282">
        <f>IF(K377="nio",0,IF(K377&gt;0,VLOOKUP(G377,'3-Productie normen'!A:N,VLOOKUP(K377,'3-Productie normen'!$B$31:$C$37,2,FALSE),FALSE)))/VLOOKUP(B377,'2-Kosten per locatie'!$A$14:$C$28,3,FALSE)</f>
        <v>0</v>
      </c>
      <c r="R377" s="282">
        <f t="shared" si="52"/>
        <v>0</v>
      </c>
      <c r="S377" s="282">
        <f t="shared" si="53"/>
        <v>0</v>
      </c>
      <c r="T377" s="283">
        <f>VLOOKUP(G377,'3-Productie normen'!A:N,11,FALSE)</f>
        <v>0</v>
      </c>
      <c r="U377" s="283"/>
      <c r="W377" s="284">
        <f t="shared" si="54"/>
        <v>11822.1</v>
      </c>
    </row>
    <row r="378" spans="1:23" ht="14.1" customHeight="1">
      <c r="A378" s="37">
        <f t="shared" si="47"/>
        <v>378</v>
      </c>
      <c r="B378" s="265" t="s">
        <v>46</v>
      </c>
      <c r="C378" s="265" t="s">
        <v>130</v>
      </c>
      <c r="D378" s="276" t="s">
        <v>335</v>
      </c>
      <c r="E378" s="276" t="s">
        <v>563</v>
      </c>
      <c r="F378" s="265" t="s">
        <v>227</v>
      </c>
      <c r="G378" s="265" t="s">
        <v>96</v>
      </c>
      <c r="H378" s="277" t="s">
        <v>134</v>
      </c>
      <c r="I378" s="278">
        <v>2.9</v>
      </c>
      <c r="J378" s="279">
        <f t="shared" si="48"/>
        <v>251</v>
      </c>
      <c r="K378" s="280">
        <v>251</v>
      </c>
      <c r="L378" s="280"/>
      <c r="M378" s="280"/>
      <c r="N378" s="281" t="e">
        <f t="shared" si="49"/>
        <v>#DIV/0!</v>
      </c>
      <c r="O378" s="281">
        <f t="shared" si="50"/>
        <v>0</v>
      </c>
      <c r="P378" s="281">
        <f t="shared" si="51"/>
        <v>0</v>
      </c>
      <c r="Q378" s="282">
        <f>IF(K378="nio",0,IF(K378&gt;0,VLOOKUP(G378,'3-Productie normen'!A:N,VLOOKUP(K378,'3-Productie normen'!$B$31:$C$37,2,FALSE),FALSE)))/VLOOKUP(B378,'2-Kosten per locatie'!$A$14:$C$28,3,FALSE)</f>
        <v>0</v>
      </c>
      <c r="R378" s="282">
        <f t="shared" si="52"/>
        <v>0</v>
      </c>
      <c r="S378" s="282">
        <f t="shared" si="53"/>
        <v>0</v>
      </c>
      <c r="T378" s="283">
        <f>VLOOKUP(G378,'3-Productie normen'!A:N,11,FALSE)</f>
        <v>0</v>
      </c>
      <c r="U378" s="283"/>
      <c r="W378" s="284">
        <f t="shared" si="54"/>
        <v>727.9</v>
      </c>
    </row>
    <row r="379" spans="1:23" ht="14.1" customHeight="1">
      <c r="A379" s="37">
        <f t="shared" si="47"/>
        <v>379</v>
      </c>
      <c r="B379" s="265" t="s">
        <v>46</v>
      </c>
      <c r="C379" s="265" t="s">
        <v>130</v>
      </c>
      <c r="D379" s="276" t="s">
        <v>335</v>
      </c>
      <c r="E379" s="276" t="s">
        <v>564</v>
      </c>
      <c r="F379" s="265" t="s">
        <v>227</v>
      </c>
      <c r="G379" s="265" t="s">
        <v>96</v>
      </c>
      <c r="H379" s="277" t="s">
        <v>134</v>
      </c>
      <c r="I379" s="278">
        <v>2.9</v>
      </c>
      <c r="J379" s="279">
        <f t="shared" si="48"/>
        <v>251</v>
      </c>
      <c r="K379" s="280">
        <v>251</v>
      </c>
      <c r="L379" s="280"/>
      <c r="M379" s="280"/>
      <c r="N379" s="281" t="e">
        <f t="shared" si="49"/>
        <v>#DIV/0!</v>
      </c>
      <c r="O379" s="281">
        <f t="shared" si="50"/>
        <v>0</v>
      </c>
      <c r="P379" s="281">
        <f t="shared" si="51"/>
        <v>0</v>
      </c>
      <c r="Q379" s="282">
        <f>IF(K379="nio",0,IF(K379&gt;0,VLOOKUP(G379,'3-Productie normen'!A:N,VLOOKUP(K379,'3-Productie normen'!$B$31:$C$37,2,FALSE),FALSE)))/VLOOKUP(B379,'2-Kosten per locatie'!$A$14:$C$28,3,FALSE)</f>
        <v>0</v>
      </c>
      <c r="R379" s="282">
        <f t="shared" si="52"/>
        <v>0</v>
      </c>
      <c r="S379" s="282">
        <f t="shared" si="53"/>
        <v>0</v>
      </c>
      <c r="T379" s="283">
        <f>VLOOKUP(G379,'3-Productie normen'!A:N,11,FALSE)</f>
        <v>0</v>
      </c>
      <c r="U379" s="283"/>
      <c r="W379" s="284">
        <f t="shared" si="54"/>
        <v>727.9</v>
      </c>
    </row>
    <row r="380" spans="1:23" ht="14.1" customHeight="1">
      <c r="A380" s="37">
        <f t="shared" si="47"/>
        <v>380</v>
      </c>
      <c r="B380" s="265" t="s">
        <v>46</v>
      </c>
      <c r="C380" s="265" t="s">
        <v>130</v>
      </c>
      <c r="D380" s="276" t="s">
        <v>335</v>
      </c>
      <c r="E380" s="276" t="s">
        <v>565</v>
      </c>
      <c r="F380" s="265" t="s">
        <v>227</v>
      </c>
      <c r="G380" s="265" t="s">
        <v>96</v>
      </c>
      <c r="H380" s="277" t="s">
        <v>134</v>
      </c>
      <c r="I380" s="278">
        <v>3.2</v>
      </c>
      <c r="J380" s="279">
        <f t="shared" si="48"/>
        <v>251</v>
      </c>
      <c r="K380" s="280">
        <v>251</v>
      </c>
      <c r="L380" s="280"/>
      <c r="M380" s="280"/>
      <c r="N380" s="281" t="e">
        <f t="shared" si="49"/>
        <v>#DIV/0!</v>
      </c>
      <c r="O380" s="281">
        <f t="shared" si="50"/>
        <v>0</v>
      </c>
      <c r="P380" s="281">
        <f t="shared" si="51"/>
        <v>0</v>
      </c>
      <c r="Q380" s="282">
        <f>IF(K380="nio",0,IF(K380&gt;0,VLOOKUP(G380,'3-Productie normen'!A:N,VLOOKUP(K380,'3-Productie normen'!$B$31:$C$37,2,FALSE),FALSE)))/VLOOKUP(B380,'2-Kosten per locatie'!$A$14:$C$28,3,FALSE)</f>
        <v>0</v>
      </c>
      <c r="R380" s="282">
        <f t="shared" si="52"/>
        <v>0</v>
      </c>
      <c r="S380" s="282">
        <f t="shared" si="53"/>
        <v>0</v>
      </c>
      <c r="T380" s="283">
        <f>VLOOKUP(G380,'3-Productie normen'!A:N,11,FALSE)</f>
        <v>0</v>
      </c>
      <c r="U380" s="283"/>
      <c r="W380" s="284">
        <f t="shared" si="54"/>
        <v>803.2</v>
      </c>
    </row>
    <row r="381" spans="1:23" ht="14.1" customHeight="1">
      <c r="A381" s="37">
        <f t="shared" si="47"/>
        <v>381</v>
      </c>
      <c r="B381" s="265" t="s">
        <v>46</v>
      </c>
      <c r="C381" s="265" t="s">
        <v>130</v>
      </c>
      <c r="D381" s="276" t="s">
        <v>335</v>
      </c>
      <c r="E381" s="276" t="s">
        <v>566</v>
      </c>
      <c r="F381" s="265" t="s">
        <v>225</v>
      </c>
      <c r="G381" s="265" t="s">
        <v>86</v>
      </c>
      <c r="H381" s="277" t="s">
        <v>138</v>
      </c>
      <c r="I381" s="278">
        <v>18.8</v>
      </c>
      <c r="J381" s="279">
        <f t="shared" si="48"/>
        <v>251</v>
      </c>
      <c r="K381" s="280">
        <v>251</v>
      </c>
      <c r="L381" s="280"/>
      <c r="M381" s="280"/>
      <c r="N381" s="281" t="e">
        <f t="shared" si="49"/>
        <v>#DIV/0!</v>
      </c>
      <c r="O381" s="281">
        <f t="shared" si="50"/>
        <v>0</v>
      </c>
      <c r="P381" s="281">
        <f t="shared" si="51"/>
        <v>0</v>
      </c>
      <c r="Q381" s="282">
        <f>IF(K381="nio",0,IF(K381&gt;0,VLOOKUP(G381,'3-Productie normen'!A:N,VLOOKUP(K381,'3-Productie normen'!$B$31:$C$37,2,FALSE),FALSE)))/VLOOKUP(B381,'2-Kosten per locatie'!$A$14:$C$28,3,FALSE)</f>
        <v>0</v>
      </c>
      <c r="R381" s="282">
        <f t="shared" si="52"/>
        <v>0</v>
      </c>
      <c r="S381" s="282">
        <f t="shared" si="53"/>
        <v>0</v>
      </c>
      <c r="T381" s="283">
        <f>VLOOKUP(G381,'3-Productie normen'!A:N,11,FALSE)</f>
        <v>0</v>
      </c>
      <c r="U381" s="283"/>
      <c r="W381" s="284">
        <f t="shared" si="54"/>
        <v>4718.8</v>
      </c>
    </row>
    <row r="382" spans="1:23" ht="14.1" customHeight="1">
      <c r="A382" s="37">
        <f t="shared" si="47"/>
        <v>382</v>
      </c>
      <c r="B382" s="265" t="s">
        <v>46</v>
      </c>
      <c r="C382" s="265" t="s">
        <v>130</v>
      </c>
      <c r="D382" s="276" t="s">
        <v>335</v>
      </c>
      <c r="E382" s="276" t="s">
        <v>567</v>
      </c>
      <c r="F382" s="265" t="s">
        <v>568</v>
      </c>
      <c r="G382" s="265" t="s">
        <v>81</v>
      </c>
      <c r="H382" s="277" t="s">
        <v>138</v>
      </c>
      <c r="I382" s="278">
        <v>103</v>
      </c>
      <c r="J382" s="279">
        <f t="shared" si="48"/>
        <v>251</v>
      </c>
      <c r="K382" s="280">
        <v>251</v>
      </c>
      <c r="L382" s="280"/>
      <c r="M382" s="280"/>
      <c r="N382" s="281" t="e">
        <f t="shared" si="49"/>
        <v>#DIV/0!</v>
      </c>
      <c r="O382" s="281">
        <f t="shared" si="50"/>
        <v>0</v>
      </c>
      <c r="P382" s="281">
        <f t="shared" si="51"/>
        <v>0</v>
      </c>
      <c r="Q382" s="282">
        <f>IF(K382="nio",0,IF(K382&gt;0,VLOOKUP(G382,'3-Productie normen'!A:N,VLOOKUP(K382,'3-Productie normen'!$B$31:$C$37,2,FALSE),FALSE)))/VLOOKUP(B382,'2-Kosten per locatie'!$A$14:$C$28,3,FALSE)</f>
        <v>0</v>
      </c>
      <c r="R382" s="282">
        <f t="shared" si="52"/>
        <v>0</v>
      </c>
      <c r="S382" s="282">
        <f t="shared" si="53"/>
        <v>0</v>
      </c>
      <c r="T382" s="283">
        <f>VLOOKUP(G382,'3-Productie normen'!A:N,11,FALSE)</f>
        <v>0</v>
      </c>
      <c r="U382" s="283"/>
      <c r="W382" s="284">
        <f t="shared" si="54"/>
        <v>25853</v>
      </c>
    </row>
    <row r="383" spans="1:23" ht="14.1" customHeight="1">
      <c r="A383" s="37">
        <f t="shared" si="47"/>
        <v>383</v>
      </c>
      <c r="B383" s="265" t="s">
        <v>46</v>
      </c>
      <c r="C383" s="265" t="s">
        <v>130</v>
      </c>
      <c r="D383" s="276" t="s">
        <v>335</v>
      </c>
      <c r="E383" s="276" t="s">
        <v>569</v>
      </c>
      <c r="F383" s="265" t="s">
        <v>570</v>
      </c>
      <c r="G383" s="265" t="s">
        <v>85</v>
      </c>
      <c r="H383" s="277" t="s">
        <v>138</v>
      </c>
      <c r="I383" s="278">
        <v>10</v>
      </c>
      <c r="J383" s="279">
        <f t="shared" si="48"/>
        <v>251</v>
      </c>
      <c r="K383" s="280">
        <v>251</v>
      </c>
      <c r="L383" s="280"/>
      <c r="M383" s="280"/>
      <c r="N383" s="281" t="e">
        <f t="shared" si="49"/>
        <v>#DIV/0!</v>
      </c>
      <c r="O383" s="281">
        <f t="shared" si="50"/>
        <v>0</v>
      </c>
      <c r="P383" s="281">
        <f t="shared" si="51"/>
        <v>0</v>
      </c>
      <c r="Q383" s="282">
        <f>IF(K383="nio",0,IF(K383&gt;0,VLOOKUP(G383,'3-Productie normen'!A:N,VLOOKUP(K383,'3-Productie normen'!$B$31:$C$37,2,FALSE),FALSE)))/VLOOKUP(B383,'2-Kosten per locatie'!$A$14:$C$28,3,FALSE)</f>
        <v>0</v>
      </c>
      <c r="R383" s="282">
        <f t="shared" si="52"/>
        <v>0</v>
      </c>
      <c r="S383" s="282">
        <f t="shared" si="53"/>
        <v>0</v>
      </c>
      <c r="T383" s="283">
        <f>VLOOKUP(G383,'3-Productie normen'!A:N,11,FALSE)</f>
        <v>0</v>
      </c>
      <c r="U383" s="283"/>
      <c r="W383" s="284">
        <f t="shared" si="54"/>
        <v>2510</v>
      </c>
    </row>
    <row r="384" spans="1:23" ht="14.1" customHeight="1">
      <c r="A384" s="37">
        <f t="shared" si="47"/>
        <v>384</v>
      </c>
      <c r="B384" s="265" t="s">
        <v>46</v>
      </c>
      <c r="C384" s="265" t="s">
        <v>130</v>
      </c>
      <c r="D384" s="276" t="s">
        <v>335</v>
      </c>
      <c r="E384" s="276" t="s">
        <v>571</v>
      </c>
      <c r="F384" s="265" t="s">
        <v>572</v>
      </c>
      <c r="G384" s="265" t="s">
        <v>81</v>
      </c>
      <c r="H384" s="277" t="s">
        <v>138</v>
      </c>
      <c r="I384" s="278">
        <v>20.100000000000001</v>
      </c>
      <c r="J384" s="279">
        <f t="shared" si="48"/>
        <v>251</v>
      </c>
      <c r="K384" s="280">
        <v>251</v>
      </c>
      <c r="L384" s="280"/>
      <c r="M384" s="280"/>
      <c r="N384" s="281" t="e">
        <f t="shared" si="49"/>
        <v>#DIV/0!</v>
      </c>
      <c r="O384" s="281">
        <f t="shared" si="50"/>
        <v>0</v>
      </c>
      <c r="P384" s="281">
        <f t="shared" si="51"/>
        <v>0</v>
      </c>
      <c r="Q384" s="282">
        <f>IF(K384="nio",0,IF(K384&gt;0,VLOOKUP(G384,'3-Productie normen'!A:N,VLOOKUP(K384,'3-Productie normen'!$B$31:$C$37,2,FALSE),FALSE)))/VLOOKUP(B384,'2-Kosten per locatie'!$A$14:$C$28,3,FALSE)</f>
        <v>0</v>
      </c>
      <c r="R384" s="282">
        <f t="shared" si="52"/>
        <v>0</v>
      </c>
      <c r="S384" s="282">
        <f t="shared" si="53"/>
        <v>0</v>
      </c>
      <c r="T384" s="283">
        <f>VLOOKUP(G384,'3-Productie normen'!A:N,11,FALSE)</f>
        <v>0</v>
      </c>
      <c r="U384" s="283"/>
      <c r="W384" s="284">
        <f t="shared" si="54"/>
        <v>5045.1000000000004</v>
      </c>
    </row>
    <row r="385" spans="1:23" ht="14.1" customHeight="1">
      <c r="A385" s="37">
        <f t="shared" si="47"/>
        <v>385</v>
      </c>
      <c r="B385" s="265" t="s">
        <v>46</v>
      </c>
      <c r="C385" s="265" t="s">
        <v>130</v>
      </c>
      <c r="D385" s="276" t="s">
        <v>335</v>
      </c>
      <c r="E385" s="276" t="s">
        <v>573</v>
      </c>
      <c r="F385" s="265" t="s">
        <v>167</v>
      </c>
      <c r="G385" s="265" t="s">
        <v>81</v>
      </c>
      <c r="H385" s="277" t="s">
        <v>134</v>
      </c>
      <c r="I385" s="278">
        <v>18.399999999999999</v>
      </c>
      <c r="J385" s="279">
        <f t="shared" si="48"/>
        <v>251</v>
      </c>
      <c r="K385" s="280">
        <v>251</v>
      </c>
      <c r="L385" s="280"/>
      <c r="M385" s="280"/>
      <c r="N385" s="281" t="e">
        <f t="shared" si="49"/>
        <v>#DIV/0!</v>
      </c>
      <c r="O385" s="281">
        <f t="shared" si="50"/>
        <v>0</v>
      </c>
      <c r="P385" s="281">
        <f t="shared" si="51"/>
        <v>0</v>
      </c>
      <c r="Q385" s="282">
        <f>IF(K385="nio",0,IF(K385&gt;0,VLOOKUP(G385,'3-Productie normen'!A:N,VLOOKUP(K385,'3-Productie normen'!$B$31:$C$37,2,FALSE),FALSE)))/VLOOKUP(B385,'2-Kosten per locatie'!$A$14:$C$28,3,FALSE)</f>
        <v>0</v>
      </c>
      <c r="R385" s="282">
        <f t="shared" si="52"/>
        <v>0</v>
      </c>
      <c r="S385" s="282">
        <f t="shared" si="53"/>
        <v>0</v>
      </c>
      <c r="T385" s="283">
        <f>VLOOKUP(G385,'3-Productie normen'!A:N,11,FALSE)</f>
        <v>0</v>
      </c>
      <c r="U385" s="283"/>
      <c r="W385" s="284">
        <f t="shared" si="54"/>
        <v>4618.3999999999996</v>
      </c>
    </row>
    <row r="386" spans="1:23" ht="14.1" customHeight="1">
      <c r="A386" s="37">
        <f t="shared" si="47"/>
        <v>386</v>
      </c>
      <c r="B386" s="265" t="s">
        <v>46</v>
      </c>
      <c r="C386" s="265" t="s">
        <v>130</v>
      </c>
      <c r="D386" s="276" t="s">
        <v>335</v>
      </c>
      <c r="E386" s="276" t="s">
        <v>574</v>
      </c>
      <c r="F386" s="265" t="s">
        <v>235</v>
      </c>
      <c r="G386" s="265" t="s">
        <v>96</v>
      </c>
      <c r="H386" s="277" t="s">
        <v>134</v>
      </c>
      <c r="I386" s="278">
        <v>18.399999999999999</v>
      </c>
      <c r="J386" s="279">
        <f t="shared" si="48"/>
        <v>251</v>
      </c>
      <c r="K386" s="280">
        <v>251</v>
      </c>
      <c r="L386" s="280"/>
      <c r="M386" s="280"/>
      <c r="N386" s="281" t="e">
        <f t="shared" si="49"/>
        <v>#DIV/0!</v>
      </c>
      <c r="O386" s="281">
        <f t="shared" si="50"/>
        <v>0</v>
      </c>
      <c r="P386" s="281">
        <f t="shared" si="51"/>
        <v>0</v>
      </c>
      <c r="Q386" s="282">
        <f>IF(K386="nio",0,IF(K386&gt;0,VLOOKUP(G386,'3-Productie normen'!A:N,VLOOKUP(K386,'3-Productie normen'!$B$31:$C$37,2,FALSE),FALSE)))/VLOOKUP(B386,'2-Kosten per locatie'!$A$14:$C$28,3,FALSE)</f>
        <v>0</v>
      </c>
      <c r="R386" s="282">
        <f t="shared" si="52"/>
        <v>0</v>
      </c>
      <c r="S386" s="282">
        <f t="shared" si="53"/>
        <v>0</v>
      </c>
      <c r="T386" s="283">
        <f>VLOOKUP(G386,'3-Productie normen'!A:N,11,FALSE)</f>
        <v>0</v>
      </c>
      <c r="U386" s="283"/>
      <c r="W386" s="284">
        <f t="shared" si="54"/>
        <v>4618.3999999999996</v>
      </c>
    </row>
    <row r="387" spans="1:23" ht="14.1" customHeight="1">
      <c r="A387" s="37">
        <f t="shared" si="47"/>
        <v>387</v>
      </c>
      <c r="B387" s="265" t="s">
        <v>46</v>
      </c>
      <c r="C387" s="265" t="s">
        <v>130</v>
      </c>
      <c r="D387" s="276" t="s">
        <v>335</v>
      </c>
      <c r="E387" s="276" t="s">
        <v>575</v>
      </c>
      <c r="F387" s="265" t="s">
        <v>235</v>
      </c>
      <c r="G387" s="265" t="s">
        <v>96</v>
      </c>
      <c r="H387" s="277" t="s">
        <v>134</v>
      </c>
      <c r="I387" s="278">
        <v>32.4</v>
      </c>
      <c r="J387" s="279">
        <f t="shared" si="48"/>
        <v>251</v>
      </c>
      <c r="K387" s="280">
        <v>251</v>
      </c>
      <c r="L387" s="280"/>
      <c r="M387" s="280"/>
      <c r="N387" s="281" t="e">
        <f t="shared" si="49"/>
        <v>#DIV/0!</v>
      </c>
      <c r="O387" s="281">
        <f t="shared" si="50"/>
        <v>0</v>
      </c>
      <c r="P387" s="281">
        <f t="shared" si="51"/>
        <v>0</v>
      </c>
      <c r="Q387" s="282">
        <f>IF(K387="nio",0,IF(K387&gt;0,VLOOKUP(G387,'3-Productie normen'!A:N,VLOOKUP(K387,'3-Productie normen'!$B$31:$C$37,2,FALSE),FALSE)))/VLOOKUP(B387,'2-Kosten per locatie'!$A$14:$C$28,3,FALSE)</f>
        <v>0</v>
      </c>
      <c r="R387" s="282">
        <f t="shared" si="52"/>
        <v>0</v>
      </c>
      <c r="S387" s="282">
        <f t="shared" si="53"/>
        <v>0</v>
      </c>
      <c r="T387" s="283">
        <f>VLOOKUP(G387,'3-Productie normen'!A:N,11,FALSE)</f>
        <v>0</v>
      </c>
      <c r="U387" s="283"/>
      <c r="W387" s="284">
        <f t="shared" si="54"/>
        <v>8132.4</v>
      </c>
    </row>
    <row r="388" spans="1:23" ht="14.1" customHeight="1">
      <c r="A388" s="37">
        <f t="shared" si="47"/>
        <v>388</v>
      </c>
      <c r="B388" s="265" t="s">
        <v>46</v>
      </c>
      <c r="C388" s="265" t="s">
        <v>130</v>
      </c>
      <c r="D388" s="276" t="s">
        <v>335</v>
      </c>
      <c r="E388" s="276" t="s">
        <v>576</v>
      </c>
      <c r="F388" s="265" t="s">
        <v>160</v>
      </c>
      <c r="G388" s="265" t="s">
        <v>96</v>
      </c>
      <c r="H388" s="277" t="s">
        <v>134</v>
      </c>
      <c r="I388" s="278">
        <v>72.5</v>
      </c>
      <c r="J388" s="279">
        <f t="shared" si="48"/>
        <v>251</v>
      </c>
      <c r="K388" s="280">
        <v>251</v>
      </c>
      <c r="L388" s="280"/>
      <c r="M388" s="280"/>
      <c r="N388" s="281" t="e">
        <f t="shared" si="49"/>
        <v>#DIV/0!</v>
      </c>
      <c r="O388" s="281">
        <f t="shared" si="50"/>
        <v>0</v>
      </c>
      <c r="P388" s="281">
        <f t="shared" si="51"/>
        <v>0</v>
      </c>
      <c r="Q388" s="282">
        <f>IF(K388="nio",0,IF(K388&gt;0,VLOOKUP(G388,'3-Productie normen'!A:N,VLOOKUP(K388,'3-Productie normen'!$B$31:$C$37,2,FALSE),FALSE)))/VLOOKUP(B388,'2-Kosten per locatie'!$A$14:$C$28,3,FALSE)</f>
        <v>0</v>
      </c>
      <c r="R388" s="282">
        <f t="shared" si="52"/>
        <v>0</v>
      </c>
      <c r="S388" s="282">
        <f t="shared" si="53"/>
        <v>0</v>
      </c>
      <c r="T388" s="283">
        <f>VLOOKUP(G388,'3-Productie normen'!A:N,11,FALSE)</f>
        <v>0</v>
      </c>
      <c r="U388" s="283"/>
      <c r="W388" s="284">
        <f t="shared" si="54"/>
        <v>18197.5</v>
      </c>
    </row>
    <row r="389" spans="1:23" ht="14.1" customHeight="1">
      <c r="A389" s="37">
        <f t="shared" si="47"/>
        <v>389</v>
      </c>
      <c r="B389" s="265" t="s">
        <v>46</v>
      </c>
      <c r="C389" s="265" t="s">
        <v>130</v>
      </c>
      <c r="D389" s="276" t="s">
        <v>335</v>
      </c>
      <c r="E389" s="276" t="s">
        <v>577</v>
      </c>
      <c r="F389" s="265" t="s">
        <v>199</v>
      </c>
      <c r="G389" s="265" t="s">
        <v>94</v>
      </c>
      <c r="H389" s="277" t="s">
        <v>175</v>
      </c>
      <c r="I389" s="278">
        <v>7.2</v>
      </c>
      <c r="J389" s="279">
        <f t="shared" si="48"/>
        <v>502</v>
      </c>
      <c r="K389" s="280">
        <v>251</v>
      </c>
      <c r="L389" s="280">
        <v>251</v>
      </c>
      <c r="M389" s="280"/>
      <c r="N389" s="281" t="e">
        <f t="shared" si="49"/>
        <v>#DIV/0!</v>
      </c>
      <c r="O389" s="281" t="e">
        <f t="shared" si="50"/>
        <v>#DIV/0!</v>
      </c>
      <c r="P389" s="281">
        <f t="shared" si="51"/>
        <v>0</v>
      </c>
      <c r="Q389" s="282">
        <f>IF(K389="nio",0,IF(K389&gt;0,VLOOKUP(G389,'3-Productie normen'!A:N,VLOOKUP(K389,'3-Productie normen'!$B$31:$C$37,2,FALSE),FALSE)))/VLOOKUP(B389,'2-Kosten per locatie'!$A$14:$C$28,3,FALSE)</f>
        <v>0</v>
      </c>
      <c r="R389" s="282">
        <f t="shared" si="52"/>
        <v>0</v>
      </c>
      <c r="S389" s="282">
        <f t="shared" si="53"/>
        <v>0</v>
      </c>
      <c r="T389" s="283">
        <f>VLOOKUP(G389,'3-Productie normen'!A:N,11,FALSE)</f>
        <v>0</v>
      </c>
      <c r="U389" s="283"/>
      <c r="W389" s="284">
        <f t="shared" si="54"/>
        <v>3614.4</v>
      </c>
    </row>
    <row r="390" spans="1:23" ht="14.1" customHeight="1">
      <c r="A390" s="37">
        <f t="shared" si="47"/>
        <v>390</v>
      </c>
      <c r="B390" s="265" t="s">
        <v>46</v>
      </c>
      <c r="C390" s="265" t="s">
        <v>130</v>
      </c>
      <c r="D390" s="276" t="s">
        <v>335</v>
      </c>
      <c r="E390" s="276" t="s">
        <v>578</v>
      </c>
      <c r="F390" s="265" t="s">
        <v>199</v>
      </c>
      <c r="G390" s="265" t="s">
        <v>94</v>
      </c>
      <c r="H390" s="277" t="s">
        <v>175</v>
      </c>
      <c r="I390" s="278">
        <v>7.2</v>
      </c>
      <c r="J390" s="279">
        <f t="shared" si="48"/>
        <v>502</v>
      </c>
      <c r="K390" s="280">
        <v>251</v>
      </c>
      <c r="L390" s="280">
        <v>251</v>
      </c>
      <c r="M390" s="280"/>
      <c r="N390" s="281" t="e">
        <f t="shared" si="49"/>
        <v>#DIV/0!</v>
      </c>
      <c r="O390" s="281" t="e">
        <f t="shared" si="50"/>
        <v>#DIV/0!</v>
      </c>
      <c r="P390" s="281">
        <f t="shared" si="51"/>
        <v>0</v>
      </c>
      <c r="Q390" s="282">
        <f>IF(K390="nio",0,IF(K390&gt;0,VLOOKUP(G390,'3-Productie normen'!A:N,VLOOKUP(K390,'3-Productie normen'!$B$31:$C$37,2,FALSE),FALSE)))/VLOOKUP(B390,'2-Kosten per locatie'!$A$14:$C$28,3,FALSE)</f>
        <v>0</v>
      </c>
      <c r="R390" s="282">
        <f t="shared" si="52"/>
        <v>0</v>
      </c>
      <c r="S390" s="282">
        <f t="shared" si="53"/>
        <v>0</v>
      </c>
      <c r="T390" s="283">
        <f>VLOOKUP(G390,'3-Productie normen'!A:N,11,FALSE)</f>
        <v>0</v>
      </c>
      <c r="U390" s="283"/>
      <c r="W390" s="284">
        <f t="shared" si="54"/>
        <v>3614.4</v>
      </c>
    </row>
    <row r="391" spans="1:23" ht="14.1" customHeight="1">
      <c r="A391" s="37">
        <f t="shared" si="47"/>
        <v>391</v>
      </c>
      <c r="B391" s="265" t="s">
        <v>46</v>
      </c>
      <c r="C391" s="265" t="s">
        <v>130</v>
      </c>
      <c r="D391" s="276" t="s">
        <v>335</v>
      </c>
      <c r="E391" s="276" t="s">
        <v>579</v>
      </c>
      <c r="F391" s="265" t="s">
        <v>205</v>
      </c>
      <c r="G391" s="265" t="s">
        <v>97</v>
      </c>
      <c r="H391" s="277" t="s">
        <v>175</v>
      </c>
      <c r="I391" s="278">
        <v>1.1000000000000001</v>
      </c>
      <c r="J391" s="279">
        <f t="shared" si="48"/>
        <v>0</v>
      </c>
      <c r="K391" s="280" t="s">
        <v>151</v>
      </c>
      <c r="L391" s="280"/>
      <c r="M391" s="280"/>
      <c r="N391" s="281">
        <f t="shared" si="49"/>
        <v>0</v>
      </c>
      <c r="O391" s="281">
        <f t="shared" si="50"/>
        <v>0</v>
      </c>
      <c r="P391" s="281">
        <f t="shared" si="51"/>
        <v>0</v>
      </c>
      <c r="Q391" s="282">
        <f>IF(K391="nio",0,IF(K391&gt;0,VLOOKUP(G391,'3-Productie normen'!A:N,VLOOKUP(K391,'3-Productie normen'!$B$31:$C$37,2,FALSE),FALSE)))/VLOOKUP(B391,'2-Kosten per locatie'!$A$14:$C$28,3,FALSE)</f>
        <v>0</v>
      </c>
      <c r="R391" s="282">
        <f t="shared" si="52"/>
        <v>0</v>
      </c>
      <c r="S391" s="282">
        <f t="shared" si="53"/>
        <v>0</v>
      </c>
      <c r="T391" s="283">
        <f>VLOOKUP(G391,'3-Productie normen'!A:N,11,FALSE)</f>
        <v>0</v>
      </c>
      <c r="U391" s="283"/>
      <c r="W391" s="284">
        <f t="shared" si="54"/>
        <v>0</v>
      </c>
    </row>
    <row r="392" spans="1:23" ht="14.1" customHeight="1">
      <c r="A392" s="37">
        <f t="shared" si="47"/>
        <v>392</v>
      </c>
      <c r="B392" s="265" t="s">
        <v>46</v>
      </c>
      <c r="C392" s="265" t="s">
        <v>130</v>
      </c>
      <c r="D392" s="276" t="s">
        <v>335</v>
      </c>
      <c r="E392" s="276" t="s">
        <v>580</v>
      </c>
      <c r="F392" s="265" t="s">
        <v>205</v>
      </c>
      <c r="G392" s="265" t="s">
        <v>97</v>
      </c>
      <c r="H392" s="277" t="s">
        <v>581</v>
      </c>
      <c r="I392" s="278">
        <v>11.9</v>
      </c>
      <c r="J392" s="279">
        <f t="shared" si="48"/>
        <v>0</v>
      </c>
      <c r="K392" s="280" t="s">
        <v>151</v>
      </c>
      <c r="L392" s="280"/>
      <c r="M392" s="280"/>
      <c r="N392" s="281">
        <f t="shared" si="49"/>
        <v>0</v>
      </c>
      <c r="O392" s="281">
        <f t="shared" si="50"/>
        <v>0</v>
      </c>
      <c r="P392" s="281">
        <f t="shared" si="51"/>
        <v>0</v>
      </c>
      <c r="Q392" s="282">
        <f>IF(K392="nio",0,IF(K392&gt;0,VLOOKUP(G392,'3-Productie normen'!A:N,VLOOKUP(K392,'3-Productie normen'!$B$31:$C$37,2,FALSE),FALSE)))/VLOOKUP(B392,'2-Kosten per locatie'!$A$14:$C$28,3,FALSE)</f>
        <v>0</v>
      </c>
      <c r="R392" s="282">
        <f t="shared" si="52"/>
        <v>0</v>
      </c>
      <c r="S392" s="282">
        <f t="shared" si="53"/>
        <v>0</v>
      </c>
      <c r="T392" s="283">
        <f>VLOOKUP(G392,'3-Productie normen'!A:N,11,FALSE)</f>
        <v>0</v>
      </c>
      <c r="U392" s="283"/>
      <c r="W392" s="284">
        <f t="shared" si="54"/>
        <v>0</v>
      </c>
    </row>
    <row r="393" spans="1:23" ht="14.1" customHeight="1">
      <c r="A393" s="37">
        <f t="shared" si="47"/>
        <v>393</v>
      </c>
      <c r="B393" s="265" t="s">
        <v>46</v>
      </c>
      <c r="C393" s="265" t="s">
        <v>130</v>
      </c>
      <c r="D393" s="276" t="s">
        <v>335</v>
      </c>
      <c r="E393" s="276" t="s">
        <v>582</v>
      </c>
      <c r="F393" s="265" t="s">
        <v>205</v>
      </c>
      <c r="G393" s="265" t="s">
        <v>97</v>
      </c>
      <c r="H393" s="277" t="s">
        <v>175</v>
      </c>
      <c r="I393" s="278">
        <v>1.6</v>
      </c>
      <c r="J393" s="279">
        <f t="shared" si="48"/>
        <v>0</v>
      </c>
      <c r="K393" s="280" t="s">
        <v>151</v>
      </c>
      <c r="L393" s="280"/>
      <c r="M393" s="280"/>
      <c r="N393" s="281">
        <f t="shared" si="49"/>
        <v>0</v>
      </c>
      <c r="O393" s="281">
        <f t="shared" si="50"/>
        <v>0</v>
      </c>
      <c r="P393" s="281">
        <f t="shared" si="51"/>
        <v>0</v>
      </c>
      <c r="Q393" s="282">
        <f>IF(K393="nio",0,IF(K393&gt;0,VLOOKUP(G393,'3-Productie normen'!A:N,VLOOKUP(K393,'3-Productie normen'!$B$31:$C$37,2,FALSE),FALSE)))/VLOOKUP(B393,'2-Kosten per locatie'!$A$14:$C$28,3,FALSE)</f>
        <v>0</v>
      </c>
      <c r="R393" s="282">
        <f t="shared" si="52"/>
        <v>0</v>
      </c>
      <c r="S393" s="282">
        <f t="shared" si="53"/>
        <v>0</v>
      </c>
      <c r="T393" s="283">
        <f>VLOOKUP(G393,'3-Productie normen'!A:N,11,FALSE)</f>
        <v>0</v>
      </c>
      <c r="U393" s="283"/>
      <c r="W393" s="284">
        <f t="shared" si="54"/>
        <v>0</v>
      </c>
    </row>
    <row r="394" spans="1:23" ht="14.1" customHeight="1">
      <c r="A394" s="37">
        <f t="shared" si="47"/>
        <v>394</v>
      </c>
      <c r="B394" s="265" t="s">
        <v>46</v>
      </c>
      <c r="C394" s="265" t="s">
        <v>130</v>
      </c>
      <c r="D394" s="276" t="s">
        <v>335</v>
      </c>
      <c r="E394" s="276" t="s">
        <v>583</v>
      </c>
      <c r="F394" s="265" t="s">
        <v>205</v>
      </c>
      <c r="G394" s="265" t="s">
        <v>97</v>
      </c>
      <c r="H394" s="277" t="s">
        <v>175</v>
      </c>
      <c r="I394" s="278">
        <v>74.099999999999994</v>
      </c>
      <c r="J394" s="279">
        <f t="shared" si="48"/>
        <v>0</v>
      </c>
      <c r="K394" s="280" t="s">
        <v>151</v>
      </c>
      <c r="L394" s="280"/>
      <c r="M394" s="280"/>
      <c r="N394" s="281">
        <f t="shared" si="49"/>
        <v>0</v>
      </c>
      <c r="O394" s="281">
        <f t="shared" si="50"/>
        <v>0</v>
      </c>
      <c r="P394" s="281">
        <f t="shared" si="51"/>
        <v>0</v>
      </c>
      <c r="Q394" s="282">
        <f>IF(K394="nio",0,IF(K394&gt;0,VLOOKUP(G394,'3-Productie normen'!A:N,VLOOKUP(K394,'3-Productie normen'!$B$31:$C$37,2,FALSE),FALSE)))/VLOOKUP(B394,'2-Kosten per locatie'!$A$14:$C$28,3,FALSE)</f>
        <v>0</v>
      </c>
      <c r="R394" s="282">
        <f t="shared" si="52"/>
        <v>0</v>
      </c>
      <c r="S394" s="282">
        <f t="shared" si="53"/>
        <v>0</v>
      </c>
      <c r="T394" s="283">
        <f>VLOOKUP(G394,'3-Productie normen'!A:N,11,FALSE)</f>
        <v>0</v>
      </c>
      <c r="U394" s="283"/>
      <c r="W394" s="284">
        <f t="shared" si="54"/>
        <v>0</v>
      </c>
    </row>
    <row r="395" spans="1:23" ht="14.1" customHeight="1">
      <c r="A395" s="37">
        <f t="shared" ref="A395:A458" si="55">A394+1</f>
        <v>395</v>
      </c>
      <c r="B395" s="265" t="s">
        <v>46</v>
      </c>
      <c r="C395" s="265" t="s">
        <v>130</v>
      </c>
      <c r="D395" s="276" t="s">
        <v>335</v>
      </c>
      <c r="E395" s="276" t="s">
        <v>584</v>
      </c>
      <c r="F395" s="265" t="s">
        <v>212</v>
      </c>
      <c r="G395" s="265" t="s">
        <v>95</v>
      </c>
      <c r="H395" s="277" t="s">
        <v>175</v>
      </c>
      <c r="I395" s="278">
        <v>12</v>
      </c>
      <c r="J395" s="279">
        <f t="shared" si="48"/>
        <v>251</v>
      </c>
      <c r="K395" s="280">
        <v>251</v>
      </c>
      <c r="L395" s="280"/>
      <c r="M395" s="280"/>
      <c r="N395" s="281" t="e">
        <f t="shared" si="49"/>
        <v>#DIV/0!</v>
      </c>
      <c r="O395" s="281">
        <f t="shared" si="50"/>
        <v>0</v>
      </c>
      <c r="P395" s="281">
        <f t="shared" si="51"/>
        <v>0</v>
      </c>
      <c r="Q395" s="282">
        <f>IF(K395="nio",0,IF(K395&gt;0,VLOOKUP(G395,'3-Productie normen'!A:N,VLOOKUP(K395,'3-Productie normen'!$B$31:$C$37,2,FALSE),FALSE)))/VLOOKUP(B395,'2-Kosten per locatie'!$A$14:$C$28,3,FALSE)</f>
        <v>0</v>
      </c>
      <c r="R395" s="282">
        <f t="shared" si="52"/>
        <v>0</v>
      </c>
      <c r="S395" s="282">
        <f t="shared" si="53"/>
        <v>0</v>
      </c>
      <c r="T395" s="283">
        <f>VLOOKUP(G395,'3-Productie normen'!A:N,11,FALSE)</f>
        <v>0</v>
      </c>
      <c r="U395" s="283"/>
      <c r="W395" s="284">
        <f t="shared" si="54"/>
        <v>3012</v>
      </c>
    </row>
    <row r="396" spans="1:23" ht="14.1" customHeight="1">
      <c r="A396" s="37">
        <f t="shared" si="55"/>
        <v>396</v>
      </c>
      <c r="B396" s="265" t="s">
        <v>46</v>
      </c>
      <c r="C396" s="265" t="s">
        <v>130</v>
      </c>
      <c r="D396" s="276" t="s">
        <v>335</v>
      </c>
      <c r="E396" s="276" t="s">
        <v>585</v>
      </c>
      <c r="F396" s="265" t="s">
        <v>212</v>
      </c>
      <c r="G396" s="265" t="s">
        <v>95</v>
      </c>
      <c r="H396" s="277" t="s">
        <v>175</v>
      </c>
      <c r="I396" s="278">
        <v>12</v>
      </c>
      <c r="J396" s="279">
        <f t="shared" si="48"/>
        <v>251</v>
      </c>
      <c r="K396" s="280">
        <v>251</v>
      </c>
      <c r="L396" s="280"/>
      <c r="M396" s="280"/>
      <c r="N396" s="281" t="e">
        <f t="shared" si="49"/>
        <v>#DIV/0!</v>
      </c>
      <c r="O396" s="281">
        <f t="shared" si="50"/>
        <v>0</v>
      </c>
      <c r="P396" s="281">
        <f t="shared" si="51"/>
        <v>0</v>
      </c>
      <c r="Q396" s="282">
        <f>IF(K396="nio",0,IF(K396&gt;0,VLOOKUP(G396,'3-Productie normen'!A:N,VLOOKUP(K396,'3-Productie normen'!$B$31:$C$37,2,FALSE),FALSE)))/VLOOKUP(B396,'2-Kosten per locatie'!$A$14:$C$28,3,FALSE)</f>
        <v>0</v>
      </c>
      <c r="R396" s="282">
        <f t="shared" si="52"/>
        <v>0</v>
      </c>
      <c r="S396" s="282">
        <f t="shared" si="53"/>
        <v>0</v>
      </c>
      <c r="T396" s="283">
        <f>VLOOKUP(G396,'3-Productie normen'!A:N,11,FALSE)</f>
        <v>0</v>
      </c>
      <c r="U396" s="283"/>
      <c r="W396" s="284">
        <f t="shared" si="54"/>
        <v>3012</v>
      </c>
    </row>
    <row r="397" spans="1:23" ht="14.1" customHeight="1">
      <c r="A397" s="37">
        <f t="shared" si="55"/>
        <v>397</v>
      </c>
      <c r="B397" s="265" t="s">
        <v>46</v>
      </c>
      <c r="C397" s="265" t="s">
        <v>130</v>
      </c>
      <c r="D397" s="276" t="s">
        <v>335</v>
      </c>
      <c r="E397" s="276" t="s">
        <v>586</v>
      </c>
      <c r="F397" s="265" t="s">
        <v>216</v>
      </c>
      <c r="G397" s="265" t="s">
        <v>97</v>
      </c>
      <c r="H397" s="277" t="s">
        <v>175</v>
      </c>
      <c r="I397" s="278">
        <v>1.5</v>
      </c>
      <c r="J397" s="279">
        <f t="shared" si="48"/>
        <v>0</v>
      </c>
      <c r="K397" s="280" t="s">
        <v>151</v>
      </c>
      <c r="L397" s="280"/>
      <c r="M397" s="280"/>
      <c r="N397" s="281">
        <f t="shared" si="49"/>
        <v>0</v>
      </c>
      <c r="O397" s="281">
        <f t="shared" si="50"/>
        <v>0</v>
      </c>
      <c r="P397" s="281">
        <f t="shared" si="51"/>
        <v>0</v>
      </c>
      <c r="Q397" s="282">
        <f>IF(K397="nio",0,IF(K397&gt;0,VLOOKUP(G397,'3-Productie normen'!A:N,VLOOKUP(K397,'3-Productie normen'!$B$31:$C$37,2,FALSE),FALSE)))/VLOOKUP(B397,'2-Kosten per locatie'!$A$14:$C$28,3,FALSE)</f>
        <v>0</v>
      </c>
      <c r="R397" s="282">
        <f t="shared" si="52"/>
        <v>0</v>
      </c>
      <c r="S397" s="282">
        <f t="shared" si="53"/>
        <v>0</v>
      </c>
      <c r="T397" s="283">
        <f>VLOOKUP(G397,'3-Productie normen'!A:N,11,FALSE)</f>
        <v>0</v>
      </c>
      <c r="U397" s="283"/>
      <c r="W397" s="284">
        <f t="shared" si="54"/>
        <v>0</v>
      </c>
    </row>
    <row r="398" spans="1:23" ht="14.1" customHeight="1">
      <c r="A398" s="37">
        <f t="shared" si="55"/>
        <v>398</v>
      </c>
      <c r="B398" s="265" t="s">
        <v>46</v>
      </c>
      <c r="C398" s="265" t="s">
        <v>130</v>
      </c>
      <c r="D398" s="276" t="s">
        <v>335</v>
      </c>
      <c r="E398" s="276" t="s">
        <v>587</v>
      </c>
      <c r="F398" s="265" t="s">
        <v>186</v>
      </c>
      <c r="G398" s="265" t="s">
        <v>85</v>
      </c>
      <c r="H398" s="277" t="s">
        <v>134</v>
      </c>
      <c r="I398" s="278">
        <v>58.5</v>
      </c>
      <c r="J398" s="279">
        <f t="shared" si="48"/>
        <v>251</v>
      </c>
      <c r="K398" s="280">
        <v>251</v>
      </c>
      <c r="L398" s="280"/>
      <c r="M398" s="280"/>
      <c r="N398" s="281" t="e">
        <f t="shared" si="49"/>
        <v>#DIV/0!</v>
      </c>
      <c r="O398" s="281">
        <f t="shared" si="50"/>
        <v>0</v>
      </c>
      <c r="P398" s="281">
        <f t="shared" si="51"/>
        <v>0</v>
      </c>
      <c r="Q398" s="282">
        <f>IF(K398="nio",0,IF(K398&gt;0,VLOOKUP(G398,'3-Productie normen'!A:N,VLOOKUP(K398,'3-Productie normen'!$B$31:$C$37,2,FALSE),FALSE)))/VLOOKUP(B398,'2-Kosten per locatie'!$A$14:$C$28,3,FALSE)</f>
        <v>0</v>
      </c>
      <c r="R398" s="282">
        <f t="shared" si="52"/>
        <v>0</v>
      </c>
      <c r="S398" s="282">
        <f t="shared" si="53"/>
        <v>0</v>
      </c>
      <c r="T398" s="283">
        <f>VLOOKUP(G398,'3-Productie normen'!A:N,11,FALSE)</f>
        <v>0</v>
      </c>
      <c r="U398" s="283"/>
      <c r="W398" s="284">
        <f t="shared" si="54"/>
        <v>14683.5</v>
      </c>
    </row>
    <row r="399" spans="1:23" ht="14.1" customHeight="1">
      <c r="A399" s="37">
        <f t="shared" si="55"/>
        <v>399</v>
      </c>
      <c r="B399" s="265" t="s">
        <v>46</v>
      </c>
      <c r="C399" s="265" t="s">
        <v>130</v>
      </c>
      <c r="D399" s="276" t="s">
        <v>335</v>
      </c>
      <c r="E399" s="276" t="s">
        <v>588</v>
      </c>
      <c r="F399" s="265" t="s">
        <v>186</v>
      </c>
      <c r="G399" s="265" t="s">
        <v>85</v>
      </c>
      <c r="H399" s="277" t="s">
        <v>134</v>
      </c>
      <c r="I399" s="278">
        <v>52.8</v>
      </c>
      <c r="J399" s="279">
        <f t="shared" si="48"/>
        <v>251</v>
      </c>
      <c r="K399" s="280">
        <v>251</v>
      </c>
      <c r="L399" s="280"/>
      <c r="M399" s="280"/>
      <c r="N399" s="281" t="e">
        <f t="shared" si="49"/>
        <v>#DIV/0!</v>
      </c>
      <c r="O399" s="281">
        <f t="shared" si="50"/>
        <v>0</v>
      </c>
      <c r="P399" s="281">
        <f t="shared" si="51"/>
        <v>0</v>
      </c>
      <c r="Q399" s="282">
        <f>IF(K399="nio",0,IF(K399&gt;0,VLOOKUP(G399,'3-Productie normen'!A:N,VLOOKUP(K399,'3-Productie normen'!$B$31:$C$37,2,FALSE),FALSE)))/VLOOKUP(B399,'2-Kosten per locatie'!$A$14:$C$28,3,FALSE)</f>
        <v>0</v>
      </c>
      <c r="R399" s="282">
        <f t="shared" si="52"/>
        <v>0</v>
      </c>
      <c r="S399" s="282">
        <f t="shared" si="53"/>
        <v>0</v>
      </c>
      <c r="T399" s="283">
        <f>VLOOKUP(G399,'3-Productie normen'!A:N,11,FALSE)</f>
        <v>0</v>
      </c>
      <c r="U399" s="283"/>
      <c r="W399" s="284">
        <f t="shared" si="54"/>
        <v>13252.8</v>
      </c>
    </row>
    <row r="400" spans="1:23" ht="14.1" customHeight="1">
      <c r="A400" s="37">
        <f t="shared" si="55"/>
        <v>400</v>
      </c>
      <c r="B400" s="265" t="s">
        <v>46</v>
      </c>
      <c r="C400" s="265" t="s">
        <v>130</v>
      </c>
      <c r="D400" s="276" t="s">
        <v>335</v>
      </c>
      <c r="E400" s="276" t="s">
        <v>589</v>
      </c>
      <c r="F400" s="265" t="s">
        <v>186</v>
      </c>
      <c r="G400" s="265" t="s">
        <v>85</v>
      </c>
      <c r="H400" s="277" t="s">
        <v>134</v>
      </c>
      <c r="I400" s="278">
        <v>45.5</v>
      </c>
      <c r="J400" s="279">
        <f t="shared" si="48"/>
        <v>251</v>
      </c>
      <c r="K400" s="280">
        <v>251</v>
      </c>
      <c r="L400" s="280"/>
      <c r="M400" s="280"/>
      <c r="N400" s="281" t="e">
        <f t="shared" si="49"/>
        <v>#DIV/0!</v>
      </c>
      <c r="O400" s="281">
        <f t="shared" si="50"/>
        <v>0</v>
      </c>
      <c r="P400" s="281">
        <f t="shared" si="51"/>
        <v>0</v>
      </c>
      <c r="Q400" s="282">
        <f>IF(K400="nio",0,IF(K400&gt;0,VLOOKUP(G400,'3-Productie normen'!A:N,VLOOKUP(K400,'3-Productie normen'!$B$31:$C$37,2,FALSE),FALSE)))/VLOOKUP(B400,'2-Kosten per locatie'!$A$14:$C$28,3,FALSE)</f>
        <v>0</v>
      </c>
      <c r="R400" s="282">
        <f t="shared" si="52"/>
        <v>0</v>
      </c>
      <c r="S400" s="282">
        <f t="shared" si="53"/>
        <v>0</v>
      </c>
      <c r="T400" s="283">
        <f>VLOOKUP(G400,'3-Productie normen'!A:N,11,FALSE)</f>
        <v>0</v>
      </c>
      <c r="U400" s="283"/>
      <c r="W400" s="284">
        <f t="shared" si="54"/>
        <v>11420.5</v>
      </c>
    </row>
    <row r="401" spans="1:23" ht="14.1" customHeight="1">
      <c r="A401" s="37">
        <f t="shared" si="55"/>
        <v>401</v>
      </c>
      <c r="B401" s="265" t="s">
        <v>46</v>
      </c>
      <c r="C401" s="265" t="s">
        <v>130</v>
      </c>
      <c r="D401" s="276" t="s">
        <v>437</v>
      </c>
      <c r="E401" s="276" t="s">
        <v>590</v>
      </c>
      <c r="F401" s="265" t="s">
        <v>205</v>
      </c>
      <c r="G401" s="265" t="s">
        <v>97</v>
      </c>
      <c r="H401" s="277" t="s">
        <v>175</v>
      </c>
      <c r="I401" s="278">
        <v>12</v>
      </c>
      <c r="J401" s="279">
        <f t="shared" si="48"/>
        <v>0</v>
      </c>
      <c r="K401" s="280" t="s">
        <v>151</v>
      </c>
      <c r="L401" s="280"/>
      <c r="M401" s="280"/>
      <c r="N401" s="281">
        <f t="shared" si="49"/>
        <v>0</v>
      </c>
      <c r="O401" s="281">
        <f t="shared" si="50"/>
        <v>0</v>
      </c>
      <c r="P401" s="281">
        <f t="shared" si="51"/>
        <v>0</v>
      </c>
      <c r="Q401" s="282">
        <f>IF(K401="nio",0,IF(K401&gt;0,VLOOKUP(G401,'3-Productie normen'!A:N,VLOOKUP(K401,'3-Productie normen'!$B$31:$C$37,2,FALSE),FALSE)))/VLOOKUP(B401,'2-Kosten per locatie'!$A$14:$C$28,3,FALSE)</f>
        <v>0</v>
      </c>
      <c r="R401" s="282">
        <f t="shared" si="52"/>
        <v>0</v>
      </c>
      <c r="S401" s="282">
        <f t="shared" si="53"/>
        <v>0</v>
      </c>
      <c r="T401" s="283">
        <f>VLOOKUP(G401,'3-Productie normen'!A:N,11,FALSE)</f>
        <v>0</v>
      </c>
      <c r="U401" s="283"/>
      <c r="W401" s="284">
        <f t="shared" si="54"/>
        <v>0</v>
      </c>
    </row>
    <row r="402" spans="1:23" ht="14.1" customHeight="1">
      <c r="A402" s="37">
        <f t="shared" si="55"/>
        <v>402</v>
      </c>
      <c r="B402" s="265" t="s">
        <v>46</v>
      </c>
      <c r="C402" s="265" t="s">
        <v>130</v>
      </c>
      <c r="D402" s="276" t="s">
        <v>437</v>
      </c>
      <c r="E402" s="276" t="s">
        <v>591</v>
      </c>
      <c r="F402" s="265" t="s">
        <v>216</v>
      </c>
      <c r="G402" s="265" t="s">
        <v>97</v>
      </c>
      <c r="H402" s="277" t="s">
        <v>175</v>
      </c>
      <c r="I402" s="278">
        <v>4.2</v>
      </c>
      <c r="J402" s="279">
        <f t="shared" si="48"/>
        <v>0</v>
      </c>
      <c r="K402" s="280" t="s">
        <v>151</v>
      </c>
      <c r="L402" s="280"/>
      <c r="M402" s="280"/>
      <c r="N402" s="281">
        <f t="shared" si="49"/>
        <v>0</v>
      </c>
      <c r="O402" s="281">
        <f t="shared" si="50"/>
        <v>0</v>
      </c>
      <c r="P402" s="281">
        <f t="shared" si="51"/>
        <v>0</v>
      </c>
      <c r="Q402" s="282">
        <f>IF(K402="nio",0,IF(K402&gt;0,VLOOKUP(G402,'3-Productie normen'!A:N,VLOOKUP(K402,'3-Productie normen'!$B$31:$C$37,2,FALSE),FALSE)))/VLOOKUP(B402,'2-Kosten per locatie'!$A$14:$C$28,3,FALSE)</f>
        <v>0</v>
      </c>
      <c r="R402" s="282">
        <f t="shared" si="52"/>
        <v>0</v>
      </c>
      <c r="S402" s="282">
        <f t="shared" si="53"/>
        <v>0</v>
      </c>
      <c r="T402" s="283">
        <f>VLOOKUP(G402,'3-Productie normen'!A:N,11,FALSE)</f>
        <v>0</v>
      </c>
      <c r="U402" s="283"/>
      <c r="W402" s="284">
        <f t="shared" si="54"/>
        <v>0</v>
      </c>
    </row>
    <row r="403" spans="1:23" ht="14.1" customHeight="1">
      <c r="A403" s="37">
        <f t="shared" si="55"/>
        <v>403</v>
      </c>
      <c r="B403" s="265" t="s">
        <v>46</v>
      </c>
      <c r="C403" s="265" t="s">
        <v>130</v>
      </c>
      <c r="D403" s="276" t="s">
        <v>437</v>
      </c>
      <c r="E403" s="276" t="s">
        <v>592</v>
      </c>
      <c r="F403" s="265" t="s">
        <v>451</v>
      </c>
      <c r="G403" s="265" t="s">
        <v>97</v>
      </c>
      <c r="H403" s="277"/>
      <c r="I403" s="278">
        <v>3.7</v>
      </c>
      <c r="J403" s="279">
        <f t="shared" si="48"/>
        <v>0</v>
      </c>
      <c r="K403" s="280" t="s">
        <v>151</v>
      </c>
      <c r="L403" s="280"/>
      <c r="M403" s="280"/>
      <c r="N403" s="281">
        <f t="shared" si="49"/>
        <v>0</v>
      </c>
      <c r="O403" s="281">
        <f t="shared" si="50"/>
        <v>0</v>
      </c>
      <c r="P403" s="281">
        <f t="shared" si="51"/>
        <v>0</v>
      </c>
      <c r="Q403" s="282">
        <f>IF(K403="nio",0,IF(K403&gt;0,VLOOKUP(G403,'3-Productie normen'!A:N,VLOOKUP(K403,'3-Productie normen'!$B$31:$C$37,2,FALSE),FALSE)))/VLOOKUP(B403,'2-Kosten per locatie'!$A$14:$C$28,3,FALSE)</f>
        <v>0</v>
      </c>
      <c r="R403" s="282">
        <f t="shared" si="52"/>
        <v>0</v>
      </c>
      <c r="S403" s="282">
        <f t="shared" si="53"/>
        <v>0</v>
      </c>
      <c r="T403" s="283">
        <f>VLOOKUP(G403,'3-Productie normen'!A:N,11,FALSE)</f>
        <v>0</v>
      </c>
      <c r="U403" s="283"/>
      <c r="W403" s="284">
        <f t="shared" si="54"/>
        <v>0</v>
      </c>
    </row>
    <row r="404" spans="1:23" ht="14.1" customHeight="1">
      <c r="A404" s="37">
        <f t="shared" si="55"/>
        <v>404</v>
      </c>
      <c r="B404" s="265" t="s">
        <v>46</v>
      </c>
      <c r="C404" s="265" t="s">
        <v>130</v>
      </c>
      <c r="D404" s="276" t="s">
        <v>437</v>
      </c>
      <c r="E404" s="276" t="s">
        <v>593</v>
      </c>
      <c r="F404" s="265" t="s">
        <v>451</v>
      </c>
      <c r="G404" s="265" t="s">
        <v>97</v>
      </c>
      <c r="H404" s="277"/>
      <c r="I404" s="278">
        <v>3.7</v>
      </c>
      <c r="J404" s="279">
        <f t="shared" si="48"/>
        <v>0</v>
      </c>
      <c r="K404" s="280" t="s">
        <v>151</v>
      </c>
      <c r="L404" s="280"/>
      <c r="M404" s="280"/>
      <c r="N404" s="281">
        <f t="shared" si="49"/>
        <v>0</v>
      </c>
      <c r="O404" s="281">
        <f t="shared" si="50"/>
        <v>0</v>
      </c>
      <c r="P404" s="281">
        <f t="shared" si="51"/>
        <v>0</v>
      </c>
      <c r="Q404" s="282">
        <f>IF(K404="nio",0,IF(K404&gt;0,VLOOKUP(G404,'3-Productie normen'!A:N,VLOOKUP(K404,'3-Productie normen'!$B$31:$C$37,2,FALSE),FALSE)))/VLOOKUP(B404,'2-Kosten per locatie'!$A$14:$C$28,3,FALSE)</f>
        <v>0</v>
      </c>
      <c r="R404" s="282">
        <f t="shared" si="52"/>
        <v>0</v>
      </c>
      <c r="S404" s="282">
        <f t="shared" si="53"/>
        <v>0</v>
      </c>
      <c r="T404" s="283">
        <f>VLOOKUP(G404,'3-Productie normen'!A:N,11,FALSE)</f>
        <v>0</v>
      </c>
      <c r="U404" s="283"/>
      <c r="W404" s="284">
        <f t="shared" si="54"/>
        <v>0</v>
      </c>
    </row>
    <row r="405" spans="1:23" ht="14.1" customHeight="1">
      <c r="A405" s="37">
        <f t="shared" si="55"/>
        <v>405</v>
      </c>
      <c r="B405" s="265" t="s">
        <v>46</v>
      </c>
      <c r="C405" s="265" t="s">
        <v>130</v>
      </c>
      <c r="D405" s="276" t="s">
        <v>437</v>
      </c>
      <c r="E405" s="276" t="s">
        <v>594</v>
      </c>
      <c r="F405" s="265" t="s">
        <v>595</v>
      </c>
      <c r="G405" s="265" t="s">
        <v>97</v>
      </c>
      <c r="H405" s="277" t="s">
        <v>175</v>
      </c>
      <c r="I405" s="278">
        <v>25.5</v>
      </c>
      <c r="J405" s="279">
        <f t="shared" si="48"/>
        <v>0</v>
      </c>
      <c r="K405" s="280" t="s">
        <v>151</v>
      </c>
      <c r="L405" s="280"/>
      <c r="M405" s="280"/>
      <c r="N405" s="281">
        <f t="shared" si="49"/>
        <v>0</v>
      </c>
      <c r="O405" s="281">
        <f t="shared" si="50"/>
        <v>0</v>
      </c>
      <c r="P405" s="281">
        <f t="shared" si="51"/>
        <v>0</v>
      </c>
      <c r="Q405" s="282">
        <f>IF(K405="nio",0,IF(K405&gt;0,VLOOKUP(G405,'3-Productie normen'!A:N,VLOOKUP(K405,'3-Productie normen'!$B$31:$C$37,2,FALSE),FALSE)))/VLOOKUP(B405,'2-Kosten per locatie'!$A$14:$C$28,3,FALSE)</f>
        <v>0</v>
      </c>
      <c r="R405" s="282">
        <f t="shared" si="52"/>
        <v>0</v>
      </c>
      <c r="S405" s="282">
        <f t="shared" si="53"/>
        <v>0</v>
      </c>
      <c r="T405" s="283">
        <f>VLOOKUP(G405,'3-Productie normen'!A:N,11,FALSE)</f>
        <v>0</v>
      </c>
      <c r="U405" s="283"/>
      <c r="W405" s="284">
        <f t="shared" si="54"/>
        <v>0</v>
      </c>
    </row>
    <row r="406" spans="1:23" ht="14.1" customHeight="1">
      <c r="A406" s="37">
        <f t="shared" si="55"/>
        <v>406</v>
      </c>
      <c r="B406" s="265" t="s">
        <v>46</v>
      </c>
      <c r="C406" s="265" t="s">
        <v>130</v>
      </c>
      <c r="D406" s="276" t="s">
        <v>437</v>
      </c>
      <c r="E406" s="276" t="s">
        <v>596</v>
      </c>
      <c r="F406" s="265" t="s">
        <v>597</v>
      </c>
      <c r="G406" s="265" t="s">
        <v>97</v>
      </c>
      <c r="H406" s="277" t="s">
        <v>175</v>
      </c>
      <c r="I406" s="278">
        <v>51.8</v>
      </c>
      <c r="J406" s="279">
        <f t="shared" si="48"/>
        <v>0</v>
      </c>
      <c r="K406" s="280" t="s">
        <v>151</v>
      </c>
      <c r="L406" s="280"/>
      <c r="M406" s="280"/>
      <c r="N406" s="281">
        <f t="shared" si="49"/>
        <v>0</v>
      </c>
      <c r="O406" s="281">
        <f t="shared" si="50"/>
        <v>0</v>
      </c>
      <c r="P406" s="281">
        <f t="shared" si="51"/>
        <v>0</v>
      </c>
      <c r="Q406" s="282">
        <f>IF(K406="nio",0,IF(K406&gt;0,VLOOKUP(G406,'3-Productie normen'!A:N,VLOOKUP(K406,'3-Productie normen'!$B$31:$C$37,2,FALSE),FALSE)))/VLOOKUP(B406,'2-Kosten per locatie'!$A$14:$C$28,3,FALSE)</f>
        <v>0</v>
      </c>
      <c r="R406" s="282">
        <f t="shared" si="52"/>
        <v>0</v>
      </c>
      <c r="S406" s="282">
        <f t="shared" si="53"/>
        <v>0</v>
      </c>
      <c r="T406" s="283">
        <f>VLOOKUP(G406,'3-Productie normen'!A:N,11,FALSE)</f>
        <v>0</v>
      </c>
      <c r="U406" s="283"/>
      <c r="W406" s="284">
        <f t="shared" si="54"/>
        <v>0</v>
      </c>
    </row>
    <row r="407" spans="1:23" ht="14.1" customHeight="1">
      <c r="A407" s="37">
        <f t="shared" si="55"/>
        <v>407</v>
      </c>
      <c r="B407" s="285" t="s">
        <v>45</v>
      </c>
      <c r="C407" s="285" t="s">
        <v>130</v>
      </c>
      <c r="D407" s="286"/>
      <c r="E407" s="286" t="s">
        <v>598</v>
      </c>
      <c r="F407" s="285" t="s">
        <v>599</v>
      </c>
      <c r="G407" s="285" t="s">
        <v>85</v>
      </c>
      <c r="H407" s="287" t="s">
        <v>175</v>
      </c>
      <c r="I407" s="288">
        <v>8.02</v>
      </c>
      <c r="J407" s="289">
        <f t="shared" si="48"/>
        <v>251</v>
      </c>
      <c r="K407" s="290">
        <v>251</v>
      </c>
      <c r="L407" s="290"/>
      <c r="M407" s="290"/>
      <c r="N407" s="291" t="e">
        <f t="shared" si="49"/>
        <v>#DIV/0!</v>
      </c>
      <c r="O407" s="291">
        <f t="shared" si="50"/>
        <v>0</v>
      </c>
      <c r="P407" s="291">
        <f t="shared" si="51"/>
        <v>0</v>
      </c>
      <c r="Q407" s="292">
        <f>IF(K407="nio",0,IF(K407&gt;0,VLOOKUP(G407,'3-Productie normen'!A:N,VLOOKUP(K407,'3-Productie normen'!$B$31:$C$37,2,FALSE),FALSE)))/VLOOKUP(B407,'2-Kosten per locatie'!$A$14:$C$28,3,FALSE)</f>
        <v>0</v>
      </c>
      <c r="R407" s="292">
        <f t="shared" si="52"/>
        <v>0</v>
      </c>
      <c r="S407" s="292">
        <f t="shared" si="53"/>
        <v>0</v>
      </c>
      <c r="T407" s="293">
        <f>VLOOKUP(G407,'3-Productie normen'!A:N,11,FALSE)</f>
        <v>0</v>
      </c>
      <c r="U407" s="293"/>
      <c r="W407" s="294">
        <f t="shared" si="54"/>
        <v>2013.02</v>
      </c>
    </row>
    <row r="408" spans="1:23" ht="14.1" customHeight="1">
      <c r="A408" s="37">
        <f t="shared" si="55"/>
        <v>408</v>
      </c>
      <c r="B408" s="212" t="s">
        <v>53</v>
      </c>
      <c r="C408" s="265" t="s">
        <v>130</v>
      </c>
      <c r="D408" s="276"/>
      <c r="E408" s="276" t="s">
        <v>600</v>
      </c>
      <c r="F408" s="295" t="s">
        <v>460</v>
      </c>
      <c r="G408" s="265" t="s">
        <v>81</v>
      </c>
      <c r="H408" s="277" t="s">
        <v>134</v>
      </c>
      <c r="I408" s="278">
        <v>25.5</v>
      </c>
      <c r="J408" s="296">
        <f t="shared" si="48"/>
        <v>502</v>
      </c>
      <c r="K408" s="280">
        <v>251</v>
      </c>
      <c r="L408" s="280">
        <v>251</v>
      </c>
      <c r="M408" s="280"/>
      <c r="N408" s="281" t="e">
        <f t="shared" ref="N408:N471" si="56">IF(K408="nio",0,IF(K408&gt;0,K408*I408/Q408,0))</f>
        <v>#DIV/0!</v>
      </c>
      <c r="O408" s="281" t="e">
        <f t="shared" ref="O408:O471" si="57">IF(L408&gt;0,L408*I408/R408,0)</f>
        <v>#DIV/0!</v>
      </c>
      <c r="P408" s="281">
        <f t="shared" ref="P408:P471" si="58">IF(M408&gt;0,M408*I408/S408,0)</f>
        <v>0</v>
      </c>
      <c r="Q408" s="282">
        <f>IF(K408="nio",0,IF(K408&gt;0,VLOOKUP(G408,'3-Productie normen'!A:N,VLOOKUP(K408,'3-Productie normen'!$B$31:$C$37,2,FALSE),FALSE)))/VLOOKUP(B408,'2-Kosten per locatie'!$A$14:$C$28,3,FALSE)</f>
        <v>0</v>
      </c>
      <c r="R408" s="282">
        <f t="shared" ref="R408:R471" si="59">IF(L408&gt;0,Q408*$R$8,0)</f>
        <v>0</v>
      </c>
      <c r="S408" s="282">
        <f t="shared" ref="S408:S471" si="60">IF(M408&gt;0,Q408*$S$8,0)</f>
        <v>0</v>
      </c>
      <c r="T408" s="283">
        <f>VLOOKUP(G408,'3-Productie normen'!A:N,11,FALSE)</f>
        <v>0</v>
      </c>
      <c r="U408" s="283"/>
      <c r="V408" s="189"/>
      <c r="W408" s="284">
        <f t="shared" ref="W408:W471" si="61">J408*I408</f>
        <v>12801</v>
      </c>
    </row>
    <row r="409" spans="1:23" ht="14.1" customHeight="1">
      <c r="A409" s="37">
        <f t="shared" si="55"/>
        <v>409</v>
      </c>
      <c r="B409" s="212" t="s">
        <v>53</v>
      </c>
      <c r="C409" s="265" t="s">
        <v>130</v>
      </c>
      <c r="D409" s="276"/>
      <c r="E409" s="276" t="s">
        <v>601</v>
      </c>
      <c r="F409" s="297" t="s">
        <v>164</v>
      </c>
      <c r="G409" s="265" t="s">
        <v>96</v>
      </c>
      <c r="H409" s="277" t="s">
        <v>134</v>
      </c>
      <c r="I409" s="278">
        <v>14.3</v>
      </c>
      <c r="J409" s="296">
        <f t="shared" si="48"/>
        <v>251</v>
      </c>
      <c r="K409" s="280">
        <v>251</v>
      </c>
      <c r="L409" s="280"/>
      <c r="M409" s="280"/>
      <c r="N409" s="281" t="e">
        <f t="shared" si="56"/>
        <v>#DIV/0!</v>
      </c>
      <c r="O409" s="281">
        <f t="shared" si="57"/>
        <v>0</v>
      </c>
      <c r="P409" s="281">
        <f t="shared" si="58"/>
        <v>0</v>
      </c>
      <c r="Q409" s="282">
        <f>IF(K409="nio",0,IF(K409&gt;0,VLOOKUP(G409,'3-Productie normen'!A:N,VLOOKUP(K409,'3-Productie normen'!$B$31:$C$37,2,FALSE),FALSE)))/VLOOKUP(B409,'2-Kosten per locatie'!$A$14:$C$28,3,FALSE)</f>
        <v>0</v>
      </c>
      <c r="R409" s="282">
        <f t="shared" si="59"/>
        <v>0</v>
      </c>
      <c r="S409" s="282">
        <f t="shared" si="60"/>
        <v>0</v>
      </c>
      <c r="T409" s="283">
        <f>VLOOKUP(G409,'3-Productie normen'!A:N,11,FALSE)</f>
        <v>0</v>
      </c>
      <c r="U409" s="283"/>
      <c r="V409" s="189"/>
      <c r="W409" s="284">
        <f t="shared" si="61"/>
        <v>3589.3</v>
      </c>
    </row>
    <row r="410" spans="1:23" ht="14.1" customHeight="1">
      <c r="A410" s="37">
        <f t="shared" si="55"/>
        <v>410</v>
      </c>
      <c r="B410" s="212" t="s">
        <v>53</v>
      </c>
      <c r="C410" s="265" t="s">
        <v>130</v>
      </c>
      <c r="D410" s="276"/>
      <c r="E410" s="276" t="s">
        <v>602</v>
      </c>
      <c r="F410" s="297" t="s">
        <v>164</v>
      </c>
      <c r="G410" s="265" t="s">
        <v>96</v>
      </c>
      <c r="H410" s="277" t="s">
        <v>134</v>
      </c>
      <c r="I410" s="278">
        <v>9.1</v>
      </c>
      <c r="J410" s="296">
        <f t="shared" si="48"/>
        <v>251</v>
      </c>
      <c r="K410" s="280">
        <v>251</v>
      </c>
      <c r="L410" s="280"/>
      <c r="M410" s="280"/>
      <c r="N410" s="281" t="e">
        <f t="shared" si="56"/>
        <v>#DIV/0!</v>
      </c>
      <c r="O410" s="281">
        <f t="shared" si="57"/>
        <v>0</v>
      </c>
      <c r="P410" s="281">
        <f t="shared" si="58"/>
        <v>0</v>
      </c>
      <c r="Q410" s="282">
        <f>IF(K410="nio",0,IF(K410&gt;0,VLOOKUP(G410,'3-Productie normen'!A:N,VLOOKUP(K410,'3-Productie normen'!$B$31:$C$37,2,FALSE),FALSE)))/VLOOKUP(B410,'2-Kosten per locatie'!$A$14:$C$28,3,FALSE)</f>
        <v>0</v>
      </c>
      <c r="R410" s="282">
        <f t="shared" si="59"/>
        <v>0</v>
      </c>
      <c r="S410" s="282">
        <f t="shared" si="60"/>
        <v>0</v>
      </c>
      <c r="T410" s="283">
        <f>VLOOKUP(G410,'3-Productie normen'!A:N,11,FALSE)</f>
        <v>0</v>
      </c>
      <c r="U410" s="283"/>
      <c r="V410" s="189"/>
      <c r="W410" s="284">
        <f t="shared" si="61"/>
        <v>2284.1</v>
      </c>
    </row>
    <row r="411" spans="1:23" ht="14.1" customHeight="1">
      <c r="A411" s="37">
        <f t="shared" si="55"/>
        <v>411</v>
      </c>
      <c r="B411" s="212" t="s">
        <v>53</v>
      </c>
      <c r="C411" s="265" t="s">
        <v>130</v>
      </c>
      <c r="D411" s="276"/>
      <c r="E411" s="276" t="s">
        <v>603</v>
      </c>
      <c r="F411" s="297" t="s">
        <v>164</v>
      </c>
      <c r="G411" s="265" t="s">
        <v>96</v>
      </c>
      <c r="H411" s="277" t="s">
        <v>134</v>
      </c>
      <c r="I411" s="278">
        <v>8.1</v>
      </c>
      <c r="J411" s="296">
        <f t="shared" si="48"/>
        <v>251</v>
      </c>
      <c r="K411" s="280">
        <v>251</v>
      </c>
      <c r="L411" s="280"/>
      <c r="M411" s="280"/>
      <c r="N411" s="281" t="e">
        <f t="shared" si="56"/>
        <v>#DIV/0!</v>
      </c>
      <c r="O411" s="281">
        <f t="shared" si="57"/>
        <v>0</v>
      </c>
      <c r="P411" s="281">
        <f t="shared" si="58"/>
        <v>0</v>
      </c>
      <c r="Q411" s="282">
        <f>IF(K411="nio",0,IF(K411&gt;0,VLOOKUP(G411,'3-Productie normen'!A:N,VLOOKUP(K411,'3-Productie normen'!$B$31:$C$37,2,FALSE),FALSE)))/VLOOKUP(B411,'2-Kosten per locatie'!$A$14:$C$28,3,FALSE)</f>
        <v>0</v>
      </c>
      <c r="R411" s="282">
        <f t="shared" si="59"/>
        <v>0</v>
      </c>
      <c r="S411" s="282">
        <f t="shared" si="60"/>
        <v>0</v>
      </c>
      <c r="T411" s="283">
        <f>VLOOKUP(G411,'3-Productie normen'!A:N,11,FALSE)</f>
        <v>0</v>
      </c>
      <c r="U411" s="283"/>
      <c r="V411" s="189"/>
      <c r="W411" s="284">
        <f t="shared" si="61"/>
        <v>2033.1</v>
      </c>
    </row>
    <row r="412" spans="1:23" ht="14.1" customHeight="1">
      <c r="A412" s="37">
        <f t="shared" si="55"/>
        <v>412</v>
      </c>
      <c r="B412" s="212" t="s">
        <v>53</v>
      </c>
      <c r="C412" s="265" t="s">
        <v>130</v>
      </c>
      <c r="D412" s="276"/>
      <c r="E412" s="276" t="s">
        <v>604</v>
      </c>
      <c r="F412" s="297" t="s">
        <v>164</v>
      </c>
      <c r="G412" s="265" t="s">
        <v>96</v>
      </c>
      <c r="H412" s="277" t="s">
        <v>134</v>
      </c>
      <c r="I412" s="278">
        <v>8</v>
      </c>
      <c r="J412" s="296">
        <f t="shared" si="48"/>
        <v>251</v>
      </c>
      <c r="K412" s="280">
        <v>251</v>
      </c>
      <c r="L412" s="280"/>
      <c r="M412" s="280"/>
      <c r="N412" s="281" t="e">
        <f t="shared" si="56"/>
        <v>#DIV/0!</v>
      </c>
      <c r="O412" s="281">
        <f t="shared" si="57"/>
        <v>0</v>
      </c>
      <c r="P412" s="281">
        <f t="shared" si="58"/>
        <v>0</v>
      </c>
      <c r="Q412" s="282">
        <f>IF(K412="nio",0,IF(K412&gt;0,VLOOKUP(G412,'3-Productie normen'!A:N,VLOOKUP(K412,'3-Productie normen'!$B$31:$C$37,2,FALSE),FALSE)))/VLOOKUP(B412,'2-Kosten per locatie'!$A$14:$C$28,3,FALSE)</f>
        <v>0</v>
      </c>
      <c r="R412" s="282">
        <f t="shared" si="59"/>
        <v>0</v>
      </c>
      <c r="S412" s="282">
        <f t="shared" si="60"/>
        <v>0</v>
      </c>
      <c r="T412" s="283">
        <f>VLOOKUP(G412,'3-Productie normen'!A:N,11,FALSE)</f>
        <v>0</v>
      </c>
      <c r="U412" s="283"/>
      <c r="V412" s="189"/>
      <c r="W412" s="284">
        <f t="shared" si="61"/>
        <v>2008</v>
      </c>
    </row>
    <row r="413" spans="1:23" ht="14.1" customHeight="1">
      <c r="A413" s="37">
        <f t="shared" si="55"/>
        <v>413</v>
      </c>
      <c r="B413" s="212" t="s">
        <v>53</v>
      </c>
      <c r="C413" s="265" t="s">
        <v>130</v>
      </c>
      <c r="D413" s="276"/>
      <c r="E413" s="276" t="s">
        <v>605</v>
      </c>
      <c r="F413" s="297" t="s">
        <v>164</v>
      </c>
      <c r="G413" s="265" t="s">
        <v>96</v>
      </c>
      <c r="H413" s="277" t="s">
        <v>134</v>
      </c>
      <c r="I413" s="278">
        <v>11.8</v>
      </c>
      <c r="J413" s="296">
        <f t="shared" si="48"/>
        <v>251</v>
      </c>
      <c r="K413" s="280">
        <v>251</v>
      </c>
      <c r="L413" s="280"/>
      <c r="M413" s="280"/>
      <c r="N413" s="281" t="e">
        <f t="shared" si="56"/>
        <v>#DIV/0!</v>
      </c>
      <c r="O413" s="281">
        <f t="shared" si="57"/>
        <v>0</v>
      </c>
      <c r="P413" s="281">
        <f t="shared" si="58"/>
        <v>0</v>
      </c>
      <c r="Q413" s="282">
        <f>IF(K413="nio",0,IF(K413&gt;0,VLOOKUP(G413,'3-Productie normen'!A:N,VLOOKUP(K413,'3-Productie normen'!$B$31:$C$37,2,FALSE),FALSE)))/VLOOKUP(B413,'2-Kosten per locatie'!$A$14:$C$28,3,FALSE)</f>
        <v>0</v>
      </c>
      <c r="R413" s="282">
        <f t="shared" si="59"/>
        <v>0</v>
      </c>
      <c r="S413" s="282">
        <f t="shared" si="60"/>
        <v>0</v>
      </c>
      <c r="T413" s="283">
        <f>VLOOKUP(G413,'3-Productie normen'!A:N,11,FALSE)</f>
        <v>0</v>
      </c>
      <c r="U413" s="283"/>
      <c r="V413" s="189"/>
      <c r="W413" s="284">
        <f t="shared" si="61"/>
        <v>2961.8</v>
      </c>
    </row>
    <row r="414" spans="1:23" ht="14.1" customHeight="1">
      <c r="A414" s="37">
        <f t="shared" si="55"/>
        <v>414</v>
      </c>
      <c r="B414" s="212" t="s">
        <v>53</v>
      </c>
      <c r="C414" s="265" t="s">
        <v>130</v>
      </c>
      <c r="D414" s="276"/>
      <c r="E414" s="276" t="s">
        <v>606</v>
      </c>
      <c r="F414" s="295" t="s">
        <v>607</v>
      </c>
      <c r="G414" s="265" t="s">
        <v>81</v>
      </c>
      <c r="H414" s="277" t="s">
        <v>134</v>
      </c>
      <c r="I414" s="278">
        <v>10.5</v>
      </c>
      <c r="J414" s="296">
        <f t="shared" si="48"/>
        <v>251</v>
      </c>
      <c r="K414" s="280">
        <v>251</v>
      </c>
      <c r="L414" s="280"/>
      <c r="M414" s="280"/>
      <c r="N414" s="281" t="e">
        <f t="shared" si="56"/>
        <v>#DIV/0!</v>
      </c>
      <c r="O414" s="281">
        <f t="shared" si="57"/>
        <v>0</v>
      </c>
      <c r="P414" s="281">
        <f t="shared" si="58"/>
        <v>0</v>
      </c>
      <c r="Q414" s="282">
        <f>IF(K414="nio",0,IF(K414&gt;0,VLOOKUP(G414,'3-Productie normen'!A:N,VLOOKUP(K414,'3-Productie normen'!$B$31:$C$37,2,FALSE),FALSE)))/VLOOKUP(B414,'2-Kosten per locatie'!$A$14:$C$28,3,FALSE)</f>
        <v>0</v>
      </c>
      <c r="R414" s="282">
        <f t="shared" si="59"/>
        <v>0</v>
      </c>
      <c r="S414" s="282">
        <f t="shared" si="60"/>
        <v>0</v>
      </c>
      <c r="T414" s="283">
        <f>VLOOKUP(G414,'3-Productie normen'!A:N,11,FALSE)</f>
        <v>0</v>
      </c>
      <c r="U414" s="283"/>
      <c r="V414" s="189"/>
      <c r="W414" s="284">
        <f t="shared" si="61"/>
        <v>2635.5</v>
      </c>
    </row>
    <row r="415" spans="1:23" ht="14.1" customHeight="1">
      <c r="A415" s="37">
        <f t="shared" si="55"/>
        <v>415</v>
      </c>
      <c r="B415" s="212" t="s">
        <v>53</v>
      </c>
      <c r="C415" s="265" t="s">
        <v>130</v>
      </c>
      <c r="D415" s="276"/>
      <c r="E415" s="276" t="s">
        <v>608</v>
      </c>
      <c r="F415" s="295" t="s">
        <v>609</v>
      </c>
      <c r="G415" s="265" t="s">
        <v>97</v>
      </c>
      <c r="H415" s="277" t="s">
        <v>175</v>
      </c>
      <c r="I415" s="278">
        <v>8.4</v>
      </c>
      <c r="J415" s="296">
        <f t="shared" si="48"/>
        <v>0</v>
      </c>
      <c r="K415" s="280" t="s">
        <v>151</v>
      </c>
      <c r="L415" s="280"/>
      <c r="M415" s="280"/>
      <c r="N415" s="281">
        <f t="shared" si="56"/>
        <v>0</v>
      </c>
      <c r="O415" s="281">
        <f t="shared" si="57"/>
        <v>0</v>
      </c>
      <c r="P415" s="281">
        <f t="shared" si="58"/>
        <v>0</v>
      </c>
      <c r="Q415" s="282">
        <f>IF(K415="nio",0,IF(K415&gt;0,VLOOKUP(G415,'3-Productie normen'!A:N,VLOOKUP(K415,'3-Productie normen'!$B$31:$C$37,2,FALSE),FALSE)))/VLOOKUP(B415,'2-Kosten per locatie'!$A$14:$C$28,3,FALSE)</f>
        <v>0</v>
      </c>
      <c r="R415" s="282">
        <f t="shared" si="59"/>
        <v>0</v>
      </c>
      <c r="S415" s="282">
        <f t="shared" si="60"/>
        <v>0</v>
      </c>
      <c r="T415" s="283">
        <f>VLOOKUP(G415,'3-Productie normen'!A:N,11,FALSE)</f>
        <v>0</v>
      </c>
      <c r="U415" s="283"/>
      <c r="V415" s="189"/>
      <c r="W415" s="284">
        <f t="shared" si="61"/>
        <v>0</v>
      </c>
    </row>
    <row r="416" spans="1:23" ht="14.1" customHeight="1">
      <c r="A416" s="37">
        <f t="shared" si="55"/>
        <v>416</v>
      </c>
      <c r="B416" s="212" t="s">
        <v>53</v>
      </c>
      <c r="C416" s="265" t="s">
        <v>130</v>
      </c>
      <c r="D416" s="276"/>
      <c r="E416" s="276" t="s">
        <v>610</v>
      </c>
      <c r="F416" s="295" t="s">
        <v>609</v>
      </c>
      <c r="G416" s="265" t="s">
        <v>97</v>
      </c>
      <c r="H416" s="277" t="s">
        <v>175</v>
      </c>
      <c r="I416" s="278">
        <v>6.7</v>
      </c>
      <c r="J416" s="296">
        <f t="shared" si="48"/>
        <v>0</v>
      </c>
      <c r="K416" s="280" t="s">
        <v>151</v>
      </c>
      <c r="L416" s="280"/>
      <c r="M416" s="280"/>
      <c r="N416" s="281">
        <f t="shared" si="56"/>
        <v>0</v>
      </c>
      <c r="O416" s="281">
        <f t="shared" si="57"/>
        <v>0</v>
      </c>
      <c r="P416" s="281">
        <f t="shared" si="58"/>
        <v>0</v>
      </c>
      <c r="Q416" s="282">
        <f>IF(K416="nio",0,IF(K416&gt;0,VLOOKUP(G416,'3-Productie normen'!A:N,VLOOKUP(K416,'3-Productie normen'!$B$31:$C$37,2,FALSE),FALSE)))/VLOOKUP(B416,'2-Kosten per locatie'!$A$14:$C$28,3,FALSE)</f>
        <v>0</v>
      </c>
      <c r="R416" s="282">
        <f t="shared" si="59"/>
        <v>0</v>
      </c>
      <c r="S416" s="282">
        <f t="shared" si="60"/>
        <v>0</v>
      </c>
      <c r="T416" s="283">
        <f>VLOOKUP(G416,'3-Productie normen'!A:N,11,FALSE)</f>
        <v>0</v>
      </c>
      <c r="U416" s="283"/>
      <c r="V416" s="189"/>
      <c r="W416" s="284">
        <f t="shared" si="61"/>
        <v>0</v>
      </c>
    </row>
    <row r="417" spans="1:23" ht="14.1" customHeight="1">
      <c r="A417" s="37">
        <f t="shared" si="55"/>
        <v>417</v>
      </c>
      <c r="B417" s="212" t="s">
        <v>53</v>
      </c>
      <c r="C417" s="265" t="s">
        <v>130</v>
      </c>
      <c r="D417" s="276"/>
      <c r="E417" s="276" t="s">
        <v>611</v>
      </c>
      <c r="F417" s="295" t="s">
        <v>609</v>
      </c>
      <c r="G417" s="265" t="s">
        <v>97</v>
      </c>
      <c r="H417" s="277" t="s">
        <v>175</v>
      </c>
      <c r="I417" s="278">
        <v>0</v>
      </c>
      <c r="J417" s="296">
        <f t="shared" si="48"/>
        <v>0</v>
      </c>
      <c r="K417" s="280" t="s">
        <v>151</v>
      </c>
      <c r="L417" s="280"/>
      <c r="M417" s="280"/>
      <c r="N417" s="281">
        <f t="shared" si="56"/>
        <v>0</v>
      </c>
      <c r="O417" s="281">
        <f t="shared" si="57"/>
        <v>0</v>
      </c>
      <c r="P417" s="281">
        <f t="shared" si="58"/>
        <v>0</v>
      </c>
      <c r="Q417" s="282">
        <f>IF(K417="nio",0,IF(K417&gt;0,VLOOKUP(G417,'3-Productie normen'!A:N,VLOOKUP(K417,'3-Productie normen'!$B$31:$C$37,2,FALSE),FALSE)))/VLOOKUP(B417,'2-Kosten per locatie'!$A$14:$C$28,3,FALSE)</f>
        <v>0</v>
      </c>
      <c r="R417" s="282">
        <f t="shared" si="59"/>
        <v>0</v>
      </c>
      <c r="S417" s="282">
        <f t="shared" si="60"/>
        <v>0</v>
      </c>
      <c r="T417" s="283">
        <f>VLOOKUP(G417,'3-Productie normen'!A:N,11,FALSE)</f>
        <v>0</v>
      </c>
      <c r="U417" s="283"/>
      <c r="V417" s="189"/>
      <c r="W417" s="284">
        <f t="shared" si="61"/>
        <v>0</v>
      </c>
    </row>
    <row r="418" spans="1:23" ht="14.1" customHeight="1">
      <c r="A418" s="37">
        <f t="shared" si="55"/>
        <v>418</v>
      </c>
      <c r="B418" s="212" t="s">
        <v>53</v>
      </c>
      <c r="C418" s="265" t="s">
        <v>130</v>
      </c>
      <c r="D418" s="276"/>
      <c r="E418" s="276" t="s">
        <v>612</v>
      </c>
      <c r="F418" s="297" t="s">
        <v>83</v>
      </c>
      <c r="G418" s="265" t="s">
        <v>83</v>
      </c>
      <c r="H418" s="277" t="s">
        <v>175</v>
      </c>
      <c r="I418" s="278">
        <v>28</v>
      </c>
      <c r="J418" s="296">
        <f t="shared" si="48"/>
        <v>502</v>
      </c>
      <c r="K418" s="280">
        <v>251</v>
      </c>
      <c r="L418" s="280">
        <v>251</v>
      </c>
      <c r="M418" s="280"/>
      <c r="N418" s="281" t="e">
        <f t="shared" si="56"/>
        <v>#DIV/0!</v>
      </c>
      <c r="O418" s="281" t="e">
        <f t="shared" si="57"/>
        <v>#DIV/0!</v>
      </c>
      <c r="P418" s="281">
        <f t="shared" si="58"/>
        <v>0</v>
      </c>
      <c r="Q418" s="282">
        <f>IF(K418="nio",0,IF(K418&gt;0,VLOOKUP(G418,'3-Productie normen'!A:N,VLOOKUP(K418,'3-Productie normen'!$B$31:$C$37,2,FALSE),FALSE)))/VLOOKUP(B418,'2-Kosten per locatie'!$A$14:$C$28,3,FALSE)</f>
        <v>0</v>
      </c>
      <c r="R418" s="282">
        <f t="shared" si="59"/>
        <v>0</v>
      </c>
      <c r="S418" s="282">
        <f t="shared" si="60"/>
        <v>0</v>
      </c>
      <c r="T418" s="283">
        <f>VLOOKUP(G418,'3-Productie normen'!A:N,11,FALSE)</f>
        <v>0</v>
      </c>
      <c r="U418" s="283"/>
      <c r="V418" s="189"/>
      <c r="W418" s="284">
        <f t="shared" si="61"/>
        <v>14056</v>
      </c>
    </row>
    <row r="419" spans="1:23" ht="14.1" customHeight="1">
      <c r="A419" s="37">
        <f t="shared" si="55"/>
        <v>419</v>
      </c>
      <c r="B419" s="212" t="s">
        <v>53</v>
      </c>
      <c r="C419" s="265" t="s">
        <v>130</v>
      </c>
      <c r="D419" s="276"/>
      <c r="E419" s="276" t="s">
        <v>613</v>
      </c>
      <c r="F419" s="297" t="s">
        <v>83</v>
      </c>
      <c r="G419" s="265" t="s">
        <v>83</v>
      </c>
      <c r="H419" s="277" t="s">
        <v>134</v>
      </c>
      <c r="I419" s="278">
        <v>12.3</v>
      </c>
      <c r="J419" s="296">
        <f t="shared" si="48"/>
        <v>502</v>
      </c>
      <c r="K419" s="280">
        <v>251</v>
      </c>
      <c r="L419" s="280">
        <v>251</v>
      </c>
      <c r="M419" s="280"/>
      <c r="N419" s="281" t="e">
        <f t="shared" si="56"/>
        <v>#DIV/0!</v>
      </c>
      <c r="O419" s="281" t="e">
        <f t="shared" si="57"/>
        <v>#DIV/0!</v>
      </c>
      <c r="P419" s="281">
        <f t="shared" si="58"/>
        <v>0</v>
      </c>
      <c r="Q419" s="282">
        <f>IF(K419="nio",0,IF(K419&gt;0,VLOOKUP(G419,'3-Productie normen'!A:N,VLOOKUP(K419,'3-Productie normen'!$B$31:$C$37,2,FALSE),FALSE)))/VLOOKUP(B419,'2-Kosten per locatie'!$A$14:$C$28,3,FALSE)</f>
        <v>0</v>
      </c>
      <c r="R419" s="282">
        <f t="shared" si="59"/>
        <v>0</v>
      </c>
      <c r="S419" s="282">
        <f t="shared" si="60"/>
        <v>0</v>
      </c>
      <c r="T419" s="283">
        <f>VLOOKUP(G419,'3-Productie normen'!A:N,11,FALSE)</f>
        <v>0</v>
      </c>
      <c r="U419" s="283"/>
      <c r="V419" s="189"/>
      <c r="W419" s="284">
        <f t="shared" si="61"/>
        <v>6174.6</v>
      </c>
    </row>
    <row r="420" spans="1:23" ht="14.1" customHeight="1">
      <c r="A420" s="37">
        <f t="shared" si="55"/>
        <v>420</v>
      </c>
      <c r="B420" s="212" t="s">
        <v>53</v>
      </c>
      <c r="C420" s="265" t="s">
        <v>130</v>
      </c>
      <c r="D420" s="276"/>
      <c r="E420" s="276" t="s">
        <v>614</v>
      </c>
      <c r="F420" s="295" t="s">
        <v>186</v>
      </c>
      <c r="G420" s="265" t="s">
        <v>85</v>
      </c>
      <c r="H420" s="277" t="s">
        <v>175</v>
      </c>
      <c r="I420" s="278">
        <v>42.6</v>
      </c>
      <c r="J420" s="296">
        <f t="shared" si="48"/>
        <v>502</v>
      </c>
      <c r="K420" s="280">
        <v>251</v>
      </c>
      <c r="L420" s="280">
        <v>251</v>
      </c>
      <c r="M420" s="280"/>
      <c r="N420" s="281" t="e">
        <f t="shared" si="56"/>
        <v>#DIV/0!</v>
      </c>
      <c r="O420" s="281" t="e">
        <f t="shared" si="57"/>
        <v>#DIV/0!</v>
      </c>
      <c r="P420" s="281">
        <f t="shared" si="58"/>
        <v>0</v>
      </c>
      <c r="Q420" s="282">
        <f>IF(K420="nio",0,IF(K420&gt;0,VLOOKUP(G420,'3-Productie normen'!A:N,VLOOKUP(K420,'3-Productie normen'!$B$31:$C$37,2,FALSE),FALSE)))/VLOOKUP(B420,'2-Kosten per locatie'!$A$14:$C$28,3,FALSE)</f>
        <v>0</v>
      </c>
      <c r="R420" s="282">
        <f t="shared" si="59"/>
        <v>0</v>
      </c>
      <c r="S420" s="282">
        <f t="shared" si="60"/>
        <v>0</v>
      </c>
      <c r="T420" s="283">
        <f>VLOOKUP(G420,'3-Productie normen'!A:N,11,FALSE)</f>
        <v>0</v>
      </c>
      <c r="U420" s="283"/>
      <c r="V420" s="189"/>
      <c r="W420" s="284">
        <f t="shared" si="61"/>
        <v>21385.200000000001</v>
      </c>
    </row>
    <row r="421" spans="1:23" ht="14.1" customHeight="1">
      <c r="A421" s="37">
        <f t="shared" si="55"/>
        <v>421</v>
      </c>
      <c r="B421" s="212" t="s">
        <v>53</v>
      </c>
      <c r="C421" s="265" t="s">
        <v>130</v>
      </c>
      <c r="D421" s="276"/>
      <c r="E421" s="276" t="s">
        <v>615</v>
      </c>
      <c r="F421" s="295" t="s">
        <v>186</v>
      </c>
      <c r="G421" s="265" t="s">
        <v>85</v>
      </c>
      <c r="H421" s="277" t="s">
        <v>175</v>
      </c>
      <c r="I421" s="278">
        <v>5.5</v>
      </c>
      <c r="J421" s="296">
        <f t="shared" si="48"/>
        <v>251</v>
      </c>
      <c r="K421" s="280">
        <v>251</v>
      </c>
      <c r="L421" s="280"/>
      <c r="M421" s="280"/>
      <c r="N421" s="281" t="e">
        <f t="shared" si="56"/>
        <v>#DIV/0!</v>
      </c>
      <c r="O421" s="281">
        <f t="shared" si="57"/>
        <v>0</v>
      </c>
      <c r="P421" s="281">
        <f t="shared" si="58"/>
        <v>0</v>
      </c>
      <c r="Q421" s="282">
        <f>IF(K421="nio",0,IF(K421&gt;0,VLOOKUP(G421,'3-Productie normen'!A:N,VLOOKUP(K421,'3-Productie normen'!$B$31:$C$37,2,FALSE),FALSE)))/VLOOKUP(B421,'2-Kosten per locatie'!$A$14:$C$28,3,FALSE)</f>
        <v>0</v>
      </c>
      <c r="R421" s="282">
        <f t="shared" si="59"/>
        <v>0</v>
      </c>
      <c r="S421" s="282">
        <f t="shared" si="60"/>
        <v>0</v>
      </c>
      <c r="T421" s="283">
        <f>VLOOKUP(G421,'3-Productie normen'!A:N,11,FALSE)</f>
        <v>0</v>
      </c>
      <c r="U421" s="283"/>
      <c r="V421" s="189"/>
      <c r="W421" s="284">
        <f t="shared" si="61"/>
        <v>1380.5</v>
      </c>
    </row>
    <row r="422" spans="1:23" ht="14.1" customHeight="1">
      <c r="A422" s="37">
        <f t="shared" si="55"/>
        <v>422</v>
      </c>
      <c r="B422" s="212" t="s">
        <v>53</v>
      </c>
      <c r="C422" s="265" t="s">
        <v>130</v>
      </c>
      <c r="D422" s="276"/>
      <c r="E422" s="276" t="s">
        <v>616</v>
      </c>
      <c r="F422" s="295" t="s">
        <v>186</v>
      </c>
      <c r="G422" s="265" t="s">
        <v>85</v>
      </c>
      <c r="H422" s="277" t="s">
        <v>175</v>
      </c>
      <c r="I422" s="278">
        <v>64.099999999999994</v>
      </c>
      <c r="J422" s="296">
        <f t="shared" si="48"/>
        <v>251</v>
      </c>
      <c r="K422" s="280">
        <v>251</v>
      </c>
      <c r="L422" s="280"/>
      <c r="M422" s="280"/>
      <c r="N422" s="281" t="e">
        <f t="shared" si="56"/>
        <v>#DIV/0!</v>
      </c>
      <c r="O422" s="281">
        <f t="shared" si="57"/>
        <v>0</v>
      </c>
      <c r="P422" s="281">
        <f t="shared" si="58"/>
        <v>0</v>
      </c>
      <c r="Q422" s="282">
        <f>IF(K422="nio",0,IF(K422&gt;0,VLOOKUP(G422,'3-Productie normen'!A:N,VLOOKUP(K422,'3-Productie normen'!$B$31:$C$37,2,FALSE),FALSE)))/VLOOKUP(B422,'2-Kosten per locatie'!$A$14:$C$28,3,FALSE)</f>
        <v>0</v>
      </c>
      <c r="R422" s="282">
        <f t="shared" si="59"/>
        <v>0</v>
      </c>
      <c r="S422" s="282">
        <f t="shared" si="60"/>
        <v>0</v>
      </c>
      <c r="T422" s="283">
        <f>VLOOKUP(G422,'3-Productie normen'!A:N,11,FALSE)</f>
        <v>0</v>
      </c>
      <c r="U422" s="283"/>
      <c r="V422" s="189"/>
      <c r="W422" s="284">
        <f t="shared" si="61"/>
        <v>16089.099999999999</v>
      </c>
    </row>
    <row r="423" spans="1:23" ht="14.1" customHeight="1">
      <c r="A423" s="37">
        <f t="shared" si="55"/>
        <v>423</v>
      </c>
      <c r="B423" s="212" t="s">
        <v>53</v>
      </c>
      <c r="C423" s="265" t="s">
        <v>130</v>
      </c>
      <c r="D423" s="276"/>
      <c r="E423" s="276" t="s">
        <v>617</v>
      </c>
      <c r="F423" s="295" t="s">
        <v>186</v>
      </c>
      <c r="G423" s="265" t="s">
        <v>85</v>
      </c>
      <c r="H423" s="277" t="s">
        <v>134</v>
      </c>
      <c r="I423" s="278">
        <v>5</v>
      </c>
      <c r="J423" s="296">
        <f t="shared" si="48"/>
        <v>251</v>
      </c>
      <c r="K423" s="280">
        <v>251</v>
      </c>
      <c r="L423" s="280"/>
      <c r="M423" s="280"/>
      <c r="N423" s="281" t="e">
        <f t="shared" si="56"/>
        <v>#DIV/0!</v>
      </c>
      <c r="O423" s="281">
        <f t="shared" si="57"/>
        <v>0</v>
      </c>
      <c r="P423" s="281">
        <f t="shared" si="58"/>
        <v>0</v>
      </c>
      <c r="Q423" s="282">
        <f>IF(K423="nio",0,IF(K423&gt;0,VLOOKUP(G423,'3-Productie normen'!A:N,VLOOKUP(K423,'3-Productie normen'!$B$31:$C$37,2,FALSE),FALSE)))/VLOOKUP(B423,'2-Kosten per locatie'!$A$14:$C$28,3,FALSE)</f>
        <v>0</v>
      </c>
      <c r="R423" s="282">
        <f t="shared" si="59"/>
        <v>0</v>
      </c>
      <c r="S423" s="282">
        <f t="shared" si="60"/>
        <v>0</v>
      </c>
      <c r="T423" s="283">
        <f>VLOOKUP(G423,'3-Productie normen'!A:N,11,FALSE)</f>
        <v>0</v>
      </c>
      <c r="U423" s="283"/>
      <c r="V423" s="189"/>
      <c r="W423" s="284">
        <f t="shared" si="61"/>
        <v>1255</v>
      </c>
    </row>
    <row r="424" spans="1:23" ht="14.1" customHeight="1">
      <c r="A424" s="37">
        <f t="shared" si="55"/>
        <v>424</v>
      </c>
      <c r="B424" s="212" t="s">
        <v>53</v>
      </c>
      <c r="C424" s="265" t="s">
        <v>130</v>
      </c>
      <c r="D424" s="276"/>
      <c r="E424" s="276" t="s">
        <v>618</v>
      </c>
      <c r="F424" s="295" t="s">
        <v>83</v>
      </c>
      <c r="G424" s="265" t="s">
        <v>83</v>
      </c>
      <c r="H424" s="277" t="s">
        <v>134</v>
      </c>
      <c r="I424" s="278">
        <v>11.6</v>
      </c>
      <c r="J424" s="296">
        <f t="shared" si="48"/>
        <v>251</v>
      </c>
      <c r="K424" s="280">
        <v>251</v>
      </c>
      <c r="L424" s="280"/>
      <c r="M424" s="280"/>
      <c r="N424" s="281" t="e">
        <f t="shared" si="56"/>
        <v>#DIV/0!</v>
      </c>
      <c r="O424" s="281">
        <f t="shared" si="57"/>
        <v>0</v>
      </c>
      <c r="P424" s="281">
        <f t="shared" si="58"/>
        <v>0</v>
      </c>
      <c r="Q424" s="282">
        <f>IF(K424="nio",0,IF(K424&gt;0,VLOOKUP(G424,'3-Productie normen'!A:N,VLOOKUP(K424,'3-Productie normen'!$B$31:$C$37,2,FALSE),FALSE)))/VLOOKUP(B424,'2-Kosten per locatie'!$A$14:$C$28,3,FALSE)</f>
        <v>0</v>
      </c>
      <c r="R424" s="282">
        <f t="shared" si="59"/>
        <v>0</v>
      </c>
      <c r="S424" s="282">
        <f t="shared" si="60"/>
        <v>0</v>
      </c>
      <c r="T424" s="283">
        <f>VLOOKUP(G424,'3-Productie normen'!A:N,11,FALSE)</f>
        <v>0</v>
      </c>
      <c r="U424" s="283"/>
      <c r="V424" s="189"/>
      <c r="W424" s="284">
        <f t="shared" si="61"/>
        <v>2911.6</v>
      </c>
    </row>
    <row r="425" spans="1:23" ht="14.1" customHeight="1">
      <c r="A425" s="37">
        <f t="shared" si="55"/>
        <v>425</v>
      </c>
      <c r="B425" s="212" t="s">
        <v>53</v>
      </c>
      <c r="C425" s="265" t="s">
        <v>130</v>
      </c>
      <c r="D425" s="276"/>
      <c r="E425" s="276" t="s">
        <v>619</v>
      </c>
      <c r="F425" s="295" t="s">
        <v>186</v>
      </c>
      <c r="G425" s="265" t="s">
        <v>85</v>
      </c>
      <c r="H425" s="277" t="s">
        <v>175</v>
      </c>
      <c r="I425" s="278">
        <v>24.4</v>
      </c>
      <c r="J425" s="296">
        <f t="shared" si="48"/>
        <v>251</v>
      </c>
      <c r="K425" s="280">
        <v>251</v>
      </c>
      <c r="L425" s="280"/>
      <c r="M425" s="280"/>
      <c r="N425" s="281" t="e">
        <f t="shared" si="56"/>
        <v>#DIV/0!</v>
      </c>
      <c r="O425" s="281">
        <f t="shared" si="57"/>
        <v>0</v>
      </c>
      <c r="P425" s="281">
        <f t="shared" si="58"/>
        <v>0</v>
      </c>
      <c r="Q425" s="282">
        <f>IF(K425="nio",0,IF(K425&gt;0,VLOOKUP(G425,'3-Productie normen'!A:N,VLOOKUP(K425,'3-Productie normen'!$B$31:$C$37,2,FALSE),FALSE)))/VLOOKUP(B425,'2-Kosten per locatie'!$A$14:$C$28,3,FALSE)</f>
        <v>0</v>
      </c>
      <c r="R425" s="282">
        <f t="shared" si="59"/>
        <v>0</v>
      </c>
      <c r="S425" s="282">
        <f t="shared" si="60"/>
        <v>0</v>
      </c>
      <c r="T425" s="283">
        <f>VLOOKUP(G425,'3-Productie normen'!A:N,11,FALSE)</f>
        <v>0</v>
      </c>
      <c r="U425" s="283"/>
      <c r="V425" s="189"/>
      <c r="W425" s="284">
        <f t="shared" si="61"/>
        <v>6124.4</v>
      </c>
    </row>
    <row r="426" spans="1:23" ht="14.1" customHeight="1">
      <c r="A426" s="37">
        <f t="shared" si="55"/>
        <v>426</v>
      </c>
      <c r="B426" s="212" t="s">
        <v>53</v>
      </c>
      <c r="C426" s="265" t="s">
        <v>130</v>
      </c>
      <c r="D426" s="276"/>
      <c r="E426" s="276" t="s">
        <v>620</v>
      </c>
      <c r="F426" s="295" t="s">
        <v>89</v>
      </c>
      <c r="G426" s="265" t="s">
        <v>89</v>
      </c>
      <c r="H426" s="277" t="s">
        <v>138</v>
      </c>
      <c r="I426" s="278">
        <v>2</v>
      </c>
      <c r="J426" s="296">
        <f t="shared" si="48"/>
        <v>251</v>
      </c>
      <c r="K426" s="280">
        <v>251</v>
      </c>
      <c r="L426" s="280"/>
      <c r="M426" s="280"/>
      <c r="N426" s="281" t="e">
        <f t="shared" si="56"/>
        <v>#DIV/0!</v>
      </c>
      <c r="O426" s="281">
        <f t="shared" si="57"/>
        <v>0</v>
      </c>
      <c r="P426" s="281">
        <f t="shared" si="58"/>
        <v>0</v>
      </c>
      <c r="Q426" s="282">
        <f>IF(K426="nio",0,IF(K426&gt;0,VLOOKUP(G426,'3-Productie normen'!A:N,VLOOKUP(K426,'3-Productie normen'!$B$31:$C$37,2,FALSE),FALSE)))/VLOOKUP(B426,'2-Kosten per locatie'!$A$14:$C$28,3,FALSE)</f>
        <v>0</v>
      </c>
      <c r="R426" s="282">
        <f t="shared" si="59"/>
        <v>0</v>
      </c>
      <c r="S426" s="282">
        <f t="shared" si="60"/>
        <v>0</v>
      </c>
      <c r="T426" s="283">
        <f>VLOOKUP(G426,'3-Productie normen'!A:N,11,FALSE)</f>
        <v>0</v>
      </c>
      <c r="U426" s="283"/>
      <c r="V426" s="189"/>
      <c r="W426" s="284">
        <f t="shared" si="61"/>
        <v>502</v>
      </c>
    </row>
    <row r="427" spans="1:23" ht="14.1" customHeight="1">
      <c r="A427" s="37">
        <f t="shared" si="55"/>
        <v>427</v>
      </c>
      <c r="B427" s="212" t="s">
        <v>53</v>
      </c>
      <c r="C427" s="265" t="s">
        <v>130</v>
      </c>
      <c r="D427" s="276"/>
      <c r="E427" s="276" t="s">
        <v>621</v>
      </c>
      <c r="F427" s="295" t="s">
        <v>89</v>
      </c>
      <c r="G427" s="265" t="s">
        <v>89</v>
      </c>
      <c r="H427" s="277" t="s">
        <v>138</v>
      </c>
      <c r="I427" s="278">
        <v>2</v>
      </c>
      <c r="J427" s="296">
        <f t="shared" ref="J427:J490" si="62">SUM(K427:M427)</f>
        <v>251</v>
      </c>
      <c r="K427" s="280">
        <v>251</v>
      </c>
      <c r="L427" s="280"/>
      <c r="M427" s="280"/>
      <c r="N427" s="281" t="e">
        <f t="shared" si="56"/>
        <v>#DIV/0!</v>
      </c>
      <c r="O427" s="281">
        <f t="shared" si="57"/>
        <v>0</v>
      </c>
      <c r="P427" s="281">
        <f t="shared" si="58"/>
        <v>0</v>
      </c>
      <c r="Q427" s="282">
        <f>IF(K427="nio",0,IF(K427&gt;0,VLOOKUP(G427,'3-Productie normen'!A:N,VLOOKUP(K427,'3-Productie normen'!$B$31:$C$37,2,FALSE),FALSE)))/VLOOKUP(B427,'2-Kosten per locatie'!$A$14:$C$28,3,FALSE)</f>
        <v>0</v>
      </c>
      <c r="R427" s="282">
        <f t="shared" si="59"/>
        <v>0</v>
      </c>
      <c r="S427" s="282">
        <f t="shared" si="60"/>
        <v>0</v>
      </c>
      <c r="T427" s="283">
        <f>VLOOKUP(G427,'3-Productie normen'!A:N,11,FALSE)</f>
        <v>0</v>
      </c>
      <c r="U427" s="283"/>
      <c r="V427" s="189"/>
      <c r="W427" s="284">
        <f t="shared" si="61"/>
        <v>502</v>
      </c>
    </row>
    <row r="428" spans="1:23" ht="14.1" customHeight="1">
      <c r="A428" s="37">
        <f t="shared" si="55"/>
        <v>428</v>
      </c>
      <c r="B428" s="212" t="s">
        <v>53</v>
      </c>
      <c r="C428" s="265" t="s">
        <v>130</v>
      </c>
      <c r="D428" s="276"/>
      <c r="E428" s="276" t="s">
        <v>622</v>
      </c>
      <c r="F428" s="295" t="s">
        <v>623</v>
      </c>
      <c r="G428" s="265" t="s">
        <v>94</v>
      </c>
      <c r="H428" s="277" t="s">
        <v>175</v>
      </c>
      <c r="I428" s="278">
        <v>6.6</v>
      </c>
      <c r="J428" s="296">
        <f t="shared" si="62"/>
        <v>502</v>
      </c>
      <c r="K428" s="280">
        <v>251</v>
      </c>
      <c r="L428" s="280">
        <v>251</v>
      </c>
      <c r="M428" s="280"/>
      <c r="N428" s="281" t="e">
        <f t="shared" si="56"/>
        <v>#DIV/0!</v>
      </c>
      <c r="O428" s="281" t="e">
        <f t="shared" si="57"/>
        <v>#DIV/0!</v>
      </c>
      <c r="P428" s="281">
        <f t="shared" si="58"/>
        <v>0</v>
      </c>
      <c r="Q428" s="282">
        <f>IF(K428="nio",0,IF(K428&gt;0,VLOOKUP(G428,'3-Productie normen'!A:N,VLOOKUP(K428,'3-Productie normen'!$B$31:$C$37,2,FALSE),FALSE)))/VLOOKUP(B428,'2-Kosten per locatie'!$A$14:$C$28,3,FALSE)</f>
        <v>0</v>
      </c>
      <c r="R428" s="282">
        <f t="shared" si="59"/>
        <v>0</v>
      </c>
      <c r="S428" s="282">
        <f t="shared" si="60"/>
        <v>0</v>
      </c>
      <c r="T428" s="283">
        <f>VLOOKUP(G428,'3-Productie normen'!A:N,11,FALSE)</f>
        <v>0</v>
      </c>
      <c r="U428" s="283"/>
      <c r="V428" s="189"/>
      <c r="W428" s="284">
        <f t="shared" si="61"/>
        <v>3313.2</v>
      </c>
    </row>
    <row r="429" spans="1:23" ht="14.1" customHeight="1">
      <c r="A429" s="37">
        <f t="shared" si="55"/>
        <v>429</v>
      </c>
      <c r="B429" s="212" t="s">
        <v>53</v>
      </c>
      <c r="C429" s="265" t="s">
        <v>130</v>
      </c>
      <c r="D429" s="276"/>
      <c r="E429" s="276" t="s">
        <v>624</v>
      </c>
      <c r="F429" s="295" t="s">
        <v>623</v>
      </c>
      <c r="G429" s="265" t="s">
        <v>94</v>
      </c>
      <c r="H429" s="277" t="s">
        <v>175</v>
      </c>
      <c r="I429" s="278">
        <v>6.6</v>
      </c>
      <c r="J429" s="296">
        <f t="shared" si="62"/>
        <v>502</v>
      </c>
      <c r="K429" s="280">
        <v>251</v>
      </c>
      <c r="L429" s="280">
        <v>251</v>
      </c>
      <c r="M429" s="280"/>
      <c r="N429" s="281" t="e">
        <f t="shared" si="56"/>
        <v>#DIV/0!</v>
      </c>
      <c r="O429" s="281" t="e">
        <f t="shared" si="57"/>
        <v>#DIV/0!</v>
      </c>
      <c r="P429" s="281">
        <f t="shared" si="58"/>
        <v>0</v>
      </c>
      <c r="Q429" s="282">
        <f>IF(K429="nio",0,IF(K429&gt;0,VLOOKUP(G429,'3-Productie normen'!A:N,VLOOKUP(K429,'3-Productie normen'!$B$31:$C$37,2,FALSE),FALSE)))/VLOOKUP(B429,'2-Kosten per locatie'!$A$14:$C$28,3,FALSE)</f>
        <v>0</v>
      </c>
      <c r="R429" s="282">
        <f t="shared" si="59"/>
        <v>0</v>
      </c>
      <c r="S429" s="282">
        <f t="shared" si="60"/>
        <v>0</v>
      </c>
      <c r="T429" s="283">
        <f>VLOOKUP(G429,'3-Productie normen'!A:N,11,FALSE)</f>
        <v>0</v>
      </c>
      <c r="U429" s="283"/>
      <c r="V429" s="189"/>
      <c r="W429" s="284">
        <f t="shared" si="61"/>
        <v>3313.2</v>
      </c>
    </row>
    <row r="430" spans="1:23" ht="14.1" customHeight="1">
      <c r="A430" s="37">
        <f t="shared" si="55"/>
        <v>430</v>
      </c>
      <c r="B430" s="212" t="s">
        <v>53</v>
      </c>
      <c r="C430" s="265" t="s">
        <v>130</v>
      </c>
      <c r="D430" s="276"/>
      <c r="E430" s="276" t="s">
        <v>625</v>
      </c>
      <c r="F430" s="295" t="s">
        <v>623</v>
      </c>
      <c r="G430" s="265" t="s">
        <v>94</v>
      </c>
      <c r="H430" s="277" t="s">
        <v>175</v>
      </c>
      <c r="I430" s="278">
        <v>5.6</v>
      </c>
      <c r="J430" s="296">
        <f t="shared" si="62"/>
        <v>502</v>
      </c>
      <c r="K430" s="280">
        <v>251</v>
      </c>
      <c r="L430" s="280">
        <v>251</v>
      </c>
      <c r="M430" s="280"/>
      <c r="N430" s="281" t="e">
        <f t="shared" si="56"/>
        <v>#DIV/0!</v>
      </c>
      <c r="O430" s="281" t="e">
        <f t="shared" si="57"/>
        <v>#DIV/0!</v>
      </c>
      <c r="P430" s="281">
        <f t="shared" si="58"/>
        <v>0</v>
      </c>
      <c r="Q430" s="282">
        <f>IF(K430="nio",0,IF(K430&gt;0,VLOOKUP(G430,'3-Productie normen'!A:N,VLOOKUP(K430,'3-Productie normen'!$B$31:$C$37,2,FALSE),FALSE)))/VLOOKUP(B430,'2-Kosten per locatie'!$A$14:$C$28,3,FALSE)</f>
        <v>0</v>
      </c>
      <c r="R430" s="282">
        <f t="shared" si="59"/>
        <v>0</v>
      </c>
      <c r="S430" s="282">
        <f t="shared" si="60"/>
        <v>0</v>
      </c>
      <c r="T430" s="283">
        <f>VLOOKUP(G430,'3-Productie normen'!A:N,11,FALSE)</f>
        <v>0</v>
      </c>
      <c r="U430" s="283"/>
      <c r="V430" s="189"/>
      <c r="W430" s="284">
        <f t="shared" si="61"/>
        <v>2811.2</v>
      </c>
    </row>
    <row r="431" spans="1:23" ht="14.1" customHeight="1">
      <c r="A431" s="37">
        <f t="shared" si="55"/>
        <v>431</v>
      </c>
      <c r="B431" s="212" t="s">
        <v>53</v>
      </c>
      <c r="C431" s="265" t="s">
        <v>130</v>
      </c>
      <c r="D431" s="276"/>
      <c r="E431" s="276" t="s">
        <v>626</v>
      </c>
      <c r="F431" s="295" t="s">
        <v>205</v>
      </c>
      <c r="G431" s="265" t="s">
        <v>97</v>
      </c>
      <c r="H431" s="277" t="s">
        <v>175</v>
      </c>
      <c r="I431" s="278">
        <v>0.6</v>
      </c>
      <c r="J431" s="296">
        <f t="shared" si="62"/>
        <v>0</v>
      </c>
      <c r="K431" s="280" t="s">
        <v>151</v>
      </c>
      <c r="L431" s="280"/>
      <c r="M431" s="280"/>
      <c r="N431" s="281">
        <f t="shared" si="56"/>
        <v>0</v>
      </c>
      <c r="O431" s="281">
        <f t="shared" si="57"/>
        <v>0</v>
      </c>
      <c r="P431" s="281">
        <f t="shared" si="58"/>
        <v>0</v>
      </c>
      <c r="Q431" s="282">
        <f>IF(K431="nio",0,IF(K431&gt;0,VLOOKUP(G431,'3-Productie normen'!A:N,VLOOKUP(K431,'3-Productie normen'!$B$31:$C$37,2,FALSE),FALSE)))/VLOOKUP(B431,'2-Kosten per locatie'!$A$14:$C$28,3,FALSE)</f>
        <v>0</v>
      </c>
      <c r="R431" s="282">
        <f t="shared" si="59"/>
        <v>0</v>
      </c>
      <c r="S431" s="282">
        <f t="shared" si="60"/>
        <v>0</v>
      </c>
      <c r="T431" s="283">
        <f>VLOOKUP(G431,'3-Productie normen'!A:N,11,FALSE)</f>
        <v>0</v>
      </c>
      <c r="U431" s="283"/>
      <c r="V431" s="189"/>
      <c r="W431" s="284">
        <f t="shared" si="61"/>
        <v>0</v>
      </c>
    </row>
    <row r="432" spans="1:23" ht="14.1" customHeight="1">
      <c r="A432" s="37">
        <f t="shared" si="55"/>
        <v>432</v>
      </c>
      <c r="B432" s="212" t="s">
        <v>53</v>
      </c>
      <c r="C432" s="265" t="s">
        <v>130</v>
      </c>
      <c r="D432" s="276"/>
      <c r="E432" s="276" t="s">
        <v>627</v>
      </c>
      <c r="F432" s="295" t="s">
        <v>205</v>
      </c>
      <c r="G432" s="265" t="s">
        <v>97</v>
      </c>
      <c r="H432" s="277" t="s">
        <v>175</v>
      </c>
      <c r="I432" s="278">
        <v>0.6</v>
      </c>
      <c r="J432" s="296">
        <f t="shared" si="62"/>
        <v>0</v>
      </c>
      <c r="K432" s="280" t="s">
        <v>151</v>
      </c>
      <c r="L432" s="280"/>
      <c r="M432" s="280"/>
      <c r="N432" s="281">
        <f t="shared" si="56"/>
        <v>0</v>
      </c>
      <c r="O432" s="281">
        <f t="shared" si="57"/>
        <v>0</v>
      </c>
      <c r="P432" s="281">
        <f t="shared" si="58"/>
        <v>0</v>
      </c>
      <c r="Q432" s="282">
        <f>IF(K432="nio",0,IF(K432&gt;0,VLOOKUP(G432,'3-Productie normen'!A:N,VLOOKUP(K432,'3-Productie normen'!$B$31:$C$37,2,FALSE),FALSE)))/VLOOKUP(B432,'2-Kosten per locatie'!$A$14:$C$28,3,FALSE)</f>
        <v>0</v>
      </c>
      <c r="R432" s="282">
        <f t="shared" si="59"/>
        <v>0</v>
      </c>
      <c r="S432" s="282">
        <f t="shared" si="60"/>
        <v>0</v>
      </c>
      <c r="T432" s="283">
        <f>VLOOKUP(G432,'3-Productie normen'!A:N,11,FALSE)</f>
        <v>0</v>
      </c>
      <c r="U432" s="283"/>
      <c r="V432" s="189"/>
      <c r="W432" s="284">
        <f t="shared" si="61"/>
        <v>0</v>
      </c>
    </row>
    <row r="433" spans="1:23" ht="14.1" customHeight="1">
      <c r="A433" s="37">
        <f t="shared" si="55"/>
        <v>433</v>
      </c>
      <c r="B433" s="212" t="s">
        <v>53</v>
      </c>
      <c r="C433" s="265" t="s">
        <v>130</v>
      </c>
      <c r="D433" s="276"/>
      <c r="E433" s="276" t="s">
        <v>628</v>
      </c>
      <c r="F433" s="295" t="s">
        <v>205</v>
      </c>
      <c r="G433" s="265" t="s">
        <v>97</v>
      </c>
      <c r="H433" s="277" t="s">
        <v>175</v>
      </c>
      <c r="I433" s="278">
        <v>5.5</v>
      </c>
      <c r="J433" s="296">
        <f t="shared" si="62"/>
        <v>0</v>
      </c>
      <c r="K433" s="280" t="s">
        <v>151</v>
      </c>
      <c r="L433" s="280"/>
      <c r="M433" s="280"/>
      <c r="N433" s="281">
        <f t="shared" si="56"/>
        <v>0</v>
      </c>
      <c r="O433" s="281">
        <f t="shared" si="57"/>
        <v>0</v>
      </c>
      <c r="P433" s="281">
        <f t="shared" si="58"/>
        <v>0</v>
      </c>
      <c r="Q433" s="282">
        <f>IF(K433="nio",0,IF(K433&gt;0,VLOOKUP(G433,'3-Productie normen'!A:N,VLOOKUP(K433,'3-Productie normen'!$B$31:$C$37,2,FALSE),FALSE)))/VLOOKUP(B433,'2-Kosten per locatie'!$A$14:$C$28,3,FALSE)</f>
        <v>0</v>
      </c>
      <c r="R433" s="282">
        <f t="shared" si="59"/>
        <v>0</v>
      </c>
      <c r="S433" s="282">
        <f t="shared" si="60"/>
        <v>0</v>
      </c>
      <c r="T433" s="283">
        <f>VLOOKUP(G433,'3-Productie normen'!A:N,11,FALSE)</f>
        <v>0</v>
      </c>
      <c r="U433" s="283"/>
      <c r="V433" s="189"/>
      <c r="W433" s="284">
        <f t="shared" si="61"/>
        <v>0</v>
      </c>
    </row>
    <row r="434" spans="1:23" ht="14.1" customHeight="1">
      <c r="A434" s="37">
        <f t="shared" si="55"/>
        <v>434</v>
      </c>
      <c r="B434" s="212" t="s">
        <v>53</v>
      </c>
      <c r="C434" s="265" t="s">
        <v>130</v>
      </c>
      <c r="D434" s="276"/>
      <c r="E434" s="276" t="s">
        <v>629</v>
      </c>
      <c r="F434" s="295" t="s">
        <v>205</v>
      </c>
      <c r="G434" s="265" t="s">
        <v>97</v>
      </c>
      <c r="H434" s="277" t="s">
        <v>175</v>
      </c>
      <c r="I434" s="278">
        <v>5.5</v>
      </c>
      <c r="J434" s="296">
        <f t="shared" si="62"/>
        <v>0</v>
      </c>
      <c r="K434" s="280" t="s">
        <v>151</v>
      </c>
      <c r="L434" s="280"/>
      <c r="M434" s="280"/>
      <c r="N434" s="281">
        <f t="shared" si="56"/>
        <v>0</v>
      </c>
      <c r="O434" s="281">
        <f t="shared" si="57"/>
        <v>0</v>
      </c>
      <c r="P434" s="281">
        <f t="shared" si="58"/>
        <v>0</v>
      </c>
      <c r="Q434" s="282">
        <f>IF(K434="nio",0,IF(K434&gt;0,VLOOKUP(G434,'3-Productie normen'!A:N,VLOOKUP(K434,'3-Productie normen'!$B$31:$C$37,2,FALSE),FALSE)))/VLOOKUP(B434,'2-Kosten per locatie'!$A$14:$C$28,3,FALSE)</f>
        <v>0</v>
      </c>
      <c r="R434" s="282">
        <f t="shared" si="59"/>
        <v>0</v>
      </c>
      <c r="S434" s="282">
        <f t="shared" si="60"/>
        <v>0</v>
      </c>
      <c r="T434" s="283">
        <f>VLOOKUP(G434,'3-Productie normen'!A:N,11,FALSE)</f>
        <v>0</v>
      </c>
      <c r="U434" s="283"/>
      <c r="V434" s="189"/>
      <c r="W434" s="284">
        <f t="shared" si="61"/>
        <v>0</v>
      </c>
    </row>
    <row r="435" spans="1:23" ht="14.1" customHeight="1">
      <c r="A435" s="37">
        <f t="shared" si="55"/>
        <v>435</v>
      </c>
      <c r="B435" s="212" t="s">
        <v>53</v>
      </c>
      <c r="C435" s="265" t="s">
        <v>130</v>
      </c>
      <c r="D435" s="276"/>
      <c r="E435" s="276" t="s">
        <v>630</v>
      </c>
      <c r="F435" s="295" t="s">
        <v>631</v>
      </c>
      <c r="G435" s="265" t="s">
        <v>95</v>
      </c>
      <c r="H435" s="277" t="s">
        <v>175</v>
      </c>
      <c r="I435" s="278">
        <v>12.3</v>
      </c>
      <c r="J435" s="296">
        <f t="shared" si="62"/>
        <v>251</v>
      </c>
      <c r="K435" s="280">
        <v>251</v>
      </c>
      <c r="L435" s="280"/>
      <c r="M435" s="280"/>
      <c r="N435" s="281" t="e">
        <f t="shared" si="56"/>
        <v>#DIV/0!</v>
      </c>
      <c r="O435" s="281">
        <f t="shared" si="57"/>
        <v>0</v>
      </c>
      <c r="P435" s="281">
        <f t="shared" si="58"/>
        <v>0</v>
      </c>
      <c r="Q435" s="282">
        <f>IF(K435="nio",0,IF(K435&gt;0,VLOOKUP(G435,'3-Productie normen'!A:N,VLOOKUP(K435,'3-Productie normen'!$B$31:$C$37,2,FALSE),FALSE)))/VLOOKUP(B435,'2-Kosten per locatie'!$A$14:$C$28,3,FALSE)</f>
        <v>0</v>
      </c>
      <c r="R435" s="282">
        <f t="shared" si="59"/>
        <v>0</v>
      </c>
      <c r="S435" s="282">
        <f t="shared" si="60"/>
        <v>0</v>
      </c>
      <c r="T435" s="283">
        <f>VLOOKUP(G435,'3-Productie normen'!A:N,11,FALSE)</f>
        <v>0</v>
      </c>
      <c r="U435" s="283"/>
      <c r="V435" s="189"/>
      <c r="W435" s="284">
        <f t="shared" si="61"/>
        <v>3087.3</v>
      </c>
    </row>
    <row r="436" spans="1:23" ht="14.1" customHeight="1">
      <c r="A436" s="37">
        <f t="shared" si="55"/>
        <v>436</v>
      </c>
      <c r="B436" s="212" t="s">
        <v>53</v>
      </c>
      <c r="C436" s="265" t="s">
        <v>130</v>
      </c>
      <c r="D436" s="276"/>
      <c r="E436" s="276" t="s">
        <v>632</v>
      </c>
      <c r="F436" s="295" t="s">
        <v>633</v>
      </c>
      <c r="G436" s="265" t="s">
        <v>97</v>
      </c>
      <c r="H436" s="277" t="s">
        <v>138</v>
      </c>
      <c r="I436" s="278">
        <v>12.3</v>
      </c>
      <c r="J436" s="296">
        <f t="shared" si="62"/>
        <v>0</v>
      </c>
      <c r="K436" s="280" t="s">
        <v>151</v>
      </c>
      <c r="L436" s="280"/>
      <c r="M436" s="280"/>
      <c r="N436" s="281">
        <f t="shared" si="56"/>
        <v>0</v>
      </c>
      <c r="O436" s="281">
        <f t="shared" si="57"/>
        <v>0</v>
      </c>
      <c r="P436" s="281">
        <f t="shared" si="58"/>
        <v>0</v>
      </c>
      <c r="Q436" s="282">
        <f>IF(K436="nio",0,IF(K436&gt;0,VLOOKUP(G436,'3-Productie normen'!A:N,VLOOKUP(K436,'3-Productie normen'!$B$31:$C$37,2,FALSE),FALSE)))/VLOOKUP(B436,'2-Kosten per locatie'!$A$14:$C$28,3,FALSE)</f>
        <v>0</v>
      </c>
      <c r="R436" s="282">
        <f t="shared" si="59"/>
        <v>0</v>
      </c>
      <c r="S436" s="282">
        <f t="shared" si="60"/>
        <v>0</v>
      </c>
      <c r="T436" s="283">
        <f>VLOOKUP(G436,'3-Productie normen'!A:N,11,FALSE)</f>
        <v>0</v>
      </c>
      <c r="U436" s="283"/>
      <c r="V436" s="189"/>
      <c r="W436" s="284">
        <f t="shared" si="61"/>
        <v>0</v>
      </c>
    </row>
    <row r="437" spans="1:23" ht="14.1" customHeight="1">
      <c r="A437" s="37">
        <f t="shared" si="55"/>
        <v>437</v>
      </c>
      <c r="B437" s="212" t="s">
        <v>53</v>
      </c>
      <c r="C437" s="265" t="s">
        <v>130</v>
      </c>
      <c r="D437" s="276"/>
      <c r="E437" s="276" t="s">
        <v>634</v>
      </c>
      <c r="F437" s="295" t="s">
        <v>170</v>
      </c>
      <c r="G437" s="265" t="s">
        <v>97</v>
      </c>
      <c r="H437" s="277" t="s">
        <v>138</v>
      </c>
      <c r="I437" s="278">
        <v>13.5</v>
      </c>
      <c r="J437" s="296">
        <f t="shared" si="62"/>
        <v>0</v>
      </c>
      <c r="K437" s="280" t="s">
        <v>151</v>
      </c>
      <c r="L437" s="280"/>
      <c r="M437" s="280"/>
      <c r="N437" s="281">
        <f t="shared" si="56"/>
        <v>0</v>
      </c>
      <c r="O437" s="281">
        <f t="shared" si="57"/>
        <v>0</v>
      </c>
      <c r="P437" s="281">
        <f t="shared" si="58"/>
        <v>0</v>
      </c>
      <c r="Q437" s="282">
        <f>IF(K437="nio",0,IF(K437&gt;0,VLOOKUP(G437,'3-Productie normen'!A:N,VLOOKUP(K437,'3-Productie normen'!$B$31:$C$37,2,FALSE),FALSE)))/VLOOKUP(B437,'2-Kosten per locatie'!$A$14:$C$28,3,FALSE)</f>
        <v>0</v>
      </c>
      <c r="R437" s="282">
        <f t="shared" si="59"/>
        <v>0</v>
      </c>
      <c r="S437" s="282">
        <f t="shared" si="60"/>
        <v>0</v>
      </c>
      <c r="T437" s="283">
        <f>VLOOKUP(G437,'3-Productie normen'!A:N,11,FALSE)</f>
        <v>0</v>
      </c>
      <c r="U437" s="283"/>
      <c r="V437" s="189"/>
      <c r="W437" s="284">
        <f t="shared" si="61"/>
        <v>0</v>
      </c>
    </row>
    <row r="438" spans="1:23" ht="14.1" customHeight="1">
      <c r="A438" s="37">
        <f t="shared" si="55"/>
        <v>438</v>
      </c>
      <c r="B438" s="212" t="s">
        <v>53</v>
      </c>
      <c r="C438" s="265" t="s">
        <v>130</v>
      </c>
      <c r="D438" s="276"/>
      <c r="E438" s="276" t="s">
        <v>635</v>
      </c>
      <c r="F438" s="297" t="s">
        <v>164</v>
      </c>
      <c r="G438" s="265" t="s">
        <v>96</v>
      </c>
      <c r="H438" s="277" t="s">
        <v>134</v>
      </c>
      <c r="I438" s="278">
        <v>15.6</v>
      </c>
      <c r="J438" s="296">
        <f t="shared" si="62"/>
        <v>251</v>
      </c>
      <c r="K438" s="280">
        <v>251</v>
      </c>
      <c r="L438" s="280"/>
      <c r="M438" s="280"/>
      <c r="N438" s="281" t="e">
        <f t="shared" si="56"/>
        <v>#DIV/0!</v>
      </c>
      <c r="O438" s="281">
        <f t="shared" si="57"/>
        <v>0</v>
      </c>
      <c r="P438" s="281">
        <f t="shared" si="58"/>
        <v>0</v>
      </c>
      <c r="Q438" s="282">
        <f>IF(K438="nio",0,IF(K438&gt;0,VLOOKUP(G438,'3-Productie normen'!A:N,VLOOKUP(K438,'3-Productie normen'!$B$31:$C$37,2,FALSE),FALSE)))/VLOOKUP(B438,'2-Kosten per locatie'!$A$14:$C$28,3,FALSE)</f>
        <v>0</v>
      </c>
      <c r="R438" s="282">
        <f t="shared" si="59"/>
        <v>0</v>
      </c>
      <c r="S438" s="282">
        <f t="shared" si="60"/>
        <v>0</v>
      </c>
      <c r="T438" s="283">
        <f>VLOOKUP(G438,'3-Productie normen'!A:N,11,FALSE)</f>
        <v>0</v>
      </c>
      <c r="U438" s="283"/>
      <c r="V438" s="189"/>
      <c r="W438" s="284">
        <f t="shared" si="61"/>
        <v>3915.6</v>
      </c>
    </row>
    <row r="439" spans="1:23" ht="14.1" customHeight="1">
      <c r="A439" s="37">
        <f t="shared" si="55"/>
        <v>439</v>
      </c>
      <c r="B439" s="212" t="s">
        <v>53</v>
      </c>
      <c r="C439" s="265" t="s">
        <v>130</v>
      </c>
      <c r="D439" s="276"/>
      <c r="E439" s="276" t="s">
        <v>636</v>
      </c>
      <c r="F439" s="297" t="s">
        <v>164</v>
      </c>
      <c r="G439" s="265" t="s">
        <v>96</v>
      </c>
      <c r="H439" s="277" t="s">
        <v>134</v>
      </c>
      <c r="I439" s="278">
        <v>11.7</v>
      </c>
      <c r="J439" s="296">
        <f t="shared" si="62"/>
        <v>251</v>
      </c>
      <c r="K439" s="280">
        <v>251</v>
      </c>
      <c r="L439" s="280"/>
      <c r="M439" s="280"/>
      <c r="N439" s="281" t="e">
        <f t="shared" si="56"/>
        <v>#DIV/0!</v>
      </c>
      <c r="O439" s="281">
        <f t="shared" si="57"/>
        <v>0</v>
      </c>
      <c r="P439" s="281">
        <f t="shared" si="58"/>
        <v>0</v>
      </c>
      <c r="Q439" s="282">
        <f>IF(K439="nio",0,IF(K439&gt;0,VLOOKUP(G439,'3-Productie normen'!A:N,VLOOKUP(K439,'3-Productie normen'!$B$31:$C$37,2,FALSE),FALSE)))/VLOOKUP(B439,'2-Kosten per locatie'!$A$14:$C$28,3,FALSE)</f>
        <v>0</v>
      </c>
      <c r="R439" s="282">
        <f t="shared" si="59"/>
        <v>0</v>
      </c>
      <c r="S439" s="282">
        <f t="shared" si="60"/>
        <v>0</v>
      </c>
      <c r="T439" s="283">
        <f>VLOOKUP(G439,'3-Productie normen'!A:N,11,FALSE)</f>
        <v>0</v>
      </c>
      <c r="U439" s="283"/>
      <c r="V439" s="189"/>
      <c r="W439" s="284">
        <f t="shared" si="61"/>
        <v>2936.7</v>
      </c>
    </row>
    <row r="440" spans="1:23" ht="14.1" customHeight="1">
      <c r="A440" s="37">
        <f t="shared" si="55"/>
        <v>440</v>
      </c>
      <c r="B440" s="212" t="s">
        <v>53</v>
      </c>
      <c r="C440" s="265" t="s">
        <v>130</v>
      </c>
      <c r="D440" s="276"/>
      <c r="E440" s="276" t="s">
        <v>637</v>
      </c>
      <c r="F440" s="295" t="s">
        <v>235</v>
      </c>
      <c r="G440" s="265" t="s">
        <v>96</v>
      </c>
      <c r="H440" s="277" t="s">
        <v>134</v>
      </c>
      <c r="I440" s="278">
        <v>17</v>
      </c>
      <c r="J440" s="296">
        <f t="shared" si="62"/>
        <v>251</v>
      </c>
      <c r="K440" s="280">
        <v>251</v>
      </c>
      <c r="L440" s="280"/>
      <c r="M440" s="280"/>
      <c r="N440" s="281" t="e">
        <f t="shared" si="56"/>
        <v>#DIV/0!</v>
      </c>
      <c r="O440" s="281">
        <f t="shared" si="57"/>
        <v>0</v>
      </c>
      <c r="P440" s="281">
        <f t="shared" si="58"/>
        <v>0</v>
      </c>
      <c r="Q440" s="282">
        <f>IF(K440="nio",0,IF(K440&gt;0,VLOOKUP(G440,'3-Productie normen'!A:N,VLOOKUP(K440,'3-Productie normen'!$B$31:$C$37,2,FALSE),FALSE)))/VLOOKUP(B440,'2-Kosten per locatie'!$A$14:$C$28,3,FALSE)</f>
        <v>0</v>
      </c>
      <c r="R440" s="282">
        <f t="shared" si="59"/>
        <v>0</v>
      </c>
      <c r="S440" s="282">
        <f t="shared" si="60"/>
        <v>0</v>
      </c>
      <c r="T440" s="283">
        <f>VLOOKUP(G440,'3-Productie normen'!A:N,11,FALSE)</f>
        <v>0</v>
      </c>
      <c r="U440" s="283"/>
      <c r="V440" s="189"/>
      <c r="W440" s="284">
        <f t="shared" si="61"/>
        <v>4267</v>
      </c>
    </row>
    <row r="441" spans="1:23" ht="14.1" customHeight="1">
      <c r="A441" s="37">
        <f t="shared" si="55"/>
        <v>441</v>
      </c>
      <c r="B441" s="212" t="s">
        <v>53</v>
      </c>
      <c r="C441" s="265" t="s">
        <v>130</v>
      </c>
      <c r="D441" s="276"/>
      <c r="E441" s="276" t="s">
        <v>638</v>
      </c>
      <c r="F441" s="295" t="s">
        <v>390</v>
      </c>
      <c r="G441" s="265" t="s">
        <v>81</v>
      </c>
      <c r="H441" s="277" t="s">
        <v>134</v>
      </c>
      <c r="I441" s="278">
        <v>69.2</v>
      </c>
      <c r="J441" s="296">
        <f t="shared" si="62"/>
        <v>251</v>
      </c>
      <c r="K441" s="280">
        <v>251</v>
      </c>
      <c r="L441" s="280"/>
      <c r="M441" s="280"/>
      <c r="N441" s="281" t="e">
        <f t="shared" si="56"/>
        <v>#DIV/0!</v>
      </c>
      <c r="O441" s="281">
        <f t="shared" si="57"/>
        <v>0</v>
      </c>
      <c r="P441" s="281">
        <f t="shared" si="58"/>
        <v>0</v>
      </c>
      <c r="Q441" s="282">
        <f>IF(K441="nio",0,IF(K441&gt;0,VLOOKUP(G441,'3-Productie normen'!A:N,VLOOKUP(K441,'3-Productie normen'!$B$31:$C$37,2,FALSE),FALSE)))/VLOOKUP(B441,'2-Kosten per locatie'!$A$14:$C$28,3,FALSE)</f>
        <v>0</v>
      </c>
      <c r="R441" s="282">
        <f t="shared" si="59"/>
        <v>0</v>
      </c>
      <c r="S441" s="282">
        <f t="shared" si="60"/>
        <v>0</v>
      </c>
      <c r="T441" s="283">
        <f>VLOOKUP(G441,'3-Productie normen'!A:N,11,FALSE)</f>
        <v>0</v>
      </c>
      <c r="U441" s="283"/>
      <c r="V441" s="189"/>
      <c r="W441" s="284">
        <f t="shared" si="61"/>
        <v>17369.2</v>
      </c>
    </row>
    <row r="442" spans="1:23" ht="14.1" customHeight="1">
      <c r="A442" s="37">
        <f t="shared" si="55"/>
        <v>442</v>
      </c>
      <c r="B442" s="212" t="s">
        <v>53</v>
      </c>
      <c r="C442" s="265" t="s">
        <v>130</v>
      </c>
      <c r="D442" s="276"/>
      <c r="E442" s="276" t="s">
        <v>639</v>
      </c>
      <c r="F442" s="297" t="s">
        <v>164</v>
      </c>
      <c r="G442" s="265" t="s">
        <v>96</v>
      </c>
      <c r="H442" s="277" t="s">
        <v>134</v>
      </c>
      <c r="I442" s="278">
        <v>12.7</v>
      </c>
      <c r="J442" s="296">
        <f t="shared" si="62"/>
        <v>251</v>
      </c>
      <c r="K442" s="280">
        <v>251</v>
      </c>
      <c r="L442" s="280"/>
      <c r="M442" s="280"/>
      <c r="N442" s="281" t="e">
        <f t="shared" si="56"/>
        <v>#DIV/0!</v>
      </c>
      <c r="O442" s="281">
        <f t="shared" si="57"/>
        <v>0</v>
      </c>
      <c r="P442" s="281">
        <f t="shared" si="58"/>
        <v>0</v>
      </c>
      <c r="Q442" s="282">
        <f>IF(K442="nio",0,IF(K442&gt;0,VLOOKUP(G442,'3-Productie normen'!A:N,VLOOKUP(K442,'3-Productie normen'!$B$31:$C$37,2,FALSE),FALSE)))/VLOOKUP(B442,'2-Kosten per locatie'!$A$14:$C$28,3,FALSE)</f>
        <v>0</v>
      </c>
      <c r="R442" s="282">
        <f t="shared" si="59"/>
        <v>0</v>
      </c>
      <c r="S442" s="282">
        <f t="shared" si="60"/>
        <v>0</v>
      </c>
      <c r="T442" s="283">
        <f>VLOOKUP(G442,'3-Productie normen'!A:N,11,FALSE)</f>
        <v>0</v>
      </c>
      <c r="U442" s="283"/>
      <c r="V442" s="189"/>
      <c r="W442" s="284">
        <f t="shared" si="61"/>
        <v>3187.7</v>
      </c>
    </row>
    <row r="443" spans="1:23" ht="14.1" customHeight="1">
      <c r="A443" s="37">
        <f t="shared" si="55"/>
        <v>443</v>
      </c>
      <c r="B443" s="212" t="s">
        <v>53</v>
      </c>
      <c r="C443" s="265" t="s">
        <v>130</v>
      </c>
      <c r="D443" s="276"/>
      <c r="E443" s="276" t="s">
        <v>640</v>
      </c>
      <c r="F443" s="297" t="s">
        <v>164</v>
      </c>
      <c r="G443" s="265" t="s">
        <v>96</v>
      </c>
      <c r="H443" s="277" t="s">
        <v>134</v>
      </c>
      <c r="I443" s="278">
        <v>11.7</v>
      </c>
      <c r="J443" s="296">
        <f t="shared" si="62"/>
        <v>251</v>
      </c>
      <c r="K443" s="280">
        <v>251</v>
      </c>
      <c r="L443" s="280"/>
      <c r="M443" s="280"/>
      <c r="N443" s="281" t="e">
        <f t="shared" si="56"/>
        <v>#DIV/0!</v>
      </c>
      <c r="O443" s="281">
        <f t="shared" si="57"/>
        <v>0</v>
      </c>
      <c r="P443" s="281">
        <f t="shared" si="58"/>
        <v>0</v>
      </c>
      <c r="Q443" s="282">
        <f>IF(K443="nio",0,IF(K443&gt;0,VLOOKUP(G443,'3-Productie normen'!A:N,VLOOKUP(K443,'3-Productie normen'!$B$31:$C$37,2,FALSE),FALSE)))/VLOOKUP(B443,'2-Kosten per locatie'!$A$14:$C$28,3,FALSE)</f>
        <v>0</v>
      </c>
      <c r="R443" s="282">
        <f t="shared" si="59"/>
        <v>0</v>
      </c>
      <c r="S443" s="282">
        <f t="shared" si="60"/>
        <v>0</v>
      </c>
      <c r="T443" s="283">
        <f>VLOOKUP(G443,'3-Productie normen'!A:N,11,FALSE)</f>
        <v>0</v>
      </c>
      <c r="U443" s="283"/>
      <c r="V443" s="189"/>
      <c r="W443" s="284">
        <f t="shared" si="61"/>
        <v>2936.7</v>
      </c>
    </row>
    <row r="444" spans="1:23" ht="14.1" customHeight="1">
      <c r="A444" s="37">
        <f t="shared" si="55"/>
        <v>444</v>
      </c>
      <c r="B444" s="212" t="s">
        <v>53</v>
      </c>
      <c r="C444" s="265" t="s">
        <v>130</v>
      </c>
      <c r="D444" s="276"/>
      <c r="E444" s="276" t="s">
        <v>641</v>
      </c>
      <c r="F444" s="295" t="s">
        <v>642</v>
      </c>
      <c r="G444" s="265" t="s">
        <v>81</v>
      </c>
      <c r="H444" s="277" t="s">
        <v>134</v>
      </c>
      <c r="I444" s="278">
        <v>9.9</v>
      </c>
      <c r="J444" s="296">
        <f t="shared" si="62"/>
        <v>251</v>
      </c>
      <c r="K444" s="280">
        <v>251</v>
      </c>
      <c r="L444" s="280"/>
      <c r="M444" s="280"/>
      <c r="N444" s="281" t="e">
        <f t="shared" si="56"/>
        <v>#DIV/0!</v>
      </c>
      <c r="O444" s="281">
        <f t="shared" si="57"/>
        <v>0</v>
      </c>
      <c r="P444" s="281">
        <f t="shared" si="58"/>
        <v>0</v>
      </c>
      <c r="Q444" s="282">
        <f>IF(K444="nio",0,IF(K444&gt;0,VLOOKUP(G444,'3-Productie normen'!A:N,VLOOKUP(K444,'3-Productie normen'!$B$31:$C$37,2,FALSE),FALSE)))/VLOOKUP(B444,'2-Kosten per locatie'!$A$14:$C$28,3,FALSE)</f>
        <v>0</v>
      </c>
      <c r="R444" s="282">
        <f t="shared" si="59"/>
        <v>0</v>
      </c>
      <c r="S444" s="282">
        <f t="shared" si="60"/>
        <v>0</v>
      </c>
      <c r="T444" s="283">
        <f>VLOOKUP(G444,'3-Productie normen'!A:N,11,FALSE)</f>
        <v>0</v>
      </c>
      <c r="U444" s="283"/>
      <c r="V444" s="189"/>
      <c r="W444" s="284">
        <f t="shared" si="61"/>
        <v>2484.9</v>
      </c>
    </row>
    <row r="445" spans="1:23" ht="14.1" customHeight="1">
      <c r="A445" s="37">
        <f t="shared" si="55"/>
        <v>445</v>
      </c>
      <c r="B445" s="212" t="s">
        <v>53</v>
      </c>
      <c r="C445" s="265" t="s">
        <v>130</v>
      </c>
      <c r="D445" s="276"/>
      <c r="E445" s="276" t="s">
        <v>643</v>
      </c>
      <c r="F445" s="297" t="s">
        <v>225</v>
      </c>
      <c r="G445" s="265" t="s">
        <v>86</v>
      </c>
      <c r="H445" s="277" t="s">
        <v>138</v>
      </c>
      <c r="I445" s="278">
        <v>5</v>
      </c>
      <c r="J445" s="296">
        <f t="shared" si="62"/>
        <v>251</v>
      </c>
      <c r="K445" s="280">
        <v>251</v>
      </c>
      <c r="L445" s="280"/>
      <c r="M445" s="280"/>
      <c r="N445" s="281" t="e">
        <f t="shared" si="56"/>
        <v>#DIV/0!</v>
      </c>
      <c r="O445" s="281">
        <f t="shared" si="57"/>
        <v>0</v>
      </c>
      <c r="P445" s="281">
        <f t="shared" si="58"/>
        <v>0</v>
      </c>
      <c r="Q445" s="282">
        <f>IF(K445="nio",0,IF(K445&gt;0,VLOOKUP(G445,'3-Productie normen'!A:N,VLOOKUP(K445,'3-Productie normen'!$B$31:$C$37,2,FALSE),FALSE)))/VLOOKUP(B445,'2-Kosten per locatie'!$A$14:$C$28,3,FALSE)</f>
        <v>0</v>
      </c>
      <c r="R445" s="282">
        <f t="shared" si="59"/>
        <v>0</v>
      </c>
      <c r="S445" s="282">
        <f t="shared" si="60"/>
        <v>0</v>
      </c>
      <c r="T445" s="283">
        <f>VLOOKUP(G445,'3-Productie normen'!A:N,11,FALSE)</f>
        <v>0</v>
      </c>
      <c r="U445" s="283"/>
      <c r="V445" s="189"/>
      <c r="W445" s="284">
        <f t="shared" si="61"/>
        <v>1255</v>
      </c>
    </row>
    <row r="446" spans="1:23" ht="14.1" customHeight="1">
      <c r="A446" s="37">
        <f t="shared" si="55"/>
        <v>446</v>
      </c>
      <c r="B446" s="212" t="s">
        <v>53</v>
      </c>
      <c r="C446" s="265" t="s">
        <v>130</v>
      </c>
      <c r="D446" s="276"/>
      <c r="E446" s="276" t="s">
        <v>644</v>
      </c>
      <c r="F446" s="295" t="s">
        <v>645</v>
      </c>
      <c r="G446" s="265" t="s">
        <v>97</v>
      </c>
      <c r="H446" s="277" t="s">
        <v>138</v>
      </c>
      <c r="I446" s="278">
        <v>5.7</v>
      </c>
      <c r="J446" s="296">
        <f t="shared" si="62"/>
        <v>0</v>
      </c>
      <c r="K446" s="280" t="s">
        <v>151</v>
      </c>
      <c r="L446" s="280"/>
      <c r="M446" s="280"/>
      <c r="N446" s="281">
        <f t="shared" si="56"/>
        <v>0</v>
      </c>
      <c r="O446" s="281">
        <f t="shared" si="57"/>
        <v>0</v>
      </c>
      <c r="P446" s="281">
        <f t="shared" si="58"/>
        <v>0</v>
      </c>
      <c r="Q446" s="282">
        <f>IF(K446="nio",0,IF(K446&gt;0,VLOOKUP(G446,'3-Productie normen'!A:N,VLOOKUP(K446,'3-Productie normen'!$B$31:$C$37,2,FALSE),FALSE)))/VLOOKUP(B446,'2-Kosten per locatie'!$A$14:$C$28,3,FALSE)</f>
        <v>0</v>
      </c>
      <c r="R446" s="282">
        <f t="shared" si="59"/>
        <v>0</v>
      </c>
      <c r="S446" s="282">
        <f t="shared" si="60"/>
        <v>0</v>
      </c>
      <c r="T446" s="283">
        <f>VLOOKUP(G446,'3-Productie normen'!A:N,11,FALSE)</f>
        <v>0</v>
      </c>
      <c r="U446" s="283"/>
      <c r="V446" s="189"/>
      <c r="W446" s="284">
        <f t="shared" si="61"/>
        <v>0</v>
      </c>
    </row>
    <row r="447" spans="1:23" ht="14.1" customHeight="1">
      <c r="A447" s="37">
        <f t="shared" si="55"/>
        <v>447</v>
      </c>
      <c r="B447" s="212" t="s">
        <v>53</v>
      </c>
      <c r="C447" s="265" t="s">
        <v>130</v>
      </c>
      <c r="D447" s="276"/>
      <c r="E447" s="276" t="s">
        <v>646</v>
      </c>
      <c r="F447" s="295" t="s">
        <v>186</v>
      </c>
      <c r="G447" s="265" t="s">
        <v>85</v>
      </c>
      <c r="H447" s="277" t="s">
        <v>138</v>
      </c>
      <c r="I447" s="278">
        <v>27.8</v>
      </c>
      <c r="J447" s="296">
        <f t="shared" si="62"/>
        <v>251</v>
      </c>
      <c r="K447" s="280">
        <v>251</v>
      </c>
      <c r="L447" s="280"/>
      <c r="M447" s="280"/>
      <c r="N447" s="281" t="e">
        <f t="shared" si="56"/>
        <v>#DIV/0!</v>
      </c>
      <c r="O447" s="281">
        <f t="shared" si="57"/>
        <v>0</v>
      </c>
      <c r="P447" s="281">
        <f t="shared" si="58"/>
        <v>0</v>
      </c>
      <c r="Q447" s="282">
        <f>IF(K447="nio",0,IF(K447&gt;0,VLOOKUP(G447,'3-Productie normen'!A:N,VLOOKUP(K447,'3-Productie normen'!$B$31:$C$37,2,FALSE),FALSE)))/VLOOKUP(B447,'2-Kosten per locatie'!$A$14:$C$28,3,FALSE)</f>
        <v>0</v>
      </c>
      <c r="R447" s="282">
        <f t="shared" si="59"/>
        <v>0</v>
      </c>
      <c r="S447" s="282">
        <f t="shared" si="60"/>
        <v>0</v>
      </c>
      <c r="T447" s="283">
        <f>VLOOKUP(G447,'3-Productie normen'!A:N,11,FALSE)</f>
        <v>0</v>
      </c>
      <c r="U447" s="283"/>
      <c r="V447" s="189"/>
      <c r="W447" s="284">
        <f t="shared" si="61"/>
        <v>6977.8</v>
      </c>
    </row>
    <row r="448" spans="1:23" ht="14.1" customHeight="1">
      <c r="A448" s="37">
        <f t="shared" si="55"/>
        <v>448</v>
      </c>
      <c r="B448" s="212" t="s">
        <v>53</v>
      </c>
      <c r="C448" s="265" t="s">
        <v>130</v>
      </c>
      <c r="D448" s="276"/>
      <c r="E448" s="276" t="s">
        <v>647</v>
      </c>
      <c r="F448" s="295" t="s">
        <v>186</v>
      </c>
      <c r="G448" s="265" t="s">
        <v>85</v>
      </c>
      <c r="H448" s="277" t="s">
        <v>138</v>
      </c>
      <c r="I448" s="278">
        <v>17</v>
      </c>
      <c r="J448" s="296">
        <f t="shared" si="62"/>
        <v>251</v>
      </c>
      <c r="K448" s="280">
        <v>251</v>
      </c>
      <c r="L448" s="280"/>
      <c r="M448" s="280"/>
      <c r="N448" s="281" t="e">
        <f t="shared" si="56"/>
        <v>#DIV/0!</v>
      </c>
      <c r="O448" s="281">
        <f t="shared" si="57"/>
        <v>0</v>
      </c>
      <c r="P448" s="281">
        <f t="shared" si="58"/>
        <v>0</v>
      </c>
      <c r="Q448" s="282">
        <f>IF(K448="nio",0,IF(K448&gt;0,VLOOKUP(G448,'3-Productie normen'!A:N,VLOOKUP(K448,'3-Productie normen'!$B$31:$C$37,2,FALSE),FALSE)))/VLOOKUP(B448,'2-Kosten per locatie'!$A$14:$C$28,3,FALSE)</f>
        <v>0</v>
      </c>
      <c r="R448" s="282">
        <f t="shared" si="59"/>
        <v>0</v>
      </c>
      <c r="S448" s="282">
        <f t="shared" si="60"/>
        <v>0</v>
      </c>
      <c r="T448" s="283">
        <f>VLOOKUP(G448,'3-Productie normen'!A:N,11,FALSE)</f>
        <v>0</v>
      </c>
      <c r="U448" s="283"/>
      <c r="V448" s="189"/>
      <c r="W448" s="284">
        <f t="shared" si="61"/>
        <v>4267</v>
      </c>
    </row>
    <row r="449" spans="1:23" ht="14.1" customHeight="1">
      <c r="A449" s="37">
        <f t="shared" si="55"/>
        <v>449</v>
      </c>
      <c r="B449" s="212" t="s">
        <v>53</v>
      </c>
      <c r="C449" s="265" t="s">
        <v>130</v>
      </c>
      <c r="D449" s="276"/>
      <c r="E449" s="276" t="s">
        <v>648</v>
      </c>
      <c r="F449" s="295" t="s">
        <v>186</v>
      </c>
      <c r="G449" s="265" t="s">
        <v>85</v>
      </c>
      <c r="H449" s="277" t="s">
        <v>134</v>
      </c>
      <c r="I449" s="278">
        <v>12.8</v>
      </c>
      <c r="J449" s="296">
        <f t="shared" si="62"/>
        <v>251</v>
      </c>
      <c r="K449" s="280">
        <v>251</v>
      </c>
      <c r="L449" s="280"/>
      <c r="M449" s="280"/>
      <c r="N449" s="281" t="e">
        <f t="shared" si="56"/>
        <v>#DIV/0!</v>
      </c>
      <c r="O449" s="281">
        <f t="shared" si="57"/>
        <v>0</v>
      </c>
      <c r="P449" s="281">
        <f t="shared" si="58"/>
        <v>0</v>
      </c>
      <c r="Q449" s="282">
        <f>IF(K449="nio",0,IF(K449&gt;0,VLOOKUP(G449,'3-Productie normen'!A:N,VLOOKUP(K449,'3-Productie normen'!$B$31:$C$37,2,FALSE),FALSE)))/VLOOKUP(B449,'2-Kosten per locatie'!$A$14:$C$28,3,FALSE)</f>
        <v>0</v>
      </c>
      <c r="R449" s="282">
        <f t="shared" si="59"/>
        <v>0</v>
      </c>
      <c r="S449" s="282">
        <f t="shared" si="60"/>
        <v>0</v>
      </c>
      <c r="T449" s="283">
        <f>VLOOKUP(G449,'3-Productie normen'!A:N,11,FALSE)</f>
        <v>0</v>
      </c>
      <c r="U449" s="283"/>
      <c r="V449" s="189"/>
      <c r="W449" s="284">
        <f t="shared" si="61"/>
        <v>3212.8</v>
      </c>
    </row>
    <row r="450" spans="1:23" ht="14.1" customHeight="1">
      <c r="A450" s="37">
        <f t="shared" si="55"/>
        <v>450</v>
      </c>
      <c r="B450" s="212" t="s">
        <v>53</v>
      </c>
      <c r="C450" s="265" t="s">
        <v>130</v>
      </c>
      <c r="D450" s="276"/>
      <c r="E450" s="276" t="s">
        <v>649</v>
      </c>
      <c r="F450" s="295" t="s">
        <v>186</v>
      </c>
      <c r="G450" s="265" t="s">
        <v>85</v>
      </c>
      <c r="H450" s="277" t="s">
        <v>134</v>
      </c>
      <c r="I450" s="278">
        <v>12.02</v>
      </c>
      <c r="J450" s="296">
        <f t="shared" si="62"/>
        <v>251</v>
      </c>
      <c r="K450" s="280">
        <v>251</v>
      </c>
      <c r="L450" s="280"/>
      <c r="M450" s="280"/>
      <c r="N450" s="281" t="e">
        <f t="shared" si="56"/>
        <v>#DIV/0!</v>
      </c>
      <c r="O450" s="281">
        <f t="shared" si="57"/>
        <v>0</v>
      </c>
      <c r="P450" s="281">
        <f t="shared" si="58"/>
        <v>0</v>
      </c>
      <c r="Q450" s="282">
        <f>IF(K450="nio",0,IF(K450&gt;0,VLOOKUP(G450,'3-Productie normen'!A:N,VLOOKUP(K450,'3-Productie normen'!$B$31:$C$37,2,FALSE),FALSE)))/VLOOKUP(B450,'2-Kosten per locatie'!$A$14:$C$28,3,FALSE)</f>
        <v>0</v>
      </c>
      <c r="R450" s="282">
        <f t="shared" si="59"/>
        <v>0</v>
      </c>
      <c r="S450" s="282">
        <f t="shared" si="60"/>
        <v>0</v>
      </c>
      <c r="T450" s="283">
        <f>VLOOKUP(G450,'3-Productie normen'!A:N,11,FALSE)</f>
        <v>0</v>
      </c>
      <c r="U450" s="283"/>
      <c r="V450" s="189"/>
      <c r="W450" s="284">
        <f t="shared" si="61"/>
        <v>3017.02</v>
      </c>
    </row>
    <row r="451" spans="1:23" ht="14.1" customHeight="1">
      <c r="A451" s="37">
        <f t="shared" si="55"/>
        <v>451</v>
      </c>
      <c r="B451" s="212" t="s">
        <v>53</v>
      </c>
      <c r="C451" s="265" t="s">
        <v>130</v>
      </c>
      <c r="D451" s="276"/>
      <c r="E451" s="276" t="s">
        <v>650</v>
      </c>
      <c r="F451" s="295" t="s">
        <v>651</v>
      </c>
      <c r="G451" s="265" t="s">
        <v>94</v>
      </c>
      <c r="H451" s="277" t="s">
        <v>175</v>
      </c>
      <c r="I451" s="278">
        <v>6.6</v>
      </c>
      <c r="J451" s="296">
        <f t="shared" si="62"/>
        <v>502</v>
      </c>
      <c r="K451" s="280">
        <v>251</v>
      </c>
      <c r="L451" s="280">
        <v>251</v>
      </c>
      <c r="M451" s="280"/>
      <c r="N451" s="281" t="e">
        <f t="shared" si="56"/>
        <v>#DIV/0!</v>
      </c>
      <c r="O451" s="281" t="e">
        <f t="shared" si="57"/>
        <v>#DIV/0!</v>
      </c>
      <c r="P451" s="281">
        <f t="shared" si="58"/>
        <v>0</v>
      </c>
      <c r="Q451" s="282">
        <f>IF(K451="nio",0,IF(K451&gt;0,VLOOKUP(G451,'3-Productie normen'!A:N,VLOOKUP(K451,'3-Productie normen'!$B$31:$C$37,2,FALSE),FALSE)))/VLOOKUP(B451,'2-Kosten per locatie'!$A$14:$C$28,3,FALSE)</f>
        <v>0</v>
      </c>
      <c r="R451" s="282">
        <f t="shared" si="59"/>
        <v>0</v>
      </c>
      <c r="S451" s="282">
        <f t="shared" si="60"/>
        <v>0</v>
      </c>
      <c r="T451" s="283">
        <f>VLOOKUP(G451,'3-Productie normen'!A:N,11,FALSE)</f>
        <v>0</v>
      </c>
      <c r="U451" s="283"/>
      <c r="V451" s="189"/>
      <c r="W451" s="284">
        <f t="shared" si="61"/>
        <v>3313.2</v>
      </c>
    </row>
    <row r="452" spans="1:23" ht="14.1" customHeight="1">
      <c r="A452" s="37">
        <f t="shared" si="55"/>
        <v>452</v>
      </c>
      <c r="B452" s="212" t="s">
        <v>53</v>
      </c>
      <c r="C452" s="265" t="s">
        <v>130</v>
      </c>
      <c r="D452" s="276"/>
      <c r="E452" s="276" t="s">
        <v>652</v>
      </c>
      <c r="F452" s="295" t="s">
        <v>651</v>
      </c>
      <c r="G452" s="265" t="s">
        <v>94</v>
      </c>
      <c r="H452" s="277" t="s">
        <v>175</v>
      </c>
      <c r="I452" s="278">
        <v>6.6</v>
      </c>
      <c r="J452" s="296">
        <f t="shared" si="62"/>
        <v>502</v>
      </c>
      <c r="K452" s="280">
        <v>251</v>
      </c>
      <c r="L452" s="280">
        <v>251</v>
      </c>
      <c r="M452" s="280"/>
      <c r="N452" s="281" t="e">
        <f t="shared" si="56"/>
        <v>#DIV/0!</v>
      </c>
      <c r="O452" s="281" t="e">
        <f t="shared" si="57"/>
        <v>#DIV/0!</v>
      </c>
      <c r="P452" s="281">
        <f t="shared" si="58"/>
        <v>0</v>
      </c>
      <c r="Q452" s="282">
        <f>IF(K452="nio",0,IF(K452&gt;0,VLOOKUP(G452,'3-Productie normen'!A:N,VLOOKUP(K452,'3-Productie normen'!$B$31:$C$37,2,FALSE),FALSE)))/VLOOKUP(B452,'2-Kosten per locatie'!$A$14:$C$28,3,FALSE)</f>
        <v>0</v>
      </c>
      <c r="R452" s="282">
        <f t="shared" si="59"/>
        <v>0</v>
      </c>
      <c r="S452" s="282">
        <f t="shared" si="60"/>
        <v>0</v>
      </c>
      <c r="T452" s="283">
        <f>VLOOKUP(G452,'3-Productie normen'!A:N,11,FALSE)</f>
        <v>0</v>
      </c>
      <c r="U452" s="283"/>
      <c r="V452" s="189"/>
      <c r="W452" s="284">
        <f t="shared" si="61"/>
        <v>3313.2</v>
      </c>
    </row>
    <row r="453" spans="1:23" ht="14.1" customHeight="1">
      <c r="A453" s="37">
        <f t="shared" si="55"/>
        <v>453</v>
      </c>
      <c r="B453" s="212" t="s">
        <v>53</v>
      </c>
      <c r="C453" s="265" t="s">
        <v>130</v>
      </c>
      <c r="D453" s="276"/>
      <c r="E453" s="276" t="s">
        <v>653</v>
      </c>
      <c r="F453" s="295" t="s">
        <v>654</v>
      </c>
      <c r="G453" s="265" t="s">
        <v>87</v>
      </c>
      <c r="H453" s="277" t="s">
        <v>175</v>
      </c>
      <c r="I453" s="278">
        <v>6.9</v>
      </c>
      <c r="J453" s="296">
        <f t="shared" si="62"/>
        <v>251</v>
      </c>
      <c r="K453" s="280">
        <v>251</v>
      </c>
      <c r="L453" s="280"/>
      <c r="M453" s="280"/>
      <c r="N453" s="281" t="e">
        <f t="shared" si="56"/>
        <v>#DIV/0!</v>
      </c>
      <c r="O453" s="281">
        <f t="shared" si="57"/>
        <v>0</v>
      </c>
      <c r="P453" s="281">
        <f t="shared" si="58"/>
        <v>0</v>
      </c>
      <c r="Q453" s="282">
        <f>IF(K453="nio",0,IF(K453&gt;0,VLOOKUP(G453,'3-Productie normen'!A:N,VLOOKUP(K453,'3-Productie normen'!$B$31:$C$37,2,FALSE),FALSE)))/VLOOKUP(B453,'2-Kosten per locatie'!$A$14:$C$28,3,FALSE)</f>
        <v>0</v>
      </c>
      <c r="R453" s="282">
        <f t="shared" si="59"/>
        <v>0</v>
      </c>
      <c r="S453" s="282">
        <f t="shared" si="60"/>
        <v>0</v>
      </c>
      <c r="T453" s="283">
        <f>VLOOKUP(G453,'3-Productie normen'!A:N,11,FALSE)</f>
        <v>0</v>
      </c>
      <c r="U453" s="283"/>
      <c r="V453" s="189"/>
      <c r="W453" s="284">
        <f t="shared" si="61"/>
        <v>1731.9</v>
      </c>
    </row>
    <row r="454" spans="1:23" ht="14.1" customHeight="1">
      <c r="A454" s="37">
        <f t="shared" si="55"/>
        <v>454</v>
      </c>
      <c r="B454" s="212" t="s">
        <v>53</v>
      </c>
      <c r="C454" s="265" t="s">
        <v>130</v>
      </c>
      <c r="D454" s="276"/>
      <c r="E454" s="276" t="s">
        <v>655</v>
      </c>
      <c r="F454" s="295" t="s">
        <v>654</v>
      </c>
      <c r="G454" s="265" t="s">
        <v>87</v>
      </c>
      <c r="H454" s="277" t="s">
        <v>175</v>
      </c>
      <c r="I454" s="278">
        <v>7.5</v>
      </c>
      <c r="J454" s="296">
        <f t="shared" si="62"/>
        <v>251</v>
      </c>
      <c r="K454" s="280">
        <v>251</v>
      </c>
      <c r="L454" s="280"/>
      <c r="M454" s="280"/>
      <c r="N454" s="281" t="e">
        <f t="shared" si="56"/>
        <v>#DIV/0!</v>
      </c>
      <c r="O454" s="281">
        <f t="shared" si="57"/>
        <v>0</v>
      </c>
      <c r="P454" s="281">
        <f t="shared" si="58"/>
        <v>0</v>
      </c>
      <c r="Q454" s="282">
        <f>IF(K454="nio",0,IF(K454&gt;0,VLOOKUP(G454,'3-Productie normen'!A:N,VLOOKUP(K454,'3-Productie normen'!$B$31:$C$37,2,FALSE),FALSE)))/VLOOKUP(B454,'2-Kosten per locatie'!$A$14:$C$28,3,FALSE)</f>
        <v>0</v>
      </c>
      <c r="R454" s="282">
        <f t="shared" si="59"/>
        <v>0</v>
      </c>
      <c r="S454" s="282">
        <f t="shared" si="60"/>
        <v>0</v>
      </c>
      <c r="T454" s="283">
        <f>VLOOKUP(G454,'3-Productie normen'!A:N,11,FALSE)</f>
        <v>0</v>
      </c>
      <c r="U454" s="283"/>
      <c r="V454" s="189"/>
      <c r="W454" s="284">
        <f t="shared" si="61"/>
        <v>1882.5</v>
      </c>
    </row>
    <row r="455" spans="1:23" ht="14.1" customHeight="1">
      <c r="A455" s="37">
        <f t="shared" si="55"/>
        <v>455</v>
      </c>
      <c r="B455" s="212" t="s">
        <v>53</v>
      </c>
      <c r="C455" s="265" t="s">
        <v>130</v>
      </c>
      <c r="D455" s="276"/>
      <c r="E455" s="276" t="s">
        <v>656</v>
      </c>
      <c r="F455" s="295" t="s">
        <v>205</v>
      </c>
      <c r="G455" s="265" t="s">
        <v>97</v>
      </c>
      <c r="H455" s="277" t="s">
        <v>175</v>
      </c>
      <c r="I455" s="278">
        <v>4.8</v>
      </c>
      <c r="J455" s="296">
        <f t="shared" si="62"/>
        <v>0</v>
      </c>
      <c r="K455" s="280" t="s">
        <v>151</v>
      </c>
      <c r="L455" s="280"/>
      <c r="M455" s="280"/>
      <c r="N455" s="281">
        <f t="shared" si="56"/>
        <v>0</v>
      </c>
      <c r="O455" s="281">
        <f t="shared" si="57"/>
        <v>0</v>
      </c>
      <c r="P455" s="281">
        <f t="shared" si="58"/>
        <v>0</v>
      </c>
      <c r="Q455" s="282">
        <f>IF(K455="nio",0,IF(K455&gt;0,VLOOKUP(G455,'3-Productie normen'!A:N,VLOOKUP(K455,'3-Productie normen'!$B$31:$C$37,2,FALSE),FALSE)))/VLOOKUP(B455,'2-Kosten per locatie'!$A$14:$C$28,3,FALSE)</f>
        <v>0</v>
      </c>
      <c r="R455" s="282">
        <f t="shared" si="59"/>
        <v>0</v>
      </c>
      <c r="S455" s="282">
        <f t="shared" si="60"/>
        <v>0</v>
      </c>
      <c r="T455" s="283">
        <f>VLOOKUP(G455,'3-Productie normen'!A:N,11,FALSE)</f>
        <v>0</v>
      </c>
      <c r="U455" s="283"/>
      <c r="V455" s="189"/>
      <c r="W455" s="284">
        <f t="shared" si="61"/>
        <v>0</v>
      </c>
    </row>
    <row r="456" spans="1:23" ht="14.1" customHeight="1">
      <c r="A456" s="37">
        <f t="shared" si="55"/>
        <v>456</v>
      </c>
      <c r="B456" s="212" t="s">
        <v>53</v>
      </c>
      <c r="C456" s="265" t="s">
        <v>130</v>
      </c>
      <c r="D456" s="276"/>
      <c r="E456" s="276" t="s">
        <v>657</v>
      </c>
      <c r="F456" s="295" t="s">
        <v>205</v>
      </c>
      <c r="G456" s="265" t="s">
        <v>97</v>
      </c>
      <c r="H456" s="277" t="s">
        <v>175</v>
      </c>
      <c r="I456" s="278">
        <v>0.6</v>
      </c>
      <c r="J456" s="296">
        <f t="shared" si="62"/>
        <v>0</v>
      </c>
      <c r="K456" s="280" t="s">
        <v>151</v>
      </c>
      <c r="L456" s="280"/>
      <c r="M456" s="280"/>
      <c r="N456" s="281">
        <f t="shared" si="56"/>
        <v>0</v>
      </c>
      <c r="O456" s="281">
        <f t="shared" si="57"/>
        <v>0</v>
      </c>
      <c r="P456" s="281">
        <f t="shared" si="58"/>
        <v>0</v>
      </c>
      <c r="Q456" s="282">
        <f>IF(K456="nio",0,IF(K456&gt;0,VLOOKUP(G456,'3-Productie normen'!A:N,VLOOKUP(K456,'3-Productie normen'!$B$31:$C$37,2,FALSE),FALSE)))/VLOOKUP(B456,'2-Kosten per locatie'!$A$14:$C$28,3,FALSE)</f>
        <v>0</v>
      </c>
      <c r="R456" s="282">
        <f t="shared" si="59"/>
        <v>0</v>
      </c>
      <c r="S456" s="282">
        <f t="shared" si="60"/>
        <v>0</v>
      </c>
      <c r="T456" s="283">
        <f>VLOOKUP(G456,'3-Productie normen'!A:N,11,FALSE)</f>
        <v>0</v>
      </c>
      <c r="U456" s="283"/>
      <c r="V456" s="189"/>
      <c r="W456" s="284">
        <f t="shared" si="61"/>
        <v>0</v>
      </c>
    </row>
    <row r="457" spans="1:23" ht="14.1" customHeight="1">
      <c r="A457" s="37">
        <f t="shared" si="55"/>
        <v>457</v>
      </c>
      <c r="B457" s="212" t="s">
        <v>53</v>
      </c>
      <c r="C457" s="265" t="s">
        <v>130</v>
      </c>
      <c r="D457" s="276"/>
      <c r="E457" s="276" t="s">
        <v>658</v>
      </c>
      <c r="F457" s="295" t="s">
        <v>205</v>
      </c>
      <c r="G457" s="265" t="s">
        <v>97</v>
      </c>
      <c r="H457" s="277" t="s">
        <v>175</v>
      </c>
      <c r="I457" s="278">
        <v>0.6</v>
      </c>
      <c r="J457" s="296">
        <f t="shared" si="62"/>
        <v>0</v>
      </c>
      <c r="K457" s="280" t="s">
        <v>151</v>
      </c>
      <c r="L457" s="280"/>
      <c r="M457" s="280"/>
      <c r="N457" s="281">
        <f t="shared" si="56"/>
        <v>0</v>
      </c>
      <c r="O457" s="281">
        <f t="shared" si="57"/>
        <v>0</v>
      </c>
      <c r="P457" s="281">
        <f t="shared" si="58"/>
        <v>0</v>
      </c>
      <c r="Q457" s="282">
        <f>IF(K457="nio",0,IF(K457&gt;0,VLOOKUP(G457,'3-Productie normen'!A:N,VLOOKUP(K457,'3-Productie normen'!$B$31:$C$37,2,FALSE),FALSE)))/VLOOKUP(B457,'2-Kosten per locatie'!$A$14:$C$28,3,FALSE)</f>
        <v>0</v>
      </c>
      <c r="R457" s="282">
        <f t="shared" si="59"/>
        <v>0</v>
      </c>
      <c r="S457" s="282">
        <f t="shared" si="60"/>
        <v>0</v>
      </c>
      <c r="T457" s="283">
        <f>VLOOKUP(G457,'3-Productie normen'!A:N,11,FALSE)</f>
        <v>0</v>
      </c>
      <c r="U457" s="283"/>
      <c r="V457" s="189"/>
      <c r="W457" s="284">
        <f t="shared" si="61"/>
        <v>0</v>
      </c>
    </row>
    <row r="458" spans="1:23" ht="14.1" customHeight="1">
      <c r="A458" s="37">
        <f t="shared" si="55"/>
        <v>458</v>
      </c>
      <c r="B458" s="212" t="s">
        <v>53</v>
      </c>
      <c r="C458" s="265" t="s">
        <v>130</v>
      </c>
      <c r="D458" s="276"/>
      <c r="E458" s="276" t="s">
        <v>659</v>
      </c>
      <c r="F458" s="295" t="s">
        <v>660</v>
      </c>
      <c r="G458" s="265" t="s">
        <v>97</v>
      </c>
      <c r="H458" s="277"/>
      <c r="I458" s="278">
        <v>0</v>
      </c>
      <c r="J458" s="296">
        <f t="shared" si="62"/>
        <v>0</v>
      </c>
      <c r="K458" s="280" t="s">
        <v>151</v>
      </c>
      <c r="L458" s="280"/>
      <c r="M458" s="280"/>
      <c r="N458" s="281">
        <f t="shared" si="56"/>
        <v>0</v>
      </c>
      <c r="O458" s="281">
        <f t="shared" si="57"/>
        <v>0</v>
      </c>
      <c r="P458" s="281">
        <f t="shared" si="58"/>
        <v>0</v>
      </c>
      <c r="Q458" s="282">
        <f>IF(K458="nio",0,IF(K458&gt;0,VLOOKUP(G458,'3-Productie normen'!A:N,VLOOKUP(K458,'3-Productie normen'!$B$31:$C$37,2,FALSE),FALSE)))/VLOOKUP(B458,'2-Kosten per locatie'!$A$14:$C$28,3,FALSE)</f>
        <v>0</v>
      </c>
      <c r="R458" s="282">
        <f t="shared" si="59"/>
        <v>0</v>
      </c>
      <c r="S458" s="282">
        <f t="shared" si="60"/>
        <v>0</v>
      </c>
      <c r="T458" s="283">
        <f>VLOOKUP(G458,'3-Productie normen'!A:N,11,FALSE)</f>
        <v>0</v>
      </c>
      <c r="U458" s="283"/>
      <c r="V458" s="189"/>
      <c r="W458" s="284">
        <f t="shared" si="61"/>
        <v>0</v>
      </c>
    </row>
    <row r="459" spans="1:23" ht="14.1" customHeight="1">
      <c r="A459" s="37">
        <f t="shared" ref="A459:A522" si="63">A458+1</f>
        <v>459</v>
      </c>
      <c r="B459" s="212" t="s">
        <v>53</v>
      </c>
      <c r="C459" s="265" t="s">
        <v>130</v>
      </c>
      <c r="D459" s="276"/>
      <c r="E459" s="276" t="s">
        <v>661</v>
      </c>
      <c r="F459" s="295" t="s">
        <v>631</v>
      </c>
      <c r="G459" s="265" t="s">
        <v>95</v>
      </c>
      <c r="H459" s="277" t="s">
        <v>138</v>
      </c>
      <c r="I459" s="278">
        <v>11.8</v>
      </c>
      <c r="J459" s="296">
        <f t="shared" si="62"/>
        <v>251</v>
      </c>
      <c r="K459" s="280">
        <v>251</v>
      </c>
      <c r="L459" s="280"/>
      <c r="M459" s="280"/>
      <c r="N459" s="281" t="e">
        <f t="shared" si="56"/>
        <v>#DIV/0!</v>
      </c>
      <c r="O459" s="281">
        <f t="shared" si="57"/>
        <v>0</v>
      </c>
      <c r="P459" s="281">
        <f t="shared" si="58"/>
        <v>0</v>
      </c>
      <c r="Q459" s="282">
        <f>IF(K459="nio",0,IF(K459&gt;0,VLOOKUP(G459,'3-Productie normen'!A:N,VLOOKUP(K459,'3-Productie normen'!$B$31:$C$37,2,FALSE),FALSE)))/VLOOKUP(B459,'2-Kosten per locatie'!$A$14:$C$28,3,FALSE)</f>
        <v>0</v>
      </c>
      <c r="R459" s="282">
        <f t="shared" si="59"/>
        <v>0</v>
      </c>
      <c r="S459" s="282">
        <f t="shared" si="60"/>
        <v>0</v>
      </c>
      <c r="T459" s="283">
        <f>VLOOKUP(G459,'3-Productie normen'!A:N,11,FALSE)</f>
        <v>0</v>
      </c>
      <c r="U459" s="283"/>
      <c r="V459" s="189"/>
      <c r="W459" s="284">
        <f t="shared" si="61"/>
        <v>2961.8</v>
      </c>
    </row>
    <row r="460" spans="1:23" ht="14.1" customHeight="1">
      <c r="A460" s="37">
        <f t="shared" si="63"/>
        <v>460</v>
      </c>
      <c r="B460" s="212" t="s">
        <v>53</v>
      </c>
      <c r="C460" s="265" t="s">
        <v>130</v>
      </c>
      <c r="D460" s="276"/>
      <c r="E460" s="276" t="s">
        <v>662</v>
      </c>
      <c r="F460" s="295" t="s">
        <v>633</v>
      </c>
      <c r="G460" s="265" t="s">
        <v>95</v>
      </c>
      <c r="H460" s="277" t="s">
        <v>175</v>
      </c>
      <c r="I460" s="278"/>
      <c r="J460" s="296">
        <f t="shared" si="62"/>
        <v>12</v>
      </c>
      <c r="K460" s="280">
        <v>12</v>
      </c>
      <c r="L460" s="280"/>
      <c r="M460" s="280"/>
      <c r="N460" s="281" t="e">
        <f t="shared" si="56"/>
        <v>#DIV/0!</v>
      </c>
      <c r="O460" s="281">
        <f t="shared" si="57"/>
        <v>0</v>
      </c>
      <c r="P460" s="281">
        <f t="shared" si="58"/>
        <v>0</v>
      </c>
      <c r="Q460" s="282">
        <f>IF(K460="nio",0,IF(K460&gt;0,VLOOKUP(G460,'3-Productie normen'!A:N,VLOOKUP(K460,'3-Productie normen'!$B$31:$C$37,2,FALSE),FALSE)))/VLOOKUP(B460,'2-Kosten per locatie'!$A$14:$C$28,3,FALSE)</f>
        <v>0</v>
      </c>
      <c r="R460" s="282">
        <f t="shared" si="59"/>
        <v>0</v>
      </c>
      <c r="S460" s="282">
        <f t="shared" si="60"/>
        <v>0</v>
      </c>
      <c r="T460" s="283">
        <f>VLOOKUP(G460,'3-Productie normen'!A:N,11,FALSE)</f>
        <v>0</v>
      </c>
      <c r="U460" s="283"/>
      <c r="V460" s="189"/>
      <c r="W460" s="284">
        <f t="shared" si="61"/>
        <v>0</v>
      </c>
    </row>
    <row r="461" spans="1:23" ht="14.1" customHeight="1">
      <c r="A461" s="37">
        <f t="shared" si="63"/>
        <v>461</v>
      </c>
      <c r="B461" s="212" t="s">
        <v>53</v>
      </c>
      <c r="C461" s="265" t="s">
        <v>130</v>
      </c>
      <c r="D461" s="276"/>
      <c r="E461" s="276" t="s">
        <v>663</v>
      </c>
      <c r="F461" s="295" t="s">
        <v>140</v>
      </c>
      <c r="G461" s="265" t="s">
        <v>96</v>
      </c>
      <c r="H461" s="277" t="s">
        <v>134</v>
      </c>
      <c r="I461" s="278">
        <v>83.4</v>
      </c>
      <c r="J461" s="296">
        <f t="shared" si="62"/>
        <v>251</v>
      </c>
      <c r="K461" s="280">
        <v>251</v>
      </c>
      <c r="L461" s="280"/>
      <c r="M461" s="280"/>
      <c r="N461" s="281" t="e">
        <f t="shared" si="56"/>
        <v>#DIV/0!</v>
      </c>
      <c r="O461" s="281">
        <f t="shared" si="57"/>
        <v>0</v>
      </c>
      <c r="P461" s="281">
        <f t="shared" si="58"/>
        <v>0</v>
      </c>
      <c r="Q461" s="282">
        <f>IF(K461="nio",0,IF(K461&gt;0,VLOOKUP(G461,'3-Productie normen'!A:N,VLOOKUP(K461,'3-Productie normen'!$B$31:$C$37,2,FALSE),FALSE)))/VLOOKUP(B461,'2-Kosten per locatie'!$A$14:$C$28,3,FALSE)</f>
        <v>0</v>
      </c>
      <c r="R461" s="282">
        <f t="shared" si="59"/>
        <v>0</v>
      </c>
      <c r="S461" s="282">
        <f t="shared" si="60"/>
        <v>0</v>
      </c>
      <c r="T461" s="283">
        <f>VLOOKUP(G461,'3-Productie normen'!A:N,11,FALSE)</f>
        <v>0</v>
      </c>
      <c r="U461" s="283"/>
      <c r="V461" s="189"/>
      <c r="W461" s="284">
        <f t="shared" si="61"/>
        <v>20933.400000000001</v>
      </c>
    </row>
    <row r="462" spans="1:23" ht="14.1" customHeight="1">
      <c r="A462" s="37">
        <f t="shared" si="63"/>
        <v>462</v>
      </c>
      <c r="B462" s="212" t="s">
        <v>53</v>
      </c>
      <c r="C462" s="265" t="s">
        <v>130</v>
      </c>
      <c r="D462" s="276"/>
      <c r="E462" s="276" t="s">
        <v>664</v>
      </c>
      <c r="F462" s="295" t="s">
        <v>390</v>
      </c>
      <c r="G462" s="265" t="s">
        <v>81</v>
      </c>
      <c r="H462" s="277" t="s">
        <v>665</v>
      </c>
      <c r="I462" s="278">
        <v>55.4</v>
      </c>
      <c r="J462" s="296">
        <f t="shared" si="62"/>
        <v>251</v>
      </c>
      <c r="K462" s="280">
        <v>251</v>
      </c>
      <c r="L462" s="280"/>
      <c r="M462" s="280"/>
      <c r="N462" s="281" t="e">
        <f t="shared" si="56"/>
        <v>#DIV/0!</v>
      </c>
      <c r="O462" s="281">
        <f t="shared" si="57"/>
        <v>0</v>
      </c>
      <c r="P462" s="281">
        <f t="shared" si="58"/>
        <v>0</v>
      </c>
      <c r="Q462" s="282">
        <f>IF(K462="nio",0,IF(K462&gt;0,VLOOKUP(G462,'3-Productie normen'!A:N,VLOOKUP(K462,'3-Productie normen'!$B$31:$C$37,2,FALSE),FALSE)))/VLOOKUP(B462,'2-Kosten per locatie'!$A$14:$C$28,3,FALSE)</f>
        <v>0</v>
      </c>
      <c r="R462" s="282">
        <f t="shared" si="59"/>
        <v>0</v>
      </c>
      <c r="S462" s="282">
        <f t="shared" si="60"/>
        <v>0</v>
      </c>
      <c r="T462" s="283">
        <f>VLOOKUP(G462,'3-Productie normen'!A:N,11,FALSE)</f>
        <v>0</v>
      </c>
      <c r="U462" s="283"/>
      <c r="V462" s="189"/>
      <c r="W462" s="284">
        <f t="shared" si="61"/>
        <v>13905.4</v>
      </c>
    </row>
    <row r="463" spans="1:23" ht="14.1" customHeight="1">
      <c r="A463" s="37">
        <f t="shared" si="63"/>
        <v>463</v>
      </c>
      <c r="B463" s="212" t="s">
        <v>53</v>
      </c>
      <c r="C463" s="265" t="s">
        <v>130</v>
      </c>
      <c r="D463" s="276"/>
      <c r="E463" s="276" t="s">
        <v>666</v>
      </c>
      <c r="F463" s="295" t="s">
        <v>227</v>
      </c>
      <c r="G463" s="265" t="s">
        <v>96</v>
      </c>
      <c r="H463" s="277" t="s">
        <v>134</v>
      </c>
      <c r="I463" s="278">
        <v>10.3</v>
      </c>
      <c r="J463" s="296">
        <f t="shared" si="62"/>
        <v>251</v>
      </c>
      <c r="K463" s="280">
        <v>251</v>
      </c>
      <c r="L463" s="280"/>
      <c r="M463" s="280"/>
      <c r="N463" s="281" t="e">
        <f t="shared" si="56"/>
        <v>#DIV/0!</v>
      </c>
      <c r="O463" s="281">
        <f t="shared" si="57"/>
        <v>0</v>
      </c>
      <c r="P463" s="281">
        <f t="shared" si="58"/>
        <v>0</v>
      </c>
      <c r="Q463" s="282">
        <f>IF(K463="nio",0,IF(K463&gt;0,VLOOKUP(G463,'3-Productie normen'!A:N,VLOOKUP(K463,'3-Productie normen'!$B$31:$C$37,2,FALSE),FALSE)))/VLOOKUP(B463,'2-Kosten per locatie'!$A$14:$C$28,3,FALSE)</f>
        <v>0</v>
      </c>
      <c r="R463" s="282">
        <f t="shared" si="59"/>
        <v>0</v>
      </c>
      <c r="S463" s="282">
        <f t="shared" si="60"/>
        <v>0</v>
      </c>
      <c r="T463" s="283">
        <f>VLOOKUP(G463,'3-Productie normen'!A:N,11,FALSE)</f>
        <v>0</v>
      </c>
      <c r="U463" s="283"/>
      <c r="V463" s="189"/>
      <c r="W463" s="284">
        <f t="shared" si="61"/>
        <v>2585.3000000000002</v>
      </c>
    </row>
    <row r="464" spans="1:23" ht="14.1" customHeight="1">
      <c r="A464" s="37">
        <f t="shared" si="63"/>
        <v>464</v>
      </c>
      <c r="B464" s="212" t="s">
        <v>53</v>
      </c>
      <c r="C464" s="265" t="s">
        <v>130</v>
      </c>
      <c r="D464" s="276"/>
      <c r="E464" s="276" t="s">
        <v>667</v>
      </c>
      <c r="F464" s="295" t="s">
        <v>227</v>
      </c>
      <c r="G464" s="265" t="s">
        <v>96</v>
      </c>
      <c r="H464" s="277" t="s">
        <v>134</v>
      </c>
      <c r="I464" s="278">
        <v>10.4</v>
      </c>
      <c r="J464" s="296">
        <f t="shared" si="62"/>
        <v>251</v>
      </c>
      <c r="K464" s="280">
        <v>251</v>
      </c>
      <c r="L464" s="280"/>
      <c r="M464" s="280"/>
      <c r="N464" s="281" t="e">
        <f t="shared" si="56"/>
        <v>#DIV/0!</v>
      </c>
      <c r="O464" s="281">
        <f t="shared" si="57"/>
        <v>0</v>
      </c>
      <c r="P464" s="281">
        <f t="shared" si="58"/>
        <v>0</v>
      </c>
      <c r="Q464" s="282">
        <f>IF(K464="nio",0,IF(K464&gt;0,VLOOKUP(G464,'3-Productie normen'!A:N,VLOOKUP(K464,'3-Productie normen'!$B$31:$C$37,2,FALSE),FALSE)))/VLOOKUP(B464,'2-Kosten per locatie'!$A$14:$C$28,3,FALSE)</f>
        <v>0</v>
      </c>
      <c r="R464" s="282">
        <f t="shared" si="59"/>
        <v>0</v>
      </c>
      <c r="S464" s="282">
        <f t="shared" si="60"/>
        <v>0</v>
      </c>
      <c r="T464" s="283">
        <f>VLOOKUP(G464,'3-Productie normen'!A:N,11,FALSE)</f>
        <v>0</v>
      </c>
      <c r="U464" s="283"/>
      <c r="V464" s="189"/>
      <c r="W464" s="284">
        <f t="shared" si="61"/>
        <v>2610.4</v>
      </c>
    </row>
    <row r="465" spans="1:23" ht="14.1" customHeight="1">
      <c r="A465" s="37">
        <f t="shared" si="63"/>
        <v>465</v>
      </c>
      <c r="B465" s="212" t="s">
        <v>53</v>
      </c>
      <c r="C465" s="265" t="s">
        <v>130</v>
      </c>
      <c r="D465" s="276"/>
      <c r="E465" s="276" t="s">
        <v>668</v>
      </c>
      <c r="F465" s="295" t="s">
        <v>160</v>
      </c>
      <c r="G465" s="265" t="s">
        <v>96</v>
      </c>
      <c r="H465" s="277" t="s">
        <v>134</v>
      </c>
      <c r="I465" s="278">
        <v>13.5</v>
      </c>
      <c r="J465" s="296">
        <f t="shared" si="62"/>
        <v>251</v>
      </c>
      <c r="K465" s="280">
        <v>251</v>
      </c>
      <c r="L465" s="280"/>
      <c r="M465" s="280"/>
      <c r="N465" s="281" t="e">
        <f t="shared" si="56"/>
        <v>#DIV/0!</v>
      </c>
      <c r="O465" s="281">
        <f t="shared" si="57"/>
        <v>0</v>
      </c>
      <c r="P465" s="281">
        <f t="shared" si="58"/>
        <v>0</v>
      </c>
      <c r="Q465" s="282">
        <f>IF(K465="nio",0,IF(K465&gt;0,VLOOKUP(G465,'3-Productie normen'!A:N,VLOOKUP(K465,'3-Productie normen'!$B$31:$C$37,2,FALSE),FALSE)))/VLOOKUP(B465,'2-Kosten per locatie'!$A$14:$C$28,3,FALSE)</f>
        <v>0</v>
      </c>
      <c r="R465" s="282">
        <f t="shared" si="59"/>
        <v>0</v>
      </c>
      <c r="S465" s="282">
        <f t="shared" si="60"/>
        <v>0</v>
      </c>
      <c r="T465" s="283">
        <f>VLOOKUP(G465,'3-Productie normen'!A:N,11,FALSE)</f>
        <v>0</v>
      </c>
      <c r="U465" s="283"/>
      <c r="V465" s="189"/>
      <c r="W465" s="284">
        <f t="shared" si="61"/>
        <v>3388.5</v>
      </c>
    </row>
    <row r="466" spans="1:23" ht="14.1" customHeight="1">
      <c r="A466" s="37">
        <f t="shared" si="63"/>
        <v>466</v>
      </c>
      <c r="B466" s="212" t="s">
        <v>53</v>
      </c>
      <c r="C466" s="265" t="s">
        <v>130</v>
      </c>
      <c r="D466" s="276"/>
      <c r="E466" s="276" t="s">
        <v>669</v>
      </c>
      <c r="F466" s="295" t="s">
        <v>160</v>
      </c>
      <c r="G466" s="265" t="s">
        <v>96</v>
      </c>
      <c r="H466" s="277" t="s">
        <v>134</v>
      </c>
      <c r="I466" s="278">
        <v>11.5</v>
      </c>
      <c r="J466" s="296">
        <f t="shared" si="62"/>
        <v>251</v>
      </c>
      <c r="K466" s="280">
        <v>251</v>
      </c>
      <c r="L466" s="280"/>
      <c r="M466" s="280"/>
      <c r="N466" s="281" t="e">
        <f t="shared" si="56"/>
        <v>#DIV/0!</v>
      </c>
      <c r="O466" s="281">
        <f t="shared" si="57"/>
        <v>0</v>
      </c>
      <c r="P466" s="281">
        <f t="shared" si="58"/>
        <v>0</v>
      </c>
      <c r="Q466" s="282">
        <f>IF(K466="nio",0,IF(K466&gt;0,VLOOKUP(G466,'3-Productie normen'!A:N,VLOOKUP(K466,'3-Productie normen'!$B$31:$C$37,2,FALSE),FALSE)))/VLOOKUP(B466,'2-Kosten per locatie'!$A$14:$C$28,3,FALSE)</f>
        <v>0</v>
      </c>
      <c r="R466" s="282">
        <f t="shared" si="59"/>
        <v>0</v>
      </c>
      <c r="S466" s="282">
        <f t="shared" si="60"/>
        <v>0</v>
      </c>
      <c r="T466" s="283">
        <f>VLOOKUP(G466,'3-Productie normen'!A:N,11,FALSE)</f>
        <v>0</v>
      </c>
      <c r="U466" s="283"/>
      <c r="V466" s="189"/>
      <c r="W466" s="284">
        <f t="shared" si="61"/>
        <v>2886.5</v>
      </c>
    </row>
    <row r="467" spans="1:23" ht="14.1" customHeight="1">
      <c r="A467" s="37">
        <f t="shared" si="63"/>
        <v>467</v>
      </c>
      <c r="B467" s="212" t="s">
        <v>53</v>
      </c>
      <c r="C467" s="265" t="s">
        <v>130</v>
      </c>
      <c r="D467" s="276"/>
      <c r="E467" s="276" t="s">
        <v>670</v>
      </c>
      <c r="F467" s="295" t="s">
        <v>283</v>
      </c>
      <c r="G467" s="265" t="s">
        <v>96</v>
      </c>
      <c r="H467" s="277" t="s">
        <v>134</v>
      </c>
      <c r="I467" s="278">
        <v>19.100000000000001</v>
      </c>
      <c r="J467" s="296">
        <f t="shared" si="62"/>
        <v>251</v>
      </c>
      <c r="K467" s="280">
        <v>251</v>
      </c>
      <c r="L467" s="280"/>
      <c r="M467" s="280"/>
      <c r="N467" s="281" t="e">
        <f t="shared" si="56"/>
        <v>#DIV/0!</v>
      </c>
      <c r="O467" s="281">
        <f t="shared" si="57"/>
        <v>0</v>
      </c>
      <c r="P467" s="281">
        <f t="shared" si="58"/>
        <v>0</v>
      </c>
      <c r="Q467" s="282">
        <f>IF(K467="nio",0,IF(K467&gt;0,VLOOKUP(G467,'3-Productie normen'!A:N,VLOOKUP(K467,'3-Productie normen'!$B$31:$C$37,2,FALSE),FALSE)))/VLOOKUP(B467,'2-Kosten per locatie'!$A$14:$C$28,3,FALSE)</f>
        <v>0</v>
      </c>
      <c r="R467" s="282">
        <f t="shared" si="59"/>
        <v>0</v>
      </c>
      <c r="S467" s="282">
        <f t="shared" si="60"/>
        <v>0</v>
      </c>
      <c r="T467" s="283">
        <f>VLOOKUP(G467,'3-Productie normen'!A:N,11,FALSE)</f>
        <v>0</v>
      </c>
      <c r="U467" s="283"/>
      <c r="V467" s="189"/>
      <c r="W467" s="284">
        <f t="shared" si="61"/>
        <v>4794.1000000000004</v>
      </c>
    </row>
    <row r="468" spans="1:23" ht="14.1" customHeight="1">
      <c r="A468" s="37">
        <f t="shared" si="63"/>
        <v>468</v>
      </c>
      <c r="B468" s="212" t="s">
        <v>53</v>
      </c>
      <c r="C468" s="265" t="s">
        <v>130</v>
      </c>
      <c r="D468" s="276"/>
      <c r="E468" s="276" t="s">
        <v>671</v>
      </c>
      <c r="F468" s="295" t="s">
        <v>283</v>
      </c>
      <c r="G468" s="265" t="s">
        <v>96</v>
      </c>
      <c r="H468" s="277" t="s">
        <v>665</v>
      </c>
      <c r="I468" s="278">
        <v>15.3</v>
      </c>
      <c r="J468" s="296">
        <f t="shared" si="62"/>
        <v>251</v>
      </c>
      <c r="K468" s="280">
        <v>251</v>
      </c>
      <c r="L468" s="280"/>
      <c r="M468" s="280"/>
      <c r="N468" s="281" t="e">
        <f t="shared" si="56"/>
        <v>#DIV/0!</v>
      </c>
      <c r="O468" s="281">
        <f t="shared" si="57"/>
        <v>0</v>
      </c>
      <c r="P468" s="281">
        <f t="shared" si="58"/>
        <v>0</v>
      </c>
      <c r="Q468" s="282">
        <f>IF(K468="nio",0,IF(K468&gt;0,VLOOKUP(G468,'3-Productie normen'!A:N,VLOOKUP(K468,'3-Productie normen'!$B$31:$C$37,2,FALSE),FALSE)))/VLOOKUP(B468,'2-Kosten per locatie'!$A$14:$C$28,3,FALSE)</f>
        <v>0</v>
      </c>
      <c r="R468" s="282">
        <f t="shared" si="59"/>
        <v>0</v>
      </c>
      <c r="S468" s="282">
        <f t="shared" si="60"/>
        <v>0</v>
      </c>
      <c r="T468" s="283">
        <f>VLOOKUP(G468,'3-Productie normen'!A:N,11,FALSE)</f>
        <v>0</v>
      </c>
      <c r="U468" s="283"/>
      <c r="V468" s="189"/>
      <c r="W468" s="284">
        <f t="shared" si="61"/>
        <v>3840.3</v>
      </c>
    </row>
    <row r="469" spans="1:23" ht="14.1" customHeight="1">
      <c r="A469" s="37">
        <f t="shared" si="63"/>
        <v>469</v>
      </c>
      <c r="B469" s="212" t="s">
        <v>53</v>
      </c>
      <c r="C469" s="265" t="s">
        <v>130</v>
      </c>
      <c r="D469" s="276"/>
      <c r="E469" s="276" t="s">
        <v>672</v>
      </c>
      <c r="F469" s="295" t="s">
        <v>673</v>
      </c>
      <c r="G469" s="265" t="s">
        <v>81</v>
      </c>
      <c r="H469" s="277" t="s">
        <v>665</v>
      </c>
      <c r="I469" s="278">
        <v>12</v>
      </c>
      <c r="J469" s="296">
        <f t="shared" si="62"/>
        <v>251</v>
      </c>
      <c r="K469" s="280">
        <v>251</v>
      </c>
      <c r="L469" s="280"/>
      <c r="M469" s="280"/>
      <c r="N469" s="281" t="e">
        <f t="shared" si="56"/>
        <v>#DIV/0!</v>
      </c>
      <c r="O469" s="281">
        <f t="shared" si="57"/>
        <v>0</v>
      </c>
      <c r="P469" s="281">
        <f t="shared" si="58"/>
        <v>0</v>
      </c>
      <c r="Q469" s="282">
        <f>IF(K469="nio",0,IF(K469&gt;0,VLOOKUP(G469,'3-Productie normen'!A:N,VLOOKUP(K469,'3-Productie normen'!$B$31:$C$37,2,FALSE),FALSE)))/VLOOKUP(B469,'2-Kosten per locatie'!$A$14:$C$28,3,FALSE)</f>
        <v>0</v>
      </c>
      <c r="R469" s="282">
        <f t="shared" si="59"/>
        <v>0</v>
      </c>
      <c r="S469" s="282">
        <f t="shared" si="60"/>
        <v>0</v>
      </c>
      <c r="T469" s="283">
        <f>VLOOKUP(G469,'3-Productie normen'!A:N,11,FALSE)</f>
        <v>0</v>
      </c>
      <c r="U469" s="283"/>
      <c r="V469" s="189"/>
      <c r="W469" s="284">
        <f t="shared" si="61"/>
        <v>3012</v>
      </c>
    </row>
    <row r="470" spans="1:23" ht="14.1" customHeight="1">
      <c r="A470" s="37">
        <f t="shared" si="63"/>
        <v>470</v>
      </c>
      <c r="B470" s="212" t="s">
        <v>53</v>
      </c>
      <c r="C470" s="265" t="s">
        <v>130</v>
      </c>
      <c r="D470" s="276"/>
      <c r="E470" s="276" t="s">
        <v>674</v>
      </c>
      <c r="F470" s="297" t="s">
        <v>225</v>
      </c>
      <c r="G470" s="265" t="s">
        <v>86</v>
      </c>
      <c r="H470" s="277" t="s">
        <v>665</v>
      </c>
      <c r="I470" s="278">
        <v>28.9</v>
      </c>
      <c r="J470" s="296">
        <f t="shared" si="62"/>
        <v>251</v>
      </c>
      <c r="K470" s="280">
        <v>251</v>
      </c>
      <c r="L470" s="280"/>
      <c r="M470" s="280"/>
      <c r="N470" s="281" t="e">
        <f t="shared" si="56"/>
        <v>#DIV/0!</v>
      </c>
      <c r="O470" s="281">
        <f t="shared" si="57"/>
        <v>0</v>
      </c>
      <c r="P470" s="281">
        <f t="shared" si="58"/>
        <v>0</v>
      </c>
      <c r="Q470" s="282">
        <f>IF(K470="nio",0,IF(K470&gt;0,VLOOKUP(G470,'3-Productie normen'!A:N,VLOOKUP(K470,'3-Productie normen'!$B$31:$C$37,2,FALSE),FALSE)))/VLOOKUP(B470,'2-Kosten per locatie'!$A$14:$C$28,3,FALSE)</f>
        <v>0</v>
      </c>
      <c r="R470" s="282">
        <f t="shared" si="59"/>
        <v>0</v>
      </c>
      <c r="S470" s="282">
        <f t="shared" si="60"/>
        <v>0</v>
      </c>
      <c r="T470" s="283">
        <f>VLOOKUP(G470,'3-Productie normen'!A:N,11,FALSE)</f>
        <v>0</v>
      </c>
      <c r="U470" s="283"/>
      <c r="V470" s="189"/>
      <c r="W470" s="284">
        <f t="shared" si="61"/>
        <v>7253.9</v>
      </c>
    </row>
    <row r="471" spans="1:23" ht="14.1" customHeight="1">
      <c r="A471" s="37">
        <f t="shared" si="63"/>
        <v>471</v>
      </c>
      <c r="B471" s="212" t="s">
        <v>53</v>
      </c>
      <c r="C471" s="265" t="s">
        <v>130</v>
      </c>
      <c r="D471" s="276"/>
      <c r="E471" s="276" t="s">
        <v>675</v>
      </c>
      <c r="F471" s="295" t="s">
        <v>235</v>
      </c>
      <c r="G471" s="265" t="s">
        <v>96</v>
      </c>
      <c r="H471" s="277" t="s">
        <v>134</v>
      </c>
      <c r="I471" s="278">
        <v>21.5</v>
      </c>
      <c r="J471" s="296">
        <f t="shared" si="62"/>
        <v>251</v>
      </c>
      <c r="K471" s="280">
        <v>251</v>
      </c>
      <c r="L471" s="280"/>
      <c r="M471" s="280"/>
      <c r="N471" s="281" t="e">
        <f t="shared" si="56"/>
        <v>#DIV/0!</v>
      </c>
      <c r="O471" s="281">
        <f t="shared" si="57"/>
        <v>0</v>
      </c>
      <c r="P471" s="281">
        <f t="shared" si="58"/>
        <v>0</v>
      </c>
      <c r="Q471" s="282">
        <f>IF(K471="nio",0,IF(K471&gt;0,VLOOKUP(G471,'3-Productie normen'!A:N,VLOOKUP(K471,'3-Productie normen'!$B$31:$C$37,2,FALSE),FALSE)))/VLOOKUP(B471,'2-Kosten per locatie'!$A$14:$C$28,3,FALSE)</f>
        <v>0</v>
      </c>
      <c r="R471" s="282">
        <f t="shared" si="59"/>
        <v>0</v>
      </c>
      <c r="S471" s="282">
        <f t="shared" si="60"/>
        <v>0</v>
      </c>
      <c r="T471" s="283">
        <f>VLOOKUP(G471,'3-Productie normen'!A:N,11,FALSE)</f>
        <v>0</v>
      </c>
      <c r="U471" s="283"/>
      <c r="V471" s="189"/>
      <c r="W471" s="284">
        <f t="shared" si="61"/>
        <v>5396.5</v>
      </c>
    </row>
    <row r="472" spans="1:23" ht="14.1" customHeight="1">
      <c r="A472" s="37">
        <f t="shared" si="63"/>
        <v>472</v>
      </c>
      <c r="B472" s="212" t="s">
        <v>53</v>
      </c>
      <c r="C472" s="265" t="s">
        <v>130</v>
      </c>
      <c r="D472" s="276"/>
      <c r="E472" s="276" t="s">
        <v>676</v>
      </c>
      <c r="F472" s="295" t="s">
        <v>235</v>
      </c>
      <c r="G472" s="265" t="s">
        <v>96</v>
      </c>
      <c r="H472" s="277" t="s">
        <v>134</v>
      </c>
      <c r="I472" s="278">
        <v>18.3</v>
      </c>
      <c r="J472" s="296">
        <f t="shared" si="62"/>
        <v>251</v>
      </c>
      <c r="K472" s="280">
        <v>251</v>
      </c>
      <c r="L472" s="280"/>
      <c r="M472" s="280"/>
      <c r="N472" s="281" t="e">
        <f t="shared" ref="N472:N535" si="64">IF(K472="nio",0,IF(K472&gt;0,K472*I472/Q472,0))</f>
        <v>#DIV/0!</v>
      </c>
      <c r="O472" s="281">
        <f t="shared" ref="O472:O535" si="65">IF(L472&gt;0,L472*I472/R472,0)</f>
        <v>0</v>
      </c>
      <c r="P472" s="281">
        <f t="shared" ref="P472:P535" si="66">IF(M472&gt;0,M472*I472/S472,0)</f>
        <v>0</v>
      </c>
      <c r="Q472" s="282">
        <f>IF(K472="nio",0,IF(K472&gt;0,VLOOKUP(G472,'3-Productie normen'!A:N,VLOOKUP(K472,'3-Productie normen'!$B$31:$C$37,2,FALSE),FALSE)))/VLOOKUP(B472,'2-Kosten per locatie'!$A$14:$C$28,3,FALSE)</f>
        <v>0</v>
      </c>
      <c r="R472" s="282">
        <f t="shared" ref="R472:R535" si="67">IF(L472&gt;0,Q472*$R$8,0)</f>
        <v>0</v>
      </c>
      <c r="S472" s="282">
        <f t="shared" ref="S472:S535" si="68">IF(M472&gt;0,Q472*$S$8,0)</f>
        <v>0</v>
      </c>
      <c r="T472" s="283">
        <f>VLOOKUP(G472,'3-Productie normen'!A:N,11,FALSE)</f>
        <v>0</v>
      </c>
      <c r="U472" s="283"/>
      <c r="V472" s="189"/>
      <c r="W472" s="284">
        <f t="shared" ref="W472:W535" si="69">J472*I472</f>
        <v>4593.3</v>
      </c>
    </row>
    <row r="473" spans="1:23" ht="14.1" customHeight="1">
      <c r="A473" s="37">
        <f t="shared" si="63"/>
        <v>473</v>
      </c>
      <c r="B473" s="212" t="s">
        <v>53</v>
      </c>
      <c r="C473" s="265" t="s">
        <v>130</v>
      </c>
      <c r="D473" s="276"/>
      <c r="E473" s="276" t="s">
        <v>677</v>
      </c>
      <c r="F473" s="295" t="s">
        <v>160</v>
      </c>
      <c r="G473" s="265" t="s">
        <v>96</v>
      </c>
      <c r="H473" s="277" t="s">
        <v>134</v>
      </c>
      <c r="I473" s="278">
        <v>12.6</v>
      </c>
      <c r="J473" s="296">
        <f t="shared" si="62"/>
        <v>251</v>
      </c>
      <c r="K473" s="280">
        <v>251</v>
      </c>
      <c r="L473" s="280"/>
      <c r="M473" s="280"/>
      <c r="N473" s="281" t="e">
        <f t="shared" si="64"/>
        <v>#DIV/0!</v>
      </c>
      <c r="O473" s="281">
        <f t="shared" si="65"/>
        <v>0</v>
      </c>
      <c r="P473" s="281">
        <f t="shared" si="66"/>
        <v>0</v>
      </c>
      <c r="Q473" s="282">
        <f>IF(K473="nio",0,IF(K473&gt;0,VLOOKUP(G473,'3-Productie normen'!A:N,VLOOKUP(K473,'3-Productie normen'!$B$31:$C$37,2,FALSE),FALSE)))/VLOOKUP(B473,'2-Kosten per locatie'!$A$14:$C$28,3,FALSE)</f>
        <v>0</v>
      </c>
      <c r="R473" s="282">
        <f t="shared" si="67"/>
        <v>0</v>
      </c>
      <c r="S473" s="282">
        <f t="shared" si="68"/>
        <v>0</v>
      </c>
      <c r="T473" s="283">
        <f>VLOOKUP(G473,'3-Productie normen'!A:N,11,FALSE)</f>
        <v>0</v>
      </c>
      <c r="U473" s="283"/>
      <c r="V473" s="189"/>
      <c r="W473" s="284">
        <f t="shared" si="69"/>
        <v>3162.6</v>
      </c>
    </row>
    <row r="474" spans="1:23" ht="14.1" customHeight="1">
      <c r="A474" s="37">
        <f t="shared" si="63"/>
        <v>474</v>
      </c>
      <c r="B474" s="212" t="s">
        <v>53</v>
      </c>
      <c r="C474" s="265" t="s">
        <v>130</v>
      </c>
      <c r="D474" s="276"/>
      <c r="E474" s="276" t="s">
        <v>678</v>
      </c>
      <c r="F474" s="295" t="s">
        <v>679</v>
      </c>
      <c r="G474" s="265" t="s">
        <v>81</v>
      </c>
      <c r="H474" s="277" t="s">
        <v>665</v>
      </c>
      <c r="I474" s="278">
        <v>4.5999999999999996</v>
      </c>
      <c r="J474" s="296">
        <f t="shared" si="62"/>
        <v>251</v>
      </c>
      <c r="K474" s="280">
        <v>251</v>
      </c>
      <c r="L474" s="280"/>
      <c r="M474" s="280"/>
      <c r="N474" s="281" t="e">
        <f t="shared" si="64"/>
        <v>#DIV/0!</v>
      </c>
      <c r="O474" s="281">
        <f t="shared" si="65"/>
        <v>0</v>
      </c>
      <c r="P474" s="281">
        <f t="shared" si="66"/>
        <v>0</v>
      </c>
      <c r="Q474" s="282">
        <f>IF(K474="nio",0,IF(K474&gt;0,VLOOKUP(G474,'3-Productie normen'!A:N,VLOOKUP(K474,'3-Productie normen'!$B$31:$C$37,2,FALSE),FALSE)))/VLOOKUP(B474,'2-Kosten per locatie'!$A$14:$C$28,3,FALSE)</f>
        <v>0</v>
      </c>
      <c r="R474" s="282">
        <f t="shared" si="67"/>
        <v>0</v>
      </c>
      <c r="S474" s="282">
        <f t="shared" si="68"/>
        <v>0</v>
      </c>
      <c r="T474" s="283">
        <f>VLOOKUP(G474,'3-Productie normen'!A:N,11,FALSE)</f>
        <v>0</v>
      </c>
      <c r="U474" s="283"/>
      <c r="V474" s="189"/>
      <c r="W474" s="284">
        <f t="shared" si="69"/>
        <v>1154.5999999999999</v>
      </c>
    </row>
    <row r="475" spans="1:23" ht="14.1" customHeight="1">
      <c r="A475" s="37">
        <f t="shared" si="63"/>
        <v>475</v>
      </c>
      <c r="B475" s="212" t="s">
        <v>53</v>
      </c>
      <c r="C475" s="265" t="s">
        <v>130</v>
      </c>
      <c r="D475" s="276"/>
      <c r="E475" s="276" t="s">
        <v>680</v>
      </c>
      <c r="F475" s="295" t="s">
        <v>681</v>
      </c>
      <c r="G475" s="265" t="s">
        <v>81</v>
      </c>
      <c r="H475" s="277" t="s">
        <v>665</v>
      </c>
      <c r="I475" s="278">
        <v>4.5999999999999996</v>
      </c>
      <c r="J475" s="296">
        <f t="shared" si="62"/>
        <v>251</v>
      </c>
      <c r="K475" s="280">
        <v>251</v>
      </c>
      <c r="L475" s="280"/>
      <c r="M475" s="280"/>
      <c r="N475" s="281" t="e">
        <f t="shared" si="64"/>
        <v>#DIV/0!</v>
      </c>
      <c r="O475" s="281">
        <f t="shared" si="65"/>
        <v>0</v>
      </c>
      <c r="P475" s="281">
        <f t="shared" si="66"/>
        <v>0</v>
      </c>
      <c r="Q475" s="282">
        <f>IF(K475="nio",0,IF(K475&gt;0,VLOOKUP(G475,'3-Productie normen'!A:N,VLOOKUP(K475,'3-Productie normen'!$B$31:$C$37,2,FALSE),FALSE)))/VLOOKUP(B475,'2-Kosten per locatie'!$A$14:$C$28,3,FALSE)</f>
        <v>0</v>
      </c>
      <c r="R475" s="282">
        <f t="shared" si="67"/>
        <v>0</v>
      </c>
      <c r="S475" s="282">
        <f t="shared" si="68"/>
        <v>0</v>
      </c>
      <c r="T475" s="283">
        <f>VLOOKUP(G475,'3-Productie normen'!A:N,11,FALSE)</f>
        <v>0</v>
      </c>
      <c r="U475" s="283"/>
      <c r="V475" s="189"/>
      <c r="W475" s="284">
        <f t="shared" si="69"/>
        <v>1154.5999999999999</v>
      </c>
    </row>
    <row r="476" spans="1:23" ht="14.1" customHeight="1">
      <c r="A476" s="37">
        <f t="shared" si="63"/>
        <v>476</v>
      </c>
      <c r="B476" s="212" t="s">
        <v>53</v>
      </c>
      <c r="C476" s="265" t="s">
        <v>130</v>
      </c>
      <c r="D476" s="276"/>
      <c r="E476" s="276" t="s">
        <v>682</v>
      </c>
      <c r="F476" s="295" t="s">
        <v>390</v>
      </c>
      <c r="G476" s="265" t="s">
        <v>81</v>
      </c>
      <c r="H476" s="277" t="s">
        <v>134</v>
      </c>
      <c r="I476" s="278">
        <v>22.1</v>
      </c>
      <c r="J476" s="296">
        <f t="shared" si="62"/>
        <v>251</v>
      </c>
      <c r="K476" s="280">
        <v>251</v>
      </c>
      <c r="L476" s="280"/>
      <c r="M476" s="280"/>
      <c r="N476" s="281" t="e">
        <f t="shared" si="64"/>
        <v>#DIV/0!</v>
      </c>
      <c r="O476" s="281">
        <f t="shared" si="65"/>
        <v>0</v>
      </c>
      <c r="P476" s="281">
        <f t="shared" si="66"/>
        <v>0</v>
      </c>
      <c r="Q476" s="282">
        <f>IF(K476="nio",0,IF(K476&gt;0,VLOOKUP(G476,'3-Productie normen'!A:N,VLOOKUP(K476,'3-Productie normen'!$B$31:$C$37,2,FALSE),FALSE)))/VLOOKUP(B476,'2-Kosten per locatie'!$A$14:$C$28,3,FALSE)</f>
        <v>0</v>
      </c>
      <c r="R476" s="282">
        <f t="shared" si="67"/>
        <v>0</v>
      </c>
      <c r="S476" s="282">
        <f t="shared" si="68"/>
        <v>0</v>
      </c>
      <c r="T476" s="283">
        <f>VLOOKUP(G476,'3-Productie normen'!A:N,11,FALSE)</f>
        <v>0</v>
      </c>
      <c r="U476" s="283"/>
      <c r="V476" s="189"/>
      <c r="W476" s="284">
        <f t="shared" si="69"/>
        <v>5547.1</v>
      </c>
    </row>
    <row r="477" spans="1:23" ht="14.1" customHeight="1">
      <c r="A477" s="37">
        <f t="shared" si="63"/>
        <v>477</v>
      </c>
      <c r="B477" s="212" t="s">
        <v>53</v>
      </c>
      <c r="C477" s="265" t="s">
        <v>130</v>
      </c>
      <c r="D477" s="276"/>
      <c r="E477" s="276" t="s">
        <v>683</v>
      </c>
      <c r="F477" s="295" t="s">
        <v>390</v>
      </c>
      <c r="G477" s="265" t="s">
        <v>81</v>
      </c>
      <c r="H477" s="277" t="s">
        <v>134</v>
      </c>
      <c r="I477" s="278">
        <v>22.1</v>
      </c>
      <c r="J477" s="296">
        <f t="shared" si="62"/>
        <v>251</v>
      </c>
      <c r="K477" s="280">
        <v>251</v>
      </c>
      <c r="L477" s="280"/>
      <c r="M477" s="280"/>
      <c r="N477" s="281" t="e">
        <f t="shared" si="64"/>
        <v>#DIV/0!</v>
      </c>
      <c r="O477" s="281">
        <f t="shared" si="65"/>
        <v>0</v>
      </c>
      <c r="P477" s="281">
        <f t="shared" si="66"/>
        <v>0</v>
      </c>
      <c r="Q477" s="282">
        <f>IF(K477="nio",0,IF(K477&gt;0,VLOOKUP(G477,'3-Productie normen'!A:N,VLOOKUP(K477,'3-Productie normen'!$B$31:$C$37,2,FALSE),FALSE)))/VLOOKUP(B477,'2-Kosten per locatie'!$A$14:$C$28,3,FALSE)</f>
        <v>0</v>
      </c>
      <c r="R477" s="282">
        <f t="shared" si="67"/>
        <v>0</v>
      </c>
      <c r="S477" s="282">
        <f t="shared" si="68"/>
        <v>0</v>
      </c>
      <c r="T477" s="283">
        <f>VLOOKUP(G477,'3-Productie normen'!A:N,11,FALSE)</f>
        <v>0</v>
      </c>
      <c r="U477" s="283"/>
      <c r="V477" s="189"/>
      <c r="W477" s="284">
        <f t="shared" si="69"/>
        <v>5547.1</v>
      </c>
    </row>
    <row r="478" spans="1:23" ht="14.1" customHeight="1">
      <c r="A478" s="37">
        <f t="shared" si="63"/>
        <v>478</v>
      </c>
      <c r="B478" s="212" t="s">
        <v>53</v>
      </c>
      <c r="C478" s="265" t="s">
        <v>130</v>
      </c>
      <c r="D478" s="276"/>
      <c r="E478" s="276" t="s">
        <v>684</v>
      </c>
      <c r="F478" s="295" t="s">
        <v>390</v>
      </c>
      <c r="G478" s="265" t="s">
        <v>81</v>
      </c>
      <c r="H478" s="277" t="s">
        <v>134</v>
      </c>
      <c r="I478" s="278">
        <v>23.2</v>
      </c>
      <c r="J478" s="296">
        <f t="shared" si="62"/>
        <v>251</v>
      </c>
      <c r="K478" s="280">
        <v>251</v>
      </c>
      <c r="L478" s="280"/>
      <c r="M478" s="280"/>
      <c r="N478" s="281" t="e">
        <f t="shared" si="64"/>
        <v>#DIV/0!</v>
      </c>
      <c r="O478" s="281">
        <f t="shared" si="65"/>
        <v>0</v>
      </c>
      <c r="P478" s="281">
        <f t="shared" si="66"/>
        <v>0</v>
      </c>
      <c r="Q478" s="282">
        <f>IF(K478="nio",0,IF(K478&gt;0,VLOOKUP(G478,'3-Productie normen'!A:N,VLOOKUP(K478,'3-Productie normen'!$B$31:$C$37,2,FALSE),FALSE)))/VLOOKUP(B478,'2-Kosten per locatie'!$A$14:$C$28,3,FALSE)</f>
        <v>0</v>
      </c>
      <c r="R478" s="282">
        <f t="shared" si="67"/>
        <v>0</v>
      </c>
      <c r="S478" s="282">
        <f t="shared" si="68"/>
        <v>0</v>
      </c>
      <c r="T478" s="283">
        <f>VLOOKUP(G478,'3-Productie normen'!A:N,11,FALSE)</f>
        <v>0</v>
      </c>
      <c r="U478" s="283"/>
      <c r="V478" s="189"/>
      <c r="W478" s="284">
        <f t="shared" si="69"/>
        <v>5823.2</v>
      </c>
    </row>
    <row r="479" spans="1:23" ht="14.1" customHeight="1">
      <c r="A479" s="37">
        <f t="shared" si="63"/>
        <v>479</v>
      </c>
      <c r="B479" s="212" t="s">
        <v>53</v>
      </c>
      <c r="C479" s="265" t="s">
        <v>130</v>
      </c>
      <c r="D479" s="276"/>
      <c r="E479" s="276" t="s">
        <v>685</v>
      </c>
      <c r="F479" s="295" t="s">
        <v>390</v>
      </c>
      <c r="G479" s="265" t="s">
        <v>81</v>
      </c>
      <c r="H479" s="277" t="s">
        <v>134</v>
      </c>
      <c r="I479" s="278">
        <v>33.700000000000003</v>
      </c>
      <c r="J479" s="296">
        <f t="shared" si="62"/>
        <v>251</v>
      </c>
      <c r="K479" s="280">
        <v>251</v>
      </c>
      <c r="L479" s="280"/>
      <c r="M479" s="280"/>
      <c r="N479" s="281" t="e">
        <f t="shared" si="64"/>
        <v>#DIV/0!</v>
      </c>
      <c r="O479" s="281">
        <f t="shared" si="65"/>
        <v>0</v>
      </c>
      <c r="P479" s="281">
        <f t="shared" si="66"/>
        <v>0</v>
      </c>
      <c r="Q479" s="282">
        <f>IF(K479="nio",0,IF(K479&gt;0,VLOOKUP(G479,'3-Productie normen'!A:N,VLOOKUP(K479,'3-Productie normen'!$B$31:$C$37,2,FALSE),FALSE)))/VLOOKUP(B479,'2-Kosten per locatie'!$A$14:$C$28,3,FALSE)</f>
        <v>0</v>
      </c>
      <c r="R479" s="282">
        <f t="shared" si="67"/>
        <v>0</v>
      </c>
      <c r="S479" s="282">
        <f t="shared" si="68"/>
        <v>0</v>
      </c>
      <c r="T479" s="283">
        <f>VLOOKUP(G479,'3-Productie normen'!A:N,11,FALSE)</f>
        <v>0</v>
      </c>
      <c r="U479" s="283"/>
      <c r="V479" s="189"/>
      <c r="W479" s="284">
        <f t="shared" si="69"/>
        <v>8458.7000000000007</v>
      </c>
    </row>
    <row r="480" spans="1:23" ht="14.1" customHeight="1">
      <c r="A480" s="37">
        <f t="shared" si="63"/>
        <v>480</v>
      </c>
      <c r="B480" s="212" t="s">
        <v>53</v>
      </c>
      <c r="C480" s="265" t="s">
        <v>130</v>
      </c>
      <c r="D480" s="276"/>
      <c r="E480" s="276" t="s">
        <v>686</v>
      </c>
      <c r="F480" s="295" t="s">
        <v>390</v>
      </c>
      <c r="G480" s="265" t="s">
        <v>81</v>
      </c>
      <c r="H480" s="277" t="s">
        <v>134</v>
      </c>
      <c r="I480" s="278">
        <v>28.9</v>
      </c>
      <c r="J480" s="296">
        <f t="shared" si="62"/>
        <v>251</v>
      </c>
      <c r="K480" s="280">
        <v>251</v>
      </c>
      <c r="L480" s="280"/>
      <c r="M480" s="280"/>
      <c r="N480" s="281" t="e">
        <f t="shared" si="64"/>
        <v>#DIV/0!</v>
      </c>
      <c r="O480" s="281">
        <f t="shared" si="65"/>
        <v>0</v>
      </c>
      <c r="P480" s="281">
        <f t="shared" si="66"/>
        <v>0</v>
      </c>
      <c r="Q480" s="282">
        <f>IF(K480="nio",0,IF(K480&gt;0,VLOOKUP(G480,'3-Productie normen'!A:N,VLOOKUP(K480,'3-Productie normen'!$B$31:$C$37,2,FALSE),FALSE)))/VLOOKUP(B480,'2-Kosten per locatie'!$A$14:$C$28,3,FALSE)</f>
        <v>0</v>
      </c>
      <c r="R480" s="282">
        <f t="shared" si="67"/>
        <v>0</v>
      </c>
      <c r="S480" s="282">
        <f t="shared" si="68"/>
        <v>0</v>
      </c>
      <c r="T480" s="283">
        <f>VLOOKUP(G480,'3-Productie normen'!A:N,11,FALSE)</f>
        <v>0</v>
      </c>
      <c r="U480" s="283"/>
      <c r="V480" s="189"/>
      <c r="W480" s="284">
        <f t="shared" si="69"/>
        <v>7253.9</v>
      </c>
    </row>
    <row r="481" spans="1:23" ht="14.1" customHeight="1">
      <c r="A481" s="37">
        <f t="shared" si="63"/>
        <v>481</v>
      </c>
      <c r="B481" s="212" t="s">
        <v>53</v>
      </c>
      <c r="C481" s="265" t="s">
        <v>130</v>
      </c>
      <c r="D481" s="276"/>
      <c r="E481" s="276" t="s">
        <v>687</v>
      </c>
      <c r="F481" s="295" t="s">
        <v>160</v>
      </c>
      <c r="G481" s="265" t="s">
        <v>96</v>
      </c>
      <c r="H481" s="277" t="s">
        <v>134</v>
      </c>
      <c r="I481" s="278">
        <v>29.8</v>
      </c>
      <c r="J481" s="296">
        <f t="shared" si="62"/>
        <v>251</v>
      </c>
      <c r="K481" s="280">
        <v>251</v>
      </c>
      <c r="L481" s="280"/>
      <c r="M481" s="280"/>
      <c r="N481" s="281" t="e">
        <f t="shared" si="64"/>
        <v>#DIV/0!</v>
      </c>
      <c r="O481" s="281">
        <f t="shared" si="65"/>
        <v>0</v>
      </c>
      <c r="P481" s="281">
        <f t="shared" si="66"/>
        <v>0</v>
      </c>
      <c r="Q481" s="282">
        <f>IF(K481="nio",0,IF(K481&gt;0,VLOOKUP(G481,'3-Productie normen'!A:N,VLOOKUP(K481,'3-Productie normen'!$B$31:$C$37,2,FALSE),FALSE)))/VLOOKUP(B481,'2-Kosten per locatie'!$A$14:$C$28,3,FALSE)</f>
        <v>0</v>
      </c>
      <c r="R481" s="282">
        <f t="shared" si="67"/>
        <v>0</v>
      </c>
      <c r="S481" s="282">
        <f t="shared" si="68"/>
        <v>0</v>
      </c>
      <c r="T481" s="283">
        <f>VLOOKUP(G481,'3-Productie normen'!A:N,11,FALSE)</f>
        <v>0</v>
      </c>
      <c r="U481" s="283"/>
      <c r="V481" s="189"/>
      <c r="W481" s="284">
        <f t="shared" si="69"/>
        <v>7479.8</v>
      </c>
    </row>
    <row r="482" spans="1:23" ht="14.1" customHeight="1">
      <c r="A482" s="37">
        <f t="shared" si="63"/>
        <v>482</v>
      </c>
      <c r="B482" s="212" t="s">
        <v>53</v>
      </c>
      <c r="C482" s="265" t="s">
        <v>130</v>
      </c>
      <c r="D482" s="276"/>
      <c r="E482" s="276" t="s">
        <v>688</v>
      </c>
      <c r="F482" s="295" t="s">
        <v>390</v>
      </c>
      <c r="G482" s="265" t="s">
        <v>81</v>
      </c>
      <c r="H482" s="277" t="s">
        <v>134</v>
      </c>
      <c r="I482" s="278">
        <v>26.9</v>
      </c>
      <c r="J482" s="296">
        <f t="shared" si="62"/>
        <v>251</v>
      </c>
      <c r="K482" s="280">
        <v>251</v>
      </c>
      <c r="L482" s="280"/>
      <c r="M482" s="280"/>
      <c r="N482" s="281" t="e">
        <f t="shared" si="64"/>
        <v>#DIV/0!</v>
      </c>
      <c r="O482" s="281">
        <f t="shared" si="65"/>
        <v>0</v>
      </c>
      <c r="P482" s="281">
        <f t="shared" si="66"/>
        <v>0</v>
      </c>
      <c r="Q482" s="282">
        <f>IF(K482="nio",0,IF(K482&gt;0,VLOOKUP(G482,'3-Productie normen'!A:N,VLOOKUP(K482,'3-Productie normen'!$B$31:$C$37,2,FALSE),FALSE)))/VLOOKUP(B482,'2-Kosten per locatie'!$A$14:$C$28,3,FALSE)</f>
        <v>0</v>
      </c>
      <c r="R482" s="282">
        <f t="shared" si="67"/>
        <v>0</v>
      </c>
      <c r="S482" s="282">
        <f t="shared" si="68"/>
        <v>0</v>
      </c>
      <c r="T482" s="283">
        <f>VLOOKUP(G482,'3-Productie normen'!A:N,11,FALSE)</f>
        <v>0</v>
      </c>
      <c r="U482" s="283"/>
      <c r="V482" s="189"/>
      <c r="W482" s="284">
        <f t="shared" si="69"/>
        <v>6751.9</v>
      </c>
    </row>
    <row r="483" spans="1:23" ht="14.1" customHeight="1">
      <c r="A483" s="37">
        <f t="shared" si="63"/>
        <v>483</v>
      </c>
      <c r="B483" s="212" t="s">
        <v>53</v>
      </c>
      <c r="C483" s="265" t="s">
        <v>130</v>
      </c>
      <c r="D483" s="276"/>
      <c r="E483" s="276" t="s">
        <v>689</v>
      </c>
      <c r="F483" s="295" t="s">
        <v>227</v>
      </c>
      <c r="G483" s="265" t="s">
        <v>96</v>
      </c>
      <c r="H483" s="277" t="s">
        <v>134</v>
      </c>
      <c r="I483" s="278">
        <v>8.8000000000000007</v>
      </c>
      <c r="J483" s="296">
        <f t="shared" si="62"/>
        <v>251</v>
      </c>
      <c r="K483" s="280">
        <v>251</v>
      </c>
      <c r="L483" s="280"/>
      <c r="M483" s="280"/>
      <c r="N483" s="281" t="e">
        <f t="shared" si="64"/>
        <v>#DIV/0!</v>
      </c>
      <c r="O483" s="281">
        <f t="shared" si="65"/>
        <v>0</v>
      </c>
      <c r="P483" s="281">
        <f t="shared" si="66"/>
        <v>0</v>
      </c>
      <c r="Q483" s="282">
        <f>IF(K483="nio",0,IF(K483&gt;0,VLOOKUP(G483,'3-Productie normen'!A:N,VLOOKUP(K483,'3-Productie normen'!$B$31:$C$37,2,FALSE),FALSE)))/VLOOKUP(B483,'2-Kosten per locatie'!$A$14:$C$28,3,FALSE)</f>
        <v>0</v>
      </c>
      <c r="R483" s="282">
        <f t="shared" si="67"/>
        <v>0</v>
      </c>
      <c r="S483" s="282">
        <f t="shared" si="68"/>
        <v>0</v>
      </c>
      <c r="T483" s="283">
        <f>VLOOKUP(G483,'3-Productie normen'!A:N,11,FALSE)</f>
        <v>0</v>
      </c>
      <c r="U483" s="283"/>
      <c r="V483" s="189"/>
      <c r="W483" s="284">
        <f t="shared" si="69"/>
        <v>2208.8000000000002</v>
      </c>
    </row>
    <row r="484" spans="1:23" ht="14.1" customHeight="1">
      <c r="A484" s="37">
        <f t="shared" si="63"/>
        <v>484</v>
      </c>
      <c r="B484" s="212" t="s">
        <v>53</v>
      </c>
      <c r="C484" s="265" t="s">
        <v>130</v>
      </c>
      <c r="D484" s="276"/>
      <c r="E484" s="276" t="s">
        <v>690</v>
      </c>
      <c r="F484" s="295" t="s">
        <v>227</v>
      </c>
      <c r="G484" s="265" t="s">
        <v>96</v>
      </c>
      <c r="H484" s="277" t="s">
        <v>134</v>
      </c>
      <c r="I484" s="278">
        <v>9.5</v>
      </c>
      <c r="J484" s="296">
        <f t="shared" si="62"/>
        <v>251</v>
      </c>
      <c r="K484" s="280">
        <v>251</v>
      </c>
      <c r="L484" s="280"/>
      <c r="M484" s="280"/>
      <c r="N484" s="281" t="e">
        <f t="shared" si="64"/>
        <v>#DIV/0!</v>
      </c>
      <c r="O484" s="281">
        <f t="shared" si="65"/>
        <v>0</v>
      </c>
      <c r="P484" s="281">
        <f t="shared" si="66"/>
        <v>0</v>
      </c>
      <c r="Q484" s="282">
        <f>IF(K484="nio",0,IF(K484&gt;0,VLOOKUP(G484,'3-Productie normen'!A:N,VLOOKUP(K484,'3-Productie normen'!$B$31:$C$37,2,FALSE),FALSE)))/VLOOKUP(B484,'2-Kosten per locatie'!$A$14:$C$28,3,FALSE)</f>
        <v>0</v>
      </c>
      <c r="R484" s="282">
        <f t="shared" si="67"/>
        <v>0</v>
      </c>
      <c r="S484" s="282">
        <f t="shared" si="68"/>
        <v>0</v>
      </c>
      <c r="T484" s="283">
        <f>VLOOKUP(G484,'3-Productie normen'!A:N,11,FALSE)</f>
        <v>0</v>
      </c>
      <c r="U484" s="283"/>
      <c r="V484" s="189"/>
      <c r="W484" s="284">
        <f t="shared" si="69"/>
        <v>2384.5</v>
      </c>
    </row>
    <row r="485" spans="1:23" ht="14.1" customHeight="1">
      <c r="A485" s="37">
        <f t="shared" si="63"/>
        <v>485</v>
      </c>
      <c r="B485" s="212" t="s">
        <v>53</v>
      </c>
      <c r="C485" s="265" t="s">
        <v>130</v>
      </c>
      <c r="D485" s="276"/>
      <c r="E485" s="276" t="s">
        <v>691</v>
      </c>
      <c r="F485" s="295" t="s">
        <v>227</v>
      </c>
      <c r="G485" s="265" t="s">
        <v>96</v>
      </c>
      <c r="H485" s="277" t="s">
        <v>134</v>
      </c>
      <c r="I485" s="278">
        <v>8.4</v>
      </c>
      <c r="J485" s="296">
        <f t="shared" si="62"/>
        <v>251</v>
      </c>
      <c r="K485" s="280">
        <v>251</v>
      </c>
      <c r="L485" s="280"/>
      <c r="M485" s="280"/>
      <c r="N485" s="281" t="e">
        <f t="shared" si="64"/>
        <v>#DIV/0!</v>
      </c>
      <c r="O485" s="281">
        <f t="shared" si="65"/>
        <v>0</v>
      </c>
      <c r="P485" s="281">
        <f t="shared" si="66"/>
        <v>0</v>
      </c>
      <c r="Q485" s="282">
        <f>IF(K485="nio",0,IF(K485&gt;0,VLOOKUP(G485,'3-Productie normen'!A:N,VLOOKUP(K485,'3-Productie normen'!$B$31:$C$37,2,FALSE),FALSE)))/VLOOKUP(B485,'2-Kosten per locatie'!$A$14:$C$28,3,FALSE)</f>
        <v>0</v>
      </c>
      <c r="R485" s="282">
        <f t="shared" si="67"/>
        <v>0</v>
      </c>
      <c r="S485" s="282">
        <f t="shared" si="68"/>
        <v>0</v>
      </c>
      <c r="T485" s="283">
        <f>VLOOKUP(G485,'3-Productie normen'!A:N,11,FALSE)</f>
        <v>0</v>
      </c>
      <c r="U485" s="283"/>
      <c r="V485" s="189"/>
      <c r="W485" s="284">
        <f t="shared" si="69"/>
        <v>2108.4</v>
      </c>
    </row>
    <row r="486" spans="1:23" ht="14.1" customHeight="1">
      <c r="A486" s="37">
        <f t="shared" si="63"/>
        <v>486</v>
      </c>
      <c r="B486" s="212" t="s">
        <v>53</v>
      </c>
      <c r="C486" s="265" t="s">
        <v>130</v>
      </c>
      <c r="D486" s="276"/>
      <c r="E486" s="276" t="s">
        <v>692</v>
      </c>
      <c r="F486" s="295" t="s">
        <v>235</v>
      </c>
      <c r="G486" s="265" t="s">
        <v>96</v>
      </c>
      <c r="H486" s="277" t="s">
        <v>134</v>
      </c>
      <c r="I486" s="278">
        <v>10.3</v>
      </c>
      <c r="J486" s="296">
        <f t="shared" si="62"/>
        <v>251</v>
      </c>
      <c r="K486" s="280">
        <v>251</v>
      </c>
      <c r="L486" s="280"/>
      <c r="M486" s="280"/>
      <c r="N486" s="281" t="e">
        <f t="shared" si="64"/>
        <v>#DIV/0!</v>
      </c>
      <c r="O486" s="281">
        <f t="shared" si="65"/>
        <v>0</v>
      </c>
      <c r="P486" s="281">
        <f t="shared" si="66"/>
        <v>0</v>
      </c>
      <c r="Q486" s="282">
        <f>IF(K486="nio",0,IF(K486&gt;0,VLOOKUP(G486,'3-Productie normen'!A:N,VLOOKUP(K486,'3-Productie normen'!$B$31:$C$37,2,FALSE),FALSE)))/VLOOKUP(B486,'2-Kosten per locatie'!$A$14:$C$28,3,FALSE)</f>
        <v>0</v>
      </c>
      <c r="R486" s="282">
        <f t="shared" si="67"/>
        <v>0</v>
      </c>
      <c r="S486" s="282">
        <f t="shared" si="68"/>
        <v>0</v>
      </c>
      <c r="T486" s="283">
        <f>VLOOKUP(G486,'3-Productie normen'!A:N,11,FALSE)</f>
        <v>0</v>
      </c>
      <c r="U486" s="283"/>
      <c r="V486" s="189"/>
      <c r="W486" s="284">
        <f t="shared" si="69"/>
        <v>2585.3000000000002</v>
      </c>
    </row>
    <row r="487" spans="1:23" ht="14.1" customHeight="1">
      <c r="A487" s="37">
        <f t="shared" si="63"/>
        <v>487</v>
      </c>
      <c r="B487" s="212" t="s">
        <v>53</v>
      </c>
      <c r="C487" s="265" t="s">
        <v>130</v>
      </c>
      <c r="D487" s="276"/>
      <c r="E487" s="276" t="s">
        <v>693</v>
      </c>
      <c r="F487" s="295" t="s">
        <v>390</v>
      </c>
      <c r="G487" s="265" t="s">
        <v>81</v>
      </c>
      <c r="H487" s="277" t="s">
        <v>134</v>
      </c>
      <c r="I487" s="278">
        <v>15.3</v>
      </c>
      <c r="J487" s="296">
        <f t="shared" si="62"/>
        <v>251</v>
      </c>
      <c r="K487" s="280">
        <v>251</v>
      </c>
      <c r="L487" s="280"/>
      <c r="M487" s="280"/>
      <c r="N487" s="281" t="e">
        <f t="shared" si="64"/>
        <v>#DIV/0!</v>
      </c>
      <c r="O487" s="281">
        <f t="shared" si="65"/>
        <v>0</v>
      </c>
      <c r="P487" s="281">
        <f t="shared" si="66"/>
        <v>0</v>
      </c>
      <c r="Q487" s="282">
        <f>IF(K487="nio",0,IF(K487&gt;0,VLOOKUP(G487,'3-Productie normen'!A:N,VLOOKUP(K487,'3-Productie normen'!$B$31:$C$37,2,FALSE),FALSE)))/VLOOKUP(B487,'2-Kosten per locatie'!$A$14:$C$28,3,FALSE)</f>
        <v>0</v>
      </c>
      <c r="R487" s="282">
        <f t="shared" si="67"/>
        <v>0</v>
      </c>
      <c r="S487" s="282">
        <f t="shared" si="68"/>
        <v>0</v>
      </c>
      <c r="T487" s="283">
        <f>VLOOKUP(G487,'3-Productie normen'!A:N,11,FALSE)</f>
        <v>0</v>
      </c>
      <c r="U487" s="283"/>
      <c r="V487" s="189"/>
      <c r="W487" s="284">
        <f t="shared" si="69"/>
        <v>3840.3</v>
      </c>
    </row>
    <row r="488" spans="1:23" ht="14.1" customHeight="1">
      <c r="A488" s="37">
        <f t="shared" si="63"/>
        <v>488</v>
      </c>
      <c r="B488" s="212" t="s">
        <v>53</v>
      </c>
      <c r="C488" s="265" t="s">
        <v>130</v>
      </c>
      <c r="D488" s="276"/>
      <c r="E488" s="276" t="s">
        <v>694</v>
      </c>
      <c r="F488" s="295" t="s">
        <v>695</v>
      </c>
      <c r="G488" s="265" t="s">
        <v>81</v>
      </c>
      <c r="H488" s="277" t="s">
        <v>665</v>
      </c>
      <c r="I488" s="278"/>
      <c r="J488" s="296">
        <f t="shared" si="62"/>
        <v>251</v>
      </c>
      <c r="K488" s="280">
        <v>251</v>
      </c>
      <c r="L488" s="280"/>
      <c r="M488" s="280"/>
      <c r="N488" s="281" t="e">
        <f t="shared" si="64"/>
        <v>#DIV/0!</v>
      </c>
      <c r="O488" s="281">
        <f t="shared" si="65"/>
        <v>0</v>
      </c>
      <c r="P488" s="281">
        <f t="shared" si="66"/>
        <v>0</v>
      </c>
      <c r="Q488" s="282">
        <f>IF(K488="nio",0,IF(K488&gt;0,VLOOKUP(G488,'3-Productie normen'!A:N,VLOOKUP(K488,'3-Productie normen'!$B$31:$C$37,2,FALSE),FALSE)))/VLOOKUP(B488,'2-Kosten per locatie'!$A$14:$C$28,3,FALSE)</f>
        <v>0</v>
      </c>
      <c r="R488" s="282">
        <f t="shared" si="67"/>
        <v>0</v>
      </c>
      <c r="S488" s="282">
        <f t="shared" si="68"/>
        <v>0</v>
      </c>
      <c r="T488" s="283">
        <f>VLOOKUP(G488,'3-Productie normen'!A:N,11,FALSE)</f>
        <v>0</v>
      </c>
      <c r="U488" s="283"/>
      <c r="V488" s="189"/>
      <c r="W488" s="284">
        <f t="shared" si="69"/>
        <v>0</v>
      </c>
    </row>
    <row r="489" spans="1:23" ht="14.1" customHeight="1">
      <c r="A489" s="37">
        <f t="shared" si="63"/>
        <v>489</v>
      </c>
      <c r="B489" s="212" t="s">
        <v>53</v>
      </c>
      <c r="C489" s="265" t="s">
        <v>130</v>
      </c>
      <c r="D489" s="276"/>
      <c r="E489" s="276" t="s">
        <v>696</v>
      </c>
      <c r="F489" s="295" t="s">
        <v>186</v>
      </c>
      <c r="G489" s="265" t="s">
        <v>85</v>
      </c>
      <c r="H489" s="277" t="s">
        <v>134</v>
      </c>
      <c r="I489" s="278">
        <v>13.3</v>
      </c>
      <c r="J489" s="296">
        <f t="shared" si="62"/>
        <v>251</v>
      </c>
      <c r="K489" s="280">
        <v>251</v>
      </c>
      <c r="L489" s="280"/>
      <c r="M489" s="280"/>
      <c r="N489" s="281" t="e">
        <f t="shared" si="64"/>
        <v>#DIV/0!</v>
      </c>
      <c r="O489" s="281">
        <f t="shared" si="65"/>
        <v>0</v>
      </c>
      <c r="P489" s="281">
        <f t="shared" si="66"/>
        <v>0</v>
      </c>
      <c r="Q489" s="282">
        <f>IF(K489="nio",0,IF(K489&gt;0,VLOOKUP(G489,'3-Productie normen'!A:N,VLOOKUP(K489,'3-Productie normen'!$B$31:$C$37,2,FALSE),FALSE)))/VLOOKUP(B489,'2-Kosten per locatie'!$A$14:$C$28,3,FALSE)</f>
        <v>0</v>
      </c>
      <c r="R489" s="282">
        <f t="shared" si="67"/>
        <v>0</v>
      </c>
      <c r="S489" s="282">
        <f t="shared" si="68"/>
        <v>0</v>
      </c>
      <c r="T489" s="283">
        <f>VLOOKUP(G489,'3-Productie normen'!A:N,11,FALSE)</f>
        <v>0</v>
      </c>
      <c r="U489" s="283"/>
      <c r="V489" s="189"/>
      <c r="W489" s="284">
        <f t="shared" si="69"/>
        <v>3338.3</v>
      </c>
    </row>
    <row r="490" spans="1:23" ht="14.1" customHeight="1">
      <c r="A490" s="37">
        <f t="shared" si="63"/>
        <v>490</v>
      </c>
      <c r="B490" s="212" t="s">
        <v>53</v>
      </c>
      <c r="C490" s="265" t="s">
        <v>130</v>
      </c>
      <c r="D490" s="276"/>
      <c r="E490" s="276" t="s">
        <v>697</v>
      </c>
      <c r="F490" s="295" t="s">
        <v>186</v>
      </c>
      <c r="G490" s="265" t="s">
        <v>85</v>
      </c>
      <c r="H490" s="277" t="s">
        <v>665</v>
      </c>
      <c r="I490" s="278">
        <v>17.5</v>
      </c>
      <c r="J490" s="296">
        <f t="shared" si="62"/>
        <v>251</v>
      </c>
      <c r="K490" s="280">
        <v>251</v>
      </c>
      <c r="L490" s="280"/>
      <c r="M490" s="280"/>
      <c r="N490" s="281" t="e">
        <f t="shared" si="64"/>
        <v>#DIV/0!</v>
      </c>
      <c r="O490" s="281">
        <f t="shared" si="65"/>
        <v>0</v>
      </c>
      <c r="P490" s="281">
        <f t="shared" si="66"/>
        <v>0</v>
      </c>
      <c r="Q490" s="282">
        <f>IF(K490="nio",0,IF(K490&gt;0,VLOOKUP(G490,'3-Productie normen'!A:N,VLOOKUP(K490,'3-Productie normen'!$B$31:$C$37,2,FALSE),FALSE)))/VLOOKUP(B490,'2-Kosten per locatie'!$A$14:$C$28,3,FALSE)</f>
        <v>0</v>
      </c>
      <c r="R490" s="282">
        <f t="shared" si="67"/>
        <v>0</v>
      </c>
      <c r="S490" s="282">
        <f t="shared" si="68"/>
        <v>0</v>
      </c>
      <c r="T490" s="283">
        <f>VLOOKUP(G490,'3-Productie normen'!A:N,11,FALSE)</f>
        <v>0</v>
      </c>
      <c r="U490" s="283"/>
      <c r="V490" s="189"/>
      <c r="W490" s="284">
        <f t="shared" si="69"/>
        <v>4392.5</v>
      </c>
    </row>
    <row r="491" spans="1:23" ht="14.1" customHeight="1">
      <c r="A491" s="37">
        <f t="shared" si="63"/>
        <v>491</v>
      </c>
      <c r="B491" s="212" t="s">
        <v>53</v>
      </c>
      <c r="C491" s="265" t="s">
        <v>130</v>
      </c>
      <c r="D491" s="276"/>
      <c r="E491" s="276" t="s">
        <v>698</v>
      </c>
      <c r="F491" s="295" t="s">
        <v>186</v>
      </c>
      <c r="G491" s="265" t="s">
        <v>85</v>
      </c>
      <c r="H491" s="277" t="s">
        <v>665</v>
      </c>
      <c r="I491" s="278">
        <v>44.8</v>
      </c>
      <c r="J491" s="296">
        <f t="shared" ref="J491:J554" si="70">SUM(K491:M491)</f>
        <v>251</v>
      </c>
      <c r="K491" s="280">
        <v>251</v>
      </c>
      <c r="L491" s="280"/>
      <c r="M491" s="280"/>
      <c r="N491" s="281" t="e">
        <f t="shared" si="64"/>
        <v>#DIV/0!</v>
      </c>
      <c r="O491" s="281">
        <f t="shared" si="65"/>
        <v>0</v>
      </c>
      <c r="P491" s="281">
        <f t="shared" si="66"/>
        <v>0</v>
      </c>
      <c r="Q491" s="282">
        <f>IF(K491="nio",0,IF(K491&gt;0,VLOOKUP(G491,'3-Productie normen'!A:N,VLOOKUP(K491,'3-Productie normen'!$B$31:$C$37,2,FALSE),FALSE)))/VLOOKUP(B491,'2-Kosten per locatie'!$A$14:$C$28,3,FALSE)</f>
        <v>0</v>
      </c>
      <c r="R491" s="282">
        <f t="shared" si="67"/>
        <v>0</v>
      </c>
      <c r="S491" s="282">
        <f t="shared" si="68"/>
        <v>0</v>
      </c>
      <c r="T491" s="283">
        <f>VLOOKUP(G491,'3-Productie normen'!A:N,11,FALSE)</f>
        <v>0</v>
      </c>
      <c r="U491" s="283"/>
      <c r="V491" s="189"/>
      <c r="W491" s="284">
        <f t="shared" si="69"/>
        <v>11244.8</v>
      </c>
    </row>
    <row r="492" spans="1:23" ht="14.1" customHeight="1">
      <c r="A492" s="37">
        <f t="shared" si="63"/>
        <v>492</v>
      </c>
      <c r="B492" s="212" t="s">
        <v>53</v>
      </c>
      <c r="C492" s="265" t="s">
        <v>130</v>
      </c>
      <c r="D492" s="276"/>
      <c r="E492" s="276" t="s">
        <v>699</v>
      </c>
      <c r="F492" s="295" t="s">
        <v>186</v>
      </c>
      <c r="G492" s="265" t="s">
        <v>85</v>
      </c>
      <c r="H492" s="277" t="s">
        <v>665</v>
      </c>
      <c r="I492" s="278">
        <v>85.9</v>
      </c>
      <c r="J492" s="296">
        <f t="shared" si="70"/>
        <v>251</v>
      </c>
      <c r="K492" s="280">
        <v>251</v>
      </c>
      <c r="L492" s="280"/>
      <c r="M492" s="280"/>
      <c r="N492" s="281" t="e">
        <f t="shared" si="64"/>
        <v>#DIV/0!</v>
      </c>
      <c r="O492" s="281">
        <f t="shared" si="65"/>
        <v>0</v>
      </c>
      <c r="P492" s="281">
        <f t="shared" si="66"/>
        <v>0</v>
      </c>
      <c r="Q492" s="282">
        <f>IF(K492="nio",0,IF(K492&gt;0,VLOOKUP(G492,'3-Productie normen'!A:N,VLOOKUP(K492,'3-Productie normen'!$B$31:$C$37,2,FALSE),FALSE)))/VLOOKUP(B492,'2-Kosten per locatie'!$A$14:$C$28,3,FALSE)</f>
        <v>0</v>
      </c>
      <c r="R492" s="282">
        <f t="shared" si="67"/>
        <v>0</v>
      </c>
      <c r="S492" s="282">
        <f t="shared" si="68"/>
        <v>0</v>
      </c>
      <c r="T492" s="283">
        <f>VLOOKUP(G492,'3-Productie normen'!A:N,11,FALSE)</f>
        <v>0</v>
      </c>
      <c r="U492" s="283"/>
      <c r="V492" s="189"/>
      <c r="W492" s="284">
        <f t="shared" si="69"/>
        <v>21560.9</v>
      </c>
    </row>
    <row r="493" spans="1:23" ht="14.1" customHeight="1">
      <c r="A493" s="37">
        <f t="shared" si="63"/>
        <v>493</v>
      </c>
      <c r="B493" s="212" t="s">
        <v>53</v>
      </c>
      <c r="C493" s="265" t="s">
        <v>130</v>
      </c>
      <c r="D493" s="276"/>
      <c r="E493" s="276" t="s">
        <v>700</v>
      </c>
      <c r="F493" s="295" t="s">
        <v>651</v>
      </c>
      <c r="G493" s="265" t="s">
        <v>94</v>
      </c>
      <c r="H493" s="277" t="s">
        <v>175</v>
      </c>
      <c r="I493" s="278">
        <v>6.6</v>
      </c>
      <c r="J493" s="296">
        <f t="shared" si="70"/>
        <v>502</v>
      </c>
      <c r="K493" s="280">
        <v>251</v>
      </c>
      <c r="L493" s="280">
        <v>251</v>
      </c>
      <c r="M493" s="280"/>
      <c r="N493" s="281" t="e">
        <f t="shared" si="64"/>
        <v>#DIV/0!</v>
      </c>
      <c r="O493" s="281" t="e">
        <f t="shared" si="65"/>
        <v>#DIV/0!</v>
      </c>
      <c r="P493" s="281">
        <f t="shared" si="66"/>
        <v>0</v>
      </c>
      <c r="Q493" s="282">
        <f>IF(K493="nio",0,IF(K493&gt;0,VLOOKUP(G493,'3-Productie normen'!A:N,VLOOKUP(K493,'3-Productie normen'!$B$31:$C$37,2,FALSE),FALSE)))/VLOOKUP(B493,'2-Kosten per locatie'!$A$14:$C$28,3,FALSE)</f>
        <v>0</v>
      </c>
      <c r="R493" s="282">
        <f t="shared" si="67"/>
        <v>0</v>
      </c>
      <c r="S493" s="282">
        <f t="shared" si="68"/>
        <v>0</v>
      </c>
      <c r="T493" s="283">
        <f>VLOOKUP(G493,'3-Productie normen'!A:N,11,FALSE)</f>
        <v>0</v>
      </c>
      <c r="U493" s="283"/>
      <c r="V493" s="189"/>
      <c r="W493" s="284">
        <f t="shared" si="69"/>
        <v>3313.2</v>
      </c>
    </row>
    <row r="494" spans="1:23" ht="14.1" customHeight="1">
      <c r="A494" s="37">
        <f t="shared" si="63"/>
        <v>494</v>
      </c>
      <c r="B494" s="212" t="s">
        <v>53</v>
      </c>
      <c r="C494" s="265" t="s">
        <v>130</v>
      </c>
      <c r="D494" s="276"/>
      <c r="E494" s="276" t="s">
        <v>701</v>
      </c>
      <c r="F494" s="295" t="s">
        <v>651</v>
      </c>
      <c r="G494" s="265" t="s">
        <v>94</v>
      </c>
      <c r="H494" s="277" t="s">
        <v>175</v>
      </c>
      <c r="I494" s="278">
        <v>6.6</v>
      </c>
      <c r="J494" s="296">
        <f t="shared" si="70"/>
        <v>502</v>
      </c>
      <c r="K494" s="280">
        <v>251</v>
      </c>
      <c r="L494" s="280">
        <v>251</v>
      </c>
      <c r="M494" s="280"/>
      <c r="N494" s="281" t="e">
        <f t="shared" si="64"/>
        <v>#DIV/0!</v>
      </c>
      <c r="O494" s="281" t="e">
        <f t="shared" si="65"/>
        <v>#DIV/0!</v>
      </c>
      <c r="P494" s="281">
        <f t="shared" si="66"/>
        <v>0</v>
      </c>
      <c r="Q494" s="282">
        <f>IF(K494="nio",0,IF(K494&gt;0,VLOOKUP(G494,'3-Productie normen'!A:N,VLOOKUP(K494,'3-Productie normen'!$B$31:$C$37,2,FALSE),FALSE)))/VLOOKUP(B494,'2-Kosten per locatie'!$A$14:$C$28,3,FALSE)</f>
        <v>0</v>
      </c>
      <c r="R494" s="282">
        <f t="shared" si="67"/>
        <v>0</v>
      </c>
      <c r="S494" s="282">
        <f t="shared" si="68"/>
        <v>0</v>
      </c>
      <c r="T494" s="283">
        <f>VLOOKUP(G494,'3-Productie normen'!A:N,11,FALSE)</f>
        <v>0</v>
      </c>
      <c r="U494" s="283"/>
      <c r="V494" s="189"/>
      <c r="W494" s="284">
        <f t="shared" si="69"/>
        <v>3313.2</v>
      </c>
    </row>
    <row r="495" spans="1:23" ht="14.1" customHeight="1">
      <c r="A495" s="37">
        <f t="shared" si="63"/>
        <v>495</v>
      </c>
      <c r="B495" s="212" t="s">
        <v>53</v>
      </c>
      <c r="C495" s="265" t="s">
        <v>130</v>
      </c>
      <c r="D495" s="276"/>
      <c r="E495" s="276" t="s">
        <v>702</v>
      </c>
      <c r="F495" s="295" t="s">
        <v>205</v>
      </c>
      <c r="G495" s="265" t="s">
        <v>97</v>
      </c>
      <c r="H495" s="277" t="s">
        <v>175</v>
      </c>
      <c r="I495" s="278">
        <v>4.8</v>
      </c>
      <c r="J495" s="296">
        <f t="shared" si="70"/>
        <v>0</v>
      </c>
      <c r="K495" s="280" t="s">
        <v>151</v>
      </c>
      <c r="L495" s="280"/>
      <c r="M495" s="280"/>
      <c r="N495" s="281">
        <f t="shared" si="64"/>
        <v>0</v>
      </c>
      <c r="O495" s="281">
        <f t="shared" si="65"/>
        <v>0</v>
      </c>
      <c r="P495" s="281">
        <f t="shared" si="66"/>
        <v>0</v>
      </c>
      <c r="Q495" s="282">
        <f>IF(K495="nio",0,IF(K495&gt;0,VLOOKUP(G495,'3-Productie normen'!A:N,VLOOKUP(K495,'3-Productie normen'!$B$31:$C$37,2,FALSE),FALSE)))/VLOOKUP(B495,'2-Kosten per locatie'!$A$14:$C$28,3,FALSE)</f>
        <v>0</v>
      </c>
      <c r="R495" s="282">
        <f t="shared" si="67"/>
        <v>0</v>
      </c>
      <c r="S495" s="282">
        <f t="shared" si="68"/>
        <v>0</v>
      </c>
      <c r="T495" s="283">
        <f>VLOOKUP(G495,'3-Productie normen'!A:N,11,FALSE)</f>
        <v>0</v>
      </c>
      <c r="U495" s="283"/>
      <c r="V495" s="189"/>
      <c r="W495" s="284">
        <f t="shared" si="69"/>
        <v>0</v>
      </c>
    </row>
    <row r="496" spans="1:23" ht="14.1" customHeight="1">
      <c r="A496" s="37">
        <f t="shared" si="63"/>
        <v>496</v>
      </c>
      <c r="B496" s="212" t="s">
        <v>53</v>
      </c>
      <c r="C496" s="265" t="s">
        <v>130</v>
      </c>
      <c r="D496" s="276"/>
      <c r="E496" s="276" t="s">
        <v>703</v>
      </c>
      <c r="F496" s="295" t="s">
        <v>205</v>
      </c>
      <c r="G496" s="265" t="s">
        <v>97</v>
      </c>
      <c r="H496" s="277" t="s">
        <v>175</v>
      </c>
      <c r="I496" s="278">
        <v>0.6</v>
      </c>
      <c r="J496" s="296">
        <f t="shared" si="70"/>
        <v>0</v>
      </c>
      <c r="K496" s="280" t="s">
        <v>151</v>
      </c>
      <c r="L496" s="280"/>
      <c r="M496" s="280"/>
      <c r="N496" s="281">
        <f t="shared" si="64"/>
        <v>0</v>
      </c>
      <c r="O496" s="281">
        <f t="shared" si="65"/>
        <v>0</v>
      </c>
      <c r="P496" s="281">
        <f t="shared" si="66"/>
        <v>0</v>
      </c>
      <c r="Q496" s="282">
        <f>IF(K496="nio",0,IF(K496&gt;0,VLOOKUP(G496,'3-Productie normen'!A:N,VLOOKUP(K496,'3-Productie normen'!$B$31:$C$37,2,FALSE),FALSE)))/VLOOKUP(B496,'2-Kosten per locatie'!$A$14:$C$28,3,FALSE)</f>
        <v>0</v>
      </c>
      <c r="R496" s="282">
        <f t="shared" si="67"/>
        <v>0</v>
      </c>
      <c r="S496" s="282">
        <f t="shared" si="68"/>
        <v>0</v>
      </c>
      <c r="T496" s="283">
        <f>VLOOKUP(G496,'3-Productie normen'!A:N,11,FALSE)</f>
        <v>0</v>
      </c>
      <c r="U496" s="283"/>
      <c r="V496" s="189"/>
      <c r="W496" s="284">
        <f t="shared" si="69"/>
        <v>0</v>
      </c>
    </row>
    <row r="497" spans="1:23" ht="14.1" customHeight="1">
      <c r="A497" s="37">
        <f t="shared" si="63"/>
        <v>497</v>
      </c>
      <c r="B497" s="212" t="s">
        <v>53</v>
      </c>
      <c r="C497" s="265" t="s">
        <v>130</v>
      </c>
      <c r="D497" s="276"/>
      <c r="E497" s="276" t="s">
        <v>704</v>
      </c>
      <c r="F497" s="295" t="s">
        <v>205</v>
      </c>
      <c r="G497" s="265" t="s">
        <v>97</v>
      </c>
      <c r="H497" s="277" t="s">
        <v>175</v>
      </c>
      <c r="I497" s="278">
        <v>0.6</v>
      </c>
      <c r="J497" s="296">
        <f t="shared" si="70"/>
        <v>0</v>
      </c>
      <c r="K497" s="280" t="s">
        <v>151</v>
      </c>
      <c r="L497" s="280"/>
      <c r="M497" s="280"/>
      <c r="N497" s="281">
        <f t="shared" si="64"/>
        <v>0</v>
      </c>
      <c r="O497" s="281">
        <f t="shared" si="65"/>
        <v>0</v>
      </c>
      <c r="P497" s="281">
        <f t="shared" si="66"/>
        <v>0</v>
      </c>
      <c r="Q497" s="282">
        <f>IF(K497="nio",0,IF(K497&gt;0,VLOOKUP(G497,'3-Productie normen'!A:N,VLOOKUP(K497,'3-Productie normen'!$B$31:$C$37,2,FALSE),FALSE)))/VLOOKUP(B497,'2-Kosten per locatie'!$A$14:$C$28,3,FALSE)</f>
        <v>0</v>
      </c>
      <c r="R497" s="282">
        <f t="shared" si="67"/>
        <v>0</v>
      </c>
      <c r="S497" s="282">
        <f t="shared" si="68"/>
        <v>0</v>
      </c>
      <c r="T497" s="283">
        <f>VLOOKUP(G497,'3-Productie normen'!A:N,11,FALSE)</f>
        <v>0</v>
      </c>
      <c r="U497" s="283"/>
      <c r="V497" s="189"/>
      <c r="W497" s="284">
        <f t="shared" si="69"/>
        <v>0</v>
      </c>
    </row>
    <row r="498" spans="1:23" ht="14.1" customHeight="1">
      <c r="A498" s="37">
        <f t="shared" si="63"/>
        <v>498</v>
      </c>
      <c r="B498" s="212" t="s">
        <v>53</v>
      </c>
      <c r="C498" s="265" t="s">
        <v>130</v>
      </c>
      <c r="D498" s="276"/>
      <c r="E498" s="276" t="s">
        <v>705</v>
      </c>
      <c r="F498" s="295" t="s">
        <v>205</v>
      </c>
      <c r="G498" s="265" t="s">
        <v>97</v>
      </c>
      <c r="H498" s="277"/>
      <c r="I498" s="278">
        <v>0</v>
      </c>
      <c r="J498" s="296">
        <f t="shared" si="70"/>
        <v>0</v>
      </c>
      <c r="K498" s="280" t="s">
        <v>151</v>
      </c>
      <c r="L498" s="280"/>
      <c r="M498" s="280"/>
      <c r="N498" s="281">
        <f t="shared" si="64"/>
        <v>0</v>
      </c>
      <c r="O498" s="281">
        <f t="shared" si="65"/>
        <v>0</v>
      </c>
      <c r="P498" s="281">
        <f t="shared" si="66"/>
        <v>0</v>
      </c>
      <c r="Q498" s="282">
        <f>IF(K498="nio",0,IF(K498&gt;0,VLOOKUP(G498,'3-Productie normen'!A:N,VLOOKUP(K498,'3-Productie normen'!$B$31:$C$37,2,FALSE),FALSE)))/VLOOKUP(B498,'2-Kosten per locatie'!$A$14:$C$28,3,FALSE)</f>
        <v>0</v>
      </c>
      <c r="R498" s="282">
        <f t="shared" si="67"/>
        <v>0</v>
      </c>
      <c r="S498" s="282">
        <f t="shared" si="68"/>
        <v>0</v>
      </c>
      <c r="T498" s="283">
        <f>VLOOKUP(G498,'3-Productie normen'!A:N,11,FALSE)</f>
        <v>0</v>
      </c>
      <c r="U498" s="283"/>
      <c r="V498" s="189"/>
      <c r="W498" s="284">
        <f t="shared" si="69"/>
        <v>0</v>
      </c>
    </row>
    <row r="499" spans="1:23" ht="14.1" customHeight="1">
      <c r="A499" s="37">
        <f t="shared" si="63"/>
        <v>499</v>
      </c>
      <c r="B499" s="212" t="s">
        <v>53</v>
      </c>
      <c r="C499" s="265" t="s">
        <v>130</v>
      </c>
      <c r="D499" s="276"/>
      <c r="E499" s="276" t="s">
        <v>706</v>
      </c>
      <c r="F499" s="295" t="s">
        <v>205</v>
      </c>
      <c r="G499" s="265" t="s">
        <v>97</v>
      </c>
      <c r="H499" s="277" t="s">
        <v>175</v>
      </c>
      <c r="I499" s="278">
        <v>1.4</v>
      </c>
      <c r="J499" s="296">
        <f t="shared" si="70"/>
        <v>0</v>
      </c>
      <c r="K499" s="280" t="s">
        <v>151</v>
      </c>
      <c r="L499" s="280"/>
      <c r="M499" s="280"/>
      <c r="N499" s="281">
        <f t="shared" si="64"/>
        <v>0</v>
      </c>
      <c r="O499" s="281">
        <f t="shared" si="65"/>
        <v>0</v>
      </c>
      <c r="P499" s="281">
        <f t="shared" si="66"/>
        <v>0</v>
      </c>
      <c r="Q499" s="282">
        <f>IF(K499="nio",0,IF(K499&gt;0,VLOOKUP(G499,'3-Productie normen'!A:N,VLOOKUP(K499,'3-Productie normen'!$B$31:$C$37,2,FALSE),FALSE)))/VLOOKUP(B499,'2-Kosten per locatie'!$A$14:$C$28,3,FALSE)</f>
        <v>0</v>
      </c>
      <c r="R499" s="282">
        <f t="shared" si="67"/>
        <v>0</v>
      </c>
      <c r="S499" s="282">
        <f t="shared" si="68"/>
        <v>0</v>
      </c>
      <c r="T499" s="283">
        <f>VLOOKUP(G499,'3-Productie normen'!A:N,11,FALSE)</f>
        <v>0</v>
      </c>
      <c r="U499" s="283"/>
      <c r="V499" s="189"/>
      <c r="W499" s="284">
        <f t="shared" si="69"/>
        <v>0</v>
      </c>
    </row>
    <row r="500" spans="1:23" ht="14.1" customHeight="1">
      <c r="A500" s="37">
        <f t="shared" si="63"/>
        <v>500</v>
      </c>
      <c r="B500" s="212" t="s">
        <v>53</v>
      </c>
      <c r="C500" s="265" t="s">
        <v>130</v>
      </c>
      <c r="D500" s="276"/>
      <c r="E500" s="276" t="s">
        <v>707</v>
      </c>
      <c r="F500" s="295" t="s">
        <v>205</v>
      </c>
      <c r="G500" s="265" t="s">
        <v>97</v>
      </c>
      <c r="H500" s="277" t="s">
        <v>175</v>
      </c>
      <c r="I500" s="278">
        <v>6</v>
      </c>
      <c r="J500" s="296">
        <f t="shared" si="70"/>
        <v>0</v>
      </c>
      <c r="K500" s="280" t="s">
        <v>151</v>
      </c>
      <c r="L500" s="280"/>
      <c r="M500" s="280"/>
      <c r="N500" s="281">
        <f t="shared" si="64"/>
        <v>0</v>
      </c>
      <c r="O500" s="281">
        <f t="shared" si="65"/>
        <v>0</v>
      </c>
      <c r="P500" s="281">
        <f t="shared" si="66"/>
        <v>0</v>
      </c>
      <c r="Q500" s="282">
        <f>IF(K500="nio",0,IF(K500&gt;0,VLOOKUP(G500,'3-Productie normen'!A:N,VLOOKUP(K500,'3-Productie normen'!$B$31:$C$37,2,FALSE),FALSE)))/VLOOKUP(B500,'2-Kosten per locatie'!$A$14:$C$28,3,FALSE)</f>
        <v>0</v>
      </c>
      <c r="R500" s="282">
        <f t="shared" si="67"/>
        <v>0</v>
      </c>
      <c r="S500" s="282">
        <f t="shared" si="68"/>
        <v>0</v>
      </c>
      <c r="T500" s="283">
        <f>VLOOKUP(G500,'3-Productie normen'!A:N,11,FALSE)</f>
        <v>0</v>
      </c>
      <c r="U500" s="283"/>
      <c r="V500" s="189"/>
      <c r="W500" s="284">
        <f t="shared" si="69"/>
        <v>0</v>
      </c>
    </row>
    <row r="501" spans="1:23" ht="14.1" customHeight="1">
      <c r="A501" s="37">
        <f t="shared" si="63"/>
        <v>501</v>
      </c>
      <c r="B501" s="212" t="s">
        <v>53</v>
      </c>
      <c r="C501" s="265" t="s">
        <v>130</v>
      </c>
      <c r="D501" s="276"/>
      <c r="E501" s="276" t="s">
        <v>708</v>
      </c>
      <c r="F501" s="295" t="s">
        <v>631</v>
      </c>
      <c r="G501" s="265" t="s">
        <v>95</v>
      </c>
      <c r="H501" s="277" t="s">
        <v>138</v>
      </c>
      <c r="I501" s="278">
        <v>11.8</v>
      </c>
      <c r="J501" s="296">
        <f t="shared" si="70"/>
        <v>251</v>
      </c>
      <c r="K501" s="280">
        <v>251</v>
      </c>
      <c r="L501" s="280"/>
      <c r="M501" s="280"/>
      <c r="N501" s="281" t="e">
        <f t="shared" si="64"/>
        <v>#DIV/0!</v>
      </c>
      <c r="O501" s="281">
        <f t="shared" si="65"/>
        <v>0</v>
      </c>
      <c r="P501" s="281">
        <f t="shared" si="66"/>
        <v>0</v>
      </c>
      <c r="Q501" s="282">
        <f>IF(K501="nio",0,IF(K501&gt;0,VLOOKUP(G501,'3-Productie normen'!A:N,VLOOKUP(K501,'3-Productie normen'!$B$31:$C$37,2,FALSE),FALSE)))/VLOOKUP(B501,'2-Kosten per locatie'!$A$14:$C$28,3,FALSE)</f>
        <v>0</v>
      </c>
      <c r="R501" s="282">
        <f t="shared" si="67"/>
        <v>0</v>
      </c>
      <c r="S501" s="282">
        <f t="shared" si="68"/>
        <v>0</v>
      </c>
      <c r="T501" s="283">
        <f>VLOOKUP(G501,'3-Productie normen'!A:N,11,FALSE)</f>
        <v>0</v>
      </c>
      <c r="U501" s="283"/>
      <c r="V501" s="189"/>
      <c r="W501" s="284">
        <f t="shared" si="69"/>
        <v>2961.8</v>
      </c>
    </row>
    <row r="502" spans="1:23" ht="14.1" customHeight="1">
      <c r="A502" s="37">
        <f t="shared" si="63"/>
        <v>502</v>
      </c>
      <c r="B502" s="212" t="s">
        <v>53</v>
      </c>
      <c r="C502" s="265" t="s">
        <v>130</v>
      </c>
      <c r="D502" s="276"/>
      <c r="E502" s="276" t="s">
        <v>709</v>
      </c>
      <c r="F502" s="295" t="s">
        <v>390</v>
      </c>
      <c r="G502" s="265" t="s">
        <v>81</v>
      </c>
      <c r="H502" s="277" t="s">
        <v>134</v>
      </c>
      <c r="I502" s="278">
        <v>27.7</v>
      </c>
      <c r="J502" s="296">
        <f t="shared" si="70"/>
        <v>251</v>
      </c>
      <c r="K502" s="280">
        <v>251</v>
      </c>
      <c r="L502" s="280"/>
      <c r="M502" s="280"/>
      <c r="N502" s="281" t="e">
        <f t="shared" si="64"/>
        <v>#DIV/0!</v>
      </c>
      <c r="O502" s="281">
        <f t="shared" si="65"/>
        <v>0</v>
      </c>
      <c r="P502" s="281">
        <f t="shared" si="66"/>
        <v>0</v>
      </c>
      <c r="Q502" s="282">
        <f>IF(K502="nio",0,IF(K502&gt;0,VLOOKUP(G502,'3-Productie normen'!A:N,VLOOKUP(K502,'3-Productie normen'!$B$31:$C$37,2,FALSE),FALSE)))/VLOOKUP(B502,'2-Kosten per locatie'!$A$14:$C$28,3,FALSE)</f>
        <v>0</v>
      </c>
      <c r="R502" s="282">
        <f t="shared" si="67"/>
        <v>0</v>
      </c>
      <c r="S502" s="282">
        <f t="shared" si="68"/>
        <v>0</v>
      </c>
      <c r="T502" s="283">
        <f>VLOOKUP(G502,'3-Productie normen'!A:N,11,FALSE)</f>
        <v>0</v>
      </c>
      <c r="U502" s="283"/>
      <c r="V502" s="189"/>
      <c r="W502" s="284">
        <f t="shared" si="69"/>
        <v>6952.7</v>
      </c>
    </row>
    <row r="503" spans="1:23" ht="14.1" customHeight="1">
      <c r="A503" s="37">
        <f t="shared" si="63"/>
        <v>503</v>
      </c>
      <c r="B503" s="212" t="s">
        <v>53</v>
      </c>
      <c r="C503" s="265" t="s">
        <v>130</v>
      </c>
      <c r="D503" s="276"/>
      <c r="E503" s="276" t="s">
        <v>710</v>
      </c>
      <c r="F503" s="295" t="s">
        <v>711</v>
      </c>
      <c r="G503" s="265" t="s">
        <v>96</v>
      </c>
      <c r="H503" s="277" t="s">
        <v>134</v>
      </c>
      <c r="I503" s="278">
        <v>57.6</v>
      </c>
      <c r="J503" s="296">
        <f t="shared" si="70"/>
        <v>251</v>
      </c>
      <c r="K503" s="280">
        <v>251</v>
      </c>
      <c r="L503" s="280"/>
      <c r="M503" s="280"/>
      <c r="N503" s="281" t="e">
        <f t="shared" si="64"/>
        <v>#DIV/0!</v>
      </c>
      <c r="O503" s="281">
        <f t="shared" si="65"/>
        <v>0</v>
      </c>
      <c r="P503" s="281">
        <f t="shared" si="66"/>
        <v>0</v>
      </c>
      <c r="Q503" s="282">
        <f>IF(K503="nio",0,IF(K503&gt;0,VLOOKUP(G503,'3-Productie normen'!A:N,VLOOKUP(K503,'3-Productie normen'!$B$31:$C$37,2,FALSE),FALSE)))/VLOOKUP(B503,'2-Kosten per locatie'!$A$14:$C$28,3,FALSE)</f>
        <v>0</v>
      </c>
      <c r="R503" s="282">
        <f t="shared" si="67"/>
        <v>0</v>
      </c>
      <c r="S503" s="282">
        <f t="shared" si="68"/>
        <v>0</v>
      </c>
      <c r="T503" s="283">
        <f>VLOOKUP(G503,'3-Productie normen'!A:N,11,FALSE)</f>
        <v>0</v>
      </c>
      <c r="U503" s="283"/>
      <c r="V503" s="189"/>
      <c r="W503" s="284">
        <f t="shared" si="69"/>
        <v>14457.6</v>
      </c>
    </row>
    <row r="504" spans="1:23" ht="14.1" customHeight="1">
      <c r="A504" s="37">
        <f t="shared" si="63"/>
        <v>504</v>
      </c>
      <c r="B504" s="212" t="s">
        <v>53</v>
      </c>
      <c r="C504" s="265" t="s">
        <v>130</v>
      </c>
      <c r="D504" s="276"/>
      <c r="E504" s="276" t="s">
        <v>712</v>
      </c>
      <c r="F504" s="295" t="s">
        <v>713</v>
      </c>
      <c r="G504" s="265" t="s">
        <v>81</v>
      </c>
      <c r="H504" s="277" t="s">
        <v>665</v>
      </c>
      <c r="I504" s="278">
        <v>55.2</v>
      </c>
      <c r="J504" s="296">
        <f t="shared" si="70"/>
        <v>251</v>
      </c>
      <c r="K504" s="280">
        <v>251</v>
      </c>
      <c r="L504" s="280"/>
      <c r="M504" s="280"/>
      <c r="N504" s="281" t="e">
        <f t="shared" si="64"/>
        <v>#DIV/0!</v>
      </c>
      <c r="O504" s="281">
        <f t="shared" si="65"/>
        <v>0</v>
      </c>
      <c r="P504" s="281">
        <f t="shared" si="66"/>
        <v>0</v>
      </c>
      <c r="Q504" s="282">
        <f>IF(K504="nio",0,IF(K504&gt;0,VLOOKUP(G504,'3-Productie normen'!A:N,VLOOKUP(K504,'3-Productie normen'!$B$31:$C$37,2,FALSE),FALSE)))/VLOOKUP(B504,'2-Kosten per locatie'!$A$14:$C$28,3,FALSE)</f>
        <v>0</v>
      </c>
      <c r="R504" s="282">
        <f t="shared" si="67"/>
        <v>0</v>
      </c>
      <c r="S504" s="282">
        <f t="shared" si="68"/>
        <v>0</v>
      </c>
      <c r="T504" s="283">
        <f>VLOOKUP(G504,'3-Productie normen'!A:N,11,FALSE)</f>
        <v>0</v>
      </c>
      <c r="U504" s="283"/>
      <c r="V504" s="189"/>
      <c r="W504" s="284">
        <f t="shared" si="69"/>
        <v>13855.2</v>
      </c>
    </row>
    <row r="505" spans="1:23" ht="14.1" customHeight="1">
      <c r="A505" s="37">
        <f t="shared" si="63"/>
        <v>505</v>
      </c>
      <c r="B505" s="212" t="s">
        <v>53</v>
      </c>
      <c r="C505" s="265" t="s">
        <v>130</v>
      </c>
      <c r="D505" s="276"/>
      <c r="E505" s="276" t="s">
        <v>714</v>
      </c>
      <c r="F505" s="295" t="s">
        <v>227</v>
      </c>
      <c r="G505" s="265" t="s">
        <v>96</v>
      </c>
      <c r="H505" s="277" t="s">
        <v>134</v>
      </c>
      <c r="I505" s="278">
        <v>10.3</v>
      </c>
      <c r="J505" s="296">
        <f t="shared" si="70"/>
        <v>251</v>
      </c>
      <c r="K505" s="280">
        <v>251</v>
      </c>
      <c r="L505" s="280"/>
      <c r="M505" s="280"/>
      <c r="N505" s="281" t="e">
        <f t="shared" si="64"/>
        <v>#DIV/0!</v>
      </c>
      <c r="O505" s="281">
        <f t="shared" si="65"/>
        <v>0</v>
      </c>
      <c r="P505" s="281">
        <f t="shared" si="66"/>
        <v>0</v>
      </c>
      <c r="Q505" s="282">
        <f>IF(K505="nio",0,IF(K505&gt;0,VLOOKUP(G505,'3-Productie normen'!A:N,VLOOKUP(K505,'3-Productie normen'!$B$31:$C$37,2,FALSE),FALSE)))/VLOOKUP(B505,'2-Kosten per locatie'!$A$14:$C$28,3,FALSE)</f>
        <v>0</v>
      </c>
      <c r="R505" s="282">
        <f t="shared" si="67"/>
        <v>0</v>
      </c>
      <c r="S505" s="282">
        <f t="shared" si="68"/>
        <v>0</v>
      </c>
      <c r="T505" s="283">
        <f>VLOOKUP(G505,'3-Productie normen'!A:N,11,FALSE)</f>
        <v>0</v>
      </c>
      <c r="U505" s="283"/>
      <c r="V505" s="189"/>
      <c r="W505" s="284">
        <f t="shared" si="69"/>
        <v>2585.3000000000002</v>
      </c>
    </row>
    <row r="506" spans="1:23" ht="14.1" customHeight="1">
      <c r="A506" s="37">
        <f t="shared" si="63"/>
        <v>506</v>
      </c>
      <c r="B506" s="212" t="s">
        <v>53</v>
      </c>
      <c r="C506" s="265" t="s">
        <v>130</v>
      </c>
      <c r="D506" s="276"/>
      <c r="E506" s="276" t="s">
        <v>715</v>
      </c>
      <c r="F506" s="295" t="s">
        <v>227</v>
      </c>
      <c r="G506" s="265" t="s">
        <v>96</v>
      </c>
      <c r="H506" s="277" t="s">
        <v>134</v>
      </c>
      <c r="I506" s="278">
        <v>10.4</v>
      </c>
      <c r="J506" s="296">
        <f t="shared" si="70"/>
        <v>251</v>
      </c>
      <c r="K506" s="280">
        <v>251</v>
      </c>
      <c r="L506" s="280"/>
      <c r="M506" s="280"/>
      <c r="N506" s="281" t="e">
        <f t="shared" si="64"/>
        <v>#DIV/0!</v>
      </c>
      <c r="O506" s="281">
        <f t="shared" si="65"/>
        <v>0</v>
      </c>
      <c r="P506" s="281">
        <f t="shared" si="66"/>
        <v>0</v>
      </c>
      <c r="Q506" s="282">
        <f>IF(K506="nio",0,IF(K506&gt;0,VLOOKUP(G506,'3-Productie normen'!A:N,VLOOKUP(K506,'3-Productie normen'!$B$31:$C$37,2,FALSE),FALSE)))/VLOOKUP(B506,'2-Kosten per locatie'!$A$14:$C$28,3,FALSE)</f>
        <v>0</v>
      </c>
      <c r="R506" s="282">
        <f t="shared" si="67"/>
        <v>0</v>
      </c>
      <c r="S506" s="282">
        <f t="shared" si="68"/>
        <v>0</v>
      </c>
      <c r="T506" s="283">
        <f>VLOOKUP(G506,'3-Productie normen'!A:N,11,FALSE)</f>
        <v>0</v>
      </c>
      <c r="U506" s="283"/>
      <c r="V506" s="189"/>
      <c r="W506" s="284">
        <f t="shared" si="69"/>
        <v>2610.4</v>
      </c>
    </row>
    <row r="507" spans="1:23" ht="14.1" customHeight="1">
      <c r="A507" s="37">
        <f t="shared" si="63"/>
        <v>507</v>
      </c>
      <c r="B507" s="212" t="s">
        <v>53</v>
      </c>
      <c r="C507" s="265" t="s">
        <v>130</v>
      </c>
      <c r="D507" s="276"/>
      <c r="E507" s="276" t="s">
        <v>716</v>
      </c>
      <c r="F507" s="295" t="s">
        <v>390</v>
      </c>
      <c r="G507" s="265" t="s">
        <v>81</v>
      </c>
      <c r="H507" s="277" t="s">
        <v>134</v>
      </c>
      <c r="I507" s="278">
        <v>27.8</v>
      </c>
      <c r="J507" s="296">
        <f t="shared" si="70"/>
        <v>251</v>
      </c>
      <c r="K507" s="280">
        <v>251</v>
      </c>
      <c r="L507" s="280"/>
      <c r="M507" s="280"/>
      <c r="N507" s="281" t="e">
        <f t="shared" si="64"/>
        <v>#DIV/0!</v>
      </c>
      <c r="O507" s="281">
        <f t="shared" si="65"/>
        <v>0</v>
      </c>
      <c r="P507" s="281">
        <f t="shared" si="66"/>
        <v>0</v>
      </c>
      <c r="Q507" s="282">
        <f>IF(K507="nio",0,IF(K507&gt;0,VLOOKUP(G507,'3-Productie normen'!A:N,VLOOKUP(K507,'3-Productie normen'!$B$31:$C$37,2,FALSE),FALSE)))/VLOOKUP(B507,'2-Kosten per locatie'!$A$14:$C$28,3,FALSE)</f>
        <v>0</v>
      </c>
      <c r="R507" s="282">
        <f t="shared" si="67"/>
        <v>0</v>
      </c>
      <c r="S507" s="282">
        <f t="shared" si="68"/>
        <v>0</v>
      </c>
      <c r="T507" s="283">
        <f>VLOOKUP(G507,'3-Productie normen'!A:N,11,FALSE)</f>
        <v>0</v>
      </c>
      <c r="U507" s="283"/>
      <c r="V507" s="189"/>
      <c r="W507" s="284">
        <f t="shared" si="69"/>
        <v>6977.8</v>
      </c>
    </row>
    <row r="508" spans="1:23" ht="14.1" customHeight="1">
      <c r="A508" s="37">
        <f t="shared" si="63"/>
        <v>508</v>
      </c>
      <c r="B508" s="212" t="s">
        <v>53</v>
      </c>
      <c r="C508" s="265" t="s">
        <v>130</v>
      </c>
      <c r="D508" s="276"/>
      <c r="E508" s="276" t="s">
        <v>717</v>
      </c>
      <c r="F508" s="295" t="s">
        <v>390</v>
      </c>
      <c r="G508" s="265" t="s">
        <v>81</v>
      </c>
      <c r="H508" s="277" t="s">
        <v>134</v>
      </c>
      <c r="I508" s="278">
        <v>12</v>
      </c>
      <c r="J508" s="296">
        <f t="shared" si="70"/>
        <v>251</v>
      </c>
      <c r="K508" s="280">
        <v>251</v>
      </c>
      <c r="L508" s="280"/>
      <c r="M508" s="280"/>
      <c r="N508" s="281" t="e">
        <f t="shared" si="64"/>
        <v>#DIV/0!</v>
      </c>
      <c r="O508" s="281">
        <f t="shared" si="65"/>
        <v>0</v>
      </c>
      <c r="P508" s="281">
        <f t="shared" si="66"/>
        <v>0</v>
      </c>
      <c r="Q508" s="282">
        <f>IF(K508="nio",0,IF(K508&gt;0,VLOOKUP(G508,'3-Productie normen'!A:N,VLOOKUP(K508,'3-Productie normen'!$B$31:$C$37,2,FALSE),FALSE)))/VLOOKUP(B508,'2-Kosten per locatie'!$A$14:$C$28,3,FALSE)</f>
        <v>0</v>
      </c>
      <c r="R508" s="282">
        <f t="shared" si="67"/>
        <v>0</v>
      </c>
      <c r="S508" s="282">
        <f t="shared" si="68"/>
        <v>0</v>
      </c>
      <c r="T508" s="283">
        <f>VLOOKUP(G508,'3-Productie normen'!A:N,11,FALSE)</f>
        <v>0</v>
      </c>
      <c r="U508" s="283"/>
      <c r="V508" s="189"/>
      <c r="W508" s="284">
        <f t="shared" si="69"/>
        <v>3012</v>
      </c>
    </row>
    <row r="509" spans="1:23" ht="14.1" customHeight="1">
      <c r="A509" s="37">
        <f t="shared" si="63"/>
        <v>509</v>
      </c>
      <c r="B509" s="212" t="s">
        <v>53</v>
      </c>
      <c r="C509" s="265" t="s">
        <v>130</v>
      </c>
      <c r="D509" s="276"/>
      <c r="E509" s="276" t="s">
        <v>718</v>
      </c>
      <c r="F509" s="295" t="s">
        <v>283</v>
      </c>
      <c r="G509" s="265" t="s">
        <v>96</v>
      </c>
      <c r="H509" s="277" t="s">
        <v>134</v>
      </c>
      <c r="I509" s="278">
        <v>15.3</v>
      </c>
      <c r="J509" s="296">
        <f t="shared" si="70"/>
        <v>251</v>
      </c>
      <c r="K509" s="280">
        <v>251</v>
      </c>
      <c r="L509" s="280"/>
      <c r="M509" s="280"/>
      <c r="N509" s="281" t="e">
        <f t="shared" si="64"/>
        <v>#DIV/0!</v>
      </c>
      <c r="O509" s="281">
        <f t="shared" si="65"/>
        <v>0</v>
      </c>
      <c r="P509" s="281">
        <f t="shared" si="66"/>
        <v>0</v>
      </c>
      <c r="Q509" s="282">
        <f>IF(K509="nio",0,IF(K509&gt;0,VLOOKUP(G509,'3-Productie normen'!A:N,VLOOKUP(K509,'3-Productie normen'!$B$31:$C$37,2,FALSE),FALSE)))/VLOOKUP(B509,'2-Kosten per locatie'!$A$14:$C$28,3,FALSE)</f>
        <v>0</v>
      </c>
      <c r="R509" s="282">
        <f t="shared" si="67"/>
        <v>0</v>
      </c>
      <c r="S509" s="282">
        <f t="shared" si="68"/>
        <v>0</v>
      </c>
      <c r="T509" s="283">
        <f>VLOOKUP(G509,'3-Productie normen'!A:N,11,FALSE)</f>
        <v>0</v>
      </c>
      <c r="U509" s="283"/>
      <c r="V509" s="189"/>
      <c r="W509" s="284">
        <f t="shared" si="69"/>
        <v>3840.3</v>
      </c>
    </row>
    <row r="510" spans="1:23" ht="14.1" customHeight="1">
      <c r="A510" s="37">
        <f t="shared" si="63"/>
        <v>510</v>
      </c>
      <c r="B510" s="212" t="s">
        <v>53</v>
      </c>
      <c r="C510" s="265" t="s">
        <v>130</v>
      </c>
      <c r="D510" s="276"/>
      <c r="E510" s="276" t="s">
        <v>719</v>
      </c>
      <c r="F510" s="295" t="s">
        <v>283</v>
      </c>
      <c r="G510" s="265" t="s">
        <v>96</v>
      </c>
      <c r="H510" s="277" t="s">
        <v>665</v>
      </c>
      <c r="I510" s="278">
        <v>15.3</v>
      </c>
      <c r="J510" s="296">
        <f t="shared" si="70"/>
        <v>251</v>
      </c>
      <c r="K510" s="280">
        <v>251</v>
      </c>
      <c r="L510" s="280"/>
      <c r="M510" s="280"/>
      <c r="N510" s="281" t="e">
        <f t="shared" si="64"/>
        <v>#DIV/0!</v>
      </c>
      <c r="O510" s="281">
        <f t="shared" si="65"/>
        <v>0</v>
      </c>
      <c r="P510" s="281">
        <f t="shared" si="66"/>
        <v>0</v>
      </c>
      <c r="Q510" s="282">
        <f>IF(K510="nio",0,IF(K510&gt;0,VLOOKUP(G510,'3-Productie normen'!A:N,VLOOKUP(K510,'3-Productie normen'!$B$31:$C$37,2,FALSE),FALSE)))/VLOOKUP(B510,'2-Kosten per locatie'!$A$14:$C$28,3,FALSE)</f>
        <v>0</v>
      </c>
      <c r="R510" s="282">
        <f t="shared" si="67"/>
        <v>0</v>
      </c>
      <c r="S510" s="282">
        <f t="shared" si="68"/>
        <v>0</v>
      </c>
      <c r="T510" s="283">
        <f>VLOOKUP(G510,'3-Productie normen'!A:N,11,FALSE)</f>
        <v>0</v>
      </c>
      <c r="U510" s="283"/>
      <c r="V510" s="189"/>
      <c r="W510" s="284">
        <f t="shared" si="69"/>
        <v>3840.3</v>
      </c>
    </row>
    <row r="511" spans="1:23" ht="14.1" customHeight="1">
      <c r="A511" s="37">
        <f t="shared" si="63"/>
        <v>511</v>
      </c>
      <c r="B511" s="212" t="s">
        <v>53</v>
      </c>
      <c r="C511" s="265" t="s">
        <v>130</v>
      </c>
      <c r="D511" s="276"/>
      <c r="E511" s="276" t="s">
        <v>720</v>
      </c>
      <c r="F511" s="297" t="s">
        <v>225</v>
      </c>
      <c r="G511" s="265" t="s">
        <v>86</v>
      </c>
      <c r="H511" s="277" t="s">
        <v>665</v>
      </c>
      <c r="I511" s="278">
        <v>40.700000000000003</v>
      </c>
      <c r="J511" s="296">
        <f t="shared" si="70"/>
        <v>251</v>
      </c>
      <c r="K511" s="280">
        <v>251</v>
      </c>
      <c r="L511" s="280"/>
      <c r="M511" s="280"/>
      <c r="N511" s="281" t="e">
        <f t="shared" si="64"/>
        <v>#DIV/0!</v>
      </c>
      <c r="O511" s="281">
        <f t="shared" si="65"/>
        <v>0</v>
      </c>
      <c r="P511" s="281">
        <f t="shared" si="66"/>
        <v>0</v>
      </c>
      <c r="Q511" s="282">
        <f>IF(K511="nio",0,IF(K511&gt;0,VLOOKUP(G511,'3-Productie normen'!A:N,VLOOKUP(K511,'3-Productie normen'!$B$31:$C$37,2,FALSE),FALSE)))/VLOOKUP(B511,'2-Kosten per locatie'!$A$14:$C$28,3,FALSE)</f>
        <v>0</v>
      </c>
      <c r="R511" s="282">
        <f t="shared" si="67"/>
        <v>0</v>
      </c>
      <c r="S511" s="282">
        <f t="shared" si="68"/>
        <v>0</v>
      </c>
      <c r="T511" s="283">
        <f>VLOOKUP(G511,'3-Productie normen'!A:N,11,FALSE)</f>
        <v>0</v>
      </c>
      <c r="U511" s="283"/>
      <c r="V511" s="189"/>
      <c r="W511" s="284">
        <f t="shared" si="69"/>
        <v>10215.700000000001</v>
      </c>
    </row>
    <row r="512" spans="1:23" ht="14.1" customHeight="1">
      <c r="A512" s="37">
        <f t="shared" si="63"/>
        <v>512</v>
      </c>
      <c r="B512" s="212" t="s">
        <v>53</v>
      </c>
      <c r="C512" s="265" t="s">
        <v>130</v>
      </c>
      <c r="D512" s="276"/>
      <c r="E512" s="276" t="s">
        <v>721</v>
      </c>
      <c r="F512" s="295" t="s">
        <v>235</v>
      </c>
      <c r="G512" s="265" t="s">
        <v>96</v>
      </c>
      <c r="H512" s="277" t="s">
        <v>134</v>
      </c>
      <c r="I512" s="278">
        <v>21.5</v>
      </c>
      <c r="J512" s="296">
        <f t="shared" si="70"/>
        <v>251</v>
      </c>
      <c r="K512" s="280">
        <v>251</v>
      </c>
      <c r="L512" s="280"/>
      <c r="M512" s="280"/>
      <c r="N512" s="281" t="e">
        <f t="shared" si="64"/>
        <v>#DIV/0!</v>
      </c>
      <c r="O512" s="281">
        <f t="shared" si="65"/>
        <v>0</v>
      </c>
      <c r="P512" s="281">
        <f t="shared" si="66"/>
        <v>0</v>
      </c>
      <c r="Q512" s="282">
        <f>IF(K512="nio",0,IF(K512&gt;0,VLOOKUP(G512,'3-Productie normen'!A:N,VLOOKUP(K512,'3-Productie normen'!$B$31:$C$37,2,FALSE),FALSE)))/VLOOKUP(B512,'2-Kosten per locatie'!$A$14:$C$28,3,FALSE)</f>
        <v>0</v>
      </c>
      <c r="R512" s="282">
        <f t="shared" si="67"/>
        <v>0</v>
      </c>
      <c r="S512" s="282">
        <f t="shared" si="68"/>
        <v>0</v>
      </c>
      <c r="T512" s="283">
        <f>VLOOKUP(G512,'3-Productie normen'!A:N,11,FALSE)</f>
        <v>0</v>
      </c>
      <c r="U512" s="283"/>
      <c r="V512" s="189"/>
      <c r="W512" s="284">
        <f t="shared" si="69"/>
        <v>5396.5</v>
      </c>
    </row>
    <row r="513" spans="1:23" ht="14.1" customHeight="1">
      <c r="A513" s="37">
        <f t="shared" si="63"/>
        <v>513</v>
      </c>
      <c r="B513" s="212" t="s">
        <v>53</v>
      </c>
      <c r="C513" s="265" t="s">
        <v>130</v>
      </c>
      <c r="D513" s="276"/>
      <c r="E513" s="276" t="s">
        <v>722</v>
      </c>
      <c r="F513" s="295" t="s">
        <v>235</v>
      </c>
      <c r="G513" s="265" t="s">
        <v>96</v>
      </c>
      <c r="H513" s="277" t="s">
        <v>134</v>
      </c>
      <c r="I513" s="278">
        <v>17</v>
      </c>
      <c r="J513" s="296">
        <f t="shared" si="70"/>
        <v>251</v>
      </c>
      <c r="K513" s="280">
        <v>251</v>
      </c>
      <c r="L513" s="280"/>
      <c r="M513" s="280"/>
      <c r="N513" s="281" t="e">
        <f t="shared" si="64"/>
        <v>#DIV/0!</v>
      </c>
      <c r="O513" s="281">
        <f t="shared" si="65"/>
        <v>0</v>
      </c>
      <c r="P513" s="281">
        <f t="shared" si="66"/>
        <v>0</v>
      </c>
      <c r="Q513" s="282">
        <f>IF(K513="nio",0,IF(K513&gt;0,VLOOKUP(G513,'3-Productie normen'!A:N,VLOOKUP(K513,'3-Productie normen'!$B$31:$C$37,2,FALSE),FALSE)))/VLOOKUP(B513,'2-Kosten per locatie'!$A$14:$C$28,3,FALSE)</f>
        <v>0</v>
      </c>
      <c r="R513" s="282">
        <f t="shared" si="67"/>
        <v>0</v>
      </c>
      <c r="S513" s="282">
        <f t="shared" si="68"/>
        <v>0</v>
      </c>
      <c r="T513" s="283">
        <f>VLOOKUP(G513,'3-Productie normen'!A:N,11,FALSE)</f>
        <v>0</v>
      </c>
      <c r="U513" s="283"/>
      <c r="V513" s="189"/>
      <c r="W513" s="284">
        <f t="shared" si="69"/>
        <v>4267</v>
      </c>
    </row>
    <row r="514" spans="1:23" ht="14.1" customHeight="1">
      <c r="A514" s="37">
        <f t="shared" si="63"/>
        <v>514</v>
      </c>
      <c r="B514" s="212" t="s">
        <v>53</v>
      </c>
      <c r="C514" s="265" t="s">
        <v>130</v>
      </c>
      <c r="D514" s="276"/>
      <c r="E514" s="276" t="s">
        <v>723</v>
      </c>
      <c r="F514" s="295" t="s">
        <v>673</v>
      </c>
      <c r="G514" s="265" t="s">
        <v>81</v>
      </c>
      <c r="H514" s="277" t="s">
        <v>665</v>
      </c>
      <c r="I514" s="278">
        <v>12.1</v>
      </c>
      <c r="J514" s="296">
        <f t="shared" si="70"/>
        <v>251</v>
      </c>
      <c r="K514" s="280">
        <v>251</v>
      </c>
      <c r="L514" s="280"/>
      <c r="M514" s="280"/>
      <c r="N514" s="281" t="e">
        <f t="shared" si="64"/>
        <v>#DIV/0!</v>
      </c>
      <c r="O514" s="281">
        <f t="shared" si="65"/>
        <v>0</v>
      </c>
      <c r="P514" s="281">
        <f t="shared" si="66"/>
        <v>0</v>
      </c>
      <c r="Q514" s="282">
        <f>IF(K514="nio",0,IF(K514&gt;0,VLOOKUP(G514,'3-Productie normen'!A:N,VLOOKUP(K514,'3-Productie normen'!$B$31:$C$37,2,FALSE),FALSE)))/VLOOKUP(B514,'2-Kosten per locatie'!$A$14:$C$28,3,FALSE)</f>
        <v>0</v>
      </c>
      <c r="R514" s="282">
        <f t="shared" si="67"/>
        <v>0</v>
      </c>
      <c r="S514" s="282">
        <f t="shared" si="68"/>
        <v>0</v>
      </c>
      <c r="T514" s="283">
        <f>VLOOKUP(G514,'3-Productie normen'!A:N,11,FALSE)</f>
        <v>0</v>
      </c>
      <c r="U514" s="283"/>
      <c r="V514" s="189"/>
      <c r="W514" s="284">
        <f t="shared" si="69"/>
        <v>3037.1</v>
      </c>
    </row>
    <row r="515" spans="1:23" ht="14.1" customHeight="1">
      <c r="A515" s="37">
        <f t="shared" si="63"/>
        <v>515</v>
      </c>
      <c r="B515" s="212" t="s">
        <v>53</v>
      </c>
      <c r="C515" s="265" t="s">
        <v>130</v>
      </c>
      <c r="D515" s="276"/>
      <c r="E515" s="276" t="s">
        <v>724</v>
      </c>
      <c r="F515" s="295" t="s">
        <v>390</v>
      </c>
      <c r="G515" s="265" t="s">
        <v>81</v>
      </c>
      <c r="H515" s="277" t="s">
        <v>134</v>
      </c>
      <c r="I515" s="278">
        <v>26.4</v>
      </c>
      <c r="J515" s="296">
        <f t="shared" si="70"/>
        <v>251</v>
      </c>
      <c r="K515" s="280">
        <v>251</v>
      </c>
      <c r="L515" s="280"/>
      <c r="M515" s="280"/>
      <c r="N515" s="281" t="e">
        <f t="shared" si="64"/>
        <v>#DIV/0!</v>
      </c>
      <c r="O515" s="281">
        <f t="shared" si="65"/>
        <v>0</v>
      </c>
      <c r="P515" s="281">
        <f t="shared" si="66"/>
        <v>0</v>
      </c>
      <c r="Q515" s="282">
        <f>IF(K515="nio",0,IF(K515&gt;0,VLOOKUP(G515,'3-Productie normen'!A:N,VLOOKUP(K515,'3-Productie normen'!$B$31:$C$37,2,FALSE),FALSE)))/VLOOKUP(B515,'2-Kosten per locatie'!$A$14:$C$28,3,FALSE)</f>
        <v>0</v>
      </c>
      <c r="R515" s="282">
        <f t="shared" si="67"/>
        <v>0</v>
      </c>
      <c r="S515" s="282">
        <f t="shared" si="68"/>
        <v>0</v>
      </c>
      <c r="T515" s="283">
        <f>VLOOKUP(G515,'3-Productie normen'!A:N,11,FALSE)</f>
        <v>0</v>
      </c>
      <c r="U515" s="283"/>
      <c r="V515" s="189"/>
      <c r="W515" s="284">
        <f t="shared" si="69"/>
        <v>6626.4</v>
      </c>
    </row>
    <row r="516" spans="1:23" ht="14.1" customHeight="1">
      <c r="A516" s="37">
        <f t="shared" si="63"/>
        <v>516</v>
      </c>
      <c r="B516" s="212" t="s">
        <v>53</v>
      </c>
      <c r="C516" s="265" t="s">
        <v>130</v>
      </c>
      <c r="D516" s="276"/>
      <c r="E516" s="276" t="s">
        <v>725</v>
      </c>
      <c r="F516" s="295" t="s">
        <v>390</v>
      </c>
      <c r="G516" s="265" t="s">
        <v>81</v>
      </c>
      <c r="H516" s="277" t="s">
        <v>134</v>
      </c>
      <c r="I516" s="278">
        <v>26.4</v>
      </c>
      <c r="J516" s="296">
        <f t="shared" si="70"/>
        <v>251</v>
      </c>
      <c r="K516" s="280">
        <v>251</v>
      </c>
      <c r="L516" s="280"/>
      <c r="M516" s="280"/>
      <c r="N516" s="281" t="e">
        <f t="shared" si="64"/>
        <v>#DIV/0!</v>
      </c>
      <c r="O516" s="281">
        <f t="shared" si="65"/>
        <v>0</v>
      </c>
      <c r="P516" s="281">
        <f t="shared" si="66"/>
        <v>0</v>
      </c>
      <c r="Q516" s="282">
        <f>IF(K516="nio",0,IF(K516&gt;0,VLOOKUP(G516,'3-Productie normen'!A:N,VLOOKUP(K516,'3-Productie normen'!$B$31:$C$37,2,FALSE),FALSE)))/VLOOKUP(B516,'2-Kosten per locatie'!$A$14:$C$28,3,FALSE)</f>
        <v>0</v>
      </c>
      <c r="R516" s="282">
        <f t="shared" si="67"/>
        <v>0</v>
      </c>
      <c r="S516" s="282">
        <f t="shared" si="68"/>
        <v>0</v>
      </c>
      <c r="T516" s="283">
        <f>VLOOKUP(G516,'3-Productie normen'!A:N,11,FALSE)</f>
        <v>0</v>
      </c>
      <c r="U516" s="283"/>
      <c r="V516" s="189"/>
      <c r="W516" s="284">
        <f t="shared" si="69"/>
        <v>6626.4</v>
      </c>
    </row>
    <row r="517" spans="1:23" ht="14.1" customHeight="1">
      <c r="A517" s="37">
        <f t="shared" si="63"/>
        <v>517</v>
      </c>
      <c r="B517" s="212" t="s">
        <v>53</v>
      </c>
      <c r="C517" s="265" t="s">
        <v>130</v>
      </c>
      <c r="D517" s="276"/>
      <c r="E517" s="276" t="s">
        <v>726</v>
      </c>
      <c r="F517" s="295" t="s">
        <v>390</v>
      </c>
      <c r="G517" s="265" t="s">
        <v>81</v>
      </c>
      <c r="H517" s="277" t="s">
        <v>134</v>
      </c>
      <c r="I517" s="278">
        <v>26</v>
      </c>
      <c r="J517" s="296">
        <f t="shared" si="70"/>
        <v>251</v>
      </c>
      <c r="K517" s="280">
        <v>251</v>
      </c>
      <c r="L517" s="280"/>
      <c r="M517" s="280"/>
      <c r="N517" s="281" t="e">
        <f t="shared" si="64"/>
        <v>#DIV/0!</v>
      </c>
      <c r="O517" s="281">
        <f t="shared" si="65"/>
        <v>0</v>
      </c>
      <c r="P517" s="281">
        <f t="shared" si="66"/>
        <v>0</v>
      </c>
      <c r="Q517" s="282">
        <f>IF(K517="nio",0,IF(K517&gt;0,VLOOKUP(G517,'3-Productie normen'!A:N,VLOOKUP(K517,'3-Productie normen'!$B$31:$C$37,2,FALSE),FALSE)))/VLOOKUP(B517,'2-Kosten per locatie'!$A$14:$C$28,3,FALSE)</f>
        <v>0</v>
      </c>
      <c r="R517" s="282">
        <f t="shared" si="67"/>
        <v>0</v>
      </c>
      <c r="S517" s="282">
        <f t="shared" si="68"/>
        <v>0</v>
      </c>
      <c r="T517" s="283">
        <f>VLOOKUP(G517,'3-Productie normen'!A:N,11,FALSE)</f>
        <v>0</v>
      </c>
      <c r="U517" s="283"/>
      <c r="V517" s="189"/>
      <c r="W517" s="284">
        <f t="shared" si="69"/>
        <v>6526</v>
      </c>
    </row>
    <row r="518" spans="1:23" ht="14.1" customHeight="1">
      <c r="A518" s="37">
        <f t="shared" si="63"/>
        <v>518</v>
      </c>
      <c r="B518" s="212" t="s">
        <v>53</v>
      </c>
      <c r="C518" s="265" t="s">
        <v>130</v>
      </c>
      <c r="D518" s="276"/>
      <c r="E518" s="276" t="s">
        <v>727</v>
      </c>
      <c r="F518" s="295" t="s">
        <v>390</v>
      </c>
      <c r="G518" s="265" t="s">
        <v>81</v>
      </c>
      <c r="H518" s="277" t="s">
        <v>134</v>
      </c>
      <c r="I518" s="278">
        <v>31.8</v>
      </c>
      <c r="J518" s="296">
        <f t="shared" si="70"/>
        <v>251</v>
      </c>
      <c r="K518" s="280">
        <v>251</v>
      </c>
      <c r="L518" s="280"/>
      <c r="M518" s="280"/>
      <c r="N518" s="281" t="e">
        <f t="shared" si="64"/>
        <v>#DIV/0!</v>
      </c>
      <c r="O518" s="281">
        <f t="shared" si="65"/>
        <v>0</v>
      </c>
      <c r="P518" s="281">
        <f t="shared" si="66"/>
        <v>0</v>
      </c>
      <c r="Q518" s="282">
        <f>IF(K518="nio",0,IF(K518&gt;0,VLOOKUP(G518,'3-Productie normen'!A:N,VLOOKUP(K518,'3-Productie normen'!$B$31:$C$37,2,FALSE),FALSE)))/VLOOKUP(B518,'2-Kosten per locatie'!$A$14:$C$28,3,FALSE)</f>
        <v>0</v>
      </c>
      <c r="R518" s="282">
        <f t="shared" si="67"/>
        <v>0</v>
      </c>
      <c r="S518" s="282">
        <f t="shared" si="68"/>
        <v>0</v>
      </c>
      <c r="T518" s="283">
        <f>VLOOKUP(G518,'3-Productie normen'!A:N,11,FALSE)</f>
        <v>0</v>
      </c>
      <c r="U518" s="283"/>
      <c r="V518" s="189"/>
      <c r="W518" s="284">
        <f t="shared" si="69"/>
        <v>7981.8</v>
      </c>
    </row>
    <row r="519" spans="1:23" ht="14.1" customHeight="1">
      <c r="A519" s="37">
        <f t="shared" si="63"/>
        <v>519</v>
      </c>
      <c r="B519" s="212" t="s">
        <v>53</v>
      </c>
      <c r="C519" s="265" t="s">
        <v>130</v>
      </c>
      <c r="D519" s="276"/>
      <c r="E519" s="276" t="s">
        <v>728</v>
      </c>
      <c r="F519" s="295" t="s">
        <v>390</v>
      </c>
      <c r="G519" s="265" t="s">
        <v>81</v>
      </c>
      <c r="H519" s="277" t="s">
        <v>134</v>
      </c>
      <c r="I519" s="278">
        <v>28.5</v>
      </c>
      <c r="J519" s="296">
        <f t="shared" si="70"/>
        <v>251</v>
      </c>
      <c r="K519" s="280">
        <v>251</v>
      </c>
      <c r="L519" s="280"/>
      <c r="M519" s="280"/>
      <c r="N519" s="281" t="e">
        <f t="shared" si="64"/>
        <v>#DIV/0!</v>
      </c>
      <c r="O519" s="281">
        <f t="shared" si="65"/>
        <v>0</v>
      </c>
      <c r="P519" s="281">
        <f t="shared" si="66"/>
        <v>0</v>
      </c>
      <c r="Q519" s="282">
        <f>IF(K519="nio",0,IF(K519&gt;0,VLOOKUP(G519,'3-Productie normen'!A:N,VLOOKUP(K519,'3-Productie normen'!$B$31:$C$37,2,FALSE),FALSE)))/VLOOKUP(B519,'2-Kosten per locatie'!$A$14:$C$28,3,FALSE)</f>
        <v>0</v>
      </c>
      <c r="R519" s="282">
        <f t="shared" si="67"/>
        <v>0</v>
      </c>
      <c r="S519" s="282">
        <f t="shared" si="68"/>
        <v>0</v>
      </c>
      <c r="T519" s="283">
        <f>VLOOKUP(G519,'3-Productie normen'!A:N,11,FALSE)</f>
        <v>0</v>
      </c>
      <c r="U519" s="283"/>
      <c r="V519" s="189"/>
      <c r="W519" s="284">
        <f t="shared" si="69"/>
        <v>7153.5</v>
      </c>
    </row>
    <row r="520" spans="1:23" ht="14.1" customHeight="1">
      <c r="A520" s="37">
        <f t="shared" si="63"/>
        <v>520</v>
      </c>
      <c r="B520" s="212" t="s">
        <v>53</v>
      </c>
      <c r="C520" s="265" t="s">
        <v>130</v>
      </c>
      <c r="D520" s="276"/>
      <c r="E520" s="276" t="s">
        <v>729</v>
      </c>
      <c r="F520" s="295" t="s">
        <v>160</v>
      </c>
      <c r="G520" s="265" t="s">
        <v>96</v>
      </c>
      <c r="H520" s="277" t="s">
        <v>134</v>
      </c>
      <c r="I520" s="278">
        <v>20.8</v>
      </c>
      <c r="J520" s="296">
        <f t="shared" si="70"/>
        <v>251</v>
      </c>
      <c r="K520" s="280">
        <v>251</v>
      </c>
      <c r="L520" s="280"/>
      <c r="M520" s="280"/>
      <c r="N520" s="281" t="e">
        <f t="shared" si="64"/>
        <v>#DIV/0!</v>
      </c>
      <c r="O520" s="281">
        <f t="shared" si="65"/>
        <v>0</v>
      </c>
      <c r="P520" s="281">
        <f t="shared" si="66"/>
        <v>0</v>
      </c>
      <c r="Q520" s="282">
        <f>IF(K520="nio",0,IF(K520&gt;0,VLOOKUP(G520,'3-Productie normen'!A:N,VLOOKUP(K520,'3-Productie normen'!$B$31:$C$37,2,FALSE),FALSE)))/VLOOKUP(B520,'2-Kosten per locatie'!$A$14:$C$28,3,FALSE)</f>
        <v>0</v>
      </c>
      <c r="R520" s="282">
        <f t="shared" si="67"/>
        <v>0</v>
      </c>
      <c r="S520" s="282">
        <f t="shared" si="68"/>
        <v>0</v>
      </c>
      <c r="T520" s="283">
        <f>VLOOKUP(G520,'3-Productie normen'!A:N,11,FALSE)</f>
        <v>0</v>
      </c>
      <c r="U520" s="283"/>
      <c r="V520" s="189"/>
      <c r="W520" s="284">
        <f t="shared" si="69"/>
        <v>5220.8</v>
      </c>
    </row>
    <row r="521" spans="1:23" ht="14.1" customHeight="1">
      <c r="A521" s="37">
        <f t="shared" si="63"/>
        <v>521</v>
      </c>
      <c r="B521" s="212" t="s">
        <v>53</v>
      </c>
      <c r="C521" s="265" t="s">
        <v>130</v>
      </c>
      <c r="D521" s="276"/>
      <c r="E521" s="276" t="s">
        <v>730</v>
      </c>
      <c r="F521" s="295" t="s">
        <v>160</v>
      </c>
      <c r="G521" s="265" t="s">
        <v>96</v>
      </c>
      <c r="H521" s="277" t="s">
        <v>134</v>
      </c>
      <c r="I521" s="278">
        <v>10</v>
      </c>
      <c r="J521" s="296">
        <f t="shared" si="70"/>
        <v>251</v>
      </c>
      <c r="K521" s="280">
        <v>251</v>
      </c>
      <c r="L521" s="280"/>
      <c r="M521" s="280"/>
      <c r="N521" s="281" t="e">
        <f t="shared" si="64"/>
        <v>#DIV/0!</v>
      </c>
      <c r="O521" s="281">
        <f t="shared" si="65"/>
        <v>0</v>
      </c>
      <c r="P521" s="281">
        <f t="shared" si="66"/>
        <v>0</v>
      </c>
      <c r="Q521" s="282">
        <f>IF(K521="nio",0,IF(K521&gt;0,VLOOKUP(G521,'3-Productie normen'!A:N,VLOOKUP(K521,'3-Productie normen'!$B$31:$C$37,2,FALSE),FALSE)))/VLOOKUP(B521,'2-Kosten per locatie'!$A$14:$C$28,3,FALSE)</f>
        <v>0</v>
      </c>
      <c r="R521" s="282">
        <f t="shared" si="67"/>
        <v>0</v>
      </c>
      <c r="S521" s="282">
        <f t="shared" si="68"/>
        <v>0</v>
      </c>
      <c r="T521" s="283">
        <f>VLOOKUP(G521,'3-Productie normen'!A:N,11,FALSE)</f>
        <v>0</v>
      </c>
      <c r="U521" s="283"/>
      <c r="V521" s="189"/>
      <c r="W521" s="284">
        <f t="shared" si="69"/>
        <v>2510</v>
      </c>
    </row>
    <row r="522" spans="1:23" ht="14.1" customHeight="1">
      <c r="A522" s="37">
        <f t="shared" si="63"/>
        <v>522</v>
      </c>
      <c r="B522" s="212" t="s">
        <v>53</v>
      </c>
      <c r="C522" s="265" t="s">
        <v>130</v>
      </c>
      <c r="D522" s="276"/>
      <c r="E522" s="276" t="s">
        <v>731</v>
      </c>
      <c r="F522" s="295" t="s">
        <v>390</v>
      </c>
      <c r="G522" s="265" t="s">
        <v>81</v>
      </c>
      <c r="H522" s="277" t="s">
        <v>134</v>
      </c>
      <c r="I522" s="278">
        <v>27.5</v>
      </c>
      <c r="J522" s="296">
        <f t="shared" si="70"/>
        <v>251</v>
      </c>
      <c r="K522" s="280">
        <v>251</v>
      </c>
      <c r="L522" s="280"/>
      <c r="M522" s="280"/>
      <c r="N522" s="281" t="e">
        <f t="shared" si="64"/>
        <v>#DIV/0!</v>
      </c>
      <c r="O522" s="281">
        <f t="shared" si="65"/>
        <v>0</v>
      </c>
      <c r="P522" s="281">
        <f t="shared" si="66"/>
        <v>0</v>
      </c>
      <c r="Q522" s="282">
        <f>IF(K522="nio",0,IF(K522&gt;0,VLOOKUP(G522,'3-Productie normen'!A:N,VLOOKUP(K522,'3-Productie normen'!$B$31:$C$37,2,FALSE),FALSE)))/VLOOKUP(B522,'2-Kosten per locatie'!$A$14:$C$28,3,FALSE)</f>
        <v>0</v>
      </c>
      <c r="R522" s="282">
        <f t="shared" si="67"/>
        <v>0</v>
      </c>
      <c r="S522" s="282">
        <f t="shared" si="68"/>
        <v>0</v>
      </c>
      <c r="T522" s="283">
        <f>VLOOKUP(G522,'3-Productie normen'!A:N,11,FALSE)</f>
        <v>0</v>
      </c>
      <c r="U522" s="283"/>
      <c r="V522" s="189"/>
      <c r="W522" s="284">
        <f t="shared" si="69"/>
        <v>6902.5</v>
      </c>
    </row>
    <row r="523" spans="1:23" ht="14.1" customHeight="1">
      <c r="A523" s="37">
        <f t="shared" ref="A523:A586" si="71">A522+1</f>
        <v>523</v>
      </c>
      <c r="B523" s="212" t="s">
        <v>53</v>
      </c>
      <c r="C523" s="265" t="s">
        <v>130</v>
      </c>
      <c r="D523" s="276"/>
      <c r="E523" s="276" t="s">
        <v>732</v>
      </c>
      <c r="F523" s="295" t="s">
        <v>227</v>
      </c>
      <c r="G523" s="265" t="s">
        <v>96</v>
      </c>
      <c r="H523" s="277" t="s">
        <v>134</v>
      </c>
      <c r="I523" s="278">
        <v>10.6</v>
      </c>
      <c r="J523" s="296">
        <f t="shared" si="70"/>
        <v>251</v>
      </c>
      <c r="K523" s="280">
        <v>251</v>
      </c>
      <c r="L523" s="280"/>
      <c r="M523" s="280"/>
      <c r="N523" s="281" t="e">
        <f t="shared" si="64"/>
        <v>#DIV/0!</v>
      </c>
      <c r="O523" s="281">
        <f t="shared" si="65"/>
        <v>0</v>
      </c>
      <c r="P523" s="281">
        <f t="shared" si="66"/>
        <v>0</v>
      </c>
      <c r="Q523" s="282">
        <f>IF(K523="nio",0,IF(K523&gt;0,VLOOKUP(G523,'3-Productie normen'!A:N,VLOOKUP(K523,'3-Productie normen'!$B$31:$C$37,2,FALSE),FALSE)))/VLOOKUP(B523,'2-Kosten per locatie'!$A$14:$C$28,3,FALSE)</f>
        <v>0</v>
      </c>
      <c r="R523" s="282">
        <f t="shared" si="67"/>
        <v>0</v>
      </c>
      <c r="S523" s="282">
        <f t="shared" si="68"/>
        <v>0</v>
      </c>
      <c r="T523" s="283">
        <f>VLOOKUP(G523,'3-Productie normen'!A:N,11,FALSE)</f>
        <v>0</v>
      </c>
      <c r="U523" s="283"/>
      <c r="V523" s="189"/>
      <c r="W523" s="284">
        <f t="shared" si="69"/>
        <v>2660.6</v>
      </c>
    </row>
    <row r="524" spans="1:23" ht="14.1" customHeight="1">
      <c r="A524" s="37">
        <f t="shared" si="71"/>
        <v>524</v>
      </c>
      <c r="B524" s="212" t="s">
        <v>53</v>
      </c>
      <c r="C524" s="265" t="s">
        <v>130</v>
      </c>
      <c r="D524" s="276"/>
      <c r="E524" s="276" t="s">
        <v>733</v>
      </c>
      <c r="F524" s="295" t="s">
        <v>390</v>
      </c>
      <c r="G524" s="265" t="s">
        <v>81</v>
      </c>
      <c r="H524" s="277" t="s">
        <v>134</v>
      </c>
      <c r="I524" s="278">
        <v>13.4</v>
      </c>
      <c r="J524" s="296">
        <f t="shared" si="70"/>
        <v>251</v>
      </c>
      <c r="K524" s="280">
        <v>251</v>
      </c>
      <c r="L524" s="280"/>
      <c r="M524" s="280"/>
      <c r="N524" s="281" t="e">
        <f t="shared" si="64"/>
        <v>#DIV/0!</v>
      </c>
      <c r="O524" s="281">
        <f t="shared" si="65"/>
        <v>0</v>
      </c>
      <c r="P524" s="281">
        <f t="shared" si="66"/>
        <v>0</v>
      </c>
      <c r="Q524" s="282">
        <f>IF(K524="nio",0,IF(K524&gt;0,VLOOKUP(G524,'3-Productie normen'!A:N,VLOOKUP(K524,'3-Productie normen'!$B$31:$C$37,2,FALSE),FALSE)))/VLOOKUP(B524,'2-Kosten per locatie'!$A$14:$C$28,3,FALSE)</f>
        <v>0</v>
      </c>
      <c r="R524" s="282">
        <f t="shared" si="67"/>
        <v>0</v>
      </c>
      <c r="S524" s="282">
        <f t="shared" si="68"/>
        <v>0</v>
      </c>
      <c r="T524" s="283">
        <f>VLOOKUP(G524,'3-Productie normen'!A:N,11,FALSE)</f>
        <v>0</v>
      </c>
      <c r="U524" s="283"/>
      <c r="V524" s="189"/>
      <c r="W524" s="284">
        <f t="shared" si="69"/>
        <v>3363.4</v>
      </c>
    </row>
    <row r="525" spans="1:23" ht="14.1" customHeight="1">
      <c r="A525" s="37">
        <f t="shared" si="71"/>
        <v>525</v>
      </c>
      <c r="B525" s="212" t="s">
        <v>53</v>
      </c>
      <c r="C525" s="265" t="s">
        <v>130</v>
      </c>
      <c r="D525" s="276"/>
      <c r="E525" s="276" t="s">
        <v>734</v>
      </c>
      <c r="F525" s="295" t="s">
        <v>235</v>
      </c>
      <c r="G525" s="265" t="s">
        <v>96</v>
      </c>
      <c r="H525" s="277" t="s">
        <v>665</v>
      </c>
      <c r="I525" s="278">
        <v>13.1</v>
      </c>
      <c r="J525" s="296">
        <f t="shared" si="70"/>
        <v>251</v>
      </c>
      <c r="K525" s="280">
        <v>251</v>
      </c>
      <c r="L525" s="280"/>
      <c r="M525" s="280"/>
      <c r="N525" s="281" t="e">
        <f t="shared" si="64"/>
        <v>#DIV/0!</v>
      </c>
      <c r="O525" s="281">
        <f t="shared" si="65"/>
        <v>0</v>
      </c>
      <c r="P525" s="281">
        <f t="shared" si="66"/>
        <v>0</v>
      </c>
      <c r="Q525" s="282">
        <f>IF(K525="nio",0,IF(K525&gt;0,VLOOKUP(G525,'3-Productie normen'!A:N,VLOOKUP(K525,'3-Productie normen'!$B$31:$C$37,2,FALSE),FALSE)))/VLOOKUP(B525,'2-Kosten per locatie'!$A$14:$C$28,3,FALSE)</f>
        <v>0</v>
      </c>
      <c r="R525" s="282">
        <f t="shared" si="67"/>
        <v>0</v>
      </c>
      <c r="S525" s="282">
        <f t="shared" si="68"/>
        <v>0</v>
      </c>
      <c r="T525" s="283">
        <f>VLOOKUP(G525,'3-Productie normen'!A:N,11,FALSE)</f>
        <v>0</v>
      </c>
      <c r="U525" s="283"/>
      <c r="V525" s="189"/>
      <c r="W525" s="284">
        <f t="shared" si="69"/>
        <v>3288.1</v>
      </c>
    </row>
    <row r="526" spans="1:23" ht="14.1" customHeight="1">
      <c r="A526" s="37">
        <f t="shared" si="71"/>
        <v>526</v>
      </c>
      <c r="B526" s="212" t="s">
        <v>53</v>
      </c>
      <c r="C526" s="265" t="s">
        <v>130</v>
      </c>
      <c r="D526" s="276"/>
      <c r="E526" s="276" t="s">
        <v>735</v>
      </c>
      <c r="F526" s="295" t="s">
        <v>390</v>
      </c>
      <c r="G526" s="265" t="s">
        <v>81</v>
      </c>
      <c r="H526" s="277" t="s">
        <v>665</v>
      </c>
      <c r="I526" s="278">
        <v>15.2</v>
      </c>
      <c r="J526" s="296">
        <f t="shared" si="70"/>
        <v>251</v>
      </c>
      <c r="K526" s="280">
        <v>251</v>
      </c>
      <c r="L526" s="280"/>
      <c r="M526" s="280"/>
      <c r="N526" s="281" t="e">
        <f t="shared" si="64"/>
        <v>#DIV/0!</v>
      </c>
      <c r="O526" s="281">
        <f t="shared" si="65"/>
        <v>0</v>
      </c>
      <c r="P526" s="281">
        <f t="shared" si="66"/>
        <v>0</v>
      </c>
      <c r="Q526" s="282">
        <f>IF(K526="nio",0,IF(K526&gt;0,VLOOKUP(G526,'3-Productie normen'!A:N,VLOOKUP(K526,'3-Productie normen'!$B$31:$C$37,2,FALSE),FALSE)))/VLOOKUP(B526,'2-Kosten per locatie'!$A$14:$C$28,3,FALSE)</f>
        <v>0</v>
      </c>
      <c r="R526" s="282">
        <f t="shared" si="67"/>
        <v>0</v>
      </c>
      <c r="S526" s="282">
        <f t="shared" si="68"/>
        <v>0</v>
      </c>
      <c r="T526" s="283">
        <f>VLOOKUP(G526,'3-Productie normen'!A:N,11,FALSE)</f>
        <v>0</v>
      </c>
      <c r="U526" s="283"/>
      <c r="V526" s="189"/>
      <c r="W526" s="284">
        <f t="shared" si="69"/>
        <v>3815.2</v>
      </c>
    </row>
    <row r="527" spans="1:23" ht="14.1" customHeight="1">
      <c r="A527" s="37">
        <f t="shared" si="71"/>
        <v>527</v>
      </c>
      <c r="B527" s="212" t="s">
        <v>53</v>
      </c>
      <c r="C527" s="265" t="s">
        <v>130</v>
      </c>
      <c r="D527" s="276"/>
      <c r="E527" s="276" t="s">
        <v>736</v>
      </c>
      <c r="F527" s="295" t="s">
        <v>186</v>
      </c>
      <c r="G527" s="265" t="s">
        <v>85</v>
      </c>
      <c r="H527" s="277" t="s">
        <v>134</v>
      </c>
      <c r="I527" s="278">
        <v>13.2</v>
      </c>
      <c r="J527" s="296">
        <f t="shared" si="70"/>
        <v>251</v>
      </c>
      <c r="K527" s="280">
        <v>251</v>
      </c>
      <c r="L527" s="280"/>
      <c r="M527" s="280"/>
      <c r="N527" s="281" t="e">
        <f t="shared" si="64"/>
        <v>#DIV/0!</v>
      </c>
      <c r="O527" s="281">
        <f t="shared" si="65"/>
        <v>0</v>
      </c>
      <c r="P527" s="281">
        <f t="shared" si="66"/>
        <v>0</v>
      </c>
      <c r="Q527" s="282">
        <f>IF(K527="nio",0,IF(K527&gt;0,VLOOKUP(G527,'3-Productie normen'!A:N,VLOOKUP(K527,'3-Productie normen'!$B$31:$C$37,2,FALSE),FALSE)))/VLOOKUP(B527,'2-Kosten per locatie'!$A$14:$C$28,3,FALSE)</f>
        <v>0</v>
      </c>
      <c r="R527" s="282">
        <f t="shared" si="67"/>
        <v>0</v>
      </c>
      <c r="S527" s="282">
        <f t="shared" si="68"/>
        <v>0</v>
      </c>
      <c r="T527" s="283">
        <f>VLOOKUP(G527,'3-Productie normen'!A:N,11,FALSE)</f>
        <v>0</v>
      </c>
      <c r="U527" s="283"/>
      <c r="V527" s="189"/>
      <c r="W527" s="284">
        <f t="shared" si="69"/>
        <v>3313.2</v>
      </c>
    </row>
    <row r="528" spans="1:23" ht="14.1" customHeight="1">
      <c r="A528" s="37">
        <f t="shared" si="71"/>
        <v>528</v>
      </c>
      <c r="B528" s="212" t="s">
        <v>53</v>
      </c>
      <c r="C528" s="265" t="s">
        <v>130</v>
      </c>
      <c r="D528" s="276"/>
      <c r="E528" s="276" t="s">
        <v>737</v>
      </c>
      <c r="F528" s="295" t="s">
        <v>186</v>
      </c>
      <c r="G528" s="265" t="s">
        <v>85</v>
      </c>
      <c r="H528" s="277" t="s">
        <v>665</v>
      </c>
      <c r="I528" s="278">
        <v>18.5</v>
      </c>
      <c r="J528" s="296">
        <f t="shared" si="70"/>
        <v>251</v>
      </c>
      <c r="K528" s="280">
        <v>251</v>
      </c>
      <c r="L528" s="280"/>
      <c r="M528" s="280"/>
      <c r="N528" s="281" t="e">
        <f t="shared" si="64"/>
        <v>#DIV/0!</v>
      </c>
      <c r="O528" s="281">
        <f t="shared" si="65"/>
        <v>0</v>
      </c>
      <c r="P528" s="281">
        <f t="shared" si="66"/>
        <v>0</v>
      </c>
      <c r="Q528" s="282">
        <f>IF(K528="nio",0,IF(K528&gt;0,VLOOKUP(G528,'3-Productie normen'!A:N,VLOOKUP(K528,'3-Productie normen'!$B$31:$C$37,2,FALSE),FALSE)))/VLOOKUP(B528,'2-Kosten per locatie'!$A$14:$C$28,3,FALSE)</f>
        <v>0</v>
      </c>
      <c r="R528" s="282">
        <f t="shared" si="67"/>
        <v>0</v>
      </c>
      <c r="S528" s="282">
        <f t="shared" si="68"/>
        <v>0</v>
      </c>
      <c r="T528" s="283">
        <f>VLOOKUP(G528,'3-Productie normen'!A:N,11,FALSE)</f>
        <v>0</v>
      </c>
      <c r="U528" s="283"/>
      <c r="V528" s="189"/>
      <c r="W528" s="284">
        <f t="shared" si="69"/>
        <v>4643.5</v>
      </c>
    </row>
    <row r="529" spans="1:23" ht="14.1" customHeight="1">
      <c r="A529" s="37">
        <f t="shared" si="71"/>
        <v>529</v>
      </c>
      <c r="B529" s="212" t="s">
        <v>53</v>
      </c>
      <c r="C529" s="265" t="s">
        <v>130</v>
      </c>
      <c r="D529" s="276"/>
      <c r="E529" s="276" t="s">
        <v>738</v>
      </c>
      <c r="F529" s="295" t="s">
        <v>186</v>
      </c>
      <c r="G529" s="265" t="s">
        <v>85</v>
      </c>
      <c r="H529" s="277" t="s">
        <v>665</v>
      </c>
      <c r="I529" s="278">
        <v>34.4</v>
      </c>
      <c r="J529" s="296">
        <f t="shared" si="70"/>
        <v>251</v>
      </c>
      <c r="K529" s="280">
        <v>251</v>
      </c>
      <c r="L529" s="280"/>
      <c r="M529" s="280"/>
      <c r="N529" s="281" t="e">
        <f t="shared" si="64"/>
        <v>#DIV/0!</v>
      </c>
      <c r="O529" s="281">
        <f t="shared" si="65"/>
        <v>0</v>
      </c>
      <c r="P529" s="281">
        <f t="shared" si="66"/>
        <v>0</v>
      </c>
      <c r="Q529" s="282">
        <f>IF(K529="nio",0,IF(K529&gt;0,VLOOKUP(G529,'3-Productie normen'!A:N,VLOOKUP(K529,'3-Productie normen'!$B$31:$C$37,2,FALSE),FALSE)))/VLOOKUP(B529,'2-Kosten per locatie'!$A$14:$C$28,3,FALSE)</f>
        <v>0</v>
      </c>
      <c r="R529" s="282">
        <f t="shared" si="67"/>
        <v>0</v>
      </c>
      <c r="S529" s="282">
        <f t="shared" si="68"/>
        <v>0</v>
      </c>
      <c r="T529" s="283">
        <f>VLOOKUP(G529,'3-Productie normen'!A:N,11,FALSE)</f>
        <v>0</v>
      </c>
      <c r="U529" s="283"/>
      <c r="V529" s="189"/>
      <c r="W529" s="284">
        <f t="shared" si="69"/>
        <v>8634.4</v>
      </c>
    </row>
    <row r="530" spans="1:23" ht="14.1" customHeight="1">
      <c r="A530" s="37">
        <f t="shared" si="71"/>
        <v>530</v>
      </c>
      <c r="B530" s="212" t="s">
        <v>53</v>
      </c>
      <c r="C530" s="265" t="s">
        <v>130</v>
      </c>
      <c r="D530" s="276"/>
      <c r="E530" s="276" t="s">
        <v>739</v>
      </c>
      <c r="F530" s="295" t="s">
        <v>186</v>
      </c>
      <c r="G530" s="265" t="s">
        <v>85</v>
      </c>
      <c r="H530" s="277" t="s">
        <v>665</v>
      </c>
      <c r="I530" s="278">
        <v>86.3</v>
      </c>
      <c r="J530" s="296">
        <f t="shared" si="70"/>
        <v>251</v>
      </c>
      <c r="K530" s="280">
        <v>251</v>
      </c>
      <c r="L530" s="280"/>
      <c r="M530" s="280"/>
      <c r="N530" s="281" t="e">
        <f t="shared" si="64"/>
        <v>#DIV/0!</v>
      </c>
      <c r="O530" s="281">
        <f t="shared" si="65"/>
        <v>0</v>
      </c>
      <c r="P530" s="281">
        <f t="shared" si="66"/>
        <v>0</v>
      </c>
      <c r="Q530" s="282">
        <f>IF(K530="nio",0,IF(K530&gt;0,VLOOKUP(G530,'3-Productie normen'!A:N,VLOOKUP(K530,'3-Productie normen'!$B$31:$C$37,2,FALSE),FALSE)))/VLOOKUP(B530,'2-Kosten per locatie'!$A$14:$C$28,3,FALSE)</f>
        <v>0</v>
      </c>
      <c r="R530" s="282">
        <f t="shared" si="67"/>
        <v>0</v>
      </c>
      <c r="S530" s="282">
        <f t="shared" si="68"/>
        <v>0</v>
      </c>
      <c r="T530" s="283">
        <f>VLOOKUP(G530,'3-Productie normen'!A:N,11,FALSE)</f>
        <v>0</v>
      </c>
      <c r="U530" s="283"/>
      <c r="V530" s="189"/>
      <c r="W530" s="284">
        <f t="shared" si="69"/>
        <v>21661.3</v>
      </c>
    </row>
    <row r="531" spans="1:23" ht="14.1" customHeight="1">
      <c r="A531" s="37">
        <f t="shared" si="71"/>
        <v>531</v>
      </c>
      <c r="B531" s="212" t="s">
        <v>53</v>
      </c>
      <c r="C531" s="265" t="s">
        <v>130</v>
      </c>
      <c r="D531" s="276"/>
      <c r="E531" s="276" t="s">
        <v>740</v>
      </c>
      <c r="F531" s="295" t="s">
        <v>89</v>
      </c>
      <c r="G531" s="265" t="s">
        <v>89</v>
      </c>
      <c r="H531" s="277" t="s">
        <v>138</v>
      </c>
      <c r="I531" s="278"/>
      <c r="J531" s="296">
        <f t="shared" si="70"/>
        <v>251</v>
      </c>
      <c r="K531" s="280">
        <v>251</v>
      </c>
      <c r="L531" s="280"/>
      <c r="M531" s="280"/>
      <c r="N531" s="281" t="e">
        <f t="shared" si="64"/>
        <v>#DIV/0!</v>
      </c>
      <c r="O531" s="281">
        <f t="shared" si="65"/>
        <v>0</v>
      </c>
      <c r="P531" s="281">
        <f t="shared" si="66"/>
        <v>0</v>
      </c>
      <c r="Q531" s="282">
        <f>IF(K531="nio",0,IF(K531&gt;0,VLOOKUP(G531,'3-Productie normen'!A:N,VLOOKUP(K531,'3-Productie normen'!$B$31:$C$37,2,FALSE),FALSE)))/VLOOKUP(B531,'2-Kosten per locatie'!$A$14:$C$28,3,FALSE)</f>
        <v>0</v>
      </c>
      <c r="R531" s="282">
        <f t="shared" si="67"/>
        <v>0</v>
      </c>
      <c r="S531" s="282">
        <f t="shared" si="68"/>
        <v>0</v>
      </c>
      <c r="T531" s="283">
        <f>VLOOKUP(G531,'3-Productie normen'!A:N,11,FALSE)</f>
        <v>0</v>
      </c>
      <c r="U531" s="283"/>
      <c r="V531" s="189"/>
      <c r="W531" s="284">
        <f t="shared" si="69"/>
        <v>0</v>
      </c>
    </row>
    <row r="532" spans="1:23" ht="14.1" customHeight="1">
      <c r="A532" s="37">
        <f t="shared" si="71"/>
        <v>532</v>
      </c>
      <c r="B532" s="212" t="s">
        <v>53</v>
      </c>
      <c r="C532" s="265" t="s">
        <v>130</v>
      </c>
      <c r="D532" s="276"/>
      <c r="E532" s="276" t="s">
        <v>741</v>
      </c>
      <c r="F532" s="295" t="s">
        <v>89</v>
      </c>
      <c r="G532" s="265" t="s">
        <v>89</v>
      </c>
      <c r="H532" s="277" t="s">
        <v>138</v>
      </c>
      <c r="I532" s="278"/>
      <c r="J532" s="296">
        <f t="shared" si="70"/>
        <v>251</v>
      </c>
      <c r="K532" s="280">
        <v>251</v>
      </c>
      <c r="L532" s="280"/>
      <c r="M532" s="280"/>
      <c r="N532" s="281" t="e">
        <f t="shared" si="64"/>
        <v>#DIV/0!</v>
      </c>
      <c r="O532" s="281">
        <f t="shared" si="65"/>
        <v>0</v>
      </c>
      <c r="P532" s="281">
        <f t="shared" si="66"/>
        <v>0</v>
      </c>
      <c r="Q532" s="282">
        <f>IF(K532="nio",0,IF(K532&gt;0,VLOOKUP(G532,'3-Productie normen'!A:N,VLOOKUP(K532,'3-Productie normen'!$B$31:$C$37,2,FALSE),FALSE)))/VLOOKUP(B532,'2-Kosten per locatie'!$A$14:$C$28,3,FALSE)</f>
        <v>0</v>
      </c>
      <c r="R532" s="282">
        <f t="shared" si="67"/>
        <v>0</v>
      </c>
      <c r="S532" s="282">
        <f t="shared" si="68"/>
        <v>0</v>
      </c>
      <c r="T532" s="283">
        <f>VLOOKUP(G532,'3-Productie normen'!A:N,11,FALSE)</f>
        <v>0</v>
      </c>
      <c r="U532" s="283"/>
      <c r="V532" s="189"/>
      <c r="W532" s="284">
        <f t="shared" si="69"/>
        <v>0</v>
      </c>
    </row>
    <row r="533" spans="1:23" ht="14.1" customHeight="1">
      <c r="A533" s="37">
        <f t="shared" si="71"/>
        <v>533</v>
      </c>
      <c r="B533" s="212" t="s">
        <v>53</v>
      </c>
      <c r="C533" s="265" t="s">
        <v>130</v>
      </c>
      <c r="D533" s="276"/>
      <c r="E533" s="276" t="s">
        <v>742</v>
      </c>
      <c r="F533" s="295" t="s">
        <v>651</v>
      </c>
      <c r="G533" s="265" t="s">
        <v>94</v>
      </c>
      <c r="H533" s="277" t="s">
        <v>175</v>
      </c>
      <c r="I533" s="278">
        <v>6.6</v>
      </c>
      <c r="J533" s="296">
        <f t="shared" si="70"/>
        <v>502</v>
      </c>
      <c r="K533" s="280">
        <v>251</v>
      </c>
      <c r="L533" s="280">
        <v>251</v>
      </c>
      <c r="M533" s="280"/>
      <c r="N533" s="281" t="e">
        <f t="shared" si="64"/>
        <v>#DIV/0!</v>
      </c>
      <c r="O533" s="281" t="e">
        <f t="shared" si="65"/>
        <v>#DIV/0!</v>
      </c>
      <c r="P533" s="281">
        <f t="shared" si="66"/>
        <v>0</v>
      </c>
      <c r="Q533" s="282">
        <f>IF(K533="nio",0,IF(K533&gt;0,VLOOKUP(G533,'3-Productie normen'!A:N,VLOOKUP(K533,'3-Productie normen'!$B$31:$C$37,2,FALSE),FALSE)))/VLOOKUP(B533,'2-Kosten per locatie'!$A$14:$C$28,3,FALSE)</f>
        <v>0</v>
      </c>
      <c r="R533" s="282">
        <f t="shared" si="67"/>
        <v>0</v>
      </c>
      <c r="S533" s="282">
        <f t="shared" si="68"/>
        <v>0</v>
      </c>
      <c r="T533" s="283">
        <f>VLOOKUP(G533,'3-Productie normen'!A:N,11,FALSE)</f>
        <v>0</v>
      </c>
      <c r="U533" s="283"/>
      <c r="V533" s="189"/>
      <c r="W533" s="284">
        <f t="shared" si="69"/>
        <v>3313.2</v>
      </c>
    </row>
    <row r="534" spans="1:23" ht="14.1" customHeight="1">
      <c r="A534" s="37">
        <f t="shared" si="71"/>
        <v>534</v>
      </c>
      <c r="B534" s="212" t="s">
        <v>53</v>
      </c>
      <c r="C534" s="265" t="s">
        <v>130</v>
      </c>
      <c r="D534" s="276"/>
      <c r="E534" s="276" t="s">
        <v>743</v>
      </c>
      <c r="F534" s="295" t="s">
        <v>651</v>
      </c>
      <c r="G534" s="265" t="s">
        <v>94</v>
      </c>
      <c r="H534" s="277" t="s">
        <v>175</v>
      </c>
      <c r="I534" s="278">
        <v>6.6</v>
      </c>
      <c r="J534" s="296">
        <f t="shared" si="70"/>
        <v>502</v>
      </c>
      <c r="K534" s="280">
        <v>251</v>
      </c>
      <c r="L534" s="280">
        <v>251</v>
      </c>
      <c r="M534" s="280"/>
      <c r="N534" s="281" t="e">
        <f t="shared" si="64"/>
        <v>#DIV/0!</v>
      </c>
      <c r="O534" s="281" t="e">
        <f t="shared" si="65"/>
        <v>#DIV/0!</v>
      </c>
      <c r="P534" s="281">
        <f t="shared" si="66"/>
        <v>0</v>
      </c>
      <c r="Q534" s="282">
        <f>IF(K534="nio",0,IF(K534&gt;0,VLOOKUP(G534,'3-Productie normen'!A:N,VLOOKUP(K534,'3-Productie normen'!$B$31:$C$37,2,FALSE),FALSE)))/VLOOKUP(B534,'2-Kosten per locatie'!$A$14:$C$28,3,FALSE)</f>
        <v>0</v>
      </c>
      <c r="R534" s="282">
        <f t="shared" si="67"/>
        <v>0</v>
      </c>
      <c r="S534" s="282">
        <f t="shared" si="68"/>
        <v>0</v>
      </c>
      <c r="T534" s="283">
        <f>VLOOKUP(G534,'3-Productie normen'!A:N,11,FALSE)</f>
        <v>0</v>
      </c>
      <c r="U534" s="283"/>
      <c r="V534" s="189"/>
      <c r="W534" s="284">
        <f t="shared" si="69"/>
        <v>3313.2</v>
      </c>
    </row>
    <row r="535" spans="1:23" ht="14.1" customHeight="1">
      <c r="A535" s="37">
        <f t="shared" si="71"/>
        <v>535</v>
      </c>
      <c r="B535" s="212" t="s">
        <v>53</v>
      </c>
      <c r="C535" s="265" t="s">
        <v>130</v>
      </c>
      <c r="D535" s="276"/>
      <c r="E535" s="276" t="s">
        <v>744</v>
      </c>
      <c r="F535" s="295" t="s">
        <v>205</v>
      </c>
      <c r="G535" s="265" t="s">
        <v>97</v>
      </c>
      <c r="H535" s="277" t="s">
        <v>175</v>
      </c>
      <c r="I535" s="278">
        <v>4.8</v>
      </c>
      <c r="J535" s="296">
        <f t="shared" si="70"/>
        <v>0</v>
      </c>
      <c r="K535" s="280" t="s">
        <v>151</v>
      </c>
      <c r="L535" s="280"/>
      <c r="M535" s="280"/>
      <c r="N535" s="281">
        <f t="shared" si="64"/>
        <v>0</v>
      </c>
      <c r="O535" s="281">
        <f t="shared" si="65"/>
        <v>0</v>
      </c>
      <c r="P535" s="281">
        <f t="shared" si="66"/>
        <v>0</v>
      </c>
      <c r="Q535" s="282">
        <f>IF(K535="nio",0,IF(K535&gt;0,VLOOKUP(G535,'3-Productie normen'!A:N,VLOOKUP(K535,'3-Productie normen'!$B$31:$C$37,2,FALSE),FALSE)))/VLOOKUP(B535,'2-Kosten per locatie'!$A$14:$C$28,3,FALSE)</f>
        <v>0</v>
      </c>
      <c r="R535" s="282">
        <f t="shared" si="67"/>
        <v>0</v>
      </c>
      <c r="S535" s="282">
        <f t="shared" si="68"/>
        <v>0</v>
      </c>
      <c r="T535" s="283">
        <f>VLOOKUP(G535,'3-Productie normen'!A:N,11,FALSE)</f>
        <v>0</v>
      </c>
      <c r="U535" s="283"/>
      <c r="V535" s="189"/>
      <c r="W535" s="284">
        <f t="shared" si="69"/>
        <v>0</v>
      </c>
    </row>
    <row r="536" spans="1:23" ht="14.1" customHeight="1">
      <c r="A536" s="37">
        <f t="shared" si="71"/>
        <v>536</v>
      </c>
      <c r="B536" s="212" t="s">
        <v>53</v>
      </c>
      <c r="C536" s="265" t="s">
        <v>130</v>
      </c>
      <c r="D536" s="276"/>
      <c r="E536" s="276" t="s">
        <v>745</v>
      </c>
      <c r="F536" s="295" t="s">
        <v>205</v>
      </c>
      <c r="G536" s="265" t="s">
        <v>97</v>
      </c>
      <c r="H536" s="277" t="s">
        <v>175</v>
      </c>
      <c r="I536" s="278">
        <v>0.6</v>
      </c>
      <c r="J536" s="296">
        <f t="shared" si="70"/>
        <v>0</v>
      </c>
      <c r="K536" s="280" t="s">
        <v>151</v>
      </c>
      <c r="L536" s="280"/>
      <c r="M536" s="280"/>
      <c r="N536" s="281">
        <f t="shared" ref="N536:N599" si="72">IF(K536="nio",0,IF(K536&gt;0,K536*I536/Q536,0))</f>
        <v>0</v>
      </c>
      <c r="O536" s="281">
        <f t="shared" ref="O536:O599" si="73">IF(L536&gt;0,L536*I536/R536,0)</f>
        <v>0</v>
      </c>
      <c r="P536" s="281">
        <f t="shared" ref="P536:P599" si="74">IF(M536&gt;0,M536*I536/S536,0)</f>
        <v>0</v>
      </c>
      <c r="Q536" s="282">
        <f>IF(K536="nio",0,IF(K536&gt;0,VLOOKUP(G536,'3-Productie normen'!A:N,VLOOKUP(K536,'3-Productie normen'!$B$31:$C$37,2,FALSE),FALSE)))/VLOOKUP(B536,'2-Kosten per locatie'!$A$14:$C$28,3,FALSE)</f>
        <v>0</v>
      </c>
      <c r="R536" s="282">
        <f t="shared" ref="R536:R599" si="75">IF(L536&gt;0,Q536*$R$8,0)</f>
        <v>0</v>
      </c>
      <c r="S536" s="282">
        <f t="shared" ref="S536:S599" si="76">IF(M536&gt;0,Q536*$S$8,0)</f>
        <v>0</v>
      </c>
      <c r="T536" s="283">
        <f>VLOOKUP(G536,'3-Productie normen'!A:N,11,FALSE)</f>
        <v>0</v>
      </c>
      <c r="U536" s="283"/>
      <c r="V536" s="189"/>
      <c r="W536" s="284">
        <f t="shared" ref="W536:W599" si="77">J536*I536</f>
        <v>0</v>
      </c>
    </row>
    <row r="537" spans="1:23" ht="14.1" customHeight="1">
      <c r="A537" s="37">
        <f t="shared" si="71"/>
        <v>537</v>
      </c>
      <c r="B537" s="212" t="s">
        <v>53</v>
      </c>
      <c r="C537" s="265" t="s">
        <v>130</v>
      </c>
      <c r="D537" s="276"/>
      <c r="E537" s="276" t="s">
        <v>746</v>
      </c>
      <c r="F537" s="295" t="s">
        <v>205</v>
      </c>
      <c r="G537" s="265" t="s">
        <v>97</v>
      </c>
      <c r="H537" s="277" t="s">
        <v>175</v>
      </c>
      <c r="I537" s="278">
        <v>0.6</v>
      </c>
      <c r="J537" s="296">
        <f t="shared" si="70"/>
        <v>0</v>
      </c>
      <c r="K537" s="280" t="s">
        <v>151</v>
      </c>
      <c r="L537" s="280"/>
      <c r="M537" s="280"/>
      <c r="N537" s="281">
        <f t="shared" si="72"/>
        <v>0</v>
      </c>
      <c r="O537" s="281">
        <f t="shared" si="73"/>
        <v>0</v>
      </c>
      <c r="P537" s="281">
        <f t="shared" si="74"/>
        <v>0</v>
      </c>
      <c r="Q537" s="282">
        <f>IF(K537="nio",0,IF(K537&gt;0,VLOOKUP(G537,'3-Productie normen'!A:N,VLOOKUP(K537,'3-Productie normen'!$B$31:$C$37,2,FALSE),FALSE)))/VLOOKUP(B537,'2-Kosten per locatie'!$A$14:$C$28,3,FALSE)</f>
        <v>0</v>
      </c>
      <c r="R537" s="282">
        <f t="shared" si="75"/>
        <v>0</v>
      </c>
      <c r="S537" s="282">
        <f t="shared" si="76"/>
        <v>0</v>
      </c>
      <c r="T537" s="283">
        <f>VLOOKUP(G537,'3-Productie normen'!A:N,11,FALSE)</f>
        <v>0</v>
      </c>
      <c r="U537" s="283"/>
      <c r="V537" s="189"/>
      <c r="W537" s="284">
        <f t="shared" si="77"/>
        <v>0</v>
      </c>
    </row>
    <row r="538" spans="1:23" ht="14.1" customHeight="1">
      <c r="A538" s="37">
        <f t="shared" si="71"/>
        <v>538</v>
      </c>
      <c r="B538" s="212" t="s">
        <v>53</v>
      </c>
      <c r="C538" s="265" t="s">
        <v>130</v>
      </c>
      <c r="D538" s="276"/>
      <c r="E538" s="276" t="s">
        <v>747</v>
      </c>
      <c r="F538" s="295" t="s">
        <v>205</v>
      </c>
      <c r="G538" s="265" t="s">
        <v>97</v>
      </c>
      <c r="H538" s="277" t="s">
        <v>175</v>
      </c>
      <c r="I538" s="278">
        <v>0.5</v>
      </c>
      <c r="J538" s="296">
        <f t="shared" si="70"/>
        <v>0</v>
      </c>
      <c r="K538" s="280" t="s">
        <v>151</v>
      </c>
      <c r="L538" s="280"/>
      <c r="M538" s="280"/>
      <c r="N538" s="281">
        <f t="shared" si="72"/>
        <v>0</v>
      </c>
      <c r="O538" s="281">
        <f t="shared" si="73"/>
        <v>0</v>
      </c>
      <c r="P538" s="281">
        <f t="shared" si="74"/>
        <v>0</v>
      </c>
      <c r="Q538" s="282">
        <f>IF(K538="nio",0,IF(K538&gt;0,VLOOKUP(G538,'3-Productie normen'!A:N,VLOOKUP(K538,'3-Productie normen'!$B$31:$C$37,2,FALSE),FALSE)))/VLOOKUP(B538,'2-Kosten per locatie'!$A$14:$C$28,3,FALSE)</f>
        <v>0</v>
      </c>
      <c r="R538" s="282">
        <f t="shared" si="75"/>
        <v>0</v>
      </c>
      <c r="S538" s="282">
        <f t="shared" si="76"/>
        <v>0</v>
      </c>
      <c r="T538" s="283">
        <f>VLOOKUP(G538,'3-Productie normen'!A:N,11,FALSE)</f>
        <v>0</v>
      </c>
      <c r="U538" s="283"/>
      <c r="V538" s="189"/>
      <c r="W538" s="284">
        <f t="shared" si="77"/>
        <v>0</v>
      </c>
    </row>
    <row r="539" spans="1:23" ht="14.1" customHeight="1">
      <c r="A539" s="37">
        <f t="shared" si="71"/>
        <v>539</v>
      </c>
      <c r="B539" s="212" t="s">
        <v>53</v>
      </c>
      <c r="C539" s="265" t="s">
        <v>130</v>
      </c>
      <c r="D539" s="276"/>
      <c r="E539" s="276" t="s">
        <v>748</v>
      </c>
      <c r="F539" s="295" t="s">
        <v>205</v>
      </c>
      <c r="G539" s="265" t="s">
        <v>97</v>
      </c>
      <c r="H539" s="277" t="s">
        <v>175</v>
      </c>
      <c r="I539" s="278">
        <v>1.5</v>
      </c>
      <c r="J539" s="296">
        <f t="shared" si="70"/>
        <v>0</v>
      </c>
      <c r="K539" s="280" t="s">
        <v>151</v>
      </c>
      <c r="L539" s="280"/>
      <c r="M539" s="280"/>
      <c r="N539" s="281">
        <f t="shared" si="72"/>
        <v>0</v>
      </c>
      <c r="O539" s="281">
        <f t="shared" si="73"/>
        <v>0</v>
      </c>
      <c r="P539" s="281">
        <f t="shared" si="74"/>
        <v>0</v>
      </c>
      <c r="Q539" s="282">
        <f>IF(K539="nio",0,IF(K539&gt;0,VLOOKUP(G539,'3-Productie normen'!A:N,VLOOKUP(K539,'3-Productie normen'!$B$31:$C$37,2,FALSE),FALSE)))/VLOOKUP(B539,'2-Kosten per locatie'!$A$14:$C$28,3,FALSE)</f>
        <v>0</v>
      </c>
      <c r="R539" s="282">
        <f t="shared" si="75"/>
        <v>0</v>
      </c>
      <c r="S539" s="282">
        <f t="shared" si="76"/>
        <v>0</v>
      </c>
      <c r="T539" s="283">
        <f>VLOOKUP(G539,'3-Productie normen'!A:N,11,FALSE)</f>
        <v>0</v>
      </c>
      <c r="U539" s="283"/>
      <c r="V539" s="189"/>
      <c r="W539" s="284">
        <f t="shared" si="77"/>
        <v>0</v>
      </c>
    </row>
    <row r="540" spans="1:23" ht="14.1" customHeight="1">
      <c r="A540" s="37">
        <f t="shared" si="71"/>
        <v>540</v>
      </c>
      <c r="B540" s="212" t="s">
        <v>53</v>
      </c>
      <c r="C540" s="265" t="s">
        <v>130</v>
      </c>
      <c r="D540" s="276"/>
      <c r="E540" s="276" t="s">
        <v>749</v>
      </c>
      <c r="F540" s="295" t="s">
        <v>205</v>
      </c>
      <c r="G540" s="265" t="s">
        <v>97</v>
      </c>
      <c r="H540" s="277" t="s">
        <v>175</v>
      </c>
      <c r="I540" s="278">
        <v>6.2</v>
      </c>
      <c r="J540" s="296">
        <f t="shared" si="70"/>
        <v>0</v>
      </c>
      <c r="K540" s="280" t="s">
        <v>151</v>
      </c>
      <c r="L540" s="280"/>
      <c r="M540" s="280"/>
      <c r="N540" s="281">
        <f t="shared" si="72"/>
        <v>0</v>
      </c>
      <c r="O540" s="281">
        <f t="shared" si="73"/>
        <v>0</v>
      </c>
      <c r="P540" s="281">
        <f t="shared" si="74"/>
        <v>0</v>
      </c>
      <c r="Q540" s="282">
        <f>IF(K540="nio",0,IF(K540&gt;0,VLOOKUP(G540,'3-Productie normen'!A:N,VLOOKUP(K540,'3-Productie normen'!$B$31:$C$37,2,FALSE),FALSE)))/VLOOKUP(B540,'2-Kosten per locatie'!$A$14:$C$28,3,FALSE)</f>
        <v>0</v>
      </c>
      <c r="R540" s="282">
        <f t="shared" si="75"/>
        <v>0</v>
      </c>
      <c r="S540" s="282">
        <f t="shared" si="76"/>
        <v>0</v>
      </c>
      <c r="T540" s="283">
        <f>VLOOKUP(G540,'3-Productie normen'!A:N,11,FALSE)</f>
        <v>0</v>
      </c>
      <c r="U540" s="283"/>
      <c r="V540" s="189"/>
      <c r="W540" s="284">
        <f t="shared" si="77"/>
        <v>0</v>
      </c>
    </row>
    <row r="541" spans="1:23" ht="14.1" customHeight="1">
      <c r="A541" s="37">
        <f t="shared" si="71"/>
        <v>541</v>
      </c>
      <c r="B541" s="212" t="s">
        <v>53</v>
      </c>
      <c r="C541" s="265" t="s">
        <v>130</v>
      </c>
      <c r="D541" s="276"/>
      <c r="E541" s="276" t="s">
        <v>750</v>
      </c>
      <c r="F541" s="295" t="s">
        <v>631</v>
      </c>
      <c r="G541" s="265" t="s">
        <v>95</v>
      </c>
      <c r="H541" s="277" t="s">
        <v>138</v>
      </c>
      <c r="I541" s="278">
        <v>11.8</v>
      </c>
      <c r="J541" s="296">
        <f t="shared" si="70"/>
        <v>251</v>
      </c>
      <c r="K541" s="280">
        <v>251</v>
      </c>
      <c r="L541" s="280"/>
      <c r="M541" s="280"/>
      <c r="N541" s="281" t="e">
        <f t="shared" si="72"/>
        <v>#DIV/0!</v>
      </c>
      <c r="O541" s="281">
        <f t="shared" si="73"/>
        <v>0</v>
      </c>
      <c r="P541" s="281">
        <f t="shared" si="74"/>
        <v>0</v>
      </c>
      <c r="Q541" s="282">
        <f>IF(K541="nio",0,IF(K541&gt;0,VLOOKUP(G541,'3-Productie normen'!A:N,VLOOKUP(K541,'3-Productie normen'!$B$31:$C$37,2,FALSE),FALSE)))/VLOOKUP(B541,'2-Kosten per locatie'!$A$14:$C$28,3,FALSE)</f>
        <v>0</v>
      </c>
      <c r="R541" s="282">
        <f t="shared" si="75"/>
        <v>0</v>
      </c>
      <c r="S541" s="282">
        <f t="shared" si="76"/>
        <v>0</v>
      </c>
      <c r="T541" s="283">
        <f>VLOOKUP(G541,'3-Productie normen'!A:N,11,FALSE)</f>
        <v>0</v>
      </c>
      <c r="U541" s="283"/>
      <c r="V541" s="189"/>
      <c r="W541" s="284">
        <f t="shared" si="77"/>
        <v>2961.8</v>
      </c>
    </row>
    <row r="542" spans="1:23" ht="14.1" customHeight="1">
      <c r="A542" s="37">
        <f t="shared" si="71"/>
        <v>542</v>
      </c>
      <c r="B542" s="212" t="s">
        <v>53</v>
      </c>
      <c r="C542" s="265" t="s">
        <v>130</v>
      </c>
      <c r="D542" s="276"/>
      <c r="E542" s="276" t="s">
        <v>751</v>
      </c>
      <c r="F542" s="295" t="s">
        <v>216</v>
      </c>
      <c r="G542" s="265" t="s">
        <v>97</v>
      </c>
      <c r="H542" s="277" t="s">
        <v>175</v>
      </c>
      <c r="I542" s="278">
        <v>4.0999999999999996</v>
      </c>
      <c r="J542" s="296">
        <f t="shared" si="70"/>
        <v>0</v>
      </c>
      <c r="K542" s="280" t="s">
        <v>151</v>
      </c>
      <c r="L542" s="280"/>
      <c r="M542" s="280"/>
      <c r="N542" s="281">
        <f t="shared" si="72"/>
        <v>0</v>
      </c>
      <c r="O542" s="281">
        <f t="shared" si="73"/>
        <v>0</v>
      </c>
      <c r="P542" s="281">
        <f t="shared" si="74"/>
        <v>0</v>
      </c>
      <c r="Q542" s="282">
        <f>IF(K542="nio",0,IF(K542&gt;0,VLOOKUP(G542,'3-Productie normen'!A:N,VLOOKUP(K542,'3-Productie normen'!$B$31:$C$37,2,FALSE),FALSE)))/VLOOKUP(B542,'2-Kosten per locatie'!$A$14:$C$28,3,FALSE)</f>
        <v>0</v>
      </c>
      <c r="R542" s="282">
        <f t="shared" si="75"/>
        <v>0</v>
      </c>
      <c r="S542" s="282">
        <f t="shared" si="76"/>
        <v>0</v>
      </c>
      <c r="T542" s="283">
        <f>VLOOKUP(G542,'3-Productie normen'!A:N,11,FALSE)</f>
        <v>0</v>
      </c>
      <c r="U542" s="283"/>
      <c r="V542" s="189"/>
      <c r="W542" s="284">
        <f t="shared" si="77"/>
        <v>0</v>
      </c>
    </row>
    <row r="543" spans="1:23" ht="14.1" customHeight="1">
      <c r="A543" s="37">
        <f t="shared" si="71"/>
        <v>543</v>
      </c>
      <c r="B543" s="212" t="s">
        <v>53</v>
      </c>
      <c r="C543" s="265" t="s">
        <v>130</v>
      </c>
      <c r="D543" s="276"/>
      <c r="E543" s="276" t="s">
        <v>752</v>
      </c>
      <c r="F543" s="295" t="s">
        <v>160</v>
      </c>
      <c r="G543" s="265" t="s">
        <v>96</v>
      </c>
      <c r="H543" s="277" t="s">
        <v>134</v>
      </c>
      <c r="I543" s="278">
        <v>16.5</v>
      </c>
      <c r="J543" s="296">
        <f t="shared" si="70"/>
        <v>251</v>
      </c>
      <c r="K543" s="280">
        <v>251</v>
      </c>
      <c r="L543" s="280"/>
      <c r="M543" s="280"/>
      <c r="N543" s="281" t="e">
        <f t="shared" si="72"/>
        <v>#DIV/0!</v>
      </c>
      <c r="O543" s="281">
        <f t="shared" si="73"/>
        <v>0</v>
      </c>
      <c r="P543" s="281">
        <f t="shared" si="74"/>
        <v>0</v>
      </c>
      <c r="Q543" s="282">
        <f>IF(K543="nio",0,IF(K543&gt;0,VLOOKUP(G543,'3-Productie normen'!A:N,VLOOKUP(K543,'3-Productie normen'!$B$31:$C$37,2,FALSE),FALSE)))/VLOOKUP(B543,'2-Kosten per locatie'!$A$14:$C$28,3,FALSE)</f>
        <v>0</v>
      </c>
      <c r="R543" s="282">
        <f t="shared" si="75"/>
        <v>0</v>
      </c>
      <c r="S543" s="282">
        <f t="shared" si="76"/>
        <v>0</v>
      </c>
      <c r="T543" s="283">
        <f>VLOOKUP(G543,'3-Productie normen'!A:N,11,FALSE)</f>
        <v>0</v>
      </c>
      <c r="U543" s="283"/>
      <c r="V543" s="189"/>
      <c r="W543" s="284">
        <f t="shared" si="77"/>
        <v>4141.5</v>
      </c>
    </row>
    <row r="544" spans="1:23" ht="14.1" customHeight="1">
      <c r="A544" s="37">
        <f t="shared" si="71"/>
        <v>544</v>
      </c>
      <c r="B544" s="212" t="s">
        <v>53</v>
      </c>
      <c r="C544" s="265" t="s">
        <v>130</v>
      </c>
      <c r="D544" s="276"/>
      <c r="E544" s="276" t="s">
        <v>753</v>
      </c>
      <c r="F544" s="295" t="s">
        <v>160</v>
      </c>
      <c r="G544" s="265" t="s">
        <v>96</v>
      </c>
      <c r="H544" s="277" t="s">
        <v>134</v>
      </c>
      <c r="I544" s="278">
        <v>11.1</v>
      </c>
      <c r="J544" s="296">
        <f t="shared" si="70"/>
        <v>251</v>
      </c>
      <c r="K544" s="280">
        <v>251</v>
      </c>
      <c r="L544" s="280"/>
      <c r="M544" s="280"/>
      <c r="N544" s="281" t="e">
        <f t="shared" si="72"/>
        <v>#DIV/0!</v>
      </c>
      <c r="O544" s="281">
        <f t="shared" si="73"/>
        <v>0</v>
      </c>
      <c r="P544" s="281">
        <f t="shared" si="74"/>
        <v>0</v>
      </c>
      <c r="Q544" s="282">
        <f>IF(K544="nio",0,IF(K544&gt;0,VLOOKUP(G544,'3-Productie normen'!A:N,VLOOKUP(K544,'3-Productie normen'!$B$31:$C$37,2,FALSE),FALSE)))/VLOOKUP(B544,'2-Kosten per locatie'!$A$14:$C$28,3,FALSE)</f>
        <v>0</v>
      </c>
      <c r="R544" s="282">
        <f t="shared" si="75"/>
        <v>0</v>
      </c>
      <c r="S544" s="282">
        <f t="shared" si="76"/>
        <v>0</v>
      </c>
      <c r="T544" s="283">
        <f>VLOOKUP(G544,'3-Productie normen'!A:N,11,FALSE)</f>
        <v>0</v>
      </c>
      <c r="U544" s="283"/>
      <c r="V544" s="189"/>
      <c r="W544" s="284">
        <f t="shared" si="77"/>
        <v>2786.1</v>
      </c>
    </row>
    <row r="545" spans="1:23" ht="14.1" customHeight="1">
      <c r="A545" s="37">
        <f t="shared" si="71"/>
        <v>545</v>
      </c>
      <c r="B545" s="212" t="s">
        <v>53</v>
      </c>
      <c r="C545" s="265" t="s">
        <v>130</v>
      </c>
      <c r="D545" s="276"/>
      <c r="E545" s="276" t="s">
        <v>754</v>
      </c>
      <c r="F545" s="295" t="s">
        <v>755</v>
      </c>
      <c r="G545" s="265" t="s">
        <v>90</v>
      </c>
      <c r="H545" s="277" t="s">
        <v>134</v>
      </c>
      <c r="I545" s="278">
        <v>57.4</v>
      </c>
      <c r="J545" s="296">
        <f t="shared" si="70"/>
        <v>251</v>
      </c>
      <c r="K545" s="280">
        <v>251</v>
      </c>
      <c r="L545" s="280"/>
      <c r="M545" s="280"/>
      <c r="N545" s="281" t="e">
        <f t="shared" si="72"/>
        <v>#DIV/0!</v>
      </c>
      <c r="O545" s="281">
        <f t="shared" si="73"/>
        <v>0</v>
      </c>
      <c r="P545" s="281">
        <f t="shared" si="74"/>
        <v>0</v>
      </c>
      <c r="Q545" s="282">
        <f>IF(K545="nio",0,IF(K545&gt;0,VLOOKUP(G545,'3-Productie normen'!A:N,VLOOKUP(K545,'3-Productie normen'!$B$31:$C$37,2,FALSE),FALSE)))/VLOOKUP(B545,'2-Kosten per locatie'!$A$14:$C$28,3,FALSE)</f>
        <v>0</v>
      </c>
      <c r="R545" s="282">
        <f t="shared" si="75"/>
        <v>0</v>
      </c>
      <c r="S545" s="282">
        <f t="shared" si="76"/>
        <v>0</v>
      </c>
      <c r="T545" s="283">
        <f>VLOOKUP(G545,'3-Productie normen'!A:N,11,FALSE)</f>
        <v>0</v>
      </c>
      <c r="U545" s="283"/>
      <c r="V545" s="189"/>
      <c r="W545" s="284">
        <f t="shared" si="77"/>
        <v>14407.4</v>
      </c>
    </row>
    <row r="546" spans="1:23" ht="14.1" customHeight="1">
      <c r="A546" s="37">
        <f t="shared" si="71"/>
        <v>546</v>
      </c>
      <c r="B546" s="212" t="s">
        <v>53</v>
      </c>
      <c r="C546" s="265" t="s">
        <v>130</v>
      </c>
      <c r="D546" s="276"/>
      <c r="E546" s="276" t="s">
        <v>756</v>
      </c>
      <c r="F546" s="295" t="s">
        <v>297</v>
      </c>
      <c r="G546" s="265" t="s">
        <v>90</v>
      </c>
      <c r="H546" s="277" t="s">
        <v>665</v>
      </c>
      <c r="I546" s="278">
        <v>55.3</v>
      </c>
      <c r="J546" s="296">
        <f t="shared" si="70"/>
        <v>251</v>
      </c>
      <c r="K546" s="280">
        <v>251</v>
      </c>
      <c r="L546" s="280"/>
      <c r="M546" s="280"/>
      <c r="N546" s="281" t="e">
        <f t="shared" si="72"/>
        <v>#DIV/0!</v>
      </c>
      <c r="O546" s="281">
        <f t="shared" si="73"/>
        <v>0</v>
      </c>
      <c r="P546" s="281">
        <f t="shared" si="74"/>
        <v>0</v>
      </c>
      <c r="Q546" s="282">
        <f>IF(K546="nio",0,IF(K546&gt;0,VLOOKUP(G546,'3-Productie normen'!A:N,VLOOKUP(K546,'3-Productie normen'!$B$31:$C$37,2,FALSE),FALSE)))/VLOOKUP(B546,'2-Kosten per locatie'!$A$14:$C$28,3,FALSE)</f>
        <v>0</v>
      </c>
      <c r="R546" s="282">
        <f t="shared" si="75"/>
        <v>0</v>
      </c>
      <c r="S546" s="282">
        <f t="shared" si="76"/>
        <v>0</v>
      </c>
      <c r="T546" s="283">
        <f>VLOOKUP(G546,'3-Productie normen'!A:N,11,FALSE)</f>
        <v>0</v>
      </c>
      <c r="U546" s="283"/>
      <c r="V546" s="189"/>
      <c r="W546" s="284">
        <f t="shared" si="77"/>
        <v>13880.3</v>
      </c>
    </row>
    <row r="547" spans="1:23" ht="14.1" customHeight="1">
      <c r="A547" s="37">
        <f t="shared" si="71"/>
        <v>547</v>
      </c>
      <c r="B547" s="212" t="s">
        <v>53</v>
      </c>
      <c r="C547" s="265" t="s">
        <v>130</v>
      </c>
      <c r="D547" s="276"/>
      <c r="E547" s="276" t="s">
        <v>757</v>
      </c>
      <c r="F547" s="295" t="s">
        <v>390</v>
      </c>
      <c r="G547" s="265" t="s">
        <v>81</v>
      </c>
      <c r="H547" s="277" t="s">
        <v>134</v>
      </c>
      <c r="I547" s="278">
        <v>28.6</v>
      </c>
      <c r="J547" s="296">
        <f t="shared" si="70"/>
        <v>251</v>
      </c>
      <c r="K547" s="280">
        <v>251</v>
      </c>
      <c r="L547" s="280"/>
      <c r="M547" s="280"/>
      <c r="N547" s="281" t="e">
        <f t="shared" si="72"/>
        <v>#DIV/0!</v>
      </c>
      <c r="O547" s="281">
        <f t="shared" si="73"/>
        <v>0</v>
      </c>
      <c r="P547" s="281">
        <f t="shared" si="74"/>
        <v>0</v>
      </c>
      <c r="Q547" s="282">
        <f>IF(K547="nio",0,IF(K547&gt;0,VLOOKUP(G547,'3-Productie normen'!A:N,VLOOKUP(K547,'3-Productie normen'!$B$31:$C$37,2,FALSE),FALSE)))/VLOOKUP(B547,'2-Kosten per locatie'!$A$14:$C$28,3,FALSE)</f>
        <v>0</v>
      </c>
      <c r="R547" s="282">
        <f t="shared" si="75"/>
        <v>0</v>
      </c>
      <c r="S547" s="282">
        <f t="shared" si="76"/>
        <v>0</v>
      </c>
      <c r="T547" s="283">
        <f>VLOOKUP(G547,'3-Productie normen'!A:N,11,FALSE)</f>
        <v>0</v>
      </c>
      <c r="U547" s="283"/>
      <c r="V547" s="189"/>
      <c r="W547" s="284">
        <f t="shared" si="77"/>
        <v>7178.6</v>
      </c>
    </row>
    <row r="548" spans="1:23" ht="14.1" customHeight="1">
      <c r="A548" s="37">
        <f t="shared" si="71"/>
        <v>548</v>
      </c>
      <c r="B548" s="212" t="s">
        <v>53</v>
      </c>
      <c r="C548" s="265" t="s">
        <v>130</v>
      </c>
      <c r="D548" s="276"/>
      <c r="E548" s="276" t="s">
        <v>758</v>
      </c>
      <c r="F548" s="295" t="s">
        <v>390</v>
      </c>
      <c r="G548" s="265" t="s">
        <v>81</v>
      </c>
      <c r="H548" s="277" t="s">
        <v>134</v>
      </c>
      <c r="I548" s="278">
        <v>28.9</v>
      </c>
      <c r="J548" s="296">
        <f t="shared" si="70"/>
        <v>251</v>
      </c>
      <c r="K548" s="280">
        <v>251</v>
      </c>
      <c r="L548" s="280"/>
      <c r="M548" s="280"/>
      <c r="N548" s="281" t="e">
        <f t="shared" si="72"/>
        <v>#DIV/0!</v>
      </c>
      <c r="O548" s="281">
        <f t="shared" si="73"/>
        <v>0</v>
      </c>
      <c r="P548" s="281">
        <f t="shared" si="74"/>
        <v>0</v>
      </c>
      <c r="Q548" s="282">
        <f>IF(K548="nio",0,IF(K548&gt;0,VLOOKUP(G548,'3-Productie normen'!A:N,VLOOKUP(K548,'3-Productie normen'!$B$31:$C$37,2,FALSE),FALSE)))/VLOOKUP(B548,'2-Kosten per locatie'!$A$14:$C$28,3,FALSE)</f>
        <v>0</v>
      </c>
      <c r="R548" s="282">
        <f t="shared" si="75"/>
        <v>0</v>
      </c>
      <c r="S548" s="282">
        <f t="shared" si="76"/>
        <v>0</v>
      </c>
      <c r="T548" s="283">
        <f>VLOOKUP(G548,'3-Productie normen'!A:N,11,FALSE)</f>
        <v>0</v>
      </c>
      <c r="U548" s="283"/>
      <c r="V548" s="189"/>
      <c r="W548" s="284">
        <f t="shared" si="77"/>
        <v>7253.9</v>
      </c>
    </row>
    <row r="549" spans="1:23" ht="14.1" customHeight="1">
      <c r="A549" s="37">
        <f t="shared" si="71"/>
        <v>549</v>
      </c>
      <c r="B549" s="212" t="s">
        <v>53</v>
      </c>
      <c r="C549" s="265" t="s">
        <v>130</v>
      </c>
      <c r="D549" s="276"/>
      <c r="E549" s="276" t="s">
        <v>759</v>
      </c>
      <c r="F549" s="295" t="s">
        <v>390</v>
      </c>
      <c r="G549" s="265" t="s">
        <v>81</v>
      </c>
      <c r="H549" s="277" t="s">
        <v>134</v>
      </c>
      <c r="I549" s="278">
        <v>28.6</v>
      </c>
      <c r="J549" s="296">
        <f t="shared" si="70"/>
        <v>251</v>
      </c>
      <c r="K549" s="280">
        <v>251</v>
      </c>
      <c r="L549" s="280"/>
      <c r="M549" s="280"/>
      <c r="N549" s="281" t="e">
        <f t="shared" si="72"/>
        <v>#DIV/0!</v>
      </c>
      <c r="O549" s="281">
        <f t="shared" si="73"/>
        <v>0</v>
      </c>
      <c r="P549" s="281">
        <f t="shared" si="74"/>
        <v>0</v>
      </c>
      <c r="Q549" s="282">
        <f>IF(K549="nio",0,IF(K549&gt;0,VLOOKUP(G549,'3-Productie normen'!A:N,VLOOKUP(K549,'3-Productie normen'!$B$31:$C$37,2,FALSE),FALSE)))/VLOOKUP(B549,'2-Kosten per locatie'!$A$14:$C$28,3,FALSE)</f>
        <v>0</v>
      </c>
      <c r="R549" s="282">
        <f t="shared" si="75"/>
        <v>0</v>
      </c>
      <c r="S549" s="282">
        <f t="shared" si="76"/>
        <v>0</v>
      </c>
      <c r="T549" s="283">
        <f>VLOOKUP(G549,'3-Productie normen'!A:N,11,FALSE)</f>
        <v>0</v>
      </c>
      <c r="U549" s="283"/>
      <c r="V549" s="189"/>
      <c r="W549" s="284">
        <f t="shared" si="77"/>
        <v>7178.6</v>
      </c>
    </row>
    <row r="550" spans="1:23" ht="14.1" customHeight="1">
      <c r="A550" s="37">
        <f t="shared" si="71"/>
        <v>550</v>
      </c>
      <c r="B550" s="212" t="s">
        <v>53</v>
      </c>
      <c r="C550" s="265" t="s">
        <v>130</v>
      </c>
      <c r="D550" s="276"/>
      <c r="E550" s="276" t="s">
        <v>760</v>
      </c>
      <c r="F550" s="295" t="s">
        <v>673</v>
      </c>
      <c r="G550" s="265" t="s">
        <v>81</v>
      </c>
      <c r="H550" s="277" t="s">
        <v>665</v>
      </c>
      <c r="I550" s="278">
        <v>15.2</v>
      </c>
      <c r="J550" s="296">
        <f t="shared" si="70"/>
        <v>251</v>
      </c>
      <c r="K550" s="280">
        <v>251</v>
      </c>
      <c r="L550" s="280"/>
      <c r="M550" s="280"/>
      <c r="N550" s="281" t="e">
        <f t="shared" si="72"/>
        <v>#DIV/0!</v>
      </c>
      <c r="O550" s="281">
        <f t="shared" si="73"/>
        <v>0</v>
      </c>
      <c r="P550" s="281">
        <f t="shared" si="74"/>
        <v>0</v>
      </c>
      <c r="Q550" s="282">
        <f>IF(K550="nio",0,IF(K550&gt;0,VLOOKUP(G550,'3-Productie normen'!A:N,VLOOKUP(K550,'3-Productie normen'!$B$31:$C$37,2,FALSE),FALSE)))/VLOOKUP(B550,'2-Kosten per locatie'!$A$14:$C$28,3,FALSE)</f>
        <v>0</v>
      </c>
      <c r="R550" s="282">
        <f t="shared" si="75"/>
        <v>0</v>
      </c>
      <c r="S550" s="282">
        <f t="shared" si="76"/>
        <v>0</v>
      </c>
      <c r="T550" s="283">
        <f>VLOOKUP(G550,'3-Productie normen'!A:N,11,FALSE)</f>
        <v>0</v>
      </c>
      <c r="U550" s="283"/>
      <c r="V550" s="189"/>
      <c r="W550" s="284">
        <f t="shared" si="77"/>
        <v>3815.2</v>
      </c>
    </row>
    <row r="551" spans="1:23" ht="14.1" customHeight="1">
      <c r="A551" s="37">
        <f t="shared" si="71"/>
        <v>551</v>
      </c>
      <c r="B551" s="212" t="s">
        <v>53</v>
      </c>
      <c r="C551" s="265" t="s">
        <v>130</v>
      </c>
      <c r="D551" s="276"/>
      <c r="E551" s="276" t="s">
        <v>761</v>
      </c>
      <c r="F551" s="297" t="s">
        <v>225</v>
      </c>
      <c r="G551" s="265" t="s">
        <v>86</v>
      </c>
      <c r="H551" s="277" t="s">
        <v>665</v>
      </c>
      <c r="I551" s="278">
        <v>41.5</v>
      </c>
      <c r="J551" s="296">
        <f t="shared" si="70"/>
        <v>251</v>
      </c>
      <c r="K551" s="280">
        <v>251</v>
      </c>
      <c r="L551" s="280"/>
      <c r="M551" s="280"/>
      <c r="N551" s="281" t="e">
        <f t="shared" si="72"/>
        <v>#DIV/0!</v>
      </c>
      <c r="O551" s="281">
        <f t="shared" si="73"/>
        <v>0</v>
      </c>
      <c r="P551" s="281">
        <f t="shared" si="74"/>
        <v>0</v>
      </c>
      <c r="Q551" s="282">
        <f>IF(K551="nio",0,IF(K551&gt;0,VLOOKUP(G551,'3-Productie normen'!A:N,VLOOKUP(K551,'3-Productie normen'!$B$31:$C$37,2,FALSE),FALSE)))/VLOOKUP(B551,'2-Kosten per locatie'!$A$14:$C$28,3,FALSE)</f>
        <v>0</v>
      </c>
      <c r="R551" s="282">
        <f t="shared" si="75"/>
        <v>0</v>
      </c>
      <c r="S551" s="282">
        <f t="shared" si="76"/>
        <v>0</v>
      </c>
      <c r="T551" s="283">
        <f>VLOOKUP(G551,'3-Productie normen'!A:N,11,FALSE)</f>
        <v>0</v>
      </c>
      <c r="U551" s="283"/>
      <c r="V551" s="189"/>
      <c r="W551" s="284">
        <f t="shared" si="77"/>
        <v>10416.5</v>
      </c>
    </row>
    <row r="552" spans="1:23" ht="14.1" customHeight="1">
      <c r="A552" s="37">
        <f t="shared" si="71"/>
        <v>552</v>
      </c>
      <c r="B552" s="212" t="s">
        <v>53</v>
      </c>
      <c r="C552" s="265" t="s">
        <v>130</v>
      </c>
      <c r="D552" s="276"/>
      <c r="E552" s="276" t="s">
        <v>762</v>
      </c>
      <c r="F552" s="295" t="s">
        <v>283</v>
      </c>
      <c r="G552" s="265" t="s">
        <v>96</v>
      </c>
      <c r="H552" s="277" t="s">
        <v>134</v>
      </c>
      <c r="I552" s="278">
        <v>21.5</v>
      </c>
      <c r="J552" s="296">
        <f t="shared" si="70"/>
        <v>251</v>
      </c>
      <c r="K552" s="280">
        <v>251</v>
      </c>
      <c r="L552" s="280"/>
      <c r="M552" s="280"/>
      <c r="N552" s="281" t="e">
        <f t="shared" si="72"/>
        <v>#DIV/0!</v>
      </c>
      <c r="O552" s="281">
        <f t="shared" si="73"/>
        <v>0</v>
      </c>
      <c r="P552" s="281">
        <f t="shared" si="74"/>
        <v>0</v>
      </c>
      <c r="Q552" s="282">
        <f>IF(K552="nio",0,IF(K552&gt;0,VLOOKUP(G552,'3-Productie normen'!A:N,VLOOKUP(K552,'3-Productie normen'!$B$31:$C$37,2,FALSE),FALSE)))/VLOOKUP(B552,'2-Kosten per locatie'!$A$14:$C$28,3,FALSE)</f>
        <v>0</v>
      </c>
      <c r="R552" s="282">
        <f t="shared" si="75"/>
        <v>0</v>
      </c>
      <c r="S552" s="282">
        <f t="shared" si="76"/>
        <v>0</v>
      </c>
      <c r="T552" s="283">
        <f>VLOOKUP(G552,'3-Productie normen'!A:N,11,FALSE)</f>
        <v>0</v>
      </c>
      <c r="U552" s="283"/>
      <c r="V552" s="189"/>
      <c r="W552" s="284">
        <f t="shared" si="77"/>
        <v>5396.5</v>
      </c>
    </row>
    <row r="553" spans="1:23" ht="14.1" customHeight="1">
      <c r="A553" s="37">
        <f t="shared" si="71"/>
        <v>553</v>
      </c>
      <c r="B553" s="212" t="s">
        <v>53</v>
      </c>
      <c r="C553" s="265" t="s">
        <v>130</v>
      </c>
      <c r="D553" s="276"/>
      <c r="E553" s="276" t="s">
        <v>763</v>
      </c>
      <c r="F553" s="295" t="s">
        <v>140</v>
      </c>
      <c r="G553" s="265" t="s">
        <v>96</v>
      </c>
      <c r="H553" s="277" t="s">
        <v>665</v>
      </c>
      <c r="I553" s="278">
        <v>40.299999999999997</v>
      </c>
      <c r="J553" s="296">
        <f t="shared" si="70"/>
        <v>251</v>
      </c>
      <c r="K553" s="280">
        <v>251</v>
      </c>
      <c r="L553" s="280"/>
      <c r="M553" s="280"/>
      <c r="N553" s="281" t="e">
        <f t="shared" si="72"/>
        <v>#DIV/0!</v>
      </c>
      <c r="O553" s="281">
        <f t="shared" si="73"/>
        <v>0</v>
      </c>
      <c r="P553" s="281">
        <f t="shared" si="74"/>
        <v>0</v>
      </c>
      <c r="Q553" s="282">
        <f>IF(K553="nio",0,IF(K553&gt;0,VLOOKUP(G553,'3-Productie normen'!A:N,VLOOKUP(K553,'3-Productie normen'!$B$31:$C$37,2,FALSE),FALSE)))/VLOOKUP(B553,'2-Kosten per locatie'!$A$14:$C$28,3,FALSE)</f>
        <v>0</v>
      </c>
      <c r="R553" s="282">
        <f t="shared" si="75"/>
        <v>0</v>
      </c>
      <c r="S553" s="282">
        <f t="shared" si="76"/>
        <v>0</v>
      </c>
      <c r="T553" s="283">
        <f>VLOOKUP(G553,'3-Productie normen'!A:N,11,FALSE)</f>
        <v>0</v>
      </c>
      <c r="U553" s="283"/>
      <c r="V553" s="189"/>
      <c r="W553" s="284">
        <f t="shared" si="77"/>
        <v>10115.299999999999</v>
      </c>
    </row>
    <row r="554" spans="1:23" ht="14.1" customHeight="1">
      <c r="A554" s="37">
        <f t="shared" si="71"/>
        <v>554</v>
      </c>
      <c r="B554" s="212" t="s">
        <v>53</v>
      </c>
      <c r="C554" s="265" t="s">
        <v>130</v>
      </c>
      <c r="D554" s="276"/>
      <c r="E554" s="276" t="s">
        <v>764</v>
      </c>
      <c r="F554" s="295" t="s">
        <v>390</v>
      </c>
      <c r="G554" s="265" t="s">
        <v>81</v>
      </c>
      <c r="H554" s="277" t="s">
        <v>134</v>
      </c>
      <c r="I554" s="278">
        <v>22.7</v>
      </c>
      <c r="J554" s="296">
        <f t="shared" si="70"/>
        <v>251</v>
      </c>
      <c r="K554" s="280">
        <v>251</v>
      </c>
      <c r="L554" s="280"/>
      <c r="M554" s="280"/>
      <c r="N554" s="281" t="e">
        <f t="shared" si="72"/>
        <v>#DIV/0!</v>
      </c>
      <c r="O554" s="281">
        <f t="shared" si="73"/>
        <v>0</v>
      </c>
      <c r="P554" s="281">
        <f t="shared" si="74"/>
        <v>0</v>
      </c>
      <c r="Q554" s="282">
        <f>IF(K554="nio",0,IF(K554&gt;0,VLOOKUP(G554,'3-Productie normen'!A:N,VLOOKUP(K554,'3-Productie normen'!$B$31:$C$37,2,FALSE),FALSE)))/VLOOKUP(B554,'2-Kosten per locatie'!$A$14:$C$28,3,FALSE)</f>
        <v>0</v>
      </c>
      <c r="R554" s="282">
        <f t="shared" si="75"/>
        <v>0</v>
      </c>
      <c r="S554" s="282">
        <f t="shared" si="76"/>
        <v>0</v>
      </c>
      <c r="T554" s="283">
        <f>VLOOKUP(G554,'3-Productie normen'!A:N,11,FALSE)</f>
        <v>0</v>
      </c>
      <c r="U554" s="283"/>
      <c r="V554" s="189"/>
      <c r="W554" s="284">
        <f t="shared" si="77"/>
        <v>5697.7</v>
      </c>
    </row>
    <row r="555" spans="1:23" ht="14.1" customHeight="1">
      <c r="A555" s="37">
        <f t="shared" si="71"/>
        <v>555</v>
      </c>
      <c r="B555" s="212" t="s">
        <v>53</v>
      </c>
      <c r="C555" s="265" t="s">
        <v>130</v>
      </c>
      <c r="D555" s="276"/>
      <c r="E555" s="276" t="s">
        <v>765</v>
      </c>
      <c r="F555" s="295" t="s">
        <v>390</v>
      </c>
      <c r="G555" s="265" t="s">
        <v>81</v>
      </c>
      <c r="H555" s="277" t="s">
        <v>134</v>
      </c>
      <c r="I555" s="278">
        <v>21.5</v>
      </c>
      <c r="J555" s="296">
        <f t="shared" ref="J555:J618" si="78">SUM(K555:M555)</f>
        <v>251</v>
      </c>
      <c r="K555" s="280">
        <v>251</v>
      </c>
      <c r="L555" s="280"/>
      <c r="M555" s="280"/>
      <c r="N555" s="281" t="e">
        <f t="shared" si="72"/>
        <v>#DIV/0!</v>
      </c>
      <c r="O555" s="281">
        <f t="shared" si="73"/>
        <v>0</v>
      </c>
      <c r="P555" s="281">
        <f t="shared" si="74"/>
        <v>0</v>
      </c>
      <c r="Q555" s="282">
        <f>IF(K555="nio",0,IF(K555&gt;0,VLOOKUP(G555,'3-Productie normen'!A:N,VLOOKUP(K555,'3-Productie normen'!$B$31:$C$37,2,FALSE),FALSE)))/VLOOKUP(B555,'2-Kosten per locatie'!$A$14:$C$28,3,FALSE)</f>
        <v>0</v>
      </c>
      <c r="R555" s="282">
        <f t="shared" si="75"/>
        <v>0</v>
      </c>
      <c r="S555" s="282">
        <f t="shared" si="76"/>
        <v>0</v>
      </c>
      <c r="T555" s="283">
        <f>VLOOKUP(G555,'3-Productie normen'!A:N,11,FALSE)</f>
        <v>0</v>
      </c>
      <c r="U555" s="283"/>
      <c r="V555" s="189"/>
      <c r="W555" s="284">
        <f t="shared" si="77"/>
        <v>5396.5</v>
      </c>
    </row>
    <row r="556" spans="1:23" ht="14.1" customHeight="1">
      <c r="A556" s="37">
        <f t="shared" si="71"/>
        <v>556</v>
      </c>
      <c r="B556" s="212" t="s">
        <v>53</v>
      </c>
      <c r="C556" s="265" t="s">
        <v>130</v>
      </c>
      <c r="D556" s="276"/>
      <c r="E556" s="276" t="s">
        <v>766</v>
      </c>
      <c r="F556" s="295" t="s">
        <v>390</v>
      </c>
      <c r="G556" s="265" t="s">
        <v>81</v>
      </c>
      <c r="H556" s="277" t="s">
        <v>134</v>
      </c>
      <c r="I556" s="278">
        <v>23.7</v>
      </c>
      <c r="J556" s="296">
        <f t="shared" si="78"/>
        <v>251</v>
      </c>
      <c r="K556" s="280">
        <v>251</v>
      </c>
      <c r="L556" s="280"/>
      <c r="M556" s="280"/>
      <c r="N556" s="281" t="e">
        <f t="shared" si="72"/>
        <v>#DIV/0!</v>
      </c>
      <c r="O556" s="281">
        <f t="shared" si="73"/>
        <v>0</v>
      </c>
      <c r="P556" s="281">
        <f t="shared" si="74"/>
        <v>0</v>
      </c>
      <c r="Q556" s="282">
        <f>IF(K556="nio",0,IF(K556&gt;0,VLOOKUP(G556,'3-Productie normen'!A:N,VLOOKUP(K556,'3-Productie normen'!$B$31:$C$37,2,FALSE),FALSE)))/VLOOKUP(B556,'2-Kosten per locatie'!$A$14:$C$28,3,FALSE)</f>
        <v>0</v>
      </c>
      <c r="R556" s="282">
        <f t="shared" si="75"/>
        <v>0</v>
      </c>
      <c r="S556" s="282">
        <f t="shared" si="76"/>
        <v>0</v>
      </c>
      <c r="T556" s="283">
        <f>VLOOKUP(G556,'3-Productie normen'!A:N,11,FALSE)</f>
        <v>0</v>
      </c>
      <c r="U556" s="283"/>
      <c r="V556" s="189"/>
      <c r="W556" s="284">
        <f t="shared" si="77"/>
        <v>5948.7</v>
      </c>
    </row>
    <row r="557" spans="1:23" ht="14.1" customHeight="1">
      <c r="A557" s="37">
        <f t="shared" si="71"/>
        <v>557</v>
      </c>
      <c r="B557" s="212" t="s">
        <v>53</v>
      </c>
      <c r="C557" s="265" t="s">
        <v>130</v>
      </c>
      <c r="D557" s="276"/>
      <c r="E557" s="276" t="s">
        <v>767</v>
      </c>
      <c r="F557" s="295" t="s">
        <v>390</v>
      </c>
      <c r="G557" s="265" t="s">
        <v>81</v>
      </c>
      <c r="H557" s="277" t="s">
        <v>134</v>
      </c>
      <c r="I557" s="278">
        <v>31.8</v>
      </c>
      <c r="J557" s="296">
        <f t="shared" si="78"/>
        <v>251</v>
      </c>
      <c r="K557" s="280">
        <v>251</v>
      </c>
      <c r="L557" s="280"/>
      <c r="M557" s="280"/>
      <c r="N557" s="281" t="e">
        <f t="shared" si="72"/>
        <v>#DIV/0!</v>
      </c>
      <c r="O557" s="281">
        <f t="shared" si="73"/>
        <v>0</v>
      </c>
      <c r="P557" s="281">
        <f t="shared" si="74"/>
        <v>0</v>
      </c>
      <c r="Q557" s="282">
        <f>IF(K557="nio",0,IF(K557&gt;0,VLOOKUP(G557,'3-Productie normen'!A:N,VLOOKUP(K557,'3-Productie normen'!$B$31:$C$37,2,FALSE),FALSE)))/VLOOKUP(B557,'2-Kosten per locatie'!$A$14:$C$28,3,FALSE)</f>
        <v>0</v>
      </c>
      <c r="R557" s="282">
        <f t="shared" si="75"/>
        <v>0</v>
      </c>
      <c r="S557" s="282">
        <f t="shared" si="76"/>
        <v>0</v>
      </c>
      <c r="T557" s="283">
        <f>VLOOKUP(G557,'3-Productie normen'!A:N,11,FALSE)</f>
        <v>0</v>
      </c>
      <c r="U557" s="283"/>
      <c r="V557" s="189"/>
      <c r="W557" s="284">
        <f t="shared" si="77"/>
        <v>7981.8</v>
      </c>
    </row>
    <row r="558" spans="1:23" ht="14.1" customHeight="1">
      <c r="A558" s="37">
        <f t="shared" si="71"/>
        <v>558</v>
      </c>
      <c r="B558" s="212" t="s">
        <v>53</v>
      </c>
      <c r="C558" s="265" t="s">
        <v>130</v>
      </c>
      <c r="D558" s="276"/>
      <c r="E558" s="276" t="s">
        <v>768</v>
      </c>
      <c r="F558" s="295" t="s">
        <v>390</v>
      </c>
      <c r="G558" s="265" t="s">
        <v>81</v>
      </c>
      <c r="H558" s="277" t="s">
        <v>134</v>
      </c>
      <c r="I558" s="278">
        <v>28.5</v>
      </c>
      <c r="J558" s="296">
        <f t="shared" si="78"/>
        <v>251</v>
      </c>
      <c r="K558" s="280">
        <v>251</v>
      </c>
      <c r="L558" s="280"/>
      <c r="M558" s="280"/>
      <c r="N558" s="281" t="e">
        <f t="shared" si="72"/>
        <v>#DIV/0!</v>
      </c>
      <c r="O558" s="281">
        <f t="shared" si="73"/>
        <v>0</v>
      </c>
      <c r="P558" s="281">
        <f t="shared" si="74"/>
        <v>0</v>
      </c>
      <c r="Q558" s="282">
        <f>IF(K558="nio",0,IF(K558&gt;0,VLOOKUP(G558,'3-Productie normen'!A:N,VLOOKUP(K558,'3-Productie normen'!$B$31:$C$37,2,FALSE),FALSE)))/VLOOKUP(B558,'2-Kosten per locatie'!$A$14:$C$28,3,FALSE)</f>
        <v>0</v>
      </c>
      <c r="R558" s="282">
        <f t="shared" si="75"/>
        <v>0</v>
      </c>
      <c r="S558" s="282">
        <f t="shared" si="76"/>
        <v>0</v>
      </c>
      <c r="T558" s="283">
        <f>VLOOKUP(G558,'3-Productie normen'!A:N,11,FALSE)</f>
        <v>0</v>
      </c>
      <c r="U558" s="283"/>
      <c r="V558" s="189"/>
      <c r="W558" s="284">
        <f t="shared" si="77"/>
        <v>7153.5</v>
      </c>
    </row>
    <row r="559" spans="1:23" ht="14.1" customHeight="1">
      <c r="A559" s="37">
        <f t="shared" si="71"/>
        <v>559</v>
      </c>
      <c r="B559" s="212" t="s">
        <v>53</v>
      </c>
      <c r="C559" s="265" t="s">
        <v>130</v>
      </c>
      <c r="D559" s="276"/>
      <c r="E559" s="276" t="s">
        <v>769</v>
      </c>
      <c r="F559" s="295" t="s">
        <v>160</v>
      </c>
      <c r="G559" s="265" t="s">
        <v>96</v>
      </c>
      <c r="H559" s="277" t="s">
        <v>134</v>
      </c>
      <c r="I559" s="278">
        <v>24.1</v>
      </c>
      <c r="J559" s="296">
        <f t="shared" si="78"/>
        <v>251</v>
      </c>
      <c r="K559" s="280">
        <v>251</v>
      </c>
      <c r="L559" s="280"/>
      <c r="M559" s="280"/>
      <c r="N559" s="281" t="e">
        <f t="shared" si="72"/>
        <v>#DIV/0!</v>
      </c>
      <c r="O559" s="281">
        <f t="shared" si="73"/>
        <v>0</v>
      </c>
      <c r="P559" s="281">
        <f t="shared" si="74"/>
        <v>0</v>
      </c>
      <c r="Q559" s="282">
        <f>IF(K559="nio",0,IF(K559&gt;0,VLOOKUP(G559,'3-Productie normen'!A:N,VLOOKUP(K559,'3-Productie normen'!$B$31:$C$37,2,FALSE),FALSE)))/VLOOKUP(B559,'2-Kosten per locatie'!$A$14:$C$28,3,FALSE)</f>
        <v>0</v>
      </c>
      <c r="R559" s="282">
        <f t="shared" si="75"/>
        <v>0</v>
      </c>
      <c r="S559" s="282">
        <f t="shared" si="76"/>
        <v>0</v>
      </c>
      <c r="T559" s="283">
        <f>VLOOKUP(G559,'3-Productie normen'!A:N,11,FALSE)</f>
        <v>0</v>
      </c>
      <c r="U559" s="283"/>
      <c r="V559" s="189"/>
      <c r="W559" s="284">
        <f t="shared" si="77"/>
        <v>6049.1</v>
      </c>
    </row>
    <row r="560" spans="1:23" ht="14.1" customHeight="1">
      <c r="A560" s="37">
        <f t="shared" si="71"/>
        <v>560</v>
      </c>
      <c r="B560" s="212" t="s">
        <v>53</v>
      </c>
      <c r="C560" s="265" t="s">
        <v>130</v>
      </c>
      <c r="D560" s="276"/>
      <c r="E560" s="276" t="s">
        <v>770</v>
      </c>
      <c r="F560" s="295" t="s">
        <v>160</v>
      </c>
      <c r="G560" s="265" t="s">
        <v>96</v>
      </c>
      <c r="H560" s="277" t="s">
        <v>665</v>
      </c>
      <c r="I560" s="278">
        <v>16</v>
      </c>
      <c r="J560" s="296">
        <f t="shared" si="78"/>
        <v>251</v>
      </c>
      <c r="K560" s="280">
        <v>251</v>
      </c>
      <c r="L560" s="280"/>
      <c r="M560" s="280"/>
      <c r="N560" s="281" t="e">
        <f t="shared" si="72"/>
        <v>#DIV/0!</v>
      </c>
      <c r="O560" s="281">
        <f t="shared" si="73"/>
        <v>0</v>
      </c>
      <c r="P560" s="281">
        <f t="shared" si="74"/>
        <v>0</v>
      </c>
      <c r="Q560" s="282">
        <f>IF(K560="nio",0,IF(K560&gt;0,VLOOKUP(G560,'3-Productie normen'!A:N,VLOOKUP(K560,'3-Productie normen'!$B$31:$C$37,2,FALSE),FALSE)))/VLOOKUP(B560,'2-Kosten per locatie'!$A$14:$C$28,3,FALSE)</f>
        <v>0</v>
      </c>
      <c r="R560" s="282">
        <f t="shared" si="75"/>
        <v>0</v>
      </c>
      <c r="S560" s="282">
        <f t="shared" si="76"/>
        <v>0</v>
      </c>
      <c r="T560" s="283">
        <f>VLOOKUP(G560,'3-Productie normen'!A:N,11,FALSE)</f>
        <v>0</v>
      </c>
      <c r="U560" s="283"/>
      <c r="V560" s="189"/>
      <c r="W560" s="284">
        <f t="shared" si="77"/>
        <v>4016</v>
      </c>
    </row>
    <row r="561" spans="1:23" ht="14.1" customHeight="1">
      <c r="A561" s="37">
        <f t="shared" si="71"/>
        <v>561</v>
      </c>
      <c r="B561" s="212" t="s">
        <v>53</v>
      </c>
      <c r="C561" s="265" t="s">
        <v>130</v>
      </c>
      <c r="D561" s="276"/>
      <c r="E561" s="276" t="s">
        <v>771</v>
      </c>
      <c r="F561" s="295" t="s">
        <v>235</v>
      </c>
      <c r="G561" s="265" t="s">
        <v>96</v>
      </c>
      <c r="H561" s="277" t="s">
        <v>134</v>
      </c>
      <c r="I561" s="278">
        <v>9</v>
      </c>
      <c r="J561" s="296">
        <f t="shared" si="78"/>
        <v>251</v>
      </c>
      <c r="K561" s="280">
        <v>251</v>
      </c>
      <c r="L561" s="280"/>
      <c r="M561" s="280"/>
      <c r="N561" s="281" t="e">
        <f t="shared" si="72"/>
        <v>#DIV/0!</v>
      </c>
      <c r="O561" s="281">
        <f t="shared" si="73"/>
        <v>0</v>
      </c>
      <c r="P561" s="281">
        <f t="shared" si="74"/>
        <v>0</v>
      </c>
      <c r="Q561" s="282">
        <f>IF(K561="nio",0,IF(K561&gt;0,VLOOKUP(G561,'3-Productie normen'!A:N,VLOOKUP(K561,'3-Productie normen'!$B$31:$C$37,2,FALSE),FALSE)))/VLOOKUP(B561,'2-Kosten per locatie'!$A$14:$C$28,3,FALSE)</f>
        <v>0</v>
      </c>
      <c r="R561" s="282">
        <f t="shared" si="75"/>
        <v>0</v>
      </c>
      <c r="S561" s="282">
        <f t="shared" si="76"/>
        <v>0</v>
      </c>
      <c r="T561" s="283">
        <f>VLOOKUP(G561,'3-Productie normen'!A:N,11,FALSE)</f>
        <v>0</v>
      </c>
      <c r="U561" s="283"/>
      <c r="V561" s="189"/>
      <c r="W561" s="284">
        <f t="shared" si="77"/>
        <v>2259</v>
      </c>
    </row>
    <row r="562" spans="1:23" ht="14.1" customHeight="1">
      <c r="A562" s="37">
        <f t="shared" si="71"/>
        <v>562</v>
      </c>
      <c r="B562" s="212" t="s">
        <v>53</v>
      </c>
      <c r="C562" s="265" t="s">
        <v>130</v>
      </c>
      <c r="D562" s="276"/>
      <c r="E562" s="276" t="s">
        <v>772</v>
      </c>
      <c r="F562" s="295" t="s">
        <v>227</v>
      </c>
      <c r="G562" s="265" t="s">
        <v>96</v>
      </c>
      <c r="H562" s="277" t="s">
        <v>134</v>
      </c>
      <c r="I562" s="278">
        <v>7.5</v>
      </c>
      <c r="J562" s="296">
        <f t="shared" si="78"/>
        <v>251</v>
      </c>
      <c r="K562" s="280">
        <v>251</v>
      </c>
      <c r="L562" s="280"/>
      <c r="M562" s="280"/>
      <c r="N562" s="281" t="e">
        <f t="shared" si="72"/>
        <v>#DIV/0!</v>
      </c>
      <c r="O562" s="281">
        <f t="shared" si="73"/>
        <v>0</v>
      </c>
      <c r="P562" s="281">
        <f t="shared" si="74"/>
        <v>0</v>
      </c>
      <c r="Q562" s="282">
        <f>IF(K562="nio",0,IF(K562&gt;0,VLOOKUP(G562,'3-Productie normen'!A:N,VLOOKUP(K562,'3-Productie normen'!$B$31:$C$37,2,FALSE),FALSE)))/VLOOKUP(B562,'2-Kosten per locatie'!$A$14:$C$28,3,FALSE)</f>
        <v>0</v>
      </c>
      <c r="R562" s="282">
        <f t="shared" si="75"/>
        <v>0</v>
      </c>
      <c r="S562" s="282">
        <f t="shared" si="76"/>
        <v>0</v>
      </c>
      <c r="T562" s="283">
        <f>VLOOKUP(G562,'3-Productie normen'!A:N,11,FALSE)</f>
        <v>0</v>
      </c>
      <c r="U562" s="283"/>
      <c r="V562" s="189"/>
      <c r="W562" s="284">
        <f t="shared" si="77"/>
        <v>1882.5</v>
      </c>
    </row>
    <row r="563" spans="1:23" ht="14.1" customHeight="1">
      <c r="A563" s="37">
        <f t="shared" si="71"/>
        <v>563</v>
      </c>
      <c r="B563" s="212" t="s">
        <v>53</v>
      </c>
      <c r="C563" s="265" t="s">
        <v>130</v>
      </c>
      <c r="D563" s="276"/>
      <c r="E563" s="276" t="s">
        <v>773</v>
      </c>
      <c r="F563" s="295" t="s">
        <v>227</v>
      </c>
      <c r="G563" s="265" t="s">
        <v>96</v>
      </c>
      <c r="H563" s="277" t="s">
        <v>134</v>
      </c>
      <c r="I563" s="278">
        <v>8.3000000000000007</v>
      </c>
      <c r="J563" s="296">
        <f t="shared" si="78"/>
        <v>251</v>
      </c>
      <c r="K563" s="280">
        <v>251</v>
      </c>
      <c r="L563" s="280"/>
      <c r="M563" s="280"/>
      <c r="N563" s="281" t="e">
        <f t="shared" si="72"/>
        <v>#DIV/0!</v>
      </c>
      <c r="O563" s="281">
        <f t="shared" si="73"/>
        <v>0</v>
      </c>
      <c r="P563" s="281">
        <f t="shared" si="74"/>
        <v>0</v>
      </c>
      <c r="Q563" s="282">
        <f>IF(K563="nio",0,IF(K563&gt;0,VLOOKUP(G563,'3-Productie normen'!A:N,VLOOKUP(K563,'3-Productie normen'!$B$31:$C$37,2,FALSE),FALSE)))/VLOOKUP(B563,'2-Kosten per locatie'!$A$14:$C$28,3,FALSE)</f>
        <v>0</v>
      </c>
      <c r="R563" s="282">
        <f t="shared" si="75"/>
        <v>0</v>
      </c>
      <c r="S563" s="282">
        <f t="shared" si="76"/>
        <v>0</v>
      </c>
      <c r="T563" s="283">
        <f>VLOOKUP(G563,'3-Productie normen'!A:N,11,FALSE)</f>
        <v>0</v>
      </c>
      <c r="U563" s="283"/>
      <c r="V563" s="189"/>
      <c r="W563" s="284">
        <f t="shared" si="77"/>
        <v>2083.3000000000002</v>
      </c>
    </row>
    <row r="564" spans="1:23" ht="14.1" customHeight="1">
      <c r="A564" s="37">
        <f t="shared" si="71"/>
        <v>564</v>
      </c>
      <c r="B564" s="212" t="s">
        <v>53</v>
      </c>
      <c r="C564" s="265" t="s">
        <v>130</v>
      </c>
      <c r="D564" s="276"/>
      <c r="E564" s="276" t="s">
        <v>774</v>
      </c>
      <c r="F564" s="295" t="s">
        <v>227</v>
      </c>
      <c r="G564" s="265" t="s">
        <v>96</v>
      </c>
      <c r="H564" s="277" t="s">
        <v>134</v>
      </c>
      <c r="I564" s="278">
        <v>7.7</v>
      </c>
      <c r="J564" s="296">
        <f t="shared" si="78"/>
        <v>251</v>
      </c>
      <c r="K564" s="280">
        <v>251</v>
      </c>
      <c r="L564" s="280"/>
      <c r="M564" s="280"/>
      <c r="N564" s="281" t="e">
        <f t="shared" si="72"/>
        <v>#DIV/0!</v>
      </c>
      <c r="O564" s="281">
        <f t="shared" si="73"/>
        <v>0</v>
      </c>
      <c r="P564" s="281">
        <f t="shared" si="74"/>
        <v>0</v>
      </c>
      <c r="Q564" s="282">
        <f>IF(K564="nio",0,IF(K564&gt;0,VLOOKUP(G564,'3-Productie normen'!A:N,VLOOKUP(K564,'3-Productie normen'!$B$31:$C$37,2,FALSE),FALSE)))/VLOOKUP(B564,'2-Kosten per locatie'!$A$14:$C$28,3,FALSE)</f>
        <v>0</v>
      </c>
      <c r="R564" s="282">
        <f t="shared" si="75"/>
        <v>0</v>
      </c>
      <c r="S564" s="282">
        <f t="shared" si="76"/>
        <v>0</v>
      </c>
      <c r="T564" s="283">
        <f>VLOOKUP(G564,'3-Productie normen'!A:N,11,FALSE)</f>
        <v>0</v>
      </c>
      <c r="U564" s="283"/>
      <c r="V564" s="189"/>
      <c r="W564" s="284">
        <f t="shared" si="77"/>
        <v>1932.7</v>
      </c>
    </row>
    <row r="565" spans="1:23" ht="14.1" customHeight="1">
      <c r="A565" s="37">
        <f t="shared" si="71"/>
        <v>565</v>
      </c>
      <c r="B565" s="212" t="s">
        <v>53</v>
      </c>
      <c r="C565" s="265" t="s">
        <v>130</v>
      </c>
      <c r="D565" s="276"/>
      <c r="E565" s="276" t="s">
        <v>775</v>
      </c>
      <c r="F565" s="295" t="s">
        <v>227</v>
      </c>
      <c r="G565" s="265" t="s">
        <v>96</v>
      </c>
      <c r="H565" s="277" t="s">
        <v>134</v>
      </c>
      <c r="I565" s="278">
        <v>7.5</v>
      </c>
      <c r="J565" s="296">
        <f t="shared" si="78"/>
        <v>251</v>
      </c>
      <c r="K565" s="280">
        <v>251</v>
      </c>
      <c r="L565" s="280"/>
      <c r="M565" s="280"/>
      <c r="N565" s="281" t="e">
        <f t="shared" si="72"/>
        <v>#DIV/0!</v>
      </c>
      <c r="O565" s="281">
        <f t="shared" si="73"/>
        <v>0</v>
      </c>
      <c r="P565" s="281">
        <f t="shared" si="74"/>
        <v>0</v>
      </c>
      <c r="Q565" s="282">
        <f>IF(K565="nio",0,IF(K565&gt;0,VLOOKUP(G565,'3-Productie normen'!A:N,VLOOKUP(K565,'3-Productie normen'!$B$31:$C$37,2,FALSE),FALSE)))/VLOOKUP(B565,'2-Kosten per locatie'!$A$14:$C$28,3,FALSE)</f>
        <v>0</v>
      </c>
      <c r="R565" s="282">
        <f t="shared" si="75"/>
        <v>0</v>
      </c>
      <c r="S565" s="282">
        <f t="shared" si="76"/>
        <v>0</v>
      </c>
      <c r="T565" s="283">
        <f>VLOOKUP(G565,'3-Productie normen'!A:N,11,FALSE)</f>
        <v>0</v>
      </c>
      <c r="U565" s="283"/>
      <c r="V565" s="189"/>
      <c r="W565" s="284">
        <f t="shared" si="77"/>
        <v>1882.5</v>
      </c>
    </row>
    <row r="566" spans="1:23" ht="14.1" customHeight="1">
      <c r="A566" s="37">
        <f t="shared" si="71"/>
        <v>566</v>
      </c>
      <c r="B566" s="212" t="s">
        <v>53</v>
      </c>
      <c r="C566" s="265" t="s">
        <v>130</v>
      </c>
      <c r="D566" s="276"/>
      <c r="E566" s="276" t="s">
        <v>776</v>
      </c>
      <c r="F566" s="295" t="s">
        <v>235</v>
      </c>
      <c r="G566" s="265" t="s">
        <v>96</v>
      </c>
      <c r="H566" s="277" t="s">
        <v>134</v>
      </c>
      <c r="I566" s="278">
        <v>13</v>
      </c>
      <c r="J566" s="296">
        <f t="shared" si="78"/>
        <v>251</v>
      </c>
      <c r="K566" s="280">
        <v>251</v>
      </c>
      <c r="L566" s="280"/>
      <c r="M566" s="280"/>
      <c r="N566" s="281" t="e">
        <f t="shared" si="72"/>
        <v>#DIV/0!</v>
      </c>
      <c r="O566" s="281">
        <f t="shared" si="73"/>
        <v>0</v>
      </c>
      <c r="P566" s="281">
        <f t="shared" si="74"/>
        <v>0</v>
      </c>
      <c r="Q566" s="282">
        <f>IF(K566="nio",0,IF(K566&gt;0,VLOOKUP(G566,'3-Productie normen'!A:N,VLOOKUP(K566,'3-Productie normen'!$B$31:$C$37,2,FALSE),FALSE)))/VLOOKUP(B566,'2-Kosten per locatie'!$A$14:$C$28,3,FALSE)</f>
        <v>0</v>
      </c>
      <c r="R566" s="282">
        <f t="shared" si="75"/>
        <v>0</v>
      </c>
      <c r="S566" s="282">
        <f t="shared" si="76"/>
        <v>0</v>
      </c>
      <c r="T566" s="283">
        <f>VLOOKUP(G566,'3-Productie normen'!A:N,11,FALSE)</f>
        <v>0</v>
      </c>
      <c r="U566" s="283"/>
      <c r="V566" s="189"/>
      <c r="W566" s="284">
        <f t="shared" si="77"/>
        <v>3263</v>
      </c>
    </row>
    <row r="567" spans="1:23" ht="14.1" customHeight="1">
      <c r="A567" s="37">
        <f t="shared" si="71"/>
        <v>567</v>
      </c>
      <c r="B567" s="212" t="s">
        <v>53</v>
      </c>
      <c r="C567" s="265" t="s">
        <v>130</v>
      </c>
      <c r="D567" s="276"/>
      <c r="E567" s="276" t="s">
        <v>777</v>
      </c>
      <c r="F567" s="295" t="s">
        <v>390</v>
      </c>
      <c r="G567" s="265" t="s">
        <v>81</v>
      </c>
      <c r="H567" s="277" t="s">
        <v>134</v>
      </c>
      <c r="I567" s="278">
        <v>15.7</v>
      </c>
      <c r="J567" s="296">
        <f t="shared" si="78"/>
        <v>251</v>
      </c>
      <c r="K567" s="280">
        <v>251</v>
      </c>
      <c r="L567" s="280"/>
      <c r="M567" s="280"/>
      <c r="N567" s="281" t="e">
        <f t="shared" si="72"/>
        <v>#DIV/0!</v>
      </c>
      <c r="O567" s="281">
        <f t="shared" si="73"/>
        <v>0</v>
      </c>
      <c r="P567" s="281">
        <f t="shared" si="74"/>
        <v>0</v>
      </c>
      <c r="Q567" s="282">
        <f>IF(K567="nio",0,IF(K567&gt;0,VLOOKUP(G567,'3-Productie normen'!A:N,VLOOKUP(K567,'3-Productie normen'!$B$31:$C$37,2,FALSE),FALSE)))/VLOOKUP(B567,'2-Kosten per locatie'!$A$14:$C$28,3,FALSE)</f>
        <v>0</v>
      </c>
      <c r="R567" s="282">
        <f t="shared" si="75"/>
        <v>0</v>
      </c>
      <c r="S567" s="282">
        <f t="shared" si="76"/>
        <v>0</v>
      </c>
      <c r="T567" s="283">
        <f>VLOOKUP(G567,'3-Productie normen'!A:N,11,FALSE)</f>
        <v>0</v>
      </c>
      <c r="U567" s="283"/>
      <c r="V567" s="189"/>
      <c r="W567" s="284">
        <f t="shared" si="77"/>
        <v>3940.7</v>
      </c>
    </row>
    <row r="568" spans="1:23" ht="14.1" customHeight="1">
      <c r="A568" s="37">
        <f t="shared" si="71"/>
        <v>568</v>
      </c>
      <c r="B568" s="212" t="s">
        <v>53</v>
      </c>
      <c r="C568" s="265" t="s">
        <v>130</v>
      </c>
      <c r="D568" s="276"/>
      <c r="E568" s="276" t="s">
        <v>778</v>
      </c>
      <c r="F568" s="295" t="s">
        <v>186</v>
      </c>
      <c r="G568" s="265" t="s">
        <v>85</v>
      </c>
      <c r="H568" s="277" t="s">
        <v>134</v>
      </c>
      <c r="I568" s="278">
        <v>13.2</v>
      </c>
      <c r="J568" s="296">
        <f t="shared" si="78"/>
        <v>251</v>
      </c>
      <c r="K568" s="280">
        <v>251</v>
      </c>
      <c r="L568" s="280"/>
      <c r="M568" s="280"/>
      <c r="N568" s="281" t="e">
        <f t="shared" si="72"/>
        <v>#DIV/0!</v>
      </c>
      <c r="O568" s="281">
        <f t="shared" si="73"/>
        <v>0</v>
      </c>
      <c r="P568" s="281">
        <f t="shared" si="74"/>
        <v>0</v>
      </c>
      <c r="Q568" s="282">
        <f>IF(K568="nio",0,IF(K568&gt;0,VLOOKUP(G568,'3-Productie normen'!A:N,VLOOKUP(K568,'3-Productie normen'!$B$31:$C$37,2,FALSE),FALSE)))/VLOOKUP(B568,'2-Kosten per locatie'!$A$14:$C$28,3,FALSE)</f>
        <v>0</v>
      </c>
      <c r="R568" s="282">
        <f t="shared" si="75"/>
        <v>0</v>
      </c>
      <c r="S568" s="282">
        <f t="shared" si="76"/>
        <v>0</v>
      </c>
      <c r="T568" s="283">
        <f>VLOOKUP(G568,'3-Productie normen'!A:N,11,FALSE)</f>
        <v>0</v>
      </c>
      <c r="U568" s="283"/>
      <c r="V568" s="189"/>
      <c r="W568" s="284">
        <f t="shared" si="77"/>
        <v>3313.2</v>
      </c>
    </row>
    <row r="569" spans="1:23" ht="14.1" customHeight="1">
      <c r="A569" s="37">
        <f t="shared" si="71"/>
        <v>569</v>
      </c>
      <c r="B569" s="212" t="s">
        <v>53</v>
      </c>
      <c r="C569" s="265" t="s">
        <v>130</v>
      </c>
      <c r="D569" s="276"/>
      <c r="E569" s="276" t="s">
        <v>779</v>
      </c>
      <c r="F569" s="295" t="s">
        <v>186</v>
      </c>
      <c r="G569" s="265" t="s">
        <v>85</v>
      </c>
      <c r="H569" s="277" t="s">
        <v>665</v>
      </c>
      <c r="I569" s="278">
        <v>17.600000000000001</v>
      </c>
      <c r="J569" s="296">
        <f t="shared" si="78"/>
        <v>251</v>
      </c>
      <c r="K569" s="280">
        <v>251</v>
      </c>
      <c r="L569" s="280"/>
      <c r="M569" s="280"/>
      <c r="N569" s="281" t="e">
        <f t="shared" si="72"/>
        <v>#DIV/0!</v>
      </c>
      <c r="O569" s="281">
        <f t="shared" si="73"/>
        <v>0</v>
      </c>
      <c r="P569" s="281">
        <f t="shared" si="74"/>
        <v>0</v>
      </c>
      <c r="Q569" s="282">
        <f>IF(K569="nio",0,IF(K569&gt;0,VLOOKUP(G569,'3-Productie normen'!A:N,VLOOKUP(K569,'3-Productie normen'!$B$31:$C$37,2,FALSE),FALSE)))/VLOOKUP(B569,'2-Kosten per locatie'!$A$14:$C$28,3,FALSE)</f>
        <v>0</v>
      </c>
      <c r="R569" s="282">
        <f t="shared" si="75"/>
        <v>0</v>
      </c>
      <c r="S569" s="282">
        <f t="shared" si="76"/>
        <v>0</v>
      </c>
      <c r="T569" s="283">
        <f>VLOOKUP(G569,'3-Productie normen'!A:N,11,FALSE)</f>
        <v>0</v>
      </c>
      <c r="U569" s="283"/>
      <c r="V569" s="189"/>
      <c r="W569" s="284">
        <f t="shared" si="77"/>
        <v>4417.6000000000004</v>
      </c>
    </row>
    <row r="570" spans="1:23" ht="14.1" customHeight="1">
      <c r="A570" s="37">
        <f t="shared" si="71"/>
        <v>570</v>
      </c>
      <c r="B570" s="212" t="s">
        <v>53</v>
      </c>
      <c r="C570" s="265" t="s">
        <v>130</v>
      </c>
      <c r="D570" s="276"/>
      <c r="E570" s="276" t="s">
        <v>780</v>
      </c>
      <c r="F570" s="295" t="s">
        <v>186</v>
      </c>
      <c r="G570" s="265" t="s">
        <v>85</v>
      </c>
      <c r="H570" s="277" t="s">
        <v>665</v>
      </c>
      <c r="I570" s="278">
        <v>26.9</v>
      </c>
      <c r="J570" s="296">
        <f t="shared" si="78"/>
        <v>251</v>
      </c>
      <c r="K570" s="280">
        <v>251</v>
      </c>
      <c r="L570" s="280"/>
      <c r="M570" s="280"/>
      <c r="N570" s="281" t="e">
        <f t="shared" si="72"/>
        <v>#DIV/0!</v>
      </c>
      <c r="O570" s="281">
        <f t="shared" si="73"/>
        <v>0</v>
      </c>
      <c r="P570" s="281">
        <f t="shared" si="74"/>
        <v>0</v>
      </c>
      <c r="Q570" s="282">
        <f>IF(K570="nio",0,IF(K570&gt;0,VLOOKUP(G570,'3-Productie normen'!A:N,VLOOKUP(K570,'3-Productie normen'!$B$31:$C$37,2,FALSE),FALSE)))/VLOOKUP(B570,'2-Kosten per locatie'!$A$14:$C$28,3,FALSE)</f>
        <v>0</v>
      </c>
      <c r="R570" s="282">
        <f t="shared" si="75"/>
        <v>0</v>
      </c>
      <c r="S570" s="282">
        <f t="shared" si="76"/>
        <v>0</v>
      </c>
      <c r="T570" s="283">
        <f>VLOOKUP(G570,'3-Productie normen'!A:N,11,FALSE)</f>
        <v>0</v>
      </c>
      <c r="U570" s="283"/>
      <c r="V570" s="189"/>
      <c r="W570" s="284">
        <f t="shared" si="77"/>
        <v>6751.9</v>
      </c>
    </row>
    <row r="571" spans="1:23" ht="14.1" customHeight="1">
      <c r="A571" s="37">
        <f t="shared" si="71"/>
        <v>571</v>
      </c>
      <c r="B571" s="212" t="s">
        <v>53</v>
      </c>
      <c r="C571" s="265" t="s">
        <v>130</v>
      </c>
      <c r="D571" s="276"/>
      <c r="E571" s="276" t="s">
        <v>781</v>
      </c>
      <c r="F571" s="295" t="s">
        <v>186</v>
      </c>
      <c r="G571" s="265" t="s">
        <v>85</v>
      </c>
      <c r="H571" s="277" t="s">
        <v>665</v>
      </c>
      <c r="I571" s="278">
        <v>87.9</v>
      </c>
      <c r="J571" s="296">
        <f t="shared" si="78"/>
        <v>251</v>
      </c>
      <c r="K571" s="280">
        <v>251</v>
      </c>
      <c r="L571" s="280"/>
      <c r="M571" s="280"/>
      <c r="N571" s="281" t="e">
        <f t="shared" si="72"/>
        <v>#DIV/0!</v>
      </c>
      <c r="O571" s="281">
        <f t="shared" si="73"/>
        <v>0</v>
      </c>
      <c r="P571" s="281">
        <f t="shared" si="74"/>
        <v>0</v>
      </c>
      <c r="Q571" s="282">
        <f>IF(K571="nio",0,IF(K571&gt;0,VLOOKUP(G571,'3-Productie normen'!A:N,VLOOKUP(K571,'3-Productie normen'!$B$31:$C$37,2,FALSE),FALSE)))/VLOOKUP(B571,'2-Kosten per locatie'!$A$14:$C$28,3,FALSE)</f>
        <v>0</v>
      </c>
      <c r="R571" s="282">
        <f t="shared" si="75"/>
        <v>0</v>
      </c>
      <c r="S571" s="282">
        <f t="shared" si="76"/>
        <v>0</v>
      </c>
      <c r="T571" s="283">
        <f>VLOOKUP(G571,'3-Productie normen'!A:N,11,FALSE)</f>
        <v>0</v>
      </c>
      <c r="U571" s="283"/>
      <c r="V571" s="189"/>
      <c r="W571" s="284">
        <f t="shared" si="77"/>
        <v>22062.9</v>
      </c>
    </row>
    <row r="572" spans="1:23" ht="14.1" customHeight="1">
      <c r="A572" s="37">
        <f t="shared" si="71"/>
        <v>572</v>
      </c>
      <c r="B572" s="212" t="s">
        <v>53</v>
      </c>
      <c r="C572" s="265" t="s">
        <v>130</v>
      </c>
      <c r="D572" s="276"/>
      <c r="E572" s="276" t="s">
        <v>782</v>
      </c>
      <c r="F572" s="295" t="s">
        <v>89</v>
      </c>
      <c r="G572" s="265" t="s">
        <v>89</v>
      </c>
      <c r="H572" s="277" t="s">
        <v>138</v>
      </c>
      <c r="I572" s="278"/>
      <c r="J572" s="296">
        <f t="shared" si="78"/>
        <v>251</v>
      </c>
      <c r="K572" s="280">
        <v>251</v>
      </c>
      <c r="L572" s="280"/>
      <c r="M572" s="280"/>
      <c r="N572" s="281" t="e">
        <f t="shared" si="72"/>
        <v>#DIV/0!</v>
      </c>
      <c r="O572" s="281">
        <f t="shared" si="73"/>
        <v>0</v>
      </c>
      <c r="P572" s="281">
        <f t="shared" si="74"/>
        <v>0</v>
      </c>
      <c r="Q572" s="282">
        <f>IF(K572="nio",0,IF(K572&gt;0,VLOOKUP(G572,'3-Productie normen'!A:N,VLOOKUP(K572,'3-Productie normen'!$B$31:$C$37,2,FALSE),FALSE)))/VLOOKUP(B572,'2-Kosten per locatie'!$A$14:$C$28,3,FALSE)</f>
        <v>0</v>
      </c>
      <c r="R572" s="282">
        <f t="shared" si="75"/>
        <v>0</v>
      </c>
      <c r="S572" s="282">
        <f t="shared" si="76"/>
        <v>0</v>
      </c>
      <c r="T572" s="283">
        <f>VLOOKUP(G572,'3-Productie normen'!A:N,11,FALSE)</f>
        <v>0</v>
      </c>
      <c r="U572" s="283"/>
      <c r="V572" s="189"/>
      <c r="W572" s="284">
        <f t="shared" si="77"/>
        <v>0</v>
      </c>
    </row>
    <row r="573" spans="1:23" ht="14.1" customHeight="1">
      <c r="A573" s="37">
        <f t="shared" si="71"/>
        <v>573</v>
      </c>
      <c r="B573" s="212" t="s">
        <v>53</v>
      </c>
      <c r="C573" s="265" t="s">
        <v>130</v>
      </c>
      <c r="D573" s="276"/>
      <c r="E573" s="276" t="s">
        <v>783</v>
      </c>
      <c r="F573" s="295" t="s">
        <v>89</v>
      </c>
      <c r="G573" s="265" t="s">
        <v>89</v>
      </c>
      <c r="H573" s="277" t="s">
        <v>138</v>
      </c>
      <c r="I573" s="278"/>
      <c r="J573" s="296">
        <f t="shared" si="78"/>
        <v>251</v>
      </c>
      <c r="K573" s="280">
        <v>251</v>
      </c>
      <c r="L573" s="280"/>
      <c r="M573" s="280"/>
      <c r="N573" s="281" t="e">
        <f t="shared" si="72"/>
        <v>#DIV/0!</v>
      </c>
      <c r="O573" s="281">
        <f t="shared" si="73"/>
        <v>0</v>
      </c>
      <c r="P573" s="281">
        <f t="shared" si="74"/>
        <v>0</v>
      </c>
      <c r="Q573" s="282">
        <f>IF(K573="nio",0,IF(K573&gt;0,VLOOKUP(G573,'3-Productie normen'!A:N,VLOOKUP(K573,'3-Productie normen'!$B$31:$C$37,2,FALSE),FALSE)))/VLOOKUP(B573,'2-Kosten per locatie'!$A$14:$C$28,3,FALSE)</f>
        <v>0</v>
      </c>
      <c r="R573" s="282">
        <f t="shared" si="75"/>
        <v>0</v>
      </c>
      <c r="S573" s="282">
        <f t="shared" si="76"/>
        <v>0</v>
      </c>
      <c r="T573" s="283">
        <f>VLOOKUP(G573,'3-Productie normen'!A:N,11,FALSE)</f>
        <v>0</v>
      </c>
      <c r="U573" s="283"/>
      <c r="V573" s="189"/>
      <c r="W573" s="284">
        <f t="shared" si="77"/>
        <v>0</v>
      </c>
    </row>
    <row r="574" spans="1:23" ht="14.1" customHeight="1">
      <c r="A574" s="37">
        <f t="shared" si="71"/>
        <v>574</v>
      </c>
      <c r="B574" s="212" t="s">
        <v>53</v>
      </c>
      <c r="C574" s="265" t="s">
        <v>130</v>
      </c>
      <c r="D574" s="276"/>
      <c r="E574" s="276" t="s">
        <v>784</v>
      </c>
      <c r="F574" s="295" t="s">
        <v>651</v>
      </c>
      <c r="G574" s="265" t="s">
        <v>94</v>
      </c>
      <c r="H574" s="277" t="s">
        <v>175</v>
      </c>
      <c r="I574" s="278">
        <v>6.9</v>
      </c>
      <c r="J574" s="296">
        <f t="shared" si="78"/>
        <v>502</v>
      </c>
      <c r="K574" s="280">
        <v>251</v>
      </c>
      <c r="L574" s="280">
        <v>251</v>
      </c>
      <c r="M574" s="280"/>
      <c r="N574" s="281" t="e">
        <f t="shared" si="72"/>
        <v>#DIV/0!</v>
      </c>
      <c r="O574" s="281" t="e">
        <f t="shared" si="73"/>
        <v>#DIV/0!</v>
      </c>
      <c r="P574" s="281">
        <f t="shared" si="74"/>
        <v>0</v>
      </c>
      <c r="Q574" s="282">
        <f>IF(K574="nio",0,IF(K574&gt;0,VLOOKUP(G574,'3-Productie normen'!A:N,VLOOKUP(K574,'3-Productie normen'!$B$31:$C$37,2,FALSE),FALSE)))/VLOOKUP(B574,'2-Kosten per locatie'!$A$14:$C$28,3,FALSE)</f>
        <v>0</v>
      </c>
      <c r="R574" s="282">
        <f t="shared" si="75"/>
        <v>0</v>
      </c>
      <c r="S574" s="282">
        <f t="shared" si="76"/>
        <v>0</v>
      </c>
      <c r="T574" s="283">
        <f>VLOOKUP(G574,'3-Productie normen'!A:N,11,FALSE)</f>
        <v>0</v>
      </c>
      <c r="U574" s="283"/>
      <c r="V574" s="189"/>
      <c r="W574" s="284">
        <f t="shared" si="77"/>
        <v>3463.8</v>
      </c>
    </row>
    <row r="575" spans="1:23" ht="14.1" customHeight="1">
      <c r="A575" s="37">
        <f t="shared" si="71"/>
        <v>575</v>
      </c>
      <c r="B575" s="212" t="s">
        <v>53</v>
      </c>
      <c r="C575" s="265" t="s">
        <v>130</v>
      </c>
      <c r="D575" s="276"/>
      <c r="E575" s="276" t="s">
        <v>785</v>
      </c>
      <c r="F575" s="295" t="s">
        <v>651</v>
      </c>
      <c r="G575" s="265" t="s">
        <v>94</v>
      </c>
      <c r="H575" s="277" t="s">
        <v>175</v>
      </c>
      <c r="I575" s="278">
        <v>6.9</v>
      </c>
      <c r="J575" s="296">
        <f t="shared" si="78"/>
        <v>502</v>
      </c>
      <c r="K575" s="280">
        <v>251</v>
      </c>
      <c r="L575" s="280">
        <v>251</v>
      </c>
      <c r="M575" s="280"/>
      <c r="N575" s="281" t="e">
        <f t="shared" si="72"/>
        <v>#DIV/0!</v>
      </c>
      <c r="O575" s="281" t="e">
        <f t="shared" si="73"/>
        <v>#DIV/0!</v>
      </c>
      <c r="P575" s="281">
        <f t="shared" si="74"/>
        <v>0</v>
      </c>
      <c r="Q575" s="282">
        <f>IF(K575="nio",0,IF(K575&gt;0,VLOOKUP(G575,'3-Productie normen'!A:N,VLOOKUP(K575,'3-Productie normen'!$B$31:$C$37,2,FALSE),FALSE)))/VLOOKUP(B575,'2-Kosten per locatie'!$A$14:$C$28,3,FALSE)</f>
        <v>0</v>
      </c>
      <c r="R575" s="282">
        <f t="shared" si="75"/>
        <v>0</v>
      </c>
      <c r="S575" s="282">
        <f t="shared" si="76"/>
        <v>0</v>
      </c>
      <c r="T575" s="283">
        <f>VLOOKUP(G575,'3-Productie normen'!A:N,11,FALSE)</f>
        <v>0</v>
      </c>
      <c r="U575" s="283"/>
      <c r="V575" s="189"/>
      <c r="W575" s="284">
        <f t="shared" si="77"/>
        <v>3463.8</v>
      </c>
    </row>
    <row r="576" spans="1:23" ht="14.1" customHeight="1">
      <c r="A576" s="37">
        <f t="shared" si="71"/>
        <v>576</v>
      </c>
      <c r="B576" s="212" t="s">
        <v>53</v>
      </c>
      <c r="C576" s="265" t="s">
        <v>130</v>
      </c>
      <c r="D576" s="276"/>
      <c r="E576" s="276" t="s">
        <v>786</v>
      </c>
      <c r="F576" s="295" t="s">
        <v>205</v>
      </c>
      <c r="G576" s="265" t="s">
        <v>97</v>
      </c>
      <c r="H576" s="277" t="s">
        <v>175</v>
      </c>
      <c r="I576" s="278">
        <v>4.8</v>
      </c>
      <c r="J576" s="296">
        <f t="shared" si="78"/>
        <v>0</v>
      </c>
      <c r="K576" s="280" t="s">
        <v>151</v>
      </c>
      <c r="L576" s="280"/>
      <c r="M576" s="280"/>
      <c r="N576" s="281">
        <f t="shared" si="72"/>
        <v>0</v>
      </c>
      <c r="O576" s="281">
        <f t="shared" si="73"/>
        <v>0</v>
      </c>
      <c r="P576" s="281">
        <f t="shared" si="74"/>
        <v>0</v>
      </c>
      <c r="Q576" s="282">
        <f>IF(K576="nio",0,IF(K576&gt;0,VLOOKUP(G576,'3-Productie normen'!A:N,VLOOKUP(K576,'3-Productie normen'!$B$31:$C$37,2,FALSE),FALSE)))/VLOOKUP(B576,'2-Kosten per locatie'!$A$14:$C$28,3,FALSE)</f>
        <v>0</v>
      </c>
      <c r="R576" s="282">
        <f t="shared" si="75"/>
        <v>0</v>
      </c>
      <c r="S576" s="282">
        <f t="shared" si="76"/>
        <v>0</v>
      </c>
      <c r="T576" s="283">
        <f>VLOOKUP(G576,'3-Productie normen'!A:N,11,FALSE)</f>
        <v>0</v>
      </c>
      <c r="U576" s="283"/>
      <c r="V576" s="189"/>
      <c r="W576" s="284">
        <f t="shared" si="77"/>
        <v>0</v>
      </c>
    </row>
    <row r="577" spans="1:23" ht="14.1" customHeight="1">
      <c r="A577" s="37">
        <f t="shared" si="71"/>
        <v>577</v>
      </c>
      <c r="B577" s="212" t="s">
        <v>53</v>
      </c>
      <c r="C577" s="265" t="s">
        <v>130</v>
      </c>
      <c r="D577" s="276"/>
      <c r="E577" s="276" t="s">
        <v>787</v>
      </c>
      <c r="F577" s="295" t="s">
        <v>205</v>
      </c>
      <c r="G577" s="265" t="s">
        <v>97</v>
      </c>
      <c r="H577" s="277" t="s">
        <v>175</v>
      </c>
      <c r="I577" s="278">
        <v>0.6</v>
      </c>
      <c r="J577" s="296">
        <f t="shared" si="78"/>
        <v>0</v>
      </c>
      <c r="K577" s="280" t="s">
        <v>151</v>
      </c>
      <c r="L577" s="280"/>
      <c r="M577" s="280"/>
      <c r="N577" s="281">
        <f t="shared" si="72"/>
        <v>0</v>
      </c>
      <c r="O577" s="281">
        <f t="shared" si="73"/>
        <v>0</v>
      </c>
      <c r="P577" s="281">
        <f t="shared" si="74"/>
        <v>0</v>
      </c>
      <c r="Q577" s="282">
        <f>IF(K577="nio",0,IF(K577&gt;0,VLOOKUP(G577,'3-Productie normen'!A:N,VLOOKUP(K577,'3-Productie normen'!$B$31:$C$37,2,FALSE),FALSE)))/VLOOKUP(B577,'2-Kosten per locatie'!$A$14:$C$28,3,FALSE)</f>
        <v>0</v>
      </c>
      <c r="R577" s="282">
        <f t="shared" si="75"/>
        <v>0</v>
      </c>
      <c r="S577" s="282">
        <f t="shared" si="76"/>
        <v>0</v>
      </c>
      <c r="T577" s="283">
        <f>VLOOKUP(G577,'3-Productie normen'!A:N,11,FALSE)</f>
        <v>0</v>
      </c>
      <c r="U577" s="283"/>
      <c r="V577" s="189"/>
      <c r="W577" s="284">
        <f t="shared" si="77"/>
        <v>0</v>
      </c>
    </row>
    <row r="578" spans="1:23" ht="14.1" customHeight="1">
      <c r="A578" s="37">
        <f t="shared" si="71"/>
        <v>578</v>
      </c>
      <c r="B578" s="212" t="s">
        <v>53</v>
      </c>
      <c r="C578" s="265" t="s">
        <v>130</v>
      </c>
      <c r="D578" s="276"/>
      <c r="E578" s="276" t="s">
        <v>788</v>
      </c>
      <c r="F578" s="295" t="s">
        <v>205</v>
      </c>
      <c r="G578" s="265" t="s">
        <v>97</v>
      </c>
      <c r="H578" s="277" t="s">
        <v>175</v>
      </c>
      <c r="I578" s="278">
        <v>0.6</v>
      </c>
      <c r="J578" s="296">
        <f t="shared" si="78"/>
        <v>0</v>
      </c>
      <c r="K578" s="280" t="s">
        <v>151</v>
      </c>
      <c r="L578" s="280"/>
      <c r="M578" s="280"/>
      <c r="N578" s="281">
        <f t="shared" si="72"/>
        <v>0</v>
      </c>
      <c r="O578" s="281">
        <f t="shared" si="73"/>
        <v>0</v>
      </c>
      <c r="P578" s="281">
        <f t="shared" si="74"/>
        <v>0</v>
      </c>
      <c r="Q578" s="282">
        <f>IF(K578="nio",0,IF(K578&gt;0,VLOOKUP(G578,'3-Productie normen'!A:N,VLOOKUP(K578,'3-Productie normen'!$B$31:$C$37,2,FALSE),FALSE)))/VLOOKUP(B578,'2-Kosten per locatie'!$A$14:$C$28,3,FALSE)</f>
        <v>0</v>
      </c>
      <c r="R578" s="282">
        <f t="shared" si="75"/>
        <v>0</v>
      </c>
      <c r="S578" s="282">
        <f t="shared" si="76"/>
        <v>0</v>
      </c>
      <c r="T578" s="283">
        <f>VLOOKUP(G578,'3-Productie normen'!A:N,11,FALSE)</f>
        <v>0</v>
      </c>
      <c r="U578" s="283"/>
      <c r="V578" s="189"/>
      <c r="W578" s="284">
        <f t="shared" si="77"/>
        <v>0</v>
      </c>
    </row>
    <row r="579" spans="1:23" ht="14.1" customHeight="1">
      <c r="A579" s="37">
        <f t="shared" si="71"/>
        <v>579</v>
      </c>
      <c r="B579" s="212" t="s">
        <v>53</v>
      </c>
      <c r="C579" s="265" t="s">
        <v>130</v>
      </c>
      <c r="D579" s="276"/>
      <c r="E579" s="276" t="s">
        <v>789</v>
      </c>
      <c r="F579" s="295" t="s">
        <v>205</v>
      </c>
      <c r="G579" s="265" t="s">
        <v>97</v>
      </c>
      <c r="H579" s="277" t="s">
        <v>175</v>
      </c>
      <c r="I579" s="278">
        <v>0.7</v>
      </c>
      <c r="J579" s="296">
        <f t="shared" si="78"/>
        <v>0</v>
      </c>
      <c r="K579" s="280" t="s">
        <v>151</v>
      </c>
      <c r="L579" s="280"/>
      <c r="M579" s="280"/>
      <c r="N579" s="281">
        <f t="shared" si="72"/>
        <v>0</v>
      </c>
      <c r="O579" s="281">
        <f t="shared" si="73"/>
        <v>0</v>
      </c>
      <c r="P579" s="281">
        <f t="shared" si="74"/>
        <v>0</v>
      </c>
      <c r="Q579" s="282">
        <f>IF(K579="nio",0,IF(K579&gt;0,VLOOKUP(G579,'3-Productie normen'!A:N,VLOOKUP(K579,'3-Productie normen'!$B$31:$C$37,2,FALSE),FALSE)))/VLOOKUP(B579,'2-Kosten per locatie'!$A$14:$C$28,3,FALSE)</f>
        <v>0</v>
      </c>
      <c r="R579" s="282">
        <f t="shared" si="75"/>
        <v>0</v>
      </c>
      <c r="S579" s="282">
        <f t="shared" si="76"/>
        <v>0</v>
      </c>
      <c r="T579" s="283">
        <f>VLOOKUP(G579,'3-Productie normen'!A:N,11,FALSE)</f>
        <v>0</v>
      </c>
      <c r="U579" s="283"/>
      <c r="V579" s="189"/>
      <c r="W579" s="284">
        <f t="shared" si="77"/>
        <v>0</v>
      </c>
    </row>
    <row r="580" spans="1:23" ht="14.1" customHeight="1">
      <c r="A580" s="37">
        <f t="shared" si="71"/>
        <v>580</v>
      </c>
      <c r="B580" s="212" t="s">
        <v>53</v>
      </c>
      <c r="C580" s="265" t="s">
        <v>130</v>
      </c>
      <c r="D580" s="276"/>
      <c r="E580" s="276" t="s">
        <v>790</v>
      </c>
      <c r="F580" s="295" t="s">
        <v>205</v>
      </c>
      <c r="G580" s="265" t="s">
        <v>97</v>
      </c>
      <c r="H580" s="277" t="s">
        <v>175</v>
      </c>
      <c r="I580" s="278">
        <v>1.5</v>
      </c>
      <c r="J580" s="296">
        <f t="shared" si="78"/>
        <v>0</v>
      </c>
      <c r="K580" s="280" t="s">
        <v>151</v>
      </c>
      <c r="L580" s="280"/>
      <c r="M580" s="280"/>
      <c r="N580" s="281">
        <f t="shared" si="72"/>
        <v>0</v>
      </c>
      <c r="O580" s="281">
        <f t="shared" si="73"/>
        <v>0</v>
      </c>
      <c r="P580" s="281">
        <f t="shared" si="74"/>
        <v>0</v>
      </c>
      <c r="Q580" s="282">
        <f>IF(K580="nio",0,IF(K580&gt;0,VLOOKUP(G580,'3-Productie normen'!A:N,VLOOKUP(K580,'3-Productie normen'!$B$31:$C$37,2,FALSE),FALSE)))/VLOOKUP(B580,'2-Kosten per locatie'!$A$14:$C$28,3,FALSE)</f>
        <v>0</v>
      </c>
      <c r="R580" s="282">
        <f t="shared" si="75"/>
        <v>0</v>
      </c>
      <c r="S580" s="282">
        <f t="shared" si="76"/>
        <v>0</v>
      </c>
      <c r="T580" s="283">
        <f>VLOOKUP(G580,'3-Productie normen'!A:N,11,FALSE)</f>
        <v>0</v>
      </c>
      <c r="U580" s="283"/>
      <c r="V580" s="189"/>
      <c r="W580" s="284">
        <f t="shared" si="77"/>
        <v>0</v>
      </c>
    </row>
    <row r="581" spans="1:23" ht="14.1" customHeight="1">
      <c r="A581" s="37">
        <f t="shared" si="71"/>
        <v>581</v>
      </c>
      <c r="B581" s="212" t="s">
        <v>53</v>
      </c>
      <c r="C581" s="265" t="s">
        <v>130</v>
      </c>
      <c r="D581" s="276"/>
      <c r="E581" s="276" t="s">
        <v>791</v>
      </c>
      <c r="F581" s="295" t="s">
        <v>205</v>
      </c>
      <c r="G581" s="265" t="s">
        <v>97</v>
      </c>
      <c r="H581" s="277" t="s">
        <v>175</v>
      </c>
      <c r="I581" s="278">
        <v>6.2</v>
      </c>
      <c r="J581" s="296">
        <f t="shared" si="78"/>
        <v>0</v>
      </c>
      <c r="K581" s="280" t="s">
        <v>151</v>
      </c>
      <c r="L581" s="280"/>
      <c r="M581" s="280"/>
      <c r="N581" s="281">
        <f t="shared" si="72"/>
        <v>0</v>
      </c>
      <c r="O581" s="281">
        <f t="shared" si="73"/>
        <v>0</v>
      </c>
      <c r="P581" s="281">
        <f t="shared" si="74"/>
        <v>0</v>
      </c>
      <c r="Q581" s="282">
        <f>IF(K581="nio",0,IF(K581&gt;0,VLOOKUP(G581,'3-Productie normen'!A:N,VLOOKUP(K581,'3-Productie normen'!$B$31:$C$37,2,FALSE),FALSE)))/VLOOKUP(B581,'2-Kosten per locatie'!$A$14:$C$28,3,FALSE)</f>
        <v>0</v>
      </c>
      <c r="R581" s="282">
        <f t="shared" si="75"/>
        <v>0</v>
      </c>
      <c r="S581" s="282">
        <f t="shared" si="76"/>
        <v>0</v>
      </c>
      <c r="T581" s="283">
        <f>VLOOKUP(G581,'3-Productie normen'!A:N,11,FALSE)</f>
        <v>0</v>
      </c>
      <c r="U581" s="283"/>
      <c r="V581" s="189"/>
      <c r="W581" s="284">
        <f t="shared" si="77"/>
        <v>0</v>
      </c>
    </row>
    <row r="582" spans="1:23" ht="14.1" customHeight="1">
      <c r="A582" s="37">
        <f t="shared" si="71"/>
        <v>582</v>
      </c>
      <c r="B582" s="212" t="s">
        <v>53</v>
      </c>
      <c r="C582" s="265" t="s">
        <v>130</v>
      </c>
      <c r="D582" s="276"/>
      <c r="E582" s="276" t="s">
        <v>792</v>
      </c>
      <c r="F582" s="295" t="s">
        <v>631</v>
      </c>
      <c r="G582" s="265" t="s">
        <v>95</v>
      </c>
      <c r="H582" s="277" t="s">
        <v>138</v>
      </c>
      <c r="I582" s="278">
        <v>11.8</v>
      </c>
      <c r="J582" s="296">
        <f t="shared" si="78"/>
        <v>251</v>
      </c>
      <c r="K582" s="280">
        <v>251</v>
      </c>
      <c r="L582" s="280"/>
      <c r="M582" s="280"/>
      <c r="N582" s="281" t="e">
        <f t="shared" si="72"/>
        <v>#DIV/0!</v>
      </c>
      <c r="O582" s="281">
        <f t="shared" si="73"/>
        <v>0</v>
      </c>
      <c r="P582" s="281">
        <f t="shared" si="74"/>
        <v>0</v>
      </c>
      <c r="Q582" s="282">
        <f>IF(K582="nio",0,IF(K582&gt;0,VLOOKUP(G582,'3-Productie normen'!A:N,VLOOKUP(K582,'3-Productie normen'!$B$31:$C$37,2,FALSE),FALSE)))/VLOOKUP(B582,'2-Kosten per locatie'!$A$14:$C$28,3,FALSE)</f>
        <v>0</v>
      </c>
      <c r="R582" s="282">
        <f t="shared" si="75"/>
        <v>0</v>
      </c>
      <c r="S582" s="282">
        <f t="shared" si="76"/>
        <v>0</v>
      </c>
      <c r="T582" s="283">
        <f>VLOOKUP(G582,'3-Productie normen'!A:N,11,FALSE)</f>
        <v>0</v>
      </c>
      <c r="U582" s="283"/>
      <c r="V582" s="189"/>
      <c r="W582" s="284">
        <f t="shared" si="77"/>
        <v>2961.8</v>
      </c>
    </row>
    <row r="583" spans="1:23" ht="14.1" customHeight="1">
      <c r="A583" s="37">
        <f t="shared" si="71"/>
        <v>583</v>
      </c>
      <c r="B583" s="212" t="s">
        <v>53</v>
      </c>
      <c r="C583" s="265" t="s">
        <v>130</v>
      </c>
      <c r="D583" s="276"/>
      <c r="E583" s="276" t="s">
        <v>793</v>
      </c>
      <c r="F583" s="295" t="s">
        <v>216</v>
      </c>
      <c r="G583" s="265" t="s">
        <v>97</v>
      </c>
      <c r="H583" s="277" t="s">
        <v>175</v>
      </c>
      <c r="I583" s="278">
        <v>4.0999999999999996</v>
      </c>
      <c r="J583" s="296">
        <f t="shared" si="78"/>
        <v>0</v>
      </c>
      <c r="K583" s="280" t="s">
        <v>151</v>
      </c>
      <c r="L583" s="280"/>
      <c r="M583" s="280"/>
      <c r="N583" s="281">
        <f t="shared" si="72"/>
        <v>0</v>
      </c>
      <c r="O583" s="281">
        <f t="shared" si="73"/>
        <v>0</v>
      </c>
      <c r="P583" s="281">
        <f t="shared" si="74"/>
        <v>0</v>
      </c>
      <c r="Q583" s="282">
        <f>IF(K583="nio",0,IF(K583&gt;0,VLOOKUP(G583,'3-Productie normen'!A:N,VLOOKUP(K583,'3-Productie normen'!$B$31:$C$37,2,FALSE),FALSE)))/VLOOKUP(B583,'2-Kosten per locatie'!$A$14:$C$28,3,FALSE)</f>
        <v>0</v>
      </c>
      <c r="R583" s="282">
        <f t="shared" si="75"/>
        <v>0</v>
      </c>
      <c r="S583" s="282">
        <f t="shared" si="76"/>
        <v>0</v>
      </c>
      <c r="T583" s="283">
        <f>VLOOKUP(G583,'3-Productie normen'!A:N,11,FALSE)</f>
        <v>0</v>
      </c>
      <c r="U583" s="283"/>
      <c r="V583" s="189"/>
      <c r="W583" s="284">
        <f t="shared" si="77"/>
        <v>0</v>
      </c>
    </row>
    <row r="584" spans="1:23" ht="14.1" customHeight="1">
      <c r="A584" s="37">
        <f t="shared" si="71"/>
        <v>584</v>
      </c>
      <c r="B584" s="212" t="s">
        <v>53</v>
      </c>
      <c r="C584" s="265" t="s">
        <v>130</v>
      </c>
      <c r="D584" s="276"/>
      <c r="E584" s="276" t="s">
        <v>794</v>
      </c>
      <c r="F584" s="295" t="s">
        <v>390</v>
      </c>
      <c r="G584" s="265" t="s">
        <v>81</v>
      </c>
      <c r="H584" s="277" t="s">
        <v>134</v>
      </c>
      <c r="I584" s="278">
        <v>51</v>
      </c>
      <c r="J584" s="296">
        <f t="shared" si="78"/>
        <v>251</v>
      </c>
      <c r="K584" s="280">
        <v>251</v>
      </c>
      <c r="L584" s="280"/>
      <c r="M584" s="280"/>
      <c r="N584" s="281" t="e">
        <f t="shared" si="72"/>
        <v>#DIV/0!</v>
      </c>
      <c r="O584" s="281">
        <f t="shared" si="73"/>
        <v>0</v>
      </c>
      <c r="P584" s="281">
        <f t="shared" si="74"/>
        <v>0</v>
      </c>
      <c r="Q584" s="282">
        <f>IF(K584="nio",0,IF(K584&gt;0,VLOOKUP(G584,'3-Productie normen'!A:N,VLOOKUP(K584,'3-Productie normen'!$B$31:$C$37,2,FALSE),FALSE)))/VLOOKUP(B584,'2-Kosten per locatie'!$A$14:$C$28,3,FALSE)</f>
        <v>0</v>
      </c>
      <c r="R584" s="282">
        <f t="shared" si="75"/>
        <v>0</v>
      </c>
      <c r="S584" s="282">
        <f t="shared" si="76"/>
        <v>0</v>
      </c>
      <c r="T584" s="283">
        <f>VLOOKUP(G584,'3-Productie normen'!A:N,11,FALSE)</f>
        <v>0</v>
      </c>
      <c r="U584" s="283"/>
      <c r="V584" s="189"/>
      <c r="W584" s="284">
        <f t="shared" si="77"/>
        <v>12801</v>
      </c>
    </row>
    <row r="585" spans="1:23" ht="14.1" customHeight="1">
      <c r="A585" s="37">
        <f t="shared" si="71"/>
        <v>585</v>
      </c>
      <c r="B585" s="212" t="s">
        <v>53</v>
      </c>
      <c r="C585" s="265" t="s">
        <v>130</v>
      </c>
      <c r="D585" s="276"/>
      <c r="E585" s="276" t="s">
        <v>795</v>
      </c>
      <c r="F585" s="295" t="s">
        <v>167</v>
      </c>
      <c r="G585" s="265" t="s">
        <v>81</v>
      </c>
      <c r="H585" s="277" t="s">
        <v>134</v>
      </c>
      <c r="I585" s="278">
        <v>34</v>
      </c>
      <c r="J585" s="296">
        <f t="shared" si="78"/>
        <v>251</v>
      </c>
      <c r="K585" s="280">
        <v>251</v>
      </c>
      <c r="L585" s="280"/>
      <c r="M585" s="280"/>
      <c r="N585" s="281" t="e">
        <f t="shared" si="72"/>
        <v>#DIV/0!</v>
      </c>
      <c r="O585" s="281">
        <f t="shared" si="73"/>
        <v>0</v>
      </c>
      <c r="P585" s="281">
        <f t="shared" si="74"/>
        <v>0</v>
      </c>
      <c r="Q585" s="282">
        <f>IF(K585="nio",0,IF(K585&gt;0,VLOOKUP(G585,'3-Productie normen'!A:N,VLOOKUP(K585,'3-Productie normen'!$B$31:$C$37,2,FALSE),FALSE)))/VLOOKUP(B585,'2-Kosten per locatie'!$A$14:$C$28,3,FALSE)</f>
        <v>0</v>
      </c>
      <c r="R585" s="282">
        <f t="shared" si="75"/>
        <v>0</v>
      </c>
      <c r="S585" s="282">
        <f t="shared" si="76"/>
        <v>0</v>
      </c>
      <c r="T585" s="283">
        <f>VLOOKUP(G585,'3-Productie normen'!A:N,11,FALSE)</f>
        <v>0</v>
      </c>
      <c r="U585" s="283"/>
      <c r="V585" s="189"/>
      <c r="W585" s="284">
        <f t="shared" si="77"/>
        <v>8534</v>
      </c>
    </row>
    <row r="586" spans="1:23" ht="14.1" customHeight="1">
      <c r="A586" s="37">
        <f t="shared" si="71"/>
        <v>586</v>
      </c>
      <c r="B586" s="212" t="s">
        <v>53</v>
      </c>
      <c r="C586" s="265" t="s">
        <v>130</v>
      </c>
      <c r="D586" s="276"/>
      <c r="E586" s="276" t="s">
        <v>795</v>
      </c>
      <c r="F586" s="295" t="s">
        <v>160</v>
      </c>
      <c r="G586" s="265" t="s">
        <v>96</v>
      </c>
      <c r="H586" s="277" t="s">
        <v>134</v>
      </c>
      <c r="I586" s="278"/>
      <c r="J586" s="296">
        <f t="shared" si="78"/>
        <v>251</v>
      </c>
      <c r="K586" s="280">
        <v>251</v>
      </c>
      <c r="L586" s="280"/>
      <c r="M586" s="280"/>
      <c r="N586" s="281" t="e">
        <f t="shared" si="72"/>
        <v>#DIV/0!</v>
      </c>
      <c r="O586" s="281">
        <f t="shared" si="73"/>
        <v>0</v>
      </c>
      <c r="P586" s="281">
        <f t="shared" si="74"/>
        <v>0</v>
      </c>
      <c r="Q586" s="282">
        <f>IF(K586="nio",0,IF(K586&gt;0,VLOOKUP(G586,'3-Productie normen'!A:N,VLOOKUP(K586,'3-Productie normen'!$B$31:$C$37,2,FALSE),FALSE)))/VLOOKUP(B586,'2-Kosten per locatie'!$A$14:$C$28,3,FALSE)</f>
        <v>0</v>
      </c>
      <c r="R586" s="282">
        <f t="shared" si="75"/>
        <v>0</v>
      </c>
      <c r="S586" s="282">
        <f t="shared" si="76"/>
        <v>0</v>
      </c>
      <c r="T586" s="283">
        <f>VLOOKUP(G586,'3-Productie normen'!A:N,11,FALSE)</f>
        <v>0</v>
      </c>
      <c r="U586" s="283"/>
      <c r="V586" s="189"/>
      <c r="W586" s="284">
        <f t="shared" si="77"/>
        <v>0</v>
      </c>
    </row>
    <row r="587" spans="1:23" ht="14.1" customHeight="1">
      <c r="A587" s="37">
        <f t="shared" ref="A587:A650" si="79">A586+1</f>
        <v>587</v>
      </c>
      <c r="B587" s="212" t="s">
        <v>53</v>
      </c>
      <c r="C587" s="265" t="s">
        <v>130</v>
      </c>
      <c r="D587" s="276"/>
      <c r="E587" s="276" t="s">
        <v>796</v>
      </c>
      <c r="F587" s="295" t="s">
        <v>283</v>
      </c>
      <c r="G587" s="265" t="s">
        <v>96</v>
      </c>
      <c r="H587" s="277" t="s">
        <v>665</v>
      </c>
      <c r="I587" s="278">
        <v>55.3</v>
      </c>
      <c r="J587" s="296">
        <f t="shared" si="78"/>
        <v>251</v>
      </c>
      <c r="K587" s="280">
        <v>251</v>
      </c>
      <c r="L587" s="280"/>
      <c r="M587" s="280"/>
      <c r="N587" s="281" t="e">
        <f t="shared" si="72"/>
        <v>#DIV/0!</v>
      </c>
      <c r="O587" s="281">
        <f t="shared" si="73"/>
        <v>0</v>
      </c>
      <c r="P587" s="281">
        <f t="shared" si="74"/>
        <v>0</v>
      </c>
      <c r="Q587" s="282">
        <f>IF(K587="nio",0,IF(K587&gt;0,VLOOKUP(G587,'3-Productie normen'!A:N,VLOOKUP(K587,'3-Productie normen'!$B$31:$C$37,2,FALSE),FALSE)))/VLOOKUP(B587,'2-Kosten per locatie'!$A$14:$C$28,3,FALSE)</f>
        <v>0</v>
      </c>
      <c r="R587" s="282">
        <f t="shared" si="75"/>
        <v>0</v>
      </c>
      <c r="S587" s="282">
        <f t="shared" si="76"/>
        <v>0</v>
      </c>
      <c r="T587" s="283">
        <f>VLOOKUP(G587,'3-Productie normen'!A:N,11,FALSE)</f>
        <v>0</v>
      </c>
      <c r="U587" s="283"/>
      <c r="V587" s="189"/>
      <c r="W587" s="284">
        <f t="shared" si="77"/>
        <v>13880.3</v>
      </c>
    </row>
    <row r="588" spans="1:23" ht="14.1" customHeight="1">
      <c r="A588" s="37">
        <f t="shared" si="79"/>
        <v>588</v>
      </c>
      <c r="B588" s="212" t="s">
        <v>53</v>
      </c>
      <c r="C588" s="265" t="s">
        <v>130</v>
      </c>
      <c r="D588" s="276"/>
      <c r="E588" s="276" t="s">
        <v>797</v>
      </c>
      <c r="F588" s="295" t="s">
        <v>227</v>
      </c>
      <c r="G588" s="265" t="s">
        <v>96</v>
      </c>
      <c r="H588" s="277" t="s">
        <v>134</v>
      </c>
      <c r="I588" s="278">
        <v>9.5</v>
      </c>
      <c r="J588" s="296">
        <f t="shared" si="78"/>
        <v>251</v>
      </c>
      <c r="K588" s="280">
        <v>251</v>
      </c>
      <c r="L588" s="280"/>
      <c r="M588" s="280"/>
      <c r="N588" s="281" t="e">
        <f t="shared" si="72"/>
        <v>#DIV/0!</v>
      </c>
      <c r="O588" s="281">
        <f t="shared" si="73"/>
        <v>0</v>
      </c>
      <c r="P588" s="281">
        <f t="shared" si="74"/>
        <v>0</v>
      </c>
      <c r="Q588" s="282">
        <f>IF(K588="nio",0,IF(K588&gt;0,VLOOKUP(G588,'3-Productie normen'!A:N,VLOOKUP(K588,'3-Productie normen'!$B$31:$C$37,2,FALSE),FALSE)))/VLOOKUP(B588,'2-Kosten per locatie'!$A$14:$C$28,3,FALSE)</f>
        <v>0</v>
      </c>
      <c r="R588" s="282">
        <f t="shared" si="75"/>
        <v>0</v>
      </c>
      <c r="S588" s="282">
        <f t="shared" si="76"/>
        <v>0</v>
      </c>
      <c r="T588" s="283">
        <f>VLOOKUP(G588,'3-Productie normen'!A:N,11,FALSE)</f>
        <v>0</v>
      </c>
      <c r="U588" s="283"/>
      <c r="V588" s="189"/>
      <c r="W588" s="284">
        <f t="shared" si="77"/>
        <v>2384.5</v>
      </c>
    </row>
    <row r="589" spans="1:23" ht="14.1" customHeight="1">
      <c r="A589" s="37">
        <f t="shared" si="79"/>
        <v>589</v>
      </c>
      <c r="B589" s="212" t="s">
        <v>53</v>
      </c>
      <c r="C589" s="265" t="s">
        <v>130</v>
      </c>
      <c r="D589" s="276"/>
      <c r="E589" s="276" t="s">
        <v>798</v>
      </c>
      <c r="F589" s="295" t="s">
        <v>227</v>
      </c>
      <c r="G589" s="265" t="s">
        <v>96</v>
      </c>
      <c r="H589" s="277" t="s">
        <v>134</v>
      </c>
      <c r="I589" s="278">
        <v>9.5</v>
      </c>
      <c r="J589" s="296">
        <f t="shared" si="78"/>
        <v>251</v>
      </c>
      <c r="K589" s="280">
        <v>251</v>
      </c>
      <c r="L589" s="280"/>
      <c r="M589" s="280"/>
      <c r="N589" s="281" t="e">
        <f t="shared" si="72"/>
        <v>#DIV/0!</v>
      </c>
      <c r="O589" s="281">
        <f t="shared" si="73"/>
        <v>0</v>
      </c>
      <c r="P589" s="281">
        <f t="shared" si="74"/>
        <v>0</v>
      </c>
      <c r="Q589" s="282">
        <f>IF(K589="nio",0,IF(K589&gt;0,VLOOKUP(G589,'3-Productie normen'!A:N,VLOOKUP(K589,'3-Productie normen'!$B$31:$C$37,2,FALSE),FALSE)))/VLOOKUP(B589,'2-Kosten per locatie'!$A$14:$C$28,3,FALSE)</f>
        <v>0</v>
      </c>
      <c r="R589" s="282">
        <f t="shared" si="75"/>
        <v>0</v>
      </c>
      <c r="S589" s="282">
        <f t="shared" si="76"/>
        <v>0</v>
      </c>
      <c r="T589" s="283">
        <f>VLOOKUP(G589,'3-Productie normen'!A:N,11,FALSE)</f>
        <v>0</v>
      </c>
      <c r="U589" s="283"/>
      <c r="V589" s="189"/>
      <c r="W589" s="284">
        <f t="shared" si="77"/>
        <v>2384.5</v>
      </c>
    </row>
    <row r="590" spans="1:23" ht="14.1" customHeight="1">
      <c r="A590" s="37">
        <f t="shared" si="79"/>
        <v>590</v>
      </c>
      <c r="B590" s="212" t="s">
        <v>53</v>
      </c>
      <c r="C590" s="265" t="s">
        <v>130</v>
      </c>
      <c r="D590" s="276"/>
      <c r="E590" s="276" t="s">
        <v>799</v>
      </c>
      <c r="F590" s="295" t="s">
        <v>283</v>
      </c>
      <c r="G590" s="265" t="s">
        <v>96</v>
      </c>
      <c r="H590" s="277" t="s">
        <v>134</v>
      </c>
      <c r="I590" s="278">
        <v>55.1</v>
      </c>
      <c r="J590" s="296">
        <f t="shared" si="78"/>
        <v>251</v>
      </c>
      <c r="K590" s="280">
        <v>251</v>
      </c>
      <c r="L590" s="280"/>
      <c r="M590" s="280"/>
      <c r="N590" s="281" t="e">
        <f t="shared" si="72"/>
        <v>#DIV/0!</v>
      </c>
      <c r="O590" s="281">
        <f t="shared" si="73"/>
        <v>0</v>
      </c>
      <c r="P590" s="281">
        <f t="shared" si="74"/>
        <v>0</v>
      </c>
      <c r="Q590" s="282">
        <f>IF(K590="nio",0,IF(K590&gt;0,VLOOKUP(G590,'3-Productie normen'!A:N,VLOOKUP(K590,'3-Productie normen'!$B$31:$C$37,2,FALSE),FALSE)))/VLOOKUP(B590,'2-Kosten per locatie'!$A$14:$C$28,3,FALSE)</f>
        <v>0</v>
      </c>
      <c r="R590" s="282">
        <f t="shared" si="75"/>
        <v>0</v>
      </c>
      <c r="S590" s="282">
        <f t="shared" si="76"/>
        <v>0</v>
      </c>
      <c r="T590" s="283">
        <f>VLOOKUP(G590,'3-Productie normen'!A:N,11,FALSE)</f>
        <v>0</v>
      </c>
      <c r="U590" s="283"/>
      <c r="V590" s="189"/>
      <c r="W590" s="284">
        <f t="shared" si="77"/>
        <v>13830.1</v>
      </c>
    </row>
    <row r="591" spans="1:23" ht="14.1" customHeight="1">
      <c r="A591" s="37">
        <f t="shared" si="79"/>
        <v>591</v>
      </c>
      <c r="B591" s="212" t="s">
        <v>53</v>
      </c>
      <c r="C591" s="265" t="s">
        <v>130</v>
      </c>
      <c r="D591" s="276"/>
      <c r="E591" s="276" t="s">
        <v>800</v>
      </c>
      <c r="F591" s="295" t="s">
        <v>235</v>
      </c>
      <c r="G591" s="265" t="s">
        <v>96</v>
      </c>
      <c r="H591" s="277" t="s">
        <v>665</v>
      </c>
      <c r="I591" s="278">
        <v>15.2</v>
      </c>
      <c r="J591" s="296">
        <f t="shared" si="78"/>
        <v>251</v>
      </c>
      <c r="K591" s="280">
        <v>251</v>
      </c>
      <c r="L591" s="280"/>
      <c r="M591" s="280"/>
      <c r="N591" s="281" t="e">
        <f t="shared" si="72"/>
        <v>#DIV/0!</v>
      </c>
      <c r="O591" s="281">
        <f t="shared" si="73"/>
        <v>0</v>
      </c>
      <c r="P591" s="281">
        <f t="shared" si="74"/>
        <v>0</v>
      </c>
      <c r="Q591" s="282">
        <f>IF(K591="nio",0,IF(K591&gt;0,VLOOKUP(G591,'3-Productie normen'!A:N,VLOOKUP(K591,'3-Productie normen'!$B$31:$C$37,2,FALSE),FALSE)))/VLOOKUP(B591,'2-Kosten per locatie'!$A$14:$C$28,3,FALSE)</f>
        <v>0</v>
      </c>
      <c r="R591" s="282">
        <f t="shared" si="75"/>
        <v>0</v>
      </c>
      <c r="S591" s="282">
        <f t="shared" si="76"/>
        <v>0</v>
      </c>
      <c r="T591" s="283">
        <f>VLOOKUP(G591,'3-Productie normen'!A:N,11,FALSE)</f>
        <v>0</v>
      </c>
      <c r="U591" s="283"/>
      <c r="V591" s="189"/>
      <c r="W591" s="284">
        <f t="shared" si="77"/>
        <v>3815.2</v>
      </c>
    </row>
    <row r="592" spans="1:23" ht="14.1" customHeight="1">
      <c r="A592" s="37">
        <f t="shared" si="79"/>
        <v>592</v>
      </c>
      <c r="B592" s="212" t="s">
        <v>53</v>
      </c>
      <c r="C592" s="265" t="s">
        <v>130</v>
      </c>
      <c r="D592" s="276"/>
      <c r="E592" s="276" t="s">
        <v>801</v>
      </c>
      <c r="F592" s="295" t="s">
        <v>673</v>
      </c>
      <c r="G592" s="265" t="s">
        <v>81</v>
      </c>
      <c r="H592" s="277" t="s">
        <v>665</v>
      </c>
      <c r="I592" s="278">
        <v>12</v>
      </c>
      <c r="J592" s="296">
        <f t="shared" si="78"/>
        <v>251</v>
      </c>
      <c r="K592" s="280">
        <v>251</v>
      </c>
      <c r="L592" s="280"/>
      <c r="M592" s="280"/>
      <c r="N592" s="281" t="e">
        <f t="shared" si="72"/>
        <v>#DIV/0!</v>
      </c>
      <c r="O592" s="281">
        <f t="shared" si="73"/>
        <v>0</v>
      </c>
      <c r="P592" s="281">
        <f t="shared" si="74"/>
        <v>0</v>
      </c>
      <c r="Q592" s="282">
        <f>IF(K592="nio",0,IF(K592&gt;0,VLOOKUP(G592,'3-Productie normen'!A:N,VLOOKUP(K592,'3-Productie normen'!$B$31:$C$37,2,FALSE),FALSE)))/VLOOKUP(B592,'2-Kosten per locatie'!$A$14:$C$28,3,FALSE)</f>
        <v>0</v>
      </c>
      <c r="R592" s="282">
        <f t="shared" si="75"/>
        <v>0</v>
      </c>
      <c r="S592" s="282">
        <f t="shared" si="76"/>
        <v>0</v>
      </c>
      <c r="T592" s="283">
        <f>VLOOKUP(G592,'3-Productie normen'!A:N,11,FALSE)</f>
        <v>0</v>
      </c>
      <c r="U592" s="283"/>
      <c r="V592" s="189"/>
      <c r="W592" s="284">
        <f t="shared" si="77"/>
        <v>3012</v>
      </c>
    </row>
    <row r="593" spans="1:23" ht="14.1" customHeight="1">
      <c r="A593" s="37">
        <f t="shared" si="79"/>
        <v>593</v>
      </c>
      <c r="B593" s="212" t="s">
        <v>53</v>
      </c>
      <c r="C593" s="265" t="s">
        <v>130</v>
      </c>
      <c r="D593" s="276"/>
      <c r="E593" s="276" t="s">
        <v>802</v>
      </c>
      <c r="F593" s="297" t="s">
        <v>225</v>
      </c>
      <c r="G593" s="265" t="s">
        <v>86</v>
      </c>
      <c r="H593" s="277" t="s">
        <v>665</v>
      </c>
      <c r="I593" s="278">
        <v>29.5</v>
      </c>
      <c r="J593" s="296">
        <f t="shared" si="78"/>
        <v>251</v>
      </c>
      <c r="K593" s="280">
        <v>251</v>
      </c>
      <c r="L593" s="280"/>
      <c r="M593" s="280"/>
      <c r="N593" s="281" t="e">
        <f t="shared" si="72"/>
        <v>#DIV/0!</v>
      </c>
      <c r="O593" s="281">
        <f t="shared" si="73"/>
        <v>0</v>
      </c>
      <c r="P593" s="281">
        <f t="shared" si="74"/>
        <v>0</v>
      </c>
      <c r="Q593" s="282">
        <f>IF(K593="nio",0,IF(K593&gt;0,VLOOKUP(G593,'3-Productie normen'!A:N,VLOOKUP(K593,'3-Productie normen'!$B$31:$C$37,2,FALSE),FALSE)))/VLOOKUP(B593,'2-Kosten per locatie'!$A$14:$C$28,3,FALSE)</f>
        <v>0</v>
      </c>
      <c r="R593" s="282">
        <f t="shared" si="75"/>
        <v>0</v>
      </c>
      <c r="S593" s="282">
        <f t="shared" si="76"/>
        <v>0</v>
      </c>
      <c r="T593" s="283">
        <f>VLOOKUP(G593,'3-Productie normen'!A:N,11,FALSE)</f>
        <v>0</v>
      </c>
      <c r="U593" s="283"/>
      <c r="V593" s="189"/>
      <c r="W593" s="284">
        <f t="shared" si="77"/>
        <v>7404.5</v>
      </c>
    </row>
    <row r="594" spans="1:23" ht="14.1" customHeight="1">
      <c r="A594" s="37">
        <f t="shared" si="79"/>
        <v>594</v>
      </c>
      <c r="B594" s="212" t="s">
        <v>53</v>
      </c>
      <c r="C594" s="265" t="s">
        <v>130</v>
      </c>
      <c r="D594" s="276"/>
      <c r="E594" s="276" t="s">
        <v>803</v>
      </c>
      <c r="F594" s="295" t="s">
        <v>235</v>
      </c>
      <c r="G594" s="265" t="s">
        <v>96</v>
      </c>
      <c r="H594" s="277" t="s">
        <v>134</v>
      </c>
      <c r="I594" s="278">
        <v>21.4</v>
      </c>
      <c r="J594" s="296">
        <f t="shared" si="78"/>
        <v>251</v>
      </c>
      <c r="K594" s="280">
        <v>251</v>
      </c>
      <c r="L594" s="280"/>
      <c r="M594" s="280"/>
      <c r="N594" s="281" t="e">
        <f t="shared" si="72"/>
        <v>#DIV/0!</v>
      </c>
      <c r="O594" s="281">
        <f t="shared" si="73"/>
        <v>0</v>
      </c>
      <c r="P594" s="281">
        <f t="shared" si="74"/>
        <v>0</v>
      </c>
      <c r="Q594" s="282">
        <f>IF(K594="nio",0,IF(K594&gt;0,VLOOKUP(G594,'3-Productie normen'!A:N,VLOOKUP(K594,'3-Productie normen'!$B$31:$C$37,2,FALSE),FALSE)))/VLOOKUP(B594,'2-Kosten per locatie'!$A$14:$C$28,3,FALSE)</f>
        <v>0</v>
      </c>
      <c r="R594" s="282">
        <f t="shared" si="75"/>
        <v>0</v>
      </c>
      <c r="S594" s="282">
        <f t="shared" si="76"/>
        <v>0</v>
      </c>
      <c r="T594" s="283">
        <f>VLOOKUP(G594,'3-Productie normen'!A:N,11,FALSE)</f>
        <v>0</v>
      </c>
      <c r="U594" s="283"/>
      <c r="V594" s="189"/>
      <c r="W594" s="284">
        <f t="shared" si="77"/>
        <v>5371.4</v>
      </c>
    </row>
    <row r="595" spans="1:23" ht="14.1" customHeight="1">
      <c r="A595" s="37">
        <f t="shared" si="79"/>
        <v>595</v>
      </c>
      <c r="B595" s="212" t="s">
        <v>53</v>
      </c>
      <c r="C595" s="265" t="s">
        <v>130</v>
      </c>
      <c r="D595" s="276"/>
      <c r="E595" s="276" t="s">
        <v>804</v>
      </c>
      <c r="F595" s="295" t="s">
        <v>235</v>
      </c>
      <c r="G595" s="265" t="s">
        <v>96</v>
      </c>
      <c r="H595" s="277" t="s">
        <v>134</v>
      </c>
      <c r="I595" s="278">
        <v>18.399999999999999</v>
      </c>
      <c r="J595" s="296">
        <f t="shared" si="78"/>
        <v>251</v>
      </c>
      <c r="K595" s="280">
        <v>251</v>
      </c>
      <c r="L595" s="280"/>
      <c r="M595" s="280"/>
      <c r="N595" s="281" t="e">
        <f t="shared" si="72"/>
        <v>#DIV/0!</v>
      </c>
      <c r="O595" s="281">
        <f t="shared" si="73"/>
        <v>0</v>
      </c>
      <c r="P595" s="281">
        <f t="shared" si="74"/>
        <v>0</v>
      </c>
      <c r="Q595" s="282">
        <f>IF(K595="nio",0,IF(K595&gt;0,VLOOKUP(G595,'3-Productie normen'!A:N,VLOOKUP(K595,'3-Productie normen'!$B$31:$C$37,2,FALSE),FALSE)))/VLOOKUP(B595,'2-Kosten per locatie'!$A$14:$C$28,3,FALSE)</f>
        <v>0</v>
      </c>
      <c r="R595" s="282">
        <f t="shared" si="75"/>
        <v>0</v>
      </c>
      <c r="S595" s="282">
        <f t="shared" si="76"/>
        <v>0</v>
      </c>
      <c r="T595" s="283">
        <f>VLOOKUP(G595,'3-Productie normen'!A:N,11,FALSE)</f>
        <v>0</v>
      </c>
      <c r="U595" s="283"/>
      <c r="V595" s="189"/>
      <c r="W595" s="284">
        <f t="shared" si="77"/>
        <v>4618.3999999999996</v>
      </c>
    </row>
    <row r="596" spans="1:23" ht="14.1" customHeight="1">
      <c r="A596" s="37">
        <f t="shared" si="79"/>
        <v>596</v>
      </c>
      <c r="B596" s="212" t="s">
        <v>53</v>
      </c>
      <c r="C596" s="265" t="s">
        <v>130</v>
      </c>
      <c r="D596" s="276"/>
      <c r="E596" s="276" t="s">
        <v>805</v>
      </c>
      <c r="F596" s="295" t="s">
        <v>160</v>
      </c>
      <c r="G596" s="265" t="s">
        <v>96</v>
      </c>
      <c r="H596" s="277" t="s">
        <v>134</v>
      </c>
      <c r="I596" s="278">
        <v>12.6</v>
      </c>
      <c r="J596" s="296">
        <f t="shared" si="78"/>
        <v>251</v>
      </c>
      <c r="K596" s="280">
        <v>251</v>
      </c>
      <c r="L596" s="280"/>
      <c r="M596" s="280"/>
      <c r="N596" s="281" t="e">
        <f t="shared" si="72"/>
        <v>#DIV/0!</v>
      </c>
      <c r="O596" s="281">
        <f t="shared" si="73"/>
        <v>0</v>
      </c>
      <c r="P596" s="281">
        <f t="shared" si="74"/>
        <v>0</v>
      </c>
      <c r="Q596" s="282">
        <f>IF(K596="nio",0,IF(K596&gt;0,VLOOKUP(G596,'3-Productie normen'!A:N,VLOOKUP(K596,'3-Productie normen'!$B$31:$C$37,2,FALSE),FALSE)))/VLOOKUP(B596,'2-Kosten per locatie'!$A$14:$C$28,3,FALSE)</f>
        <v>0</v>
      </c>
      <c r="R596" s="282">
        <f t="shared" si="75"/>
        <v>0</v>
      </c>
      <c r="S596" s="282">
        <f t="shared" si="76"/>
        <v>0</v>
      </c>
      <c r="T596" s="283">
        <f>VLOOKUP(G596,'3-Productie normen'!A:N,11,FALSE)</f>
        <v>0</v>
      </c>
      <c r="U596" s="283"/>
      <c r="V596" s="189"/>
      <c r="W596" s="284">
        <f t="shared" si="77"/>
        <v>3162.6</v>
      </c>
    </row>
    <row r="597" spans="1:23" ht="14.1" customHeight="1">
      <c r="A597" s="37">
        <f t="shared" si="79"/>
        <v>597</v>
      </c>
      <c r="B597" s="212" t="s">
        <v>53</v>
      </c>
      <c r="C597" s="265" t="s">
        <v>130</v>
      </c>
      <c r="D597" s="276"/>
      <c r="E597" s="276" t="s">
        <v>806</v>
      </c>
      <c r="F597" s="295" t="s">
        <v>679</v>
      </c>
      <c r="G597" s="265" t="s">
        <v>81</v>
      </c>
      <c r="H597" s="277" t="s">
        <v>665</v>
      </c>
      <c r="I597" s="278">
        <v>9.1999999999999993</v>
      </c>
      <c r="J597" s="296">
        <f t="shared" si="78"/>
        <v>251</v>
      </c>
      <c r="K597" s="280">
        <v>251</v>
      </c>
      <c r="L597" s="280"/>
      <c r="M597" s="280"/>
      <c r="N597" s="281" t="e">
        <f t="shared" si="72"/>
        <v>#DIV/0!</v>
      </c>
      <c r="O597" s="281">
        <f t="shared" si="73"/>
        <v>0</v>
      </c>
      <c r="P597" s="281">
        <f t="shared" si="74"/>
        <v>0</v>
      </c>
      <c r="Q597" s="282">
        <f>IF(K597="nio",0,IF(K597&gt;0,VLOOKUP(G597,'3-Productie normen'!A:N,VLOOKUP(K597,'3-Productie normen'!$B$31:$C$37,2,FALSE),FALSE)))/VLOOKUP(B597,'2-Kosten per locatie'!$A$14:$C$28,3,FALSE)</f>
        <v>0</v>
      </c>
      <c r="R597" s="282">
        <f t="shared" si="75"/>
        <v>0</v>
      </c>
      <c r="S597" s="282">
        <f t="shared" si="76"/>
        <v>0</v>
      </c>
      <c r="T597" s="283">
        <f>VLOOKUP(G597,'3-Productie normen'!A:N,11,FALSE)</f>
        <v>0</v>
      </c>
      <c r="U597" s="283"/>
      <c r="V597" s="189"/>
      <c r="W597" s="284">
        <f t="shared" si="77"/>
        <v>2309.1999999999998</v>
      </c>
    </row>
    <row r="598" spans="1:23" ht="14.1" customHeight="1">
      <c r="A598" s="37">
        <f t="shared" si="79"/>
        <v>598</v>
      </c>
      <c r="B598" s="212" t="s">
        <v>53</v>
      </c>
      <c r="C598" s="265" t="s">
        <v>130</v>
      </c>
      <c r="D598" s="276"/>
      <c r="E598" s="276" t="s">
        <v>807</v>
      </c>
      <c r="F598" s="295" t="s">
        <v>390</v>
      </c>
      <c r="G598" s="265" t="s">
        <v>81</v>
      </c>
      <c r="H598" s="277" t="s">
        <v>134</v>
      </c>
      <c r="I598" s="278">
        <v>21.8</v>
      </c>
      <c r="J598" s="296">
        <f t="shared" si="78"/>
        <v>251</v>
      </c>
      <c r="K598" s="280">
        <v>251</v>
      </c>
      <c r="L598" s="280"/>
      <c r="M598" s="280"/>
      <c r="N598" s="281" t="e">
        <f t="shared" si="72"/>
        <v>#DIV/0!</v>
      </c>
      <c r="O598" s="281">
        <f t="shared" si="73"/>
        <v>0</v>
      </c>
      <c r="P598" s="281">
        <f t="shared" si="74"/>
        <v>0</v>
      </c>
      <c r="Q598" s="282">
        <f>IF(K598="nio",0,IF(K598&gt;0,VLOOKUP(G598,'3-Productie normen'!A:N,VLOOKUP(K598,'3-Productie normen'!$B$31:$C$37,2,FALSE),FALSE)))/VLOOKUP(B598,'2-Kosten per locatie'!$A$14:$C$28,3,FALSE)</f>
        <v>0</v>
      </c>
      <c r="R598" s="282">
        <f t="shared" si="75"/>
        <v>0</v>
      </c>
      <c r="S598" s="282">
        <f t="shared" si="76"/>
        <v>0</v>
      </c>
      <c r="T598" s="283">
        <f>VLOOKUP(G598,'3-Productie normen'!A:N,11,FALSE)</f>
        <v>0</v>
      </c>
      <c r="U598" s="283"/>
      <c r="V598" s="189"/>
      <c r="W598" s="284">
        <f t="shared" si="77"/>
        <v>5471.8</v>
      </c>
    </row>
    <row r="599" spans="1:23" ht="14.1" customHeight="1">
      <c r="A599" s="37">
        <f t="shared" si="79"/>
        <v>599</v>
      </c>
      <c r="B599" s="212" t="s">
        <v>53</v>
      </c>
      <c r="C599" s="265" t="s">
        <v>130</v>
      </c>
      <c r="D599" s="276"/>
      <c r="E599" s="276" t="s">
        <v>808</v>
      </c>
      <c r="F599" s="295" t="s">
        <v>160</v>
      </c>
      <c r="G599" s="265" t="s">
        <v>96</v>
      </c>
      <c r="H599" s="277" t="s">
        <v>134</v>
      </c>
      <c r="I599" s="278">
        <v>21.8</v>
      </c>
      <c r="J599" s="296">
        <f t="shared" si="78"/>
        <v>251</v>
      </c>
      <c r="K599" s="280">
        <v>251</v>
      </c>
      <c r="L599" s="280"/>
      <c r="M599" s="280"/>
      <c r="N599" s="281" t="e">
        <f t="shared" si="72"/>
        <v>#DIV/0!</v>
      </c>
      <c r="O599" s="281">
        <f t="shared" si="73"/>
        <v>0</v>
      </c>
      <c r="P599" s="281">
        <f t="shared" si="74"/>
        <v>0</v>
      </c>
      <c r="Q599" s="282">
        <f>IF(K599="nio",0,IF(K599&gt;0,VLOOKUP(G599,'3-Productie normen'!A:N,VLOOKUP(K599,'3-Productie normen'!$B$31:$C$37,2,FALSE),FALSE)))/VLOOKUP(B599,'2-Kosten per locatie'!$A$14:$C$28,3,FALSE)</f>
        <v>0</v>
      </c>
      <c r="R599" s="282">
        <f t="shared" si="75"/>
        <v>0</v>
      </c>
      <c r="S599" s="282">
        <f t="shared" si="76"/>
        <v>0</v>
      </c>
      <c r="T599" s="283">
        <f>VLOOKUP(G599,'3-Productie normen'!A:N,11,FALSE)</f>
        <v>0</v>
      </c>
      <c r="U599" s="283"/>
      <c r="V599" s="189"/>
      <c r="W599" s="284">
        <f t="shared" si="77"/>
        <v>5471.8</v>
      </c>
    </row>
    <row r="600" spans="1:23" ht="14.1" customHeight="1">
      <c r="A600" s="37">
        <f t="shared" si="79"/>
        <v>600</v>
      </c>
      <c r="B600" s="212" t="s">
        <v>53</v>
      </c>
      <c r="C600" s="265" t="s">
        <v>130</v>
      </c>
      <c r="D600" s="276"/>
      <c r="E600" s="276" t="s">
        <v>809</v>
      </c>
      <c r="F600" s="295" t="s">
        <v>390</v>
      </c>
      <c r="G600" s="265" t="s">
        <v>81</v>
      </c>
      <c r="H600" s="277" t="s">
        <v>134</v>
      </c>
      <c r="I600" s="278">
        <v>24.5</v>
      </c>
      <c r="J600" s="296">
        <f t="shared" si="78"/>
        <v>251</v>
      </c>
      <c r="K600" s="280">
        <v>251</v>
      </c>
      <c r="L600" s="280"/>
      <c r="M600" s="280"/>
      <c r="N600" s="281" t="e">
        <f t="shared" ref="N600:N624" si="80">IF(K600="nio",0,IF(K600&gt;0,K600*I600/Q600,0))</f>
        <v>#DIV/0!</v>
      </c>
      <c r="O600" s="281">
        <f t="shared" ref="O600:O624" si="81">IF(L600&gt;0,L600*I600/R600,0)</f>
        <v>0</v>
      </c>
      <c r="P600" s="281">
        <f t="shared" ref="P600:P624" si="82">IF(M600&gt;0,M600*I600/S600,0)</f>
        <v>0</v>
      </c>
      <c r="Q600" s="282">
        <f>IF(K600="nio",0,IF(K600&gt;0,VLOOKUP(G600,'3-Productie normen'!A:N,VLOOKUP(K600,'3-Productie normen'!$B$31:$C$37,2,FALSE),FALSE)))/VLOOKUP(B600,'2-Kosten per locatie'!$A$14:$C$28,3,FALSE)</f>
        <v>0</v>
      </c>
      <c r="R600" s="282">
        <f t="shared" ref="R600:R624" si="83">IF(L600&gt;0,Q600*$R$8,0)</f>
        <v>0</v>
      </c>
      <c r="S600" s="282">
        <f t="shared" ref="S600:S624" si="84">IF(M600&gt;0,Q600*$S$8,0)</f>
        <v>0</v>
      </c>
      <c r="T600" s="283">
        <f>VLOOKUP(G600,'3-Productie normen'!A:N,11,FALSE)</f>
        <v>0</v>
      </c>
      <c r="U600" s="283"/>
      <c r="V600" s="189"/>
      <c r="W600" s="284">
        <f t="shared" ref="W600:W624" si="85">J600*I600</f>
        <v>6149.5</v>
      </c>
    </row>
    <row r="601" spans="1:23" ht="14.1" customHeight="1">
      <c r="A601" s="37">
        <f t="shared" si="79"/>
        <v>601</v>
      </c>
      <c r="B601" s="212" t="s">
        <v>53</v>
      </c>
      <c r="C601" s="265" t="s">
        <v>130</v>
      </c>
      <c r="D601" s="276"/>
      <c r="E601" s="276" t="s">
        <v>810</v>
      </c>
      <c r="F601" s="295" t="s">
        <v>390</v>
      </c>
      <c r="G601" s="265" t="s">
        <v>81</v>
      </c>
      <c r="H601" s="277" t="s">
        <v>134</v>
      </c>
      <c r="I601" s="278">
        <v>42.5</v>
      </c>
      <c r="J601" s="296">
        <f t="shared" si="78"/>
        <v>251</v>
      </c>
      <c r="K601" s="280">
        <v>251</v>
      </c>
      <c r="L601" s="280"/>
      <c r="M601" s="280"/>
      <c r="N601" s="281" t="e">
        <f t="shared" si="80"/>
        <v>#DIV/0!</v>
      </c>
      <c r="O601" s="281">
        <f t="shared" si="81"/>
        <v>0</v>
      </c>
      <c r="P601" s="281">
        <f t="shared" si="82"/>
        <v>0</v>
      </c>
      <c r="Q601" s="282">
        <f>IF(K601="nio",0,IF(K601&gt;0,VLOOKUP(G601,'3-Productie normen'!A:N,VLOOKUP(K601,'3-Productie normen'!$B$31:$C$37,2,FALSE),FALSE)))/VLOOKUP(B601,'2-Kosten per locatie'!$A$14:$C$28,3,FALSE)</f>
        <v>0</v>
      </c>
      <c r="R601" s="282">
        <f t="shared" si="83"/>
        <v>0</v>
      </c>
      <c r="S601" s="282">
        <f t="shared" si="84"/>
        <v>0</v>
      </c>
      <c r="T601" s="283">
        <f>VLOOKUP(G601,'3-Productie normen'!A:N,11,FALSE)</f>
        <v>0</v>
      </c>
      <c r="U601" s="283"/>
      <c r="V601" s="189"/>
      <c r="W601" s="284">
        <f t="shared" si="85"/>
        <v>10667.5</v>
      </c>
    </row>
    <row r="602" spans="1:23" ht="14.1" customHeight="1">
      <c r="A602" s="37">
        <f t="shared" si="79"/>
        <v>602</v>
      </c>
      <c r="B602" s="212" t="s">
        <v>53</v>
      </c>
      <c r="C602" s="265" t="s">
        <v>130</v>
      </c>
      <c r="D602" s="276"/>
      <c r="E602" s="276" t="s">
        <v>811</v>
      </c>
      <c r="F602" s="295" t="s">
        <v>160</v>
      </c>
      <c r="G602" s="265" t="s">
        <v>96</v>
      </c>
      <c r="H602" s="277" t="s">
        <v>134</v>
      </c>
      <c r="I602" s="278">
        <v>30.8</v>
      </c>
      <c r="J602" s="296">
        <f t="shared" si="78"/>
        <v>251</v>
      </c>
      <c r="K602" s="280">
        <v>251</v>
      </c>
      <c r="L602" s="280"/>
      <c r="M602" s="280"/>
      <c r="N602" s="281" t="e">
        <f t="shared" si="80"/>
        <v>#DIV/0!</v>
      </c>
      <c r="O602" s="281">
        <f t="shared" si="81"/>
        <v>0</v>
      </c>
      <c r="P602" s="281">
        <f t="shared" si="82"/>
        <v>0</v>
      </c>
      <c r="Q602" s="282">
        <f>IF(K602="nio",0,IF(K602&gt;0,VLOOKUP(G602,'3-Productie normen'!A:N,VLOOKUP(K602,'3-Productie normen'!$B$31:$C$37,2,FALSE),FALSE)))/VLOOKUP(B602,'2-Kosten per locatie'!$A$14:$C$28,3,FALSE)</f>
        <v>0</v>
      </c>
      <c r="R602" s="282">
        <f t="shared" si="83"/>
        <v>0</v>
      </c>
      <c r="S602" s="282">
        <f t="shared" si="84"/>
        <v>0</v>
      </c>
      <c r="T602" s="283">
        <f>VLOOKUP(G602,'3-Productie normen'!A:N,11,FALSE)</f>
        <v>0</v>
      </c>
      <c r="U602" s="283"/>
      <c r="V602" s="189"/>
      <c r="W602" s="284">
        <f t="shared" si="85"/>
        <v>7730.8</v>
      </c>
    </row>
    <row r="603" spans="1:23" ht="14.1" customHeight="1">
      <c r="A603" s="37">
        <f t="shared" si="79"/>
        <v>603</v>
      </c>
      <c r="B603" s="212" t="s">
        <v>53</v>
      </c>
      <c r="C603" s="265" t="s">
        <v>130</v>
      </c>
      <c r="D603" s="276"/>
      <c r="E603" s="276" t="s">
        <v>812</v>
      </c>
      <c r="F603" s="295" t="s">
        <v>390</v>
      </c>
      <c r="G603" s="265" t="s">
        <v>81</v>
      </c>
      <c r="H603" s="277" t="s">
        <v>134</v>
      </c>
      <c r="I603" s="278">
        <v>27.1</v>
      </c>
      <c r="J603" s="296">
        <f t="shared" si="78"/>
        <v>251</v>
      </c>
      <c r="K603" s="280">
        <v>251</v>
      </c>
      <c r="L603" s="280"/>
      <c r="M603" s="280"/>
      <c r="N603" s="281" t="e">
        <f t="shared" si="80"/>
        <v>#DIV/0!</v>
      </c>
      <c r="O603" s="281">
        <f t="shared" si="81"/>
        <v>0</v>
      </c>
      <c r="P603" s="281">
        <f t="shared" si="82"/>
        <v>0</v>
      </c>
      <c r="Q603" s="282">
        <f>IF(K603="nio",0,IF(K603&gt;0,VLOOKUP(G603,'3-Productie normen'!A:N,VLOOKUP(K603,'3-Productie normen'!$B$31:$C$37,2,FALSE),FALSE)))/VLOOKUP(B603,'2-Kosten per locatie'!$A$14:$C$28,3,FALSE)</f>
        <v>0</v>
      </c>
      <c r="R603" s="282">
        <f t="shared" si="83"/>
        <v>0</v>
      </c>
      <c r="S603" s="282">
        <f t="shared" si="84"/>
        <v>0</v>
      </c>
      <c r="T603" s="283">
        <f>VLOOKUP(G603,'3-Productie normen'!A:N,11,FALSE)</f>
        <v>0</v>
      </c>
      <c r="U603" s="283"/>
      <c r="V603" s="189"/>
      <c r="W603" s="284">
        <f t="shared" si="85"/>
        <v>6802.1</v>
      </c>
    </row>
    <row r="604" spans="1:23" ht="14.1" customHeight="1">
      <c r="A604" s="37">
        <f t="shared" si="79"/>
        <v>604</v>
      </c>
      <c r="B604" s="212" t="s">
        <v>53</v>
      </c>
      <c r="C604" s="265" t="s">
        <v>130</v>
      </c>
      <c r="D604" s="276"/>
      <c r="E604" s="276" t="s">
        <v>813</v>
      </c>
      <c r="F604" s="295" t="s">
        <v>235</v>
      </c>
      <c r="G604" s="265" t="s">
        <v>96</v>
      </c>
      <c r="H604" s="277" t="s">
        <v>134</v>
      </c>
      <c r="I604" s="278">
        <v>18.3</v>
      </c>
      <c r="J604" s="296">
        <f t="shared" si="78"/>
        <v>251</v>
      </c>
      <c r="K604" s="280">
        <v>251</v>
      </c>
      <c r="L604" s="280"/>
      <c r="M604" s="280"/>
      <c r="N604" s="281" t="e">
        <f t="shared" si="80"/>
        <v>#DIV/0!</v>
      </c>
      <c r="O604" s="281">
        <f t="shared" si="81"/>
        <v>0</v>
      </c>
      <c r="P604" s="281">
        <f t="shared" si="82"/>
        <v>0</v>
      </c>
      <c r="Q604" s="282">
        <f>IF(K604="nio",0,IF(K604&gt;0,VLOOKUP(G604,'3-Productie normen'!A:N,VLOOKUP(K604,'3-Productie normen'!$B$31:$C$37,2,FALSE),FALSE)))/VLOOKUP(B604,'2-Kosten per locatie'!$A$14:$C$28,3,FALSE)</f>
        <v>0</v>
      </c>
      <c r="R604" s="282">
        <f t="shared" si="83"/>
        <v>0</v>
      </c>
      <c r="S604" s="282">
        <f t="shared" si="84"/>
        <v>0</v>
      </c>
      <c r="T604" s="283">
        <f>VLOOKUP(G604,'3-Productie normen'!A:N,11,FALSE)</f>
        <v>0</v>
      </c>
      <c r="U604" s="283"/>
      <c r="V604" s="189"/>
      <c r="W604" s="284">
        <f t="shared" si="85"/>
        <v>4593.3</v>
      </c>
    </row>
    <row r="605" spans="1:23" ht="14.1" customHeight="1">
      <c r="A605" s="37">
        <f t="shared" si="79"/>
        <v>605</v>
      </c>
      <c r="B605" s="212" t="s">
        <v>53</v>
      </c>
      <c r="C605" s="265" t="s">
        <v>130</v>
      </c>
      <c r="D605" s="276"/>
      <c r="E605" s="276" t="s">
        <v>814</v>
      </c>
      <c r="F605" s="295" t="s">
        <v>140</v>
      </c>
      <c r="G605" s="265" t="s">
        <v>96</v>
      </c>
      <c r="H605" s="277" t="s">
        <v>134</v>
      </c>
      <c r="I605" s="278">
        <v>26.6</v>
      </c>
      <c r="J605" s="296">
        <f t="shared" si="78"/>
        <v>251</v>
      </c>
      <c r="K605" s="280">
        <v>251</v>
      </c>
      <c r="L605" s="280"/>
      <c r="M605" s="280"/>
      <c r="N605" s="281" t="e">
        <f t="shared" si="80"/>
        <v>#DIV/0!</v>
      </c>
      <c r="O605" s="281">
        <f t="shared" si="81"/>
        <v>0</v>
      </c>
      <c r="P605" s="281">
        <f t="shared" si="82"/>
        <v>0</v>
      </c>
      <c r="Q605" s="282">
        <f>IF(K605="nio",0,IF(K605&gt;0,VLOOKUP(G605,'3-Productie normen'!A:N,VLOOKUP(K605,'3-Productie normen'!$B$31:$C$37,2,FALSE),FALSE)))/VLOOKUP(B605,'2-Kosten per locatie'!$A$14:$C$28,3,FALSE)</f>
        <v>0</v>
      </c>
      <c r="R605" s="282">
        <f t="shared" si="83"/>
        <v>0</v>
      </c>
      <c r="S605" s="282">
        <f t="shared" si="84"/>
        <v>0</v>
      </c>
      <c r="T605" s="283">
        <f>VLOOKUP(G605,'3-Productie normen'!A:N,11,FALSE)</f>
        <v>0</v>
      </c>
      <c r="U605" s="283"/>
      <c r="V605" s="189"/>
      <c r="W605" s="284">
        <f t="shared" si="85"/>
        <v>6676.6</v>
      </c>
    </row>
    <row r="606" spans="1:23" ht="14.1" customHeight="1">
      <c r="A606" s="37">
        <f t="shared" si="79"/>
        <v>606</v>
      </c>
      <c r="B606" s="212" t="s">
        <v>53</v>
      </c>
      <c r="C606" s="265" t="s">
        <v>130</v>
      </c>
      <c r="D606" s="276"/>
      <c r="E606" s="276" t="s">
        <v>815</v>
      </c>
      <c r="F606" s="295" t="s">
        <v>227</v>
      </c>
      <c r="G606" s="265" t="s">
        <v>96</v>
      </c>
      <c r="H606" s="277" t="s">
        <v>134</v>
      </c>
      <c r="I606" s="278">
        <v>8.6</v>
      </c>
      <c r="J606" s="296">
        <f t="shared" si="78"/>
        <v>251</v>
      </c>
      <c r="K606" s="280">
        <v>251</v>
      </c>
      <c r="L606" s="280"/>
      <c r="M606" s="280"/>
      <c r="N606" s="281" t="e">
        <f t="shared" si="80"/>
        <v>#DIV/0!</v>
      </c>
      <c r="O606" s="281">
        <f t="shared" si="81"/>
        <v>0</v>
      </c>
      <c r="P606" s="281">
        <f t="shared" si="82"/>
        <v>0</v>
      </c>
      <c r="Q606" s="282">
        <f>IF(K606="nio",0,IF(K606&gt;0,VLOOKUP(G606,'3-Productie normen'!A:N,VLOOKUP(K606,'3-Productie normen'!$B$31:$C$37,2,FALSE),FALSE)))/VLOOKUP(B606,'2-Kosten per locatie'!$A$14:$C$28,3,FALSE)</f>
        <v>0</v>
      </c>
      <c r="R606" s="282">
        <f t="shared" si="83"/>
        <v>0</v>
      </c>
      <c r="S606" s="282">
        <f t="shared" si="84"/>
        <v>0</v>
      </c>
      <c r="T606" s="283">
        <f>VLOOKUP(G606,'3-Productie normen'!A:N,11,FALSE)</f>
        <v>0</v>
      </c>
      <c r="U606" s="283"/>
      <c r="V606" s="189"/>
      <c r="W606" s="284">
        <f t="shared" si="85"/>
        <v>2158.6</v>
      </c>
    </row>
    <row r="607" spans="1:23" ht="14.1" customHeight="1">
      <c r="A607" s="37">
        <f t="shared" si="79"/>
        <v>607</v>
      </c>
      <c r="B607" s="212" t="s">
        <v>53</v>
      </c>
      <c r="C607" s="265" t="s">
        <v>130</v>
      </c>
      <c r="D607" s="276"/>
      <c r="E607" s="276" t="s">
        <v>816</v>
      </c>
      <c r="F607" s="295" t="s">
        <v>227</v>
      </c>
      <c r="G607" s="265" t="s">
        <v>96</v>
      </c>
      <c r="H607" s="277" t="s">
        <v>134</v>
      </c>
      <c r="I607" s="278">
        <v>8.5</v>
      </c>
      <c r="J607" s="296">
        <f t="shared" si="78"/>
        <v>251</v>
      </c>
      <c r="K607" s="280">
        <v>251</v>
      </c>
      <c r="L607" s="280"/>
      <c r="M607" s="280"/>
      <c r="N607" s="281" t="e">
        <f t="shared" si="80"/>
        <v>#DIV/0!</v>
      </c>
      <c r="O607" s="281">
        <f t="shared" si="81"/>
        <v>0</v>
      </c>
      <c r="P607" s="281">
        <f t="shared" si="82"/>
        <v>0</v>
      </c>
      <c r="Q607" s="282">
        <f>IF(K607="nio",0,IF(K607&gt;0,VLOOKUP(G607,'3-Productie normen'!A:N,VLOOKUP(K607,'3-Productie normen'!$B$31:$C$37,2,FALSE),FALSE)))/VLOOKUP(B607,'2-Kosten per locatie'!$A$14:$C$28,3,FALSE)</f>
        <v>0</v>
      </c>
      <c r="R607" s="282">
        <f t="shared" si="83"/>
        <v>0</v>
      </c>
      <c r="S607" s="282">
        <f t="shared" si="84"/>
        <v>0</v>
      </c>
      <c r="T607" s="283">
        <f>VLOOKUP(G607,'3-Productie normen'!A:N,11,FALSE)</f>
        <v>0</v>
      </c>
      <c r="U607" s="283"/>
      <c r="V607" s="189"/>
      <c r="W607" s="284">
        <f t="shared" si="85"/>
        <v>2133.5</v>
      </c>
    </row>
    <row r="608" spans="1:23" ht="14.1" customHeight="1">
      <c r="A608" s="37">
        <f t="shared" si="79"/>
        <v>608</v>
      </c>
      <c r="B608" s="212" t="s">
        <v>53</v>
      </c>
      <c r="C608" s="265" t="s">
        <v>130</v>
      </c>
      <c r="D608" s="276"/>
      <c r="E608" s="276" t="s">
        <v>817</v>
      </c>
      <c r="F608" s="295" t="s">
        <v>227</v>
      </c>
      <c r="G608" s="265" t="s">
        <v>96</v>
      </c>
      <c r="H608" s="277" t="s">
        <v>134</v>
      </c>
      <c r="I608" s="278">
        <v>8.6</v>
      </c>
      <c r="J608" s="296">
        <f t="shared" si="78"/>
        <v>251</v>
      </c>
      <c r="K608" s="280">
        <v>251</v>
      </c>
      <c r="L608" s="280"/>
      <c r="M608" s="280"/>
      <c r="N608" s="281" t="e">
        <f t="shared" si="80"/>
        <v>#DIV/0!</v>
      </c>
      <c r="O608" s="281">
        <f t="shared" si="81"/>
        <v>0</v>
      </c>
      <c r="P608" s="281">
        <f t="shared" si="82"/>
        <v>0</v>
      </c>
      <c r="Q608" s="282">
        <f>IF(K608="nio",0,IF(K608&gt;0,VLOOKUP(G608,'3-Productie normen'!A:N,VLOOKUP(K608,'3-Productie normen'!$B$31:$C$37,2,FALSE),FALSE)))/VLOOKUP(B608,'2-Kosten per locatie'!$A$14:$C$28,3,FALSE)</f>
        <v>0</v>
      </c>
      <c r="R608" s="282">
        <f t="shared" si="83"/>
        <v>0</v>
      </c>
      <c r="S608" s="282">
        <f t="shared" si="84"/>
        <v>0</v>
      </c>
      <c r="T608" s="283">
        <f>VLOOKUP(G608,'3-Productie normen'!A:N,11,FALSE)</f>
        <v>0</v>
      </c>
      <c r="U608" s="283"/>
      <c r="V608" s="189"/>
      <c r="W608" s="284">
        <f t="shared" si="85"/>
        <v>2158.6</v>
      </c>
    </row>
    <row r="609" spans="1:23" ht="14.1" customHeight="1">
      <c r="A609" s="37">
        <f t="shared" si="79"/>
        <v>609</v>
      </c>
      <c r="B609" s="212" t="s">
        <v>53</v>
      </c>
      <c r="C609" s="265" t="s">
        <v>130</v>
      </c>
      <c r="D609" s="276"/>
      <c r="E609" s="276" t="s">
        <v>818</v>
      </c>
      <c r="F609" s="295" t="s">
        <v>186</v>
      </c>
      <c r="G609" s="265" t="s">
        <v>85</v>
      </c>
      <c r="H609" s="277" t="s">
        <v>134</v>
      </c>
      <c r="I609" s="278">
        <v>13.2</v>
      </c>
      <c r="J609" s="296">
        <f t="shared" si="78"/>
        <v>251</v>
      </c>
      <c r="K609" s="280">
        <v>251</v>
      </c>
      <c r="L609" s="280"/>
      <c r="M609" s="280"/>
      <c r="N609" s="281" t="e">
        <f t="shared" si="80"/>
        <v>#DIV/0!</v>
      </c>
      <c r="O609" s="281">
        <f t="shared" si="81"/>
        <v>0</v>
      </c>
      <c r="P609" s="281">
        <f t="shared" si="82"/>
        <v>0</v>
      </c>
      <c r="Q609" s="282">
        <f>IF(K609="nio",0,IF(K609&gt;0,VLOOKUP(G609,'3-Productie normen'!A:N,VLOOKUP(K609,'3-Productie normen'!$B$31:$C$37,2,FALSE),FALSE)))/VLOOKUP(B609,'2-Kosten per locatie'!$A$14:$C$28,3,FALSE)</f>
        <v>0</v>
      </c>
      <c r="R609" s="282">
        <f t="shared" si="83"/>
        <v>0</v>
      </c>
      <c r="S609" s="282">
        <f t="shared" si="84"/>
        <v>0</v>
      </c>
      <c r="T609" s="283">
        <f>VLOOKUP(G609,'3-Productie normen'!A:N,11,FALSE)</f>
        <v>0</v>
      </c>
      <c r="U609" s="283"/>
      <c r="V609" s="189"/>
      <c r="W609" s="284">
        <f t="shared" si="85"/>
        <v>3313.2</v>
      </c>
    </row>
    <row r="610" spans="1:23" ht="14.1" customHeight="1">
      <c r="A610" s="37">
        <f t="shared" si="79"/>
        <v>610</v>
      </c>
      <c r="B610" s="212" t="s">
        <v>53</v>
      </c>
      <c r="C610" s="265" t="s">
        <v>130</v>
      </c>
      <c r="D610" s="276"/>
      <c r="E610" s="276" t="s">
        <v>819</v>
      </c>
      <c r="F610" s="295" t="s">
        <v>186</v>
      </c>
      <c r="G610" s="265" t="s">
        <v>85</v>
      </c>
      <c r="H610" s="277" t="s">
        <v>665</v>
      </c>
      <c r="I610" s="278">
        <v>18.5</v>
      </c>
      <c r="J610" s="296">
        <f t="shared" si="78"/>
        <v>251</v>
      </c>
      <c r="K610" s="280">
        <v>251</v>
      </c>
      <c r="L610" s="280"/>
      <c r="M610" s="280"/>
      <c r="N610" s="281" t="e">
        <f t="shared" si="80"/>
        <v>#DIV/0!</v>
      </c>
      <c r="O610" s="281">
        <f t="shared" si="81"/>
        <v>0</v>
      </c>
      <c r="P610" s="281">
        <f t="shared" si="82"/>
        <v>0</v>
      </c>
      <c r="Q610" s="282">
        <f>IF(K610="nio",0,IF(K610&gt;0,VLOOKUP(G610,'3-Productie normen'!A:N,VLOOKUP(K610,'3-Productie normen'!$B$31:$C$37,2,FALSE),FALSE)))/VLOOKUP(B610,'2-Kosten per locatie'!$A$14:$C$28,3,FALSE)</f>
        <v>0</v>
      </c>
      <c r="R610" s="282">
        <f t="shared" si="83"/>
        <v>0</v>
      </c>
      <c r="S610" s="282">
        <f t="shared" si="84"/>
        <v>0</v>
      </c>
      <c r="T610" s="283">
        <f>VLOOKUP(G610,'3-Productie normen'!A:N,11,FALSE)</f>
        <v>0</v>
      </c>
      <c r="U610" s="283"/>
      <c r="V610" s="189"/>
      <c r="W610" s="284">
        <f t="shared" si="85"/>
        <v>4643.5</v>
      </c>
    </row>
    <row r="611" spans="1:23" ht="14.1" customHeight="1">
      <c r="A611" s="37">
        <f t="shared" si="79"/>
        <v>611</v>
      </c>
      <c r="B611" s="212" t="s">
        <v>53</v>
      </c>
      <c r="C611" s="265" t="s">
        <v>130</v>
      </c>
      <c r="D611" s="276"/>
      <c r="E611" s="276" t="s">
        <v>820</v>
      </c>
      <c r="F611" s="295" t="s">
        <v>186</v>
      </c>
      <c r="G611" s="265" t="s">
        <v>85</v>
      </c>
      <c r="H611" s="277" t="s">
        <v>665</v>
      </c>
      <c r="I611" s="278">
        <v>34.4</v>
      </c>
      <c r="J611" s="296">
        <f t="shared" si="78"/>
        <v>251</v>
      </c>
      <c r="K611" s="280">
        <v>251</v>
      </c>
      <c r="L611" s="280"/>
      <c r="M611" s="280"/>
      <c r="N611" s="281" t="e">
        <f t="shared" si="80"/>
        <v>#DIV/0!</v>
      </c>
      <c r="O611" s="281">
        <f t="shared" si="81"/>
        <v>0</v>
      </c>
      <c r="P611" s="281">
        <f t="shared" si="82"/>
        <v>0</v>
      </c>
      <c r="Q611" s="282">
        <f>IF(K611="nio",0,IF(K611&gt;0,VLOOKUP(G611,'3-Productie normen'!A:N,VLOOKUP(K611,'3-Productie normen'!$B$31:$C$37,2,FALSE),FALSE)))/VLOOKUP(B611,'2-Kosten per locatie'!$A$14:$C$28,3,FALSE)</f>
        <v>0</v>
      </c>
      <c r="R611" s="282">
        <f t="shared" si="83"/>
        <v>0</v>
      </c>
      <c r="S611" s="282">
        <f t="shared" si="84"/>
        <v>0</v>
      </c>
      <c r="T611" s="283">
        <f>VLOOKUP(G611,'3-Productie normen'!A:N,11,FALSE)</f>
        <v>0</v>
      </c>
      <c r="U611" s="283"/>
      <c r="V611" s="189"/>
      <c r="W611" s="284">
        <f t="shared" si="85"/>
        <v>8634.4</v>
      </c>
    </row>
    <row r="612" spans="1:23" ht="14.1" customHeight="1">
      <c r="A612" s="37">
        <f t="shared" si="79"/>
        <v>612</v>
      </c>
      <c r="B612" s="212" t="s">
        <v>53</v>
      </c>
      <c r="C612" s="265" t="s">
        <v>130</v>
      </c>
      <c r="D612" s="276"/>
      <c r="E612" s="276" t="s">
        <v>821</v>
      </c>
      <c r="F612" s="295" t="s">
        <v>186</v>
      </c>
      <c r="G612" s="265" t="s">
        <v>85</v>
      </c>
      <c r="H612" s="277" t="s">
        <v>665</v>
      </c>
      <c r="I612" s="278">
        <v>86.3</v>
      </c>
      <c r="J612" s="296">
        <f t="shared" si="78"/>
        <v>251</v>
      </c>
      <c r="K612" s="280">
        <v>251</v>
      </c>
      <c r="L612" s="280"/>
      <c r="M612" s="280"/>
      <c r="N612" s="281" t="e">
        <f t="shared" si="80"/>
        <v>#DIV/0!</v>
      </c>
      <c r="O612" s="281">
        <f t="shared" si="81"/>
        <v>0</v>
      </c>
      <c r="P612" s="281">
        <f t="shared" si="82"/>
        <v>0</v>
      </c>
      <c r="Q612" s="282">
        <f>IF(K612="nio",0,IF(K612&gt;0,VLOOKUP(G612,'3-Productie normen'!A:N,VLOOKUP(K612,'3-Productie normen'!$B$31:$C$37,2,FALSE),FALSE)))/VLOOKUP(B612,'2-Kosten per locatie'!$A$14:$C$28,3,FALSE)</f>
        <v>0</v>
      </c>
      <c r="R612" s="282">
        <f t="shared" si="83"/>
        <v>0</v>
      </c>
      <c r="S612" s="282">
        <f t="shared" si="84"/>
        <v>0</v>
      </c>
      <c r="T612" s="283">
        <f>VLOOKUP(G612,'3-Productie normen'!A:N,11,FALSE)</f>
        <v>0</v>
      </c>
      <c r="U612" s="283"/>
      <c r="V612" s="189"/>
      <c r="W612" s="284">
        <f t="shared" si="85"/>
        <v>21661.3</v>
      </c>
    </row>
    <row r="613" spans="1:23" ht="14.1" customHeight="1">
      <c r="A613" s="37">
        <f t="shared" si="79"/>
        <v>613</v>
      </c>
      <c r="B613" s="212" t="s">
        <v>53</v>
      </c>
      <c r="C613" s="265" t="s">
        <v>130</v>
      </c>
      <c r="D613" s="276"/>
      <c r="E613" s="276" t="s">
        <v>822</v>
      </c>
      <c r="F613" s="295" t="s">
        <v>89</v>
      </c>
      <c r="G613" s="265" t="s">
        <v>89</v>
      </c>
      <c r="H613" s="277" t="s">
        <v>138</v>
      </c>
      <c r="I613" s="278"/>
      <c r="J613" s="296">
        <f t="shared" si="78"/>
        <v>251</v>
      </c>
      <c r="K613" s="280">
        <v>251</v>
      </c>
      <c r="L613" s="280"/>
      <c r="M613" s="280"/>
      <c r="N613" s="281" t="e">
        <f t="shared" si="80"/>
        <v>#DIV/0!</v>
      </c>
      <c r="O613" s="281">
        <f t="shared" si="81"/>
        <v>0</v>
      </c>
      <c r="P613" s="281">
        <f t="shared" si="82"/>
        <v>0</v>
      </c>
      <c r="Q613" s="282">
        <f>IF(K613="nio",0,IF(K613&gt;0,VLOOKUP(G613,'3-Productie normen'!A:N,VLOOKUP(K613,'3-Productie normen'!$B$31:$C$37,2,FALSE),FALSE)))/VLOOKUP(B613,'2-Kosten per locatie'!$A$14:$C$28,3,FALSE)</f>
        <v>0</v>
      </c>
      <c r="R613" s="282">
        <f t="shared" si="83"/>
        <v>0</v>
      </c>
      <c r="S613" s="282">
        <f t="shared" si="84"/>
        <v>0</v>
      </c>
      <c r="T613" s="283">
        <f>VLOOKUP(G613,'3-Productie normen'!A:N,11,FALSE)</f>
        <v>0</v>
      </c>
      <c r="U613" s="283"/>
      <c r="V613" s="189"/>
      <c r="W613" s="284">
        <f t="shared" si="85"/>
        <v>0</v>
      </c>
    </row>
    <row r="614" spans="1:23" ht="14.1" customHeight="1">
      <c r="A614" s="37">
        <f t="shared" si="79"/>
        <v>614</v>
      </c>
      <c r="B614" s="212" t="s">
        <v>53</v>
      </c>
      <c r="C614" s="265" t="s">
        <v>130</v>
      </c>
      <c r="D614" s="276"/>
      <c r="E614" s="276" t="s">
        <v>823</v>
      </c>
      <c r="F614" s="295" t="s">
        <v>89</v>
      </c>
      <c r="G614" s="265" t="s">
        <v>89</v>
      </c>
      <c r="H614" s="277" t="s">
        <v>138</v>
      </c>
      <c r="I614" s="278"/>
      <c r="J614" s="296">
        <f t="shared" si="78"/>
        <v>251</v>
      </c>
      <c r="K614" s="280">
        <v>251</v>
      </c>
      <c r="L614" s="280"/>
      <c r="M614" s="280"/>
      <c r="N614" s="281" t="e">
        <f t="shared" si="80"/>
        <v>#DIV/0!</v>
      </c>
      <c r="O614" s="281">
        <f t="shared" si="81"/>
        <v>0</v>
      </c>
      <c r="P614" s="281">
        <f t="shared" si="82"/>
        <v>0</v>
      </c>
      <c r="Q614" s="282">
        <f>IF(K614="nio",0,IF(K614&gt;0,VLOOKUP(G614,'3-Productie normen'!A:N,VLOOKUP(K614,'3-Productie normen'!$B$31:$C$37,2,FALSE),FALSE)))/VLOOKUP(B614,'2-Kosten per locatie'!$A$14:$C$28,3,FALSE)</f>
        <v>0</v>
      </c>
      <c r="R614" s="282">
        <f t="shared" si="83"/>
        <v>0</v>
      </c>
      <c r="S614" s="282">
        <f t="shared" si="84"/>
        <v>0</v>
      </c>
      <c r="T614" s="283">
        <f>VLOOKUP(G614,'3-Productie normen'!A:N,11,FALSE)</f>
        <v>0</v>
      </c>
      <c r="U614" s="283"/>
      <c r="V614" s="189"/>
      <c r="W614" s="284">
        <f t="shared" si="85"/>
        <v>0</v>
      </c>
    </row>
    <row r="615" spans="1:23" ht="14.1" customHeight="1">
      <c r="A615" s="37">
        <f t="shared" si="79"/>
        <v>615</v>
      </c>
      <c r="B615" s="212" t="s">
        <v>53</v>
      </c>
      <c r="C615" s="265" t="s">
        <v>130</v>
      </c>
      <c r="D615" s="276"/>
      <c r="E615" s="276" t="s">
        <v>824</v>
      </c>
      <c r="F615" s="295" t="s">
        <v>651</v>
      </c>
      <c r="G615" s="265" t="s">
        <v>94</v>
      </c>
      <c r="H615" s="277" t="s">
        <v>175</v>
      </c>
      <c r="I615" s="278">
        <v>6.6</v>
      </c>
      <c r="J615" s="296">
        <f t="shared" si="78"/>
        <v>502</v>
      </c>
      <c r="K615" s="280">
        <v>251</v>
      </c>
      <c r="L615" s="280">
        <v>251</v>
      </c>
      <c r="M615" s="280"/>
      <c r="N615" s="281" t="e">
        <f t="shared" si="80"/>
        <v>#DIV/0!</v>
      </c>
      <c r="O615" s="281" t="e">
        <f t="shared" si="81"/>
        <v>#DIV/0!</v>
      </c>
      <c r="P615" s="281">
        <f t="shared" si="82"/>
        <v>0</v>
      </c>
      <c r="Q615" s="282">
        <f>IF(K615="nio",0,IF(K615&gt;0,VLOOKUP(G615,'3-Productie normen'!A:N,VLOOKUP(K615,'3-Productie normen'!$B$31:$C$37,2,FALSE),FALSE)))/VLOOKUP(B615,'2-Kosten per locatie'!$A$14:$C$28,3,FALSE)</f>
        <v>0</v>
      </c>
      <c r="R615" s="282">
        <f t="shared" si="83"/>
        <v>0</v>
      </c>
      <c r="S615" s="282">
        <f t="shared" si="84"/>
        <v>0</v>
      </c>
      <c r="T615" s="283">
        <f>VLOOKUP(G615,'3-Productie normen'!A:N,11,FALSE)</f>
        <v>0</v>
      </c>
      <c r="U615" s="283"/>
      <c r="V615" s="189"/>
      <c r="W615" s="284">
        <f t="shared" si="85"/>
        <v>3313.2</v>
      </c>
    </row>
    <row r="616" spans="1:23" ht="14.1" customHeight="1">
      <c r="A616" s="37">
        <f t="shared" si="79"/>
        <v>616</v>
      </c>
      <c r="B616" s="212" t="s">
        <v>53</v>
      </c>
      <c r="C616" s="265" t="s">
        <v>130</v>
      </c>
      <c r="D616" s="276"/>
      <c r="E616" s="276" t="s">
        <v>825</v>
      </c>
      <c r="F616" s="295" t="s">
        <v>651</v>
      </c>
      <c r="G616" s="265" t="s">
        <v>94</v>
      </c>
      <c r="H616" s="277" t="s">
        <v>175</v>
      </c>
      <c r="I616" s="278">
        <v>6.6</v>
      </c>
      <c r="J616" s="296">
        <f t="shared" si="78"/>
        <v>502</v>
      </c>
      <c r="K616" s="280">
        <v>251</v>
      </c>
      <c r="L616" s="280">
        <v>251</v>
      </c>
      <c r="M616" s="280"/>
      <c r="N616" s="281" t="e">
        <f t="shared" si="80"/>
        <v>#DIV/0!</v>
      </c>
      <c r="O616" s="281" t="e">
        <f t="shared" si="81"/>
        <v>#DIV/0!</v>
      </c>
      <c r="P616" s="281">
        <f t="shared" si="82"/>
        <v>0</v>
      </c>
      <c r="Q616" s="282">
        <f>IF(K616="nio",0,IF(K616&gt;0,VLOOKUP(G616,'3-Productie normen'!A:N,VLOOKUP(K616,'3-Productie normen'!$B$31:$C$37,2,FALSE),FALSE)))/VLOOKUP(B616,'2-Kosten per locatie'!$A$14:$C$28,3,FALSE)</f>
        <v>0</v>
      </c>
      <c r="R616" s="282">
        <f t="shared" si="83"/>
        <v>0</v>
      </c>
      <c r="S616" s="282">
        <f t="shared" si="84"/>
        <v>0</v>
      </c>
      <c r="T616" s="283">
        <f>VLOOKUP(G616,'3-Productie normen'!A:N,11,FALSE)</f>
        <v>0</v>
      </c>
      <c r="U616" s="283"/>
      <c r="V616" s="189"/>
      <c r="W616" s="284">
        <f t="shared" si="85"/>
        <v>3313.2</v>
      </c>
    </row>
    <row r="617" spans="1:23" ht="14.1" customHeight="1">
      <c r="A617" s="37">
        <f t="shared" si="79"/>
        <v>617</v>
      </c>
      <c r="B617" s="212" t="s">
        <v>53</v>
      </c>
      <c r="C617" s="265" t="s">
        <v>130</v>
      </c>
      <c r="D617" s="276"/>
      <c r="E617" s="276" t="s">
        <v>826</v>
      </c>
      <c r="F617" s="295" t="s">
        <v>205</v>
      </c>
      <c r="G617" s="265" t="s">
        <v>97</v>
      </c>
      <c r="H617" s="277" t="s">
        <v>175</v>
      </c>
      <c r="I617" s="278">
        <v>13.2</v>
      </c>
      <c r="J617" s="296">
        <f t="shared" si="78"/>
        <v>0</v>
      </c>
      <c r="K617" s="280" t="s">
        <v>151</v>
      </c>
      <c r="L617" s="280"/>
      <c r="M617" s="280"/>
      <c r="N617" s="281">
        <f t="shared" si="80"/>
        <v>0</v>
      </c>
      <c r="O617" s="281">
        <f t="shared" si="81"/>
        <v>0</v>
      </c>
      <c r="P617" s="281">
        <f t="shared" si="82"/>
        <v>0</v>
      </c>
      <c r="Q617" s="282">
        <f>IF(K617="nio",0,IF(K617&gt;0,VLOOKUP(G617,'3-Productie normen'!A:N,VLOOKUP(K617,'3-Productie normen'!$B$31:$C$37,2,FALSE),FALSE)))/VLOOKUP(B617,'2-Kosten per locatie'!$A$14:$C$28,3,FALSE)</f>
        <v>0</v>
      </c>
      <c r="R617" s="282">
        <f t="shared" si="83"/>
        <v>0</v>
      </c>
      <c r="S617" s="282">
        <f t="shared" si="84"/>
        <v>0</v>
      </c>
      <c r="T617" s="283">
        <f>VLOOKUP(G617,'3-Productie normen'!A:N,11,FALSE)</f>
        <v>0</v>
      </c>
      <c r="U617" s="283"/>
      <c r="V617" s="189"/>
      <c r="W617" s="284">
        <f t="shared" si="85"/>
        <v>0</v>
      </c>
    </row>
    <row r="618" spans="1:23" ht="14.1" customHeight="1">
      <c r="A618" s="37">
        <f t="shared" si="79"/>
        <v>618</v>
      </c>
      <c r="B618" s="212" t="s">
        <v>53</v>
      </c>
      <c r="C618" s="265" t="s">
        <v>130</v>
      </c>
      <c r="D618" s="276"/>
      <c r="E618" s="276" t="s">
        <v>827</v>
      </c>
      <c r="F618" s="295" t="s">
        <v>205</v>
      </c>
      <c r="G618" s="265" t="s">
        <v>97</v>
      </c>
      <c r="H618" s="277" t="s">
        <v>175</v>
      </c>
      <c r="I618" s="278">
        <v>0.6</v>
      </c>
      <c r="J618" s="296">
        <f t="shared" si="78"/>
        <v>0</v>
      </c>
      <c r="K618" s="280" t="s">
        <v>151</v>
      </c>
      <c r="L618" s="280"/>
      <c r="M618" s="280"/>
      <c r="N618" s="281">
        <f t="shared" si="80"/>
        <v>0</v>
      </c>
      <c r="O618" s="281">
        <f t="shared" si="81"/>
        <v>0</v>
      </c>
      <c r="P618" s="281">
        <f t="shared" si="82"/>
        <v>0</v>
      </c>
      <c r="Q618" s="282">
        <f>IF(K618="nio",0,IF(K618&gt;0,VLOOKUP(G618,'3-Productie normen'!A:N,VLOOKUP(K618,'3-Productie normen'!$B$31:$C$37,2,FALSE),FALSE)))/VLOOKUP(B618,'2-Kosten per locatie'!$A$14:$C$28,3,FALSE)</f>
        <v>0</v>
      </c>
      <c r="R618" s="282">
        <f t="shared" si="83"/>
        <v>0</v>
      </c>
      <c r="S618" s="282">
        <f t="shared" si="84"/>
        <v>0</v>
      </c>
      <c r="T618" s="283">
        <f>VLOOKUP(G618,'3-Productie normen'!A:N,11,FALSE)</f>
        <v>0</v>
      </c>
      <c r="U618" s="283"/>
      <c r="V618" s="189"/>
      <c r="W618" s="284">
        <f t="shared" si="85"/>
        <v>0</v>
      </c>
    </row>
    <row r="619" spans="1:23" ht="14.1" customHeight="1">
      <c r="A619" s="37">
        <f t="shared" si="79"/>
        <v>619</v>
      </c>
      <c r="B619" s="212" t="s">
        <v>53</v>
      </c>
      <c r="C619" s="265" t="s">
        <v>130</v>
      </c>
      <c r="D619" s="276"/>
      <c r="E619" s="276" t="s">
        <v>828</v>
      </c>
      <c r="F619" s="295" t="s">
        <v>205</v>
      </c>
      <c r="G619" s="265" t="s">
        <v>97</v>
      </c>
      <c r="H619" s="277" t="s">
        <v>175</v>
      </c>
      <c r="I619" s="278">
        <v>0.6</v>
      </c>
      <c r="J619" s="296">
        <f t="shared" ref="J619:J682" si="86">SUM(K619:M619)</f>
        <v>0</v>
      </c>
      <c r="K619" s="280" t="s">
        <v>151</v>
      </c>
      <c r="L619" s="280"/>
      <c r="M619" s="280"/>
      <c r="N619" s="281">
        <f t="shared" si="80"/>
        <v>0</v>
      </c>
      <c r="O619" s="281">
        <f t="shared" si="81"/>
        <v>0</v>
      </c>
      <c r="P619" s="281">
        <f t="shared" si="82"/>
        <v>0</v>
      </c>
      <c r="Q619" s="282">
        <f>IF(K619="nio",0,IF(K619&gt;0,VLOOKUP(G619,'3-Productie normen'!A:N,VLOOKUP(K619,'3-Productie normen'!$B$31:$C$37,2,FALSE),FALSE)))/VLOOKUP(B619,'2-Kosten per locatie'!$A$14:$C$28,3,FALSE)</f>
        <v>0</v>
      </c>
      <c r="R619" s="282">
        <f t="shared" si="83"/>
        <v>0</v>
      </c>
      <c r="S619" s="282">
        <f t="shared" si="84"/>
        <v>0</v>
      </c>
      <c r="T619" s="283">
        <f>VLOOKUP(G619,'3-Productie normen'!A:N,11,FALSE)</f>
        <v>0</v>
      </c>
      <c r="U619" s="283"/>
      <c r="V619" s="189"/>
      <c r="W619" s="284">
        <f t="shared" si="85"/>
        <v>0</v>
      </c>
    </row>
    <row r="620" spans="1:23" ht="14.1" customHeight="1">
      <c r="A620" s="37">
        <f t="shared" si="79"/>
        <v>620</v>
      </c>
      <c r="B620" s="212" t="s">
        <v>53</v>
      </c>
      <c r="C620" s="265" t="s">
        <v>130</v>
      </c>
      <c r="D620" s="276"/>
      <c r="E620" s="276" t="s">
        <v>829</v>
      </c>
      <c r="F620" s="295" t="s">
        <v>205</v>
      </c>
      <c r="G620" s="265" t="s">
        <v>97</v>
      </c>
      <c r="H620" s="277" t="s">
        <v>175</v>
      </c>
      <c r="I620" s="278">
        <v>0.9</v>
      </c>
      <c r="J620" s="296">
        <f t="shared" si="86"/>
        <v>0</v>
      </c>
      <c r="K620" s="280" t="s">
        <v>151</v>
      </c>
      <c r="L620" s="280"/>
      <c r="M620" s="280"/>
      <c r="N620" s="281">
        <f t="shared" si="80"/>
        <v>0</v>
      </c>
      <c r="O620" s="281">
        <f t="shared" si="81"/>
        <v>0</v>
      </c>
      <c r="P620" s="281">
        <f t="shared" si="82"/>
        <v>0</v>
      </c>
      <c r="Q620" s="282">
        <f>IF(K620="nio",0,IF(K620&gt;0,VLOOKUP(G620,'3-Productie normen'!A:N,VLOOKUP(K620,'3-Productie normen'!$B$31:$C$37,2,FALSE),FALSE)))/VLOOKUP(B620,'2-Kosten per locatie'!$A$14:$C$28,3,FALSE)</f>
        <v>0</v>
      </c>
      <c r="R620" s="282">
        <f t="shared" si="83"/>
        <v>0</v>
      </c>
      <c r="S620" s="282">
        <f t="shared" si="84"/>
        <v>0</v>
      </c>
      <c r="T620" s="283">
        <f>VLOOKUP(G620,'3-Productie normen'!A:N,11,FALSE)</f>
        <v>0</v>
      </c>
      <c r="U620" s="283"/>
      <c r="V620" s="189"/>
      <c r="W620" s="284">
        <f t="shared" si="85"/>
        <v>0</v>
      </c>
    </row>
    <row r="621" spans="1:23" ht="14.1" customHeight="1">
      <c r="A621" s="37">
        <f t="shared" si="79"/>
        <v>621</v>
      </c>
      <c r="B621" s="212" t="s">
        <v>53</v>
      </c>
      <c r="C621" s="265" t="s">
        <v>130</v>
      </c>
      <c r="D621" s="276"/>
      <c r="E621" s="276" t="s">
        <v>830</v>
      </c>
      <c r="F621" s="295" t="s">
        <v>205</v>
      </c>
      <c r="G621" s="265" t="s">
        <v>97</v>
      </c>
      <c r="H621" s="277" t="s">
        <v>175</v>
      </c>
      <c r="I621" s="278">
        <v>1.4</v>
      </c>
      <c r="J621" s="296">
        <f t="shared" si="86"/>
        <v>0</v>
      </c>
      <c r="K621" s="280" t="s">
        <v>151</v>
      </c>
      <c r="L621" s="280"/>
      <c r="M621" s="280"/>
      <c r="N621" s="281">
        <f t="shared" si="80"/>
        <v>0</v>
      </c>
      <c r="O621" s="281">
        <f t="shared" si="81"/>
        <v>0</v>
      </c>
      <c r="P621" s="281">
        <f t="shared" si="82"/>
        <v>0</v>
      </c>
      <c r="Q621" s="282">
        <f>IF(K621="nio",0,IF(K621&gt;0,VLOOKUP(G621,'3-Productie normen'!A:N,VLOOKUP(K621,'3-Productie normen'!$B$31:$C$37,2,FALSE),FALSE)))/VLOOKUP(B621,'2-Kosten per locatie'!$A$14:$C$28,3,FALSE)</f>
        <v>0</v>
      </c>
      <c r="R621" s="282">
        <f t="shared" si="83"/>
        <v>0</v>
      </c>
      <c r="S621" s="282">
        <f t="shared" si="84"/>
        <v>0</v>
      </c>
      <c r="T621" s="283">
        <f>VLOOKUP(G621,'3-Productie normen'!A:N,11,FALSE)</f>
        <v>0</v>
      </c>
      <c r="U621" s="283"/>
      <c r="V621" s="189"/>
      <c r="W621" s="284">
        <f t="shared" si="85"/>
        <v>0</v>
      </c>
    </row>
    <row r="622" spans="1:23" ht="14.1" customHeight="1">
      <c r="A622" s="37">
        <f t="shared" si="79"/>
        <v>622</v>
      </c>
      <c r="B622" s="212" t="s">
        <v>53</v>
      </c>
      <c r="C622" s="265" t="s">
        <v>130</v>
      </c>
      <c r="D622" s="276"/>
      <c r="E622" s="276" t="s">
        <v>831</v>
      </c>
      <c r="F622" s="295" t="s">
        <v>205</v>
      </c>
      <c r="G622" s="265" t="s">
        <v>97</v>
      </c>
      <c r="H622" s="277" t="s">
        <v>175</v>
      </c>
      <c r="I622" s="278">
        <v>6.2</v>
      </c>
      <c r="J622" s="296">
        <f t="shared" si="86"/>
        <v>0</v>
      </c>
      <c r="K622" s="280" t="s">
        <v>151</v>
      </c>
      <c r="L622" s="280"/>
      <c r="M622" s="280"/>
      <c r="N622" s="281">
        <f t="shared" si="80"/>
        <v>0</v>
      </c>
      <c r="O622" s="281">
        <f t="shared" si="81"/>
        <v>0</v>
      </c>
      <c r="P622" s="281">
        <f t="shared" si="82"/>
        <v>0</v>
      </c>
      <c r="Q622" s="282">
        <f>IF(K622="nio",0,IF(K622&gt;0,VLOOKUP(G622,'3-Productie normen'!A:N,VLOOKUP(K622,'3-Productie normen'!$B$31:$C$37,2,FALSE),FALSE)))/VLOOKUP(B622,'2-Kosten per locatie'!$A$14:$C$28,3,FALSE)</f>
        <v>0</v>
      </c>
      <c r="R622" s="282">
        <f t="shared" si="83"/>
        <v>0</v>
      </c>
      <c r="S622" s="282">
        <f t="shared" si="84"/>
        <v>0</v>
      </c>
      <c r="T622" s="283">
        <f>VLOOKUP(G622,'3-Productie normen'!A:N,11,FALSE)</f>
        <v>0</v>
      </c>
      <c r="U622" s="283"/>
      <c r="V622" s="189"/>
      <c r="W622" s="284">
        <f t="shared" si="85"/>
        <v>0</v>
      </c>
    </row>
    <row r="623" spans="1:23" ht="14.1" customHeight="1">
      <c r="A623" s="37">
        <f t="shared" si="79"/>
        <v>623</v>
      </c>
      <c r="B623" s="212" t="s">
        <v>53</v>
      </c>
      <c r="C623" s="265" t="s">
        <v>130</v>
      </c>
      <c r="D623" s="276"/>
      <c r="E623" s="276" t="s">
        <v>832</v>
      </c>
      <c r="F623" s="295" t="s">
        <v>631</v>
      </c>
      <c r="G623" s="265" t="s">
        <v>95</v>
      </c>
      <c r="H623" s="277" t="s">
        <v>138</v>
      </c>
      <c r="I623" s="278">
        <v>11.8</v>
      </c>
      <c r="J623" s="296">
        <f t="shared" si="86"/>
        <v>251</v>
      </c>
      <c r="K623" s="280">
        <v>251</v>
      </c>
      <c r="L623" s="280"/>
      <c r="M623" s="280"/>
      <c r="N623" s="281" t="e">
        <f t="shared" si="80"/>
        <v>#DIV/0!</v>
      </c>
      <c r="O623" s="281">
        <f t="shared" si="81"/>
        <v>0</v>
      </c>
      <c r="P623" s="281">
        <f t="shared" si="82"/>
        <v>0</v>
      </c>
      <c r="Q623" s="282">
        <f>IF(K623="nio",0,IF(K623&gt;0,VLOOKUP(G623,'3-Productie normen'!A:N,VLOOKUP(K623,'3-Productie normen'!$B$31:$C$37,2,FALSE),FALSE)))/VLOOKUP(B623,'2-Kosten per locatie'!$A$14:$C$28,3,FALSE)</f>
        <v>0</v>
      </c>
      <c r="R623" s="282">
        <f t="shared" si="83"/>
        <v>0</v>
      </c>
      <c r="S623" s="282">
        <f t="shared" si="84"/>
        <v>0</v>
      </c>
      <c r="T623" s="283">
        <f>VLOOKUP(G623,'3-Productie normen'!A:N,11,FALSE)</f>
        <v>0</v>
      </c>
      <c r="U623" s="283"/>
      <c r="V623" s="189"/>
      <c r="W623" s="284">
        <f t="shared" si="85"/>
        <v>2961.8</v>
      </c>
    </row>
    <row r="624" spans="1:23" ht="14.1" customHeight="1">
      <c r="A624" s="37">
        <f t="shared" si="79"/>
        <v>624</v>
      </c>
      <c r="B624" s="212" t="s">
        <v>53</v>
      </c>
      <c r="C624" s="265" t="s">
        <v>130</v>
      </c>
      <c r="D624" s="276"/>
      <c r="E624" s="276" t="s">
        <v>833</v>
      </c>
      <c r="F624" s="295" t="s">
        <v>216</v>
      </c>
      <c r="G624" s="265" t="s">
        <v>97</v>
      </c>
      <c r="H624" s="277" t="s">
        <v>175</v>
      </c>
      <c r="I624" s="278">
        <v>4.0999999999999996</v>
      </c>
      <c r="J624" s="296">
        <f t="shared" si="86"/>
        <v>0</v>
      </c>
      <c r="K624" s="280" t="s">
        <v>151</v>
      </c>
      <c r="L624" s="280"/>
      <c r="M624" s="280"/>
      <c r="N624" s="281">
        <f t="shared" si="80"/>
        <v>0</v>
      </c>
      <c r="O624" s="281">
        <f t="shared" si="81"/>
        <v>0</v>
      </c>
      <c r="P624" s="281">
        <f t="shared" si="82"/>
        <v>0</v>
      </c>
      <c r="Q624" s="282">
        <f>IF(K624="nio",0,IF(K624&gt;0,VLOOKUP(G624,'3-Productie normen'!A:N,VLOOKUP(K624,'3-Productie normen'!$B$31:$C$37,2,FALSE),FALSE)))/VLOOKUP(B624,'2-Kosten per locatie'!$A$14:$C$28,3,FALSE)</f>
        <v>0</v>
      </c>
      <c r="R624" s="282">
        <f t="shared" si="83"/>
        <v>0</v>
      </c>
      <c r="S624" s="282">
        <f t="shared" si="84"/>
        <v>0</v>
      </c>
      <c r="T624" s="283">
        <f>VLOOKUP(G624,'3-Productie normen'!A:N,11,FALSE)</f>
        <v>0</v>
      </c>
      <c r="U624" s="283"/>
      <c r="V624" s="189"/>
      <c r="W624" s="284">
        <f t="shared" si="85"/>
        <v>0</v>
      </c>
    </row>
    <row r="625" spans="1:23" ht="14.1" customHeight="1">
      <c r="A625" s="37">
        <f t="shared" si="79"/>
        <v>625</v>
      </c>
      <c r="B625" s="265" t="s">
        <v>54</v>
      </c>
      <c r="C625" s="265" t="s">
        <v>834</v>
      </c>
      <c r="D625" s="276"/>
      <c r="E625" s="276" t="s">
        <v>835</v>
      </c>
      <c r="F625" s="265" t="s">
        <v>631</v>
      </c>
      <c r="G625" s="265" t="s">
        <v>95</v>
      </c>
      <c r="H625" s="277" t="s">
        <v>134</v>
      </c>
      <c r="I625" s="278">
        <v>13.3</v>
      </c>
      <c r="J625" s="296">
        <f t="shared" si="86"/>
        <v>251</v>
      </c>
      <c r="K625" s="280">
        <v>251</v>
      </c>
      <c r="L625" s="280"/>
      <c r="M625" s="280"/>
      <c r="N625" s="281" t="e">
        <f t="shared" ref="N625:N688" si="87">IF(K625="nio",0,IF(K625&gt;0,K625*I625/Q625,0))</f>
        <v>#DIV/0!</v>
      </c>
      <c r="O625" s="281">
        <f t="shared" ref="O625:O688" si="88">IF(L625&gt;0,L625*I625/R625,0)</f>
        <v>0</v>
      </c>
      <c r="P625" s="281">
        <f t="shared" ref="P625:P688" si="89">IF(M625&gt;0,M625*I625/S625,0)</f>
        <v>0</v>
      </c>
      <c r="Q625" s="282">
        <f>IF(K625="nio",0,IF(K625&gt;0,VLOOKUP(G625,'3-Productie normen'!A:N,VLOOKUP(K625,'3-Productie normen'!$B$31:$C$37,2,FALSE),FALSE)))/VLOOKUP(B625,'2-Kosten per locatie'!$A$14:$C$28,3,FALSE)</f>
        <v>0</v>
      </c>
      <c r="R625" s="282">
        <f t="shared" ref="R625:R688" si="90">IF(L625&gt;0,Q625*$R$8,0)</f>
        <v>0</v>
      </c>
      <c r="S625" s="282">
        <f t="shared" ref="S625:S688" si="91">IF(M625&gt;0,Q625*$S$8,0)</f>
        <v>0</v>
      </c>
      <c r="T625" s="283">
        <f>VLOOKUP(G625,'3-Productie normen'!A:N,11,FALSE)</f>
        <v>0</v>
      </c>
      <c r="U625" s="283"/>
      <c r="V625" s="189"/>
      <c r="W625" s="284">
        <f t="shared" ref="W625:W688" si="92">J625*I625</f>
        <v>3338.3</v>
      </c>
    </row>
    <row r="626" spans="1:23" ht="14.1" customHeight="1">
      <c r="A626" s="37">
        <f t="shared" si="79"/>
        <v>626</v>
      </c>
      <c r="B626" s="265" t="s">
        <v>54</v>
      </c>
      <c r="C626" s="265" t="s">
        <v>834</v>
      </c>
      <c r="D626" s="276"/>
      <c r="E626" s="276" t="s">
        <v>836</v>
      </c>
      <c r="F626" s="265" t="s">
        <v>91</v>
      </c>
      <c r="G626" s="265" t="s">
        <v>91</v>
      </c>
      <c r="H626" s="277" t="s">
        <v>175</v>
      </c>
      <c r="I626" s="278">
        <v>35</v>
      </c>
      <c r="J626" s="296">
        <f t="shared" si="86"/>
        <v>52</v>
      </c>
      <c r="K626" s="280">
        <v>52</v>
      </c>
      <c r="L626" s="280"/>
      <c r="M626" s="280"/>
      <c r="N626" s="281" t="e">
        <f t="shared" si="87"/>
        <v>#DIV/0!</v>
      </c>
      <c r="O626" s="281">
        <f t="shared" si="88"/>
        <v>0</v>
      </c>
      <c r="P626" s="281">
        <f t="shared" si="89"/>
        <v>0</v>
      </c>
      <c r="Q626" s="282">
        <f>IF(K626="nio",0,IF(K626&gt;0,VLOOKUP(G626,'3-Productie normen'!A:N,VLOOKUP(K626,'3-Productie normen'!$B$31:$C$37,2,FALSE),FALSE)))/VLOOKUP(B626,'2-Kosten per locatie'!$A$14:$C$28,3,FALSE)</f>
        <v>0</v>
      </c>
      <c r="R626" s="282">
        <f t="shared" si="90"/>
        <v>0</v>
      </c>
      <c r="S626" s="282">
        <f t="shared" si="91"/>
        <v>0</v>
      </c>
      <c r="T626" s="283">
        <f>VLOOKUP(G626,'3-Productie normen'!A:N,11,FALSE)</f>
        <v>0</v>
      </c>
      <c r="U626" s="283"/>
      <c r="V626" s="189"/>
      <c r="W626" s="284">
        <f t="shared" si="92"/>
        <v>1820</v>
      </c>
    </row>
    <row r="627" spans="1:23" ht="14.1" customHeight="1">
      <c r="A627" s="37">
        <f t="shared" si="79"/>
        <v>627</v>
      </c>
      <c r="B627" s="265" t="s">
        <v>54</v>
      </c>
      <c r="C627" s="265" t="s">
        <v>834</v>
      </c>
      <c r="D627" s="276"/>
      <c r="E627" s="276" t="s">
        <v>837</v>
      </c>
      <c r="F627" s="265" t="s">
        <v>570</v>
      </c>
      <c r="G627" s="265" t="s">
        <v>85</v>
      </c>
      <c r="H627" s="277" t="s">
        <v>134</v>
      </c>
      <c r="I627" s="278">
        <v>49.5</v>
      </c>
      <c r="J627" s="296">
        <f t="shared" si="86"/>
        <v>251</v>
      </c>
      <c r="K627" s="280">
        <v>251</v>
      </c>
      <c r="L627" s="280"/>
      <c r="M627" s="280"/>
      <c r="N627" s="281" t="e">
        <f t="shared" si="87"/>
        <v>#DIV/0!</v>
      </c>
      <c r="O627" s="281">
        <f t="shared" si="88"/>
        <v>0</v>
      </c>
      <c r="P627" s="281">
        <f t="shared" si="89"/>
        <v>0</v>
      </c>
      <c r="Q627" s="282">
        <f>IF(K627="nio",0,IF(K627&gt;0,VLOOKUP(G627,'3-Productie normen'!A:N,VLOOKUP(K627,'3-Productie normen'!$B$31:$C$37,2,FALSE),FALSE)))/VLOOKUP(B627,'2-Kosten per locatie'!$A$14:$C$28,3,FALSE)</f>
        <v>0</v>
      </c>
      <c r="R627" s="282">
        <f t="shared" si="90"/>
        <v>0</v>
      </c>
      <c r="S627" s="282">
        <f t="shared" si="91"/>
        <v>0</v>
      </c>
      <c r="T627" s="283">
        <f>VLOOKUP(G627,'3-Productie normen'!A:N,11,FALSE)</f>
        <v>0</v>
      </c>
      <c r="U627" s="283"/>
      <c r="V627" s="189"/>
      <c r="W627" s="284">
        <f t="shared" si="92"/>
        <v>12424.5</v>
      </c>
    </row>
    <row r="628" spans="1:23" ht="14.1" customHeight="1">
      <c r="A628" s="37">
        <f t="shared" si="79"/>
        <v>628</v>
      </c>
      <c r="B628" s="265" t="s">
        <v>54</v>
      </c>
      <c r="C628" s="265" t="s">
        <v>834</v>
      </c>
      <c r="D628" s="276"/>
      <c r="E628" s="276" t="s">
        <v>838</v>
      </c>
      <c r="F628" s="265" t="s">
        <v>167</v>
      </c>
      <c r="G628" s="265" t="s">
        <v>81</v>
      </c>
      <c r="H628" s="277" t="s">
        <v>134</v>
      </c>
      <c r="I628" s="278">
        <v>41.3</v>
      </c>
      <c r="J628" s="296">
        <f t="shared" si="86"/>
        <v>251</v>
      </c>
      <c r="K628" s="280">
        <v>251</v>
      </c>
      <c r="L628" s="280"/>
      <c r="M628" s="280"/>
      <c r="N628" s="281" t="e">
        <f t="shared" si="87"/>
        <v>#DIV/0!</v>
      </c>
      <c r="O628" s="281">
        <f t="shared" si="88"/>
        <v>0</v>
      </c>
      <c r="P628" s="281">
        <f t="shared" si="89"/>
        <v>0</v>
      </c>
      <c r="Q628" s="282">
        <f>IF(K628="nio",0,IF(K628&gt;0,VLOOKUP(G628,'3-Productie normen'!A:N,VLOOKUP(K628,'3-Productie normen'!$B$31:$C$37,2,FALSE),FALSE)))/VLOOKUP(B628,'2-Kosten per locatie'!$A$14:$C$28,3,FALSE)</f>
        <v>0</v>
      </c>
      <c r="R628" s="282">
        <f t="shared" si="90"/>
        <v>0</v>
      </c>
      <c r="S628" s="282">
        <f t="shared" si="91"/>
        <v>0</v>
      </c>
      <c r="T628" s="283">
        <f>VLOOKUP(G628,'3-Productie normen'!A:N,11,FALSE)</f>
        <v>0</v>
      </c>
      <c r="U628" s="283"/>
      <c r="V628" s="189"/>
      <c r="W628" s="284">
        <f t="shared" si="92"/>
        <v>10366.299999999999</v>
      </c>
    </row>
    <row r="629" spans="1:23" ht="14.1" customHeight="1">
      <c r="A629" s="37">
        <f t="shared" si="79"/>
        <v>629</v>
      </c>
      <c r="B629" s="265" t="s">
        <v>54</v>
      </c>
      <c r="C629" s="265" t="s">
        <v>834</v>
      </c>
      <c r="D629" s="276"/>
      <c r="E629" s="276" t="s">
        <v>839</v>
      </c>
      <c r="F629" s="265" t="s">
        <v>167</v>
      </c>
      <c r="G629" s="265" t="s">
        <v>81</v>
      </c>
      <c r="H629" s="277" t="s">
        <v>134</v>
      </c>
      <c r="I629" s="278">
        <v>13.3</v>
      </c>
      <c r="J629" s="296">
        <f t="shared" si="86"/>
        <v>251</v>
      </c>
      <c r="K629" s="280">
        <v>251</v>
      </c>
      <c r="L629" s="280"/>
      <c r="M629" s="280"/>
      <c r="N629" s="281" t="e">
        <f t="shared" si="87"/>
        <v>#DIV/0!</v>
      </c>
      <c r="O629" s="281">
        <f t="shared" si="88"/>
        <v>0</v>
      </c>
      <c r="P629" s="281">
        <f t="shared" si="89"/>
        <v>0</v>
      </c>
      <c r="Q629" s="282">
        <f>IF(K629="nio",0,IF(K629&gt;0,VLOOKUP(G629,'3-Productie normen'!A:N,VLOOKUP(K629,'3-Productie normen'!$B$31:$C$37,2,FALSE),FALSE)))/VLOOKUP(B629,'2-Kosten per locatie'!$A$14:$C$28,3,FALSE)</f>
        <v>0</v>
      </c>
      <c r="R629" s="282">
        <f t="shared" si="90"/>
        <v>0</v>
      </c>
      <c r="S629" s="282">
        <f t="shared" si="91"/>
        <v>0</v>
      </c>
      <c r="T629" s="283">
        <f>VLOOKUP(G629,'3-Productie normen'!A:N,11,FALSE)</f>
        <v>0</v>
      </c>
      <c r="U629" s="283"/>
      <c r="V629" s="189"/>
      <c r="W629" s="284">
        <f t="shared" si="92"/>
        <v>3338.3</v>
      </c>
    </row>
    <row r="630" spans="1:23" ht="14.1" customHeight="1">
      <c r="A630" s="37">
        <f t="shared" si="79"/>
        <v>630</v>
      </c>
      <c r="B630" s="265" t="s">
        <v>54</v>
      </c>
      <c r="C630" s="265" t="s">
        <v>834</v>
      </c>
      <c r="D630" s="276"/>
      <c r="E630" s="276" t="s">
        <v>840</v>
      </c>
      <c r="F630" s="265" t="s">
        <v>235</v>
      </c>
      <c r="G630" s="265" t="s">
        <v>96</v>
      </c>
      <c r="H630" s="277" t="s">
        <v>134</v>
      </c>
      <c r="I630" s="278">
        <v>8</v>
      </c>
      <c r="J630" s="296">
        <f t="shared" si="86"/>
        <v>251</v>
      </c>
      <c r="K630" s="280">
        <v>251</v>
      </c>
      <c r="L630" s="280"/>
      <c r="M630" s="280"/>
      <c r="N630" s="281" t="e">
        <f t="shared" si="87"/>
        <v>#DIV/0!</v>
      </c>
      <c r="O630" s="281">
        <f t="shared" si="88"/>
        <v>0</v>
      </c>
      <c r="P630" s="281">
        <f t="shared" si="89"/>
        <v>0</v>
      </c>
      <c r="Q630" s="282">
        <f>IF(K630="nio",0,IF(K630&gt;0,VLOOKUP(G630,'3-Productie normen'!A:N,VLOOKUP(K630,'3-Productie normen'!$B$31:$C$37,2,FALSE),FALSE)))/VLOOKUP(B630,'2-Kosten per locatie'!$A$14:$C$28,3,FALSE)</f>
        <v>0</v>
      </c>
      <c r="R630" s="282">
        <f t="shared" si="90"/>
        <v>0</v>
      </c>
      <c r="S630" s="282">
        <f t="shared" si="91"/>
        <v>0</v>
      </c>
      <c r="T630" s="283">
        <f>VLOOKUP(G630,'3-Productie normen'!A:N,11,FALSE)</f>
        <v>0</v>
      </c>
      <c r="U630" s="283"/>
      <c r="V630" s="189"/>
      <c r="W630" s="284">
        <f t="shared" si="92"/>
        <v>2008</v>
      </c>
    </row>
    <row r="631" spans="1:23" ht="14.1" customHeight="1">
      <c r="A631" s="37">
        <f t="shared" si="79"/>
        <v>631</v>
      </c>
      <c r="B631" s="265" t="s">
        <v>54</v>
      </c>
      <c r="C631" s="265" t="s">
        <v>834</v>
      </c>
      <c r="D631" s="276"/>
      <c r="E631" s="276" t="s">
        <v>841</v>
      </c>
      <c r="F631" s="265" t="s">
        <v>167</v>
      </c>
      <c r="G631" s="265" t="s">
        <v>97</v>
      </c>
      <c r="H631" s="277" t="s">
        <v>134</v>
      </c>
      <c r="I631" s="278">
        <v>19</v>
      </c>
      <c r="J631" s="296">
        <f t="shared" si="86"/>
        <v>0</v>
      </c>
      <c r="K631" s="280" t="s">
        <v>151</v>
      </c>
      <c r="L631" s="280"/>
      <c r="M631" s="280"/>
      <c r="N631" s="281">
        <f t="shared" si="87"/>
        <v>0</v>
      </c>
      <c r="O631" s="281">
        <f t="shared" si="88"/>
        <v>0</v>
      </c>
      <c r="P631" s="281">
        <f t="shared" si="89"/>
        <v>0</v>
      </c>
      <c r="Q631" s="282">
        <f>IF(K631="nio",0,IF(K631&gt;0,VLOOKUP(G631,'3-Productie normen'!A:N,VLOOKUP(K631,'3-Productie normen'!$B$31:$C$37,2,FALSE),FALSE)))/VLOOKUP(B631,'2-Kosten per locatie'!$A$14:$C$28,3,FALSE)</f>
        <v>0</v>
      </c>
      <c r="R631" s="282">
        <f t="shared" si="90"/>
        <v>0</v>
      </c>
      <c r="S631" s="282">
        <f t="shared" si="91"/>
        <v>0</v>
      </c>
      <c r="T631" s="283">
        <f>VLOOKUP(G631,'3-Productie normen'!A:N,11,FALSE)</f>
        <v>0</v>
      </c>
      <c r="U631" s="283"/>
      <c r="V631" s="189"/>
      <c r="W631" s="284">
        <f t="shared" si="92"/>
        <v>0</v>
      </c>
    </row>
    <row r="632" spans="1:23" ht="14.1" customHeight="1">
      <c r="A632" s="37">
        <f t="shared" si="79"/>
        <v>632</v>
      </c>
      <c r="B632" s="265" t="s">
        <v>54</v>
      </c>
      <c r="C632" s="265" t="s">
        <v>834</v>
      </c>
      <c r="D632" s="276"/>
      <c r="E632" s="276" t="s">
        <v>842</v>
      </c>
      <c r="F632" s="265" t="s">
        <v>167</v>
      </c>
      <c r="G632" s="265" t="s">
        <v>97</v>
      </c>
      <c r="H632" s="277" t="s">
        <v>138</v>
      </c>
      <c r="I632" s="278">
        <v>7.9</v>
      </c>
      <c r="J632" s="296">
        <f t="shared" si="86"/>
        <v>0</v>
      </c>
      <c r="K632" s="280" t="s">
        <v>151</v>
      </c>
      <c r="L632" s="280"/>
      <c r="M632" s="280"/>
      <c r="N632" s="281">
        <f t="shared" si="87"/>
        <v>0</v>
      </c>
      <c r="O632" s="281">
        <f t="shared" si="88"/>
        <v>0</v>
      </c>
      <c r="P632" s="281">
        <f t="shared" si="89"/>
        <v>0</v>
      </c>
      <c r="Q632" s="282">
        <f>IF(K632="nio",0,IF(K632&gt;0,VLOOKUP(G632,'3-Productie normen'!A:N,VLOOKUP(K632,'3-Productie normen'!$B$31:$C$37,2,FALSE),FALSE)))/VLOOKUP(B632,'2-Kosten per locatie'!$A$14:$C$28,3,FALSE)</f>
        <v>0</v>
      </c>
      <c r="R632" s="282">
        <f t="shared" si="90"/>
        <v>0</v>
      </c>
      <c r="S632" s="282">
        <f t="shared" si="91"/>
        <v>0</v>
      </c>
      <c r="T632" s="283">
        <f>VLOOKUP(G632,'3-Productie normen'!A:N,11,FALSE)</f>
        <v>0</v>
      </c>
      <c r="U632" s="283"/>
      <c r="V632" s="189"/>
      <c r="W632" s="284">
        <f t="shared" si="92"/>
        <v>0</v>
      </c>
    </row>
    <row r="633" spans="1:23" ht="14.1" customHeight="1">
      <c r="A633" s="37">
        <f t="shared" si="79"/>
        <v>633</v>
      </c>
      <c r="B633" s="265" t="s">
        <v>54</v>
      </c>
      <c r="C633" s="265" t="s">
        <v>834</v>
      </c>
      <c r="D633" s="276"/>
      <c r="E633" s="276" t="s">
        <v>843</v>
      </c>
      <c r="F633" s="265" t="s">
        <v>167</v>
      </c>
      <c r="G633" s="265" t="s">
        <v>97</v>
      </c>
      <c r="H633" s="277" t="s">
        <v>134</v>
      </c>
      <c r="I633" s="278">
        <v>4.0999999999999996</v>
      </c>
      <c r="J633" s="296">
        <f t="shared" si="86"/>
        <v>0</v>
      </c>
      <c r="K633" s="280" t="s">
        <v>151</v>
      </c>
      <c r="L633" s="280"/>
      <c r="M633" s="280"/>
      <c r="N633" s="281">
        <f t="shared" si="87"/>
        <v>0</v>
      </c>
      <c r="O633" s="281">
        <f t="shared" si="88"/>
        <v>0</v>
      </c>
      <c r="P633" s="281">
        <f t="shared" si="89"/>
        <v>0</v>
      </c>
      <c r="Q633" s="282">
        <f>IF(K633="nio",0,IF(K633&gt;0,VLOOKUP(G633,'3-Productie normen'!A:N,VLOOKUP(K633,'3-Productie normen'!$B$31:$C$37,2,FALSE),FALSE)))/VLOOKUP(B633,'2-Kosten per locatie'!$A$14:$C$28,3,FALSE)</f>
        <v>0</v>
      </c>
      <c r="R633" s="282">
        <f t="shared" si="90"/>
        <v>0</v>
      </c>
      <c r="S633" s="282">
        <f t="shared" si="91"/>
        <v>0</v>
      </c>
      <c r="T633" s="283">
        <f>VLOOKUP(G633,'3-Productie normen'!A:N,11,FALSE)</f>
        <v>0</v>
      </c>
      <c r="U633" s="283"/>
      <c r="V633" s="189"/>
      <c r="W633" s="284">
        <f t="shared" si="92"/>
        <v>0</v>
      </c>
    </row>
    <row r="634" spans="1:23" ht="14.1" customHeight="1">
      <c r="A634" s="37">
        <f t="shared" si="79"/>
        <v>634</v>
      </c>
      <c r="B634" s="265" t="s">
        <v>54</v>
      </c>
      <c r="C634" s="265" t="s">
        <v>834</v>
      </c>
      <c r="D634" s="276"/>
      <c r="E634" s="276" t="s">
        <v>844</v>
      </c>
      <c r="F634" s="265" t="s">
        <v>167</v>
      </c>
      <c r="G634" s="265" t="s">
        <v>97</v>
      </c>
      <c r="H634" s="277" t="s">
        <v>134</v>
      </c>
      <c r="I634" s="278">
        <v>32.1</v>
      </c>
      <c r="J634" s="296">
        <f t="shared" si="86"/>
        <v>0</v>
      </c>
      <c r="K634" s="280" t="s">
        <v>151</v>
      </c>
      <c r="L634" s="280"/>
      <c r="M634" s="280"/>
      <c r="N634" s="281">
        <f t="shared" si="87"/>
        <v>0</v>
      </c>
      <c r="O634" s="281">
        <f t="shared" si="88"/>
        <v>0</v>
      </c>
      <c r="P634" s="281">
        <f t="shared" si="89"/>
        <v>0</v>
      </c>
      <c r="Q634" s="282">
        <f>IF(K634="nio",0,IF(K634&gt;0,VLOOKUP(G634,'3-Productie normen'!A:N,VLOOKUP(K634,'3-Productie normen'!$B$31:$C$37,2,FALSE),FALSE)))/VLOOKUP(B634,'2-Kosten per locatie'!$A$14:$C$28,3,FALSE)</f>
        <v>0</v>
      </c>
      <c r="R634" s="282">
        <f t="shared" si="90"/>
        <v>0</v>
      </c>
      <c r="S634" s="282">
        <f t="shared" si="91"/>
        <v>0</v>
      </c>
      <c r="T634" s="283">
        <f>VLOOKUP(G634,'3-Productie normen'!A:N,11,FALSE)</f>
        <v>0</v>
      </c>
      <c r="U634" s="283"/>
      <c r="V634" s="189"/>
      <c r="W634" s="284">
        <f t="shared" si="92"/>
        <v>0</v>
      </c>
    </row>
    <row r="635" spans="1:23" ht="14.1" customHeight="1">
      <c r="A635" s="37">
        <f t="shared" si="79"/>
        <v>635</v>
      </c>
      <c r="B635" s="265" t="s">
        <v>54</v>
      </c>
      <c r="C635" s="265" t="s">
        <v>834</v>
      </c>
      <c r="D635" s="276"/>
      <c r="E635" s="276" t="s">
        <v>845</v>
      </c>
      <c r="F635" s="265" t="s">
        <v>167</v>
      </c>
      <c r="G635" s="265" t="s">
        <v>97</v>
      </c>
      <c r="H635" s="277" t="s">
        <v>134</v>
      </c>
      <c r="I635" s="278">
        <v>32.5</v>
      </c>
      <c r="J635" s="296">
        <f t="shared" si="86"/>
        <v>0</v>
      </c>
      <c r="K635" s="280" t="s">
        <v>151</v>
      </c>
      <c r="L635" s="280"/>
      <c r="M635" s="280"/>
      <c r="N635" s="281">
        <f t="shared" si="87"/>
        <v>0</v>
      </c>
      <c r="O635" s="281">
        <f t="shared" si="88"/>
        <v>0</v>
      </c>
      <c r="P635" s="281">
        <f t="shared" si="89"/>
        <v>0</v>
      </c>
      <c r="Q635" s="282">
        <f>IF(K635="nio",0,IF(K635&gt;0,VLOOKUP(G635,'3-Productie normen'!A:N,VLOOKUP(K635,'3-Productie normen'!$B$31:$C$37,2,FALSE),FALSE)))/VLOOKUP(B635,'2-Kosten per locatie'!$A$14:$C$28,3,FALSE)</f>
        <v>0</v>
      </c>
      <c r="R635" s="282">
        <f t="shared" si="90"/>
        <v>0</v>
      </c>
      <c r="S635" s="282">
        <f t="shared" si="91"/>
        <v>0</v>
      </c>
      <c r="T635" s="283">
        <f>VLOOKUP(G635,'3-Productie normen'!A:N,11,FALSE)</f>
        <v>0</v>
      </c>
      <c r="U635" s="283"/>
      <c r="V635" s="189"/>
      <c r="W635" s="284">
        <f t="shared" si="92"/>
        <v>0</v>
      </c>
    </row>
    <row r="636" spans="1:23" ht="14.1" customHeight="1">
      <c r="A636" s="37">
        <f t="shared" si="79"/>
        <v>636</v>
      </c>
      <c r="B636" s="265" t="s">
        <v>54</v>
      </c>
      <c r="C636" s="265" t="s">
        <v>834</v>
      </c>
      <c r="D636" s="276"/>
      <c r="E636" s="276" t="s">
        <v>846</v>
      </c>
      <c r="F636" s="265" t="s">
        <v>167</v>
      </c>
      <c r="G636" s="265" t="s">
        <v>97</v>
      </c>
      <c r="H636" s="277" t="s">
        <v>134</v>
      </c>
      <c r="I636" s="278">
        <v>51.5</v>
      </c>
      <c r="J636" s="296">
        <f t="shared" si="86"/>
        <v>0</v>
      </c>
      <c r="K636" s="280" t="s">
        <v>151</v>
      </c>
      <c r="L636" s="280"/>
      <c r="M636" s="280"/>
      <c r="N636" s="281">
        <f t="shared" si="87"/>
        <v>0</v>
      </c>
      <c r="O636" s="281">
        <f t="shared" si="88"/>
        <v>0</v>
      </c>
      <c r="P636" s="281">
        <f t="shared" si="89"/>
        <v>0</v>
      </c>
      <c r="Q636" s="282">
        <f>IF(K636="nio",0,IF(K636&gt;0,VLOOKUP(G636,'3-Productie normen'!A:N,VLOOKUP(K636,'3-Productie normen'!$B$31:$C$37,2,FALSE),FALSE)))/VLOOKUP(B636,'2-Kosten per locatie'!$A$14:$C$28,3,FALSE)</f>
        <v>0</v>
      </c>
      <c r="R636" s="282">
        <f t="shared" si="90"/>
        <v>0</v>
      </c>
      <c r="S636" s="282">
        <f t="shared" si="91"/>
        <v>0</v>
      </c>
      <c r="T636" s="283">
        <f>VLOOKUP(G636,'3-Productie normen'!A:N,11,FALSE)</f>
        <v>0</v>
      </c>
      <c r="U636" s="283"/>
      <c r="V636" s="189"/>
      <c r="W636" s="284">
        <f t="shared" si="92"/>
        <v>0</v>
      </c>
    </row>
    <row r="637" spans="1:23" ht="14.1" customHeight="1">
      <c r="A637" s="37">
        <f t="shared" si="79"/>
        <v>637</v>
      </c>
      <c r="B637" s="265" t="s">
        <v>54</v>
      </c>
      <c r="C637" s="265" t="s">
        <v>834</v>
      </c>
      <c r="D637" s="276"/>
      <c r="E637" s="276" t="s">
        <v>847</v>
      </c>
      <c r="F637" s="265" t="s">
        <v>167</v>
      </c>
      <c r="G637" s="265" t="s">
        <v>97</v>
      </c>
      <c r="H637" s="277" t="s">
        <v>134</v>
      </c>
      <c r="I637" s="278">
        <v>18.399999999999999</v>
      </c>
      <c r="J637" s="296">
        <f t="shared" si="86"/>
        <v>0</v>
      </c>
      <c r="K637" s="280" t="s">
        <v>151</v>
      </c>
      <c r="L637" s="280"/>
      <c r="M637" s="280"/>
      <c r="N637" s="281">
        <f t="shared" si="87"/>
        <v>0</v>
      </c>
      <c r="O637" s="281">
        <f t="shared" si="88"/>
        <v>0</v>
      </c>
      <c r="P637" s="281">
        <f t="shared" si="89"/>
        <v>0</v>
      </c>
      <c r="Q637" s="282">
        <f>IF(K637="nio",0,IF(K637&gt;0,VLOOKUP(G637,'3-Productie normen'!A:N,VLOOKUP(K637,'3-Productie normen'!$B$31:$C$37,2,FALSE),FALSE)))/VLOOKUP(B637,'2-Kosten per locatie'!$A$14:$C$28,3,FALSE)</f>
        <v>0</v>
      </c>
      <c r="R637" s="282">
        <f t="shared" si="90"/>
        <v>0</v>
      </c>
      <c r="S637" s="282">
        <f t="shared" si="91"/>
        <v>0</v>
      </c>
      <c r="T637" s="283">
        <f>VLOOKUP(G637,'3-Productie normen'!A:N,11,FALSE)</f>
        <v>0</v>
      </c>
      <c r="U637" s="283"/>
      <c r="V637" s="189"/>
      <c r="W637" s="284">
        <f t="shared" si="92"/>
        <v>0</v>
      </c>
    </row>
    <row r="638" spans="1:23" ht="14.1" customHeight="1">
      <c r="A638" s="37">
        <f t="shared" si="79"/>
        <v>638</v>
      </c>
      <c r="B638" s="265" t="s">
        <v>54</v>
      </c>
      <c r="C638" s="265" t="s">
        <v>834</v>
      </c>
      <c r="D638" s="276"/>
      <c r="E638" s="276" t="s">
        <v>848</v>
      </c>
      <c r="F638" s="265" t="s">
        <v>167</v>
      </c>
      <c r="G638" s="265" t="s">
        <v>97</v>
      </c>
      <c r="H638" s="277" t="s">
        <v>134</v>
      </c>
      <c r="I638" s="278">
        <v>32.4</v>
      </c>
      <c r="J638" s="296">
        <f t="shared" si="86"/>
        <v>0</v>
      </c>
      <c r="K638" s="280" t="s">
        <v>151</v>
      </c>
      <c r="L638" s="280"/>
      <c r="M638" s="280"/>
      <c r="N638" s="281">
        <f t="shared" si="87"/>
        <v>0</v>
      </c>
      <c r="O638" s="281">
        <f t="shared" si="88"/>
        <v>0</v>
      </c>
      <c r="P638" s="281">
        <f t="shared" si="89"/>
        <v>0</v>
      </c>
      <c r="Q638" s="282">
        <f>IF(K638="nio",0,IF(K638&gt;0,VLOOKUP(G638,'3-Productie normen'!A:N,VLOOKUP(K638,'3-Productie normen'!$B$31:$C$37,2,FALSE),FALSE)))/VLOOKUP(B638,'2-Kosten per locatie'!$A$14:$C$28,3,FALSE)</f>
        <v>0</v>
      </c>
      <c r="R638" s="282">
        <f t="shared" si="90"/>
        <v>0</v>
      </c>
      <c r="S638" s="282">
        <f t="shared" si="91"/>
        <v>0</v>
      </c>
      <c r="T638" s="283">
        <f>VLOOKUP(G638,'3-Productie normen'!A:N,11,FALSE)</f>
        <v>0</v>
      </c>
      <c r="U638" s="283"/>
      <c r="V638" s="189"/>
      <c r="W638" s="284">
        <f t="shared" si="92"/>
        <v>0</v>
      </c>
    </row>
    <row r="639" spans="1:23" ht="14.1" customHeight="1">
      <c r="A639" s="37">
        <f t="shared" si="79"/>
        <v>639</v>
      </c>
      <c r="B639" s="265" t="s">
        <v>54</v>
      </c>
      <c r="C639" s="265" t="s">
        <v>834</v>
      </c>
      <c r="D639" s="276"/>
      <c r="E639" s="276" t="s">
        <v>849</v>
      </c>
      <c r="F639" s="265" t="s">
        <v>167</v>
      </c>
      <c r="G639" s="265" t="s">
        <v>97</v>
      </c>
      <c r="H639" s="277" t="s">
        <v>134</v>
      </c>
      <c r="I639" s="278">
        <v>13.7</v>
      </c>
      <c r="J639" s="296">
        <f t="shared" si="86"/>
        <v>0</v>
      </c>
      <c r="K639" s="280" t="s">
        <v>151</v>
      </c>
      <c r="L639" s="280"/>
      <c r="M639" s="280"/>
      <c r="N639" s="281">
        <f t="shared" si="87"/>
        <v>0</v>
      </c>
      <c r="O639" s="281">
        <f t="shared" si="88"/>
        <v>0</v>
      </c>
      <c r="P639" s="281">
        <f t="shared" si="89"/>
        <v>0</v>
      </c>
      <c r="Q639" s="282">
        <f>IF(K639="nio",0,IF(K639&gt;0,VLOOKUP(G639,'3-Productie normen'!A:N,VLOOKUP(K639,'3-Productie normen'!$B$31:$C$37,2,FALSE),FALSE)))/VLOOKUP(B639,'2-Kosten per locatie'!$A$14:$C$28,3,FALSE)</f>
        <v>0</v>
      </c>
      <c r="R639" s="282">
        <f t="shared" si="90"/>
        <v>0</v>
      </c>
      <c r="S639" s="282">
        <f t="shared" si="91"/>
        <v>0</v>
      </c>
      <c r="T639" s="283">
        <f>VLOOKUP(G639,'3-Productie normen'!A:N,11,FALSE)</f>
        <v>0</v>
      </c>
      <c r="U639" s="283"/>
      <c r="V639" s="189"/>
      <c r="W639" s="284">
        <f t="shared" si="92"/>
        <v>0</v>
      </c>
    </row>
    <row r="640" spans="1:23" ht="14.1" customHeight="1">
      <c r="A640" s="37">
        <f t="shared" si="79"/>
        <v>640</v>
      </c>
      <c r="B640" s="265" t="s">
        <v>54</v>
      </c>
      <c r="C640" s="265" t="s">
        <v>834</v>
      </c>
      <c r="D640" s="276"/>
      <c r="E640" s="276" t="s">
        <v>849</v>
      </c>
      <c r="F640" s="265" t="s">
        <v>167</v>
      </c>
      <c r="G640" s="265" t="s">
        <v>97</v>
      </c>
      <c r="H640" s="277" t="s">
        <v>134</v>
      </c>
      <c r="I640" s="278">
        <v>13.7</v>
      </c>
      <c r="J640" s="296">
        <f t="shared" si="86"/>
        <v>0</v>
      </c>
      <c r="K640" s="280" t="s">
        <v>151</v>
      </c>
      <c r="L640" s="280"/>
      <c r="M640" s="280"/>
      <c r="N640" s="281">
        <f t="shared" si="87"/>
        <v>0</v>
      </c>
      <c r="O640" s="281">
        <f t="shared" si="88"/>
        <v>0</v>
      </c>
      <c r="P640" s="281">
        <f t="shared" si="89"/>
        <v>0</v>
      </c>
      <c r="Q640" s="282">
        <f>IF(K640="nio",0,IF(K640&gt;0,VLOOKUP(G640,'3-Productie normen'!A:N,VLOOKUP(K640,'3-Productie normen'!$B$31:$C$37,2,FALSE),FALSE)))/VLOOKUP(B640,'2-Kosten per locatie'!$A$14:$C$28,3,FALSE)</f>
        <v>0</v>
      </c>
      <c r="R640" s="282">
        <f t="shared" si="90"/>
        <v>0</v>
      </c>
      <c r="S640" s="282">
        <f t="shared" si="91"/>
        <v>0</v>
      </c>
      <c r="T640" s="283">
        <f>VLOOKUP(G640,'3-Productie normen'!A:N,11,FALSE)</f>
        <v>0</v>
      </c>
      <c r="U640" s="283"/>
      <c r="V640" s="189"/>
      <c r="W640" s="284">
        <f t="shared" si="92"/>
        <v>0</v>
      </c>
    </row>
    <row r="641" spans="1:23" ht="14.1" customHeight="1">
      <c r="A641" s="37">
        <f t="shared" si="79"/>
        <v>641</v>
      </c>
      <c r="B641" s="265" t="s">
        <v>54</v>
      </c>
      <c r="C641" s="265" t="s">
        <v>834</v>
      </c>
      <c r="D641" s="276"/>
      <c r="E641" s="276" t="s">
        <v>850</v>
      </c>
      <c r="F641" s="265" t="s">
        <v>167</v>
      </c>
      <c r="G641" s="265" t="s">
        <v>97</v>
      </c>
      <c r="H641" s="277" t="s">
        <v>134</v>
      </c>
      <c r="I641" s="278">
        <v>20.7</v>
      </c>
      <c r="J641" s="296">
        <f t="shared" si="86"/>
        <v>0</v>
      </c>
      <c r="K641" s="280" t="s">
        <v>151</v>
      </c>
      <c r="L641" s="280"/>
      <c r="M641" s="280"/>
      <c r="N641" s="281">
        <f t="shared" si="87"/>
        <v>0</v>
      </c>
      <c r="O641" s="281">
        <f t="shared" si="88"/>
        <v>0</v>
      </c>
      <c r="P641" s="281">
        <f t="shared" si="89"/>
        <v>0</v>
      </c>
      <c r="Q641" s="282">
        <f>IF(K641="nio",0,IF(K641&gt;0,VLOOKUP(G641,'3-Productie normen'!A:N,VLOOKUP(K641,'3-Productie normen'!$B$31:$C$37,2,FALSE),FALSE)))/VLOOKUP(B641,'2-Kosten per locatie'!$A$14:$C$28,3,FALSE)</f>
        <v>0</v>
      </c>
      <c r="R641" s="282">
        <f t="shared" si="90"/>
        <v>0</v>
      </c>
      <c r="S641" s="282">
        <f t="shared" si="91"/>
        <v>0</v>
      </c>
      <c r="T641" s="283">
        <f>VLOOKUP(G641,'3-Productie normen'!A:N,11,FALSE)</f>
        <v>0</v>
      </c>
      <c r="U641" s="283"/>
      <c r="V641" s="189"/>
      <c r="W641" s="284">
        <f t="shared" si="92"/>
        <v>0</v>
      </c>
    </row>
    <row r="642" spans="1:23" ht="14.1" customHeight="1">
      <c r="A642" s="37">
        <f t="shared" si="79"/>
        <v>642</v>
      </c>
      <c r="B642" s="265" t="s">
        <v>54</v>
      </c>
      <c r="C642" s="265" t="s">
        <v>834</v>
      </c>
      <c r="D642" s="276"/>
      <c r="E642" s="276" t="s">
        <v>851</v>
      </c>
      <c r="F642" s="265" t="s">
        <v>167</v>
      </c>
      <c r="G642" s="265" t="s">
        <v>81</v>
      </c>
      <c r="H642" s="277" t="s">
        <v>134</v>
      </c>
      <c r="I642" s="278">
        <v>16.399999999999999</v>
      </c>
      <c r="J642" s="296">
        <f t="shared" si="86"/>
        <v>251</v>
      </c>
      <c r="K642" s="280">
        <v>251</v>
      </c>
      <c r="L642" s="280"/>
      <c r="M642" s="280"/>
      <c r="N642" s="281" t="e">
        <f t="shared" si="87"/>
        <v>#DIV/0!</v>
      </c>
      <c r="O642" s="281">
        <f t="shared" si="88"/>
        <v>0</v>
      </c>
      <c r="P642" s="281">
        <f t="shared" si="89"/>
        <v>0</v>
      </c>
      <c r="Q642" s="282">
        <f>IF(K642="nio",0,IF(K642&gt;0,VLOOKUP(G642,'3-Productie normen'!A:N,VLOOKUP(K642,'3-Productie normen'!$B$31:$C$37,2,FALSE),FALSE)))/VLOOKUP(B642,'2-Kosten per locatie'!$A$14:$C$28,3,FALSE)</f>
        <v>0</v>
      </c>
      <c r="R642" s="282">
        <f t="shared" si="90"/>
        <v>0</v>
      </c>
      <c r="S642" s="282">
        <f t="shared" si="91"/>
        <v>0</v>
      </c>
      <c r="T642" s="283">
        <f>VLOOKUP(G642,'3-Productie normen'!A:N,11,FALSE)</f>
        <v>0</v>
      </c>
      <c r="U642" s="283"/>
      <c r="V642" s="189"/>
      <c r="W642" s="284">
        <f t="shared" si="92"/>
        <v>4116.3999999999996</v>
      </c>
    </row>
    <row r="643" spans="1:23" ht="14.1" customHeight="1">
      <c r="A643" s="37">
        <f t="shared" si="79"/>
        <v>643</v>
      </c>
      <c r="B643" s="265" t="s">
        <v>54</v>
      </c>
      <c r="C643" s="265" t="s">
        <v>834</v>
      </c>
      <c r="D643" s="276"/>
      <c r="E643" s="276" t="s">
        <v>852</v>
      </c>
      <c r="F643" s="265" t="s">
        <v>853</v>
      </c>
      <c r="G643" s="265" t="s">
        <v>93</v>
      </c>
      <c r="H643" s="277" t="s">
        <v>134</v>
      </c>
      <c r="I643" s="278">
        <v>33.1</v>
      </c>
      <c r="J643" s="296">
        <f t="shared" si="86"/>
        <v>251</v>
      </c>
      <c r="K643" s="280">
        <v>251</v>
      </c>
      <c r="L643" s="280"/>
      <c r="M643" s="280"/>
      <c r="N643" s="281" t="e">
        <f t="shared" si="87"/>
        <v>#DIV/0!</v>
      </c>
      <c r="O643" s="281">
        <f t="shared" si="88"/>
        <v>0</v>
      </c>
      <c r="P643" s="281">
        <f t="shared" si="89"/>
        <v>0</v>
      </c>
      <c r="Q643" s="282">
        <f>IF(K643="nio",0,IF(K643&gt;0,VLOOKUP(G643,'3-Productie normen'!A:N,VLOOKUP(K643,'3-Productie normen'!$B$31:$C$37,2,FALSE),FALSE)))/VLOOKUP(B643,'2-Kosten per locatie'!$A$14:$C$28,3,FALSE)</f>
        <v>0</v>
      </c>
      <c r="R643" s="282">
        <f t="shared" si="90"/>
        <v>0</v>
      </c>
      <c r="S643" s="282">
        <f t="shared" si="91"/>
        <v>0</v>
      </c>
      <c r="T643" s="283">
        <f>VLOOKUP(G643,'3-Productie normen'!A:N,11,FALSE)</f>
        <v>0</v>
      </c>
      <c r="U643" s="283"/>
      <c r="V643" s="189"/>
      <c r="W643" s="284">
        <f t="shared" si="92"/>
        <v>8308.1</v>
      </c>
    </row>
    <row r="644" spans="1:23" ht="14.1" customHeight="1">
      <c r="A644" s="37">
        <f t="shared" si="79"/>
        <v>644</v>
      </c>
      <c r="B644" s="265" t="s">
        <v>54</v>
      </c>
      <c r="C644" s="265" t="s">
        <v>834</v>
      </c>
      <c r="D644" s="276"/>
      <c r="E644" s="276" t="s">
        <v>854</v>
      </c>
      <c r="F644" s="265" t="s">
        <v>167</v>
      </c>
      <c r="G644" s="265" t="s">
        <v>81</v>
      </c>
      <c r="H644" s="277" t="s">
        <v>134</v>
      </c>
      <c r="I644" s="278">
        <v>20.399999999999999</v>
      </c>
      <c r="J644" s="296">
        <f t="shared" si="86"/>
        <v>251</v>
      </c>
      <c r="K644" s="280">
        <v>251</v>
      </c>
      <c r="L644" s="280"/>
      <c r="M644" s="280"/>
      <c r="N644" s="281" t="e">
        <f t="shared" si="87"/>
        <v>#DIV/0!</v>
      </c>
      <c r="O644" s="281">
        <f t="shared" si="88"/>
        <v>0</v>
      </c>
      <c r="P644" s="281">
        <f t="shared" si="89"/>
        <v>0</v>
      </c>
      <c r="Q644" s="282">
        <f>IF(K644="nio",0,IF(K644&gt;0,VLOOKUP(G644,'3-Productie normen'!A:N,VLOOKUP(K644,'3-Productie normen'!$B$31:$C$37,2,FALSE),FALSE)))/VLOOKUP(B644,'2-Kosten per locatie'!$A$14:$C$28,3,FALSE)</f>
        <v>0</v>
      </c>
      <c r="R644" s="282">
        <f t="shared" si="90"/>
        <v>0</v>
      </c>
      <c r="S644" s="282">
        <f t="shared" si="91"/>
        <v>0</v>
      </c>
      <c r="T644" s="283">
        <f>VLOOKUP(G644,'3-Productie normen'!A:N,11,FALSE)</f>
        <v>0</v>
      </c>
      <c r="U644" s="283"/>
      <c r="V644" s="189"/>
      <c r="W644" s="284">
        <f t="shared" si="92"/>
        <v>5120.3999999999996</v>
      </c>
    </row>
    <row r="645" spans="1:23" ht="14.1" customHeight="1">
      <c r="A645" s="37">
        <f t="shared" si="79"/>
        <v>645</v>
      </c>
      <c r="B645" s="265" t="s">
        <v>54</v>
      </c>
      <c r="C645" s="265" t="s">
        <v>834</v>
      </c>
      <c r="D645" s="276"/>
      <c r="E645" s="276" t="s">
        <v>855</v>
      </c>
      <c r="F645" s="265" t="s">
        <v>167</v>
      </c>
      <c r="G645" s="265" t="s">
        <v>81</v>
      </c>
      <c r="H645" s="277" t="s">
        <v>134</v>
      </c>
      <c r="I645" s="278">
        <v>20.6</v>
      </c>
      <c r="J645" s="296">
        <f t="shared" si="86"/>
        <v>251</v>
      </c>
      <c r="K645" s="280">
        <v>251</v>
      </c>
      <c r="L645" s="280"/>
      <c r="M645" s="280"/>
      <c r="N645" s="281" t="e">
        <f t="shared" si="87"/>
        <v>#DIV/0!</v>
      </c>
      <c r="O645" s="281">
        <f t="shared" si="88"/>
        <v>0</v>
      </c>
      <c r="P645" s="281">
        <f t="shared" si="89"/>
        <v>0</v>
      </c>
      <c r="Q645" s="282">
        <f>IF(K645="nio",0,IF(K645&gt;0,VLOOKUP(G645,'3-Productie normen'!A:N,VLOOKUP(K645,'3-Productie normen'!$B$31:$C$37,2,FALSE),FALSE)))/VLOOKUP(B645,'2-Kosten per locatie'!$A$14:$C$28,3,FALSE)</f>
        <v>0</v>
      </c>
      <c r="R645" s="282">
        <f t="shared" si="90"/>
        <v>0</v>
      </c>
      <c r="S645" s="282">
        <f t="shared" si="91"/>
        <v>0</v>
      </c>
      <c r="T645" s="283">
        <f>VLOOKUP(G645,'3-Productie normen'!A:N,11,FALSE)</f>
        <v>0</v>
      </c>
      <c r="U645" s="283"/>
      <c r="V645" s="189"/>
      <c r="W645" s="284">
        <f t="shared" si="92"/>
        <v>5170.6000000000004</v>
      </c>
    </row>
    <row r="646" spans="1:23" ht="14.1" customHeight="1">
      <c r="A646" s="37">
        <f t="shared" si="79"/>
        <v>646</v>
      </c>
      <c r="B646" s="265" t="s">
        <v>54</v>
      </c>
      <c r="C646" s="265" t="s">
        <v>834</v>
      </c>
      <c r="D646" s="276"/>
      <c r="E646" s="276" t="s">
        <v>856</v>
      </c>
      <c r="F646" s="265" t="s">
        <v>609</v>
      </c>
      <c r="G646" s="265" t="s">
        <v>97</v>
      </c>
      <c r="H646" s="277" t="s">
        <v>138</v>
      </c>
      <c r="I646" s="278">
        <v>8.3000000000000007</v>
      </c>
      <c r="J646" s="296">
        <f t="shared" si="86"/>
        <v>0</v>
      </c>
      <c r="K646" s="280" t="s">
        <v>151</v>
      </c>
      <c r="L646" s="280"/>
      <c r="M646" s="280"/>
      <c r="N646" s="281">
        <f t="shared" si="87"/>
        <v>0</v>
      </c>
      <c r="O646" s="281">
        <f t="shared" si="88"/>
        <v>0</v>
      </c>
      <c r="P646" s="281">
        <f t="shared" si="89"/>
        <v>0</v>
      </c>
      <c r="Q646" s="282">
        <f>IF(K646="nio",0,IF(K646&gt;0,VLOOKUP(G646,'3-Productie normen'!A:N,VLOOKUP(K646,'3-Productie normen'!$B$31:$C$37,2,FALSE),FALSE)))/VLOOKUP(B646,'2-Kosten per locatie'!$A$14:$C$28,3,FALSE)</f>
        <v>0</v>
      </c>
      <c r="R646" s="282">
        <f t="shared" si="90"/>
        <v>0</v>
      </c>
      <c r="S646" s="282">
        <f t="shared" si="91"/>
        <v>0</v>
      </c>
      <c r="T646" s="283">
        <f>VLOOKUP(G646,'3-Productie normen'!A:N,11,FALSE)</f>
        <v>0</v>
      </c>
      <c r="U646" s="283"/>
      <c r="V646" s="189"/>
      <c r="W646" s="284">
        <f t="shared" si="92"/>
        <v>0</v>
      </c>
    </row>
    <row r="647" spans="1:23" ht="14.1" customHeight="1">
      <c r="A647" s="37">
        <f t="shared" si="79"/>
        <v>647</v>
      </c>
      <c r="B647" s="265" t="s">
        <v>54</v>
      </c>
      <c r="C647" s="265" t="s">
        <v>834</v>
      </c>
      <c r="D647" s="276"/>
      <c r="E647" s="276" t="s">
        <v>857</v>
      </c>
      <c r="F647" s="265" t="s">
        <v>695</v>
      </c>
      <c r="G647" s="265" t="s">
        <v>97</v>
      </c>
      <c r="H647" s="277" t="s">
        <v>134</v>
      </c>
      <c r="I647" s="278">
        <v>6.9</v>
      </c>
      <c r="J647" s="296">
        <f t="shared" si="86"/>
        <v>0</v>
      </c>
      <c r="K647" s="280" t="s">
        <v>151</v>
      </c>
      <c r="L647" s="280"/>
      <c r="M647" s="280"/>
      <c r="N647" s="281">
        <f t="shared" si="87"/>
        <v>0</v>
      </c>
      <c r="O647" s="281">
        <f t="shared" si="88"/>
        <v>0</v>
      </c>
      <c r="P647" s="281">
        <f t="shared" si="89"/>
        <v>0</v>
      </c>
      <c r="Q647" s="282">
        <f>IF(K647="nio",0,IF(K647&gt;0,VLOOKUP(G647,'3-Productie normen'!A:N,VLOOKUP(K647,'3-Productie normen'!$B$31:$C$37,2,FALSE),FALSE)))/VLOOKUP(B647,'2-Kosten per locatie'!$A$14:$C$28,3,FALSE)</f>
        <v>0</v>
      </c>
      <c r="R647" s="282">
        <f t="shared" si="90"/>
        <v>0</v>
      </c>
      <c r="S647" s="282">
        <f t="shared" si="91"/>
        <v>0</v>
      </c>
      <c r="T647" s="283">
        <f>VLOOKUP(G647,'3-Productie normen'!A:N,11,FALSE)</f>
        <v>0</v>
      </c>
      <c r="U647" s="283"/>
      <c r="V647" s="189"/>
      <c r="W647" s="284">
        <f t="shared" si="92"/>
        <v>0</v>
      </c>
    </row>
    <row r="648" spans="1:23" ht="14.1" customHeight="1">
      <c r="A648" s="37">
        <f t="shared" si="79"/>
        <v>648</v>
      </c>
      <c r="B648" s="265" t="s">
        <v>54</v>
      </c>
      <c r="C648" s="265" t="s">
        <v>834</v>
      </c>
      <c r="D648" s="276"/>
      <c r="E648" s="276" t="s">
        <v>858</v>
      </c>
      <c r="F648" s="265" t="s">
        <v>609</v>
      </c>
      <c r="G648" s="265" t="s">
        <v>97</v>
      </c>
      <c r="H648" s="277" t="s">
        <v>138</v>
      </c>
      <c r="I648" s="278">
        <v>4.4000000000000004</v>
      </c>
      <c r="J648" s="296">
        <f t="shared" si="86"/>
        <v>0</v>
      </c>
      <c r="K648" s="280" t="s">
        <v>151</v>
      </c>
      <c r="L648" s="280"/>
      <c r="M648" s="280"/>
      <c r="N648" s="281">
        <f t="shared" si="87"/>
        <v>0</v>
      </c>
      <c r="O648" s="281">
        <f t="shared" si="88"/>
        <v>0</v>
      </c>
      <c r="P648" s="281">
        <f t="shared" si="89"/>
        <v>0</v>
      </c>
      <c r="Q648" s="282">
        <f>IF(K648="nio",0,IF(K648&gt;0,VLOOKUP(G648,'3-Productie normen'!A:N,VLOOKUP(K648,'3-Productie normen'!$B$31:$C$37,2,FALSE),FALSE)))/VLOOKUP(B648,'2-Kosten per locatie'!$A$14:$C$28,3,FALSE)</f>
        <v>0</v>
      </c>
      <c r="R648" s="282">
        <f t="shared" si="90"/>
        <v>0</v>
      </c>
      <c r="S648" s="282">
        <f t="shared" si="91"/>
        <v>0</v>
      </c>
      <c r="T648" s="283">
        <f>VLOOKUP(G648,'3-Productie normen'!A:N,11,FALSE)</f>
        <v>0</v>
      </c>
      <c r="U648" s="283"/>
      <c r="V648" s="189"/>
      <c r="W648" s="284">
        <f t="shared" si="92"/>
        <v>0</v>
      </c>
    </row>
    <row r="649" spans="1:23" ht="14.1" customHeight="1">
      <c r="A649" s="37">
        <f t="shared" si="79"/>
        <v>649</v>
      </c>
      <c r="B649" s="265" t="s">
        <v>54</v>
      </c>
      <c r="C649" s="265" t="s">
        <v>834</v>
      </c>
      <c r="D649" s="276"/>
      <c r="E649" s="276" t="s">
        <v>859</v>
      </c>
      <c r="F649" s="265" t="s">
        <v>609</v>
      </c>
      <c r="G649" s="265" t="s">
        <v>97</v>
      </c>
      <c r="H649" s="277" t="s">
        <v>138</v>
      </c>
      <c r="I649" s="278">
        <v>5.6</v>
      </c>
      <c r="J649" s="296">
        <f t="shared" si="86"/>
        <v>0</v>
      </c>
      <c r="K649" s="280" t="s">
        <v>151</v>
      </c>
      <c r="L649" s="280"/>
      <c r="M649" s="280"/>
      <c r="N649" s="281">
        <f t="shared" si="87"/>
        <v>0</v>
      </c>
      <c r="O649" s="281">
        <f t="shared" si="88"/>
        <v>0</v>
      </c>
      <c r="P649" s="281">
        <f t="shared" si="89"/>
        <v>0</v>
      </c>
      <c r="Q649" s="282">
        <f>IF(K649="nio",0,IF(K649&gt;0,VLOOKUP(G649,'3-Productie normen'!A:N,VLOOKUP(K649,'3-Productie normen'!$B$31:$C$37,2,FALSE),FALSE)))/VLOOKUP(B649,'2-Kosten per locatie'!$A$14:$C$28,3,FALSE)</f>
        <v>0</v>
      </c>
      <c r="R649" s="282">
        <f t="shared" si="90"/>
        <v>0</v>
      </c>
      <c r="S649" s="282">
        <f t="shared" si="91"/>
        <v>0</v>
      </c>
      <c r="T649" s="283">
        <f>VLOOKUP(G649,'3-Productie normen'!A:N,11,FALSE)</f>
        <v>0</v>
      </c>
      <c r="U649" s="283"/>
      <c r="V649" s="189"/>
      <c r="W649" s="284">
        <f t="shared" si="92"/>
        <v>0</v>
      </c>
    </row>
    <row r="650" spans="1:23" ht="14.1" customHeight="1">
      <c r="A650" s="37">
        <f t="shared" si="79"/>
        <v>650</v>
      </c>
      <c r="B650" s="265" t="s">
        <v>54</v>
      </c>
      <c r="C650" s="265" t="s">
        <v>834</v>
      </c>
      <c r="D650" s="276"/>
      <c r="E650" s="276" t="s">
        <v>860</v>
      </c>
      <c r="F650" s="265" t="s">
        <v>216</v>
      </c>
      <c r="G650" s="265" t="s">
        <v>97</v>
      </c>
      <c r="H650" s="277" t="s">
        <v>138</v>
      </c>
      <c r="I650" s="278">
        <v>4.4000000000000004</v>
      </c>
      <c r="J650" s="296">
        <f t="shared" si="86"/>
        <v>0</v>
      </c>
      <c r="K650" s="280" t="s">
        <v>151</v>
      </c>
      <c r="L650" s="280"/>
      <c r="M650" s="280"/>
      <c r="N650" s="281">
        <f t="shared" si="87"/>
        <v>0</v>
      </c>
      <c r="O650" s="281">
        <f t="shared" si="88"/>
        <v>0</v>
      </c>
      <c r="P650" s="281">
        <f t="shared" si="89"/>
        <v>0</v>
      </c>
      <c r="Q650" s="282">
        <f>IF(K650="nio",0,IF(K650&gt;0,VLOOKUP(G650,'3-Productie normen'!A:N,VLOOKUP(K650,'3-Productie normen'!$B$31:$C$37,2,FALSE),FALSE)))/VLOOKUP(B650,'2-Kosten per locatie'!$A$14:$C$28,3,FALSE)</f>
        <v>0</v>
      </c>
      <c r="R650" s="282">
        <f t="shared" si="90"/>
        <v>0</v>
      </c>
      <c r="S650" s="282">
        <f t="shared" si="91"/>
        <v>0</v>
      </c>
      <c r="T650" s="283">
        <f>VLOOKUP(G650,'3-Productie normen'!A:N,11,FALSE)</f>
        <v>0</v>
      </c>
      <c r="U650" s="283"/>
      <c r="V650" s="189"/>
      <c r="W650" s="284">
        <f t="shared" si="92"/>
        <v>0</v>
      </c>
    </row>
    <row r="651" spans="1:23" ht="14.1" customHeight="1">
      <c r="A651" s="37">
        <f t="shared" ref="A651:A714" si="93">A650+1</f>
        <v>651</v>
      </c>
      <c r="B651" s="265" t="s">
        <v>54</v>
      </c>
      <c r="C651" s="265" t="s">
        <v>834</v>
      </c>
      <c r="D651" s="276"/>
      <c r="E651" s="276" t="s">
        <v>861</v>
      </c>
      <c r="F651" s="265" t="s">
        <v>216</v>
      </c>
      <c r="G651" s="265" t="s">
        <v>97</v>
      </c>
      <c r="H651" s="277" t="s">
        <v>138</v>
      </c>
      <c r="I651" s="278">
        <v>4.4000000000000004</v>
      </c>
      <c r="J651" s="296">
        <f t="shared" si="86"/>
        <v>0</v>
      </c>
      <c r="K651" s="280" t="s">
        <v>151</v>
      </c>
      <c r="L651" s="280"/>
      <c r="M651" s="280"/>
      <c r="N651" s="281">
        <f t="shared" si="87"/>
        <v>0</v>
      </c>
      <c r="O651" s="281">
        <f t="shared" si="88"/>
        <v>0</v>
      </c>
      <c r="P651" s="281">
        <f t="shared" si="89"/>
        <v>0</v>
      </c>
      <c r="Q651" s="282">
        <f>IF(K651="nio",0,IF(K651&gt;0,VLOOKUP(G651,'3-Productie normen'!A:N,VLOOKUP(K651,'3-Productie normen'!$B$31:$C$37,2,FALSE),FALSE)))/VLOOKUP(B651,'2-Kosten per locatie'!$A$14:$C$28,3,FALSE)</f>
        <v>0</v>
      </c>
      <c r="R651" s="282">
        <f t="shared" si="90"/>
        <v>0</v>
      </c>
      <c r="S651" s="282">
        <f t="shared" si="91"/>
        <v>0</v>
      </c>
      <c r="T651" s="283">
        <f>VLOOKUP(G651,'3-Productie normen'!A:N,11,FALSE)</f>
        <v>0</v>
      </c>
      <c r="U651" s="283"/>
      <c r="V651" s="189"/>
      <c r="W651" s="284">
        <f t="shared" si="92"/>
        <v>0</v>
      </c>
    </row>
    <row r="652" spans="1:23" ht="14.1" customHeight="1">
      <c r="A652" s="37">
        <f t="shared" si="93"/>
        <v>652</v>
      </c>
      <c r="B652" s="265" t="s">
        <v>54</v>
      </c>
      <c r="C652" s="265" t="s">
        <v>834</v>
      </c>
      <c r="D652" s="276"/>
      <c r="E652" s="276" t="s">
        <v>862</v>
      </c>
      <c r="F652" s="265" t="s">
        <v>863</v>
      </c>
      <c r="G652" s="265" t="s">
        <v>97</v>
      </c>
      <c r="H652" s="277" t="s">
        <v>134</v>
      </c>
      <c r="I652" s="278">
        <v>7.9</v>
      </c>
      <c r="J652" s="296">
        <f t="shared" si="86"/>
        <v>0</v>
      </c>
      <c r="K652" s="280" t="s">
        <v>151</v>
      </c>
      <c r="L652" s="280"/>
      <c r="M652" s="280"/>
      <c r="N652" s="281">
        <f t="shared" si="87"/>
        <v>0</v>
      </c>
      <c r="O652" s="281">
        <f t="shared" si="88"/>
        <v>0</v>
      </c>
      <c r="P652" s="281">
        <f t="shared" si="89"/>
        <v>0</v>
      </c>
      <c r="Q652" s="282">
        <f>IF(K652="nio",0,IF(K652&gt;0,VLOOKUP(G652,'3-Productie normen'!A:N,VLOOKUP(K652,'3-Productie normen'!$B$31:$C$37,2,FALSE),FALSE)))/VLOOKUP(B652,'2-Kosten per locatie'!$A$14:$C$28,3,FALSE)</f>
        <v>0</v>
      </c>
      <c r="R652" s="282">
        <f t="shared" si="90"/>
        <v>0</v>
      </c>
      <c r="S652" s="282">
        <f t="shared" si="91"/>
        <v>0</v>
      </c>
      <c r="T652" s="283">
        <f>VLOOKUP(G652,'3-Productie normen'!A:N,11,FALSE)</f>
        <v>0</v>
      </c>
      <c r="U652" s="283"/>
      <c r="V652" s="189"/>
      <c r="W652" s="284">
        <f t="shared" si="92"/>
        <v>0</v>
      </c>
    </row>
    <row r="653" spans="1:23" ht="14.1" customHeight="1">
      <c r="A653" s="37">
        <f t="shared" si="93"/>
        <v>653</v>
      </c>
      <c r="B653" s="265" t="s">
        <v>54</v>
      </c>
      <c r="C653" s="265" t="s">
        <v>834</v>
      </c>
      <c r="D653" s="276"/>
      <c r="E653" s="276" t="s">
        <v>864</v>
      </c>
      <c r="F653" s="265" t="s">
        <v>865</v>
      </c>
      <c r="G653" s="265" t="s">
        <v>97</v>
      </c>
      <c r="H653" s="277" t="s">
        <v>175</v>
      </c>
      <c r="I653" s="278">
        <v>71</v>
      </c>
      <c r="J653" s="296">
        <f t="shared" si="86"/>
        <v>0</v>
      </c>
      <c r="K653" s="280" t="s">
        <v>151</v>
      </c>
      <c r="L653" s="280"/>
      <c r="M653" s="280"/>
      <c r="N653" s="281">
        <f t="shared" si="87"/>
        <v>0</v>
      </c>
      <c r="O653" s="281">
        <f t="shared" si="88"/>
        <v>0</v>
      </c>
      <c r="P653" s="281">
        <f t="shared" si="89"/>
        <v>0</v>
      </c>
      <c r="Q653" s="282">
        <f>IF(K653="nio",0,IF(K653&gt;0,VLOOKUP(G653,'3-Productie normen'!A:N,VLOOKUP(K653,'3-Productie normen'!$B$31:$C$37,2,FALSE),FALSE)))/VLOOKUP(B653,'2-Kosten per locatie'!$A$14:$C$28,3,FALSE)</f>
        <v>0</v>
      </c>
      <c r="R653" s="282">
        <f t="shared" si="90"/>
        <v>0</v>
      </c>
      <c r="S653" s="282">
        <f t="shared" si="91"/>
        <v>0</v>
      </c>
      <c r="T653" s="283">
        <f>VLOOKUP(G653,'3-Productie normen'!A:N,11,FALSE)</f>
        <v>0</v>
      </c>
      <c r="U653" s="283"/>
      <c r="V653" s="189"/>
      <c r="W653" s="284">
        <f t="shared" si="92"/>
        <v>0</v>
      </c>
    </row>
    <row r="654" spans="1:23" ht="14.1" customHeight="1">
      <c r="A654" s="37">
        <f t="shared" si="93"/>
        <v>654</v>
      </c>
      <c r="B654" s="265" t="s">
        <v>54</v>
      </c>
      <c r="C654" s="265" t="s">
        <v>834</v>
      </c>
      <c r="D654" s="276"/>
      <c r="E654" s="276" t="s">
        <v>866</v>
      </c>
      <c r="F654" s="265" t="s">
        <v>863</v>
      </c>
      <c r="G654" s="265" t="s">
        <v>85</v>
      </c>
      <c r="H654" s="277" t="s">
        <v>175</v>
      </c>
      <c r="I654" s="278">
        <v>6</v>
      </c>
      <c r="J654" s="296">
        <f t="shared" si="86"/>
        <v>251</v>
      </c>
      <c r="K654" s="280">
        <v>251</v>
      </c>
      <c r="L654" s="280"/>
      <c r="M654" s="280"/>
      <c r="N654" s="281" t="e">
        <f t="shared" si="87"/>
        <v>#DIV/0!</v>
      </c>
      <c r="O654" s="281">
        <f t="shared" si="88"/>
        <v>0</v>
      </c>
      <c r="P654" s="281">
        <f t="shared" si="89"/>
        <v>0</v>
      </c>
      <c r="Q654" s="282">
        <f>IF(K654="nio",0,IF(K654&gt;0,VLOOKUP(G654,'3-Productie normen'!A:N,VLOOKUP(K654,'3-Productie normen'!$B$31:$C$37,2,FALSE),FALSE)))/VLOOKUP(B654,'2-Kosten per locatie'!$A$14:$C$28,3,FALSE)</f>
        <v>0</v>
      </c>
      <c r="R654" s="282">
        <f t="shared" si="90"/>
        <v>0</v>
      </c>
      <c r="S654" s="282">
        <f t="shared" si="91"/>
        <v>0</v>
      </c>
      <c r="T654" s="283">
        <f>VLOOKUP(G654,'3-Productie normen'!A:N,11,FALSE)</f>
        <v>0</v>
      </c>
      <c r="U654" s="283"/>
      <c r="V654" s="189"/>
      <c r="W654" s="284">
        <f t="shared" si="92"/>
        <v>1506</v>
      </c>
    </row>
    <row r="655" spans="1:23" ht="14.1" customHeight="1">
      <c r="A655" s="37">
        <f t="shared" si="93"/>
        <v>655</v>
      </c>
      <c r="B655" s="265" t="s">
        <v>54</v>
      </c>
      <c r="C655" s="265" t="s">
        <v>834</v>
      </c>
      <c r="D655" s="276"/>
      <c r="E655" s="276" t="s">
        <v>867</v>
      </c>
      <c r="F655" s="265" t="s">
        <v>863</v>
      </c>
      <c r="G655" s="265" t="s">
        <v>85</v>
      </c>
      <c r="H655" s="277" t="s">
        <v>134</v>
      </c>
      <c r="I655" s="278">
        <v>7.9</v>
      </c>
      <c r="J655" s="296">
        <f t="shared" si="86"/>
        <v>251</v>
      </c>
      <c r="K655" s="280">
        <v>251</v>
      </c>
      <c r="L655" s="280"/>
      <c r="M655" s="280"/>
      <c r="N655" s="281" t="e">
        <f t="shared" si="87"/>
        <v>#DIV/0!</v>
      </c>
      <c r="O655" s="281">
        <f t="shared" si="88"/>
        <v>0</v>
      </c>
      <c r="P655" s="281">
        <f t="shared" si="89"/>
        <v>0</v>
      </c>
      <c r="Q655" s="282">
        <f>IF(K655="nio",0,IF(K655&gt;0,VLOOKUP(G655,'3-Productie normen'!A:N,VLOOKUP(K655,'3-Productie normen'!$B$31:$C$37,2,FALSE),FALSE)))/VLOOKUP(B655,'2-Kosten per locatie'!$A$14:$C$28,3,FALSE)</f>
        <v>0</v>
      </c>
      <c r="R655" s="282">
        <f t="shared" si="90"/>
        <v>0</v>
      </c>
      <c r="S655" s="282">
        <f t="shared" si="91"/>
        <v>0</v>
      </c>
      <c r="T655" s="283">
        <f>VLOOKUP(G655,'3-Productie normen'!A:N,11,FALSE)</f>
        <v>0</v>
      </c>
      <c r="U655" s="283"/>
      <c r="V655" s="189"/>
      <c r="W655" s="284">
        <f t="shared" si="92"/>
        <v>1982.9</v>
      </c>
    </row>
    <row r="656" spans="1:23" ht="14.1" customHeight="1">
      <c r="A656" s="37">
        <f t="shared" si="93"/>
        <v>656</v>
      </c>
      <c r="B656" s="265" t="s">
        <v>54</v>
      </c>
      <c r="C656" s="265" t="s">
        <v>834</v>
      </c>
      <c r="D656" s="276"/>
      <c r="E656" s="276" t="s">
        <v>868</v>
      </c>
      <c r="F656" s="265" t="s">
        <v>863</v>
      </c>
      <c r="G656" s="265" t="s">
        <v>85</v>
      </c>
      <c r="H656" s="277" t="s">
        <v>175</v>
      </c>
      <c r="I656" s="278">
        <v>11.7</v>
      </c>
      <c r="J656" s="296">
        <f t="shared" si="86"/>
        <v>251</v>
      </c>
      <c r="K656" s="280">
        <v>251</v>
      </c>
      <c r="L656" s="280"/>
      <c r="M656" s="280"/>
      <c r="N656" s="281" t="e">
        <f t="shared" si="87"/>
        <v>#DIV/0!</v>
      </c>
      <c r="O656" s="281">
        <f t="shared" si="88"/>
        <v>0</v>
      </c>
      <c r="P656" s="281">
        <f t="shared" si="89"/>
        <v>0</v>
      </c>
      <c r="Q656" s="282">
        <f>IF(K656="nio",0,IF(K656&gt;0,VLOOKUP(G656,'3-Productie normen'!A:N,VLOOKUP(K656,'3-Productie normen'!$B$31:$C$37,2,FALSE),FALSE)))/VLOOKUP(B656,'2-Kosten per locatie'!$A$14:$C$28,3,FALSE)</f>
        <v>0</v>
      </c>
      <c r="R656" s="282">
        <f t="shared" si="90"/>
        <v>0</v>
      </c>
      <c r="S656" s="282">
        <f t="shared" si="91"/>
        <v>0</v>
      </c>
      <c r="T656" s="283">
        <f>VLOOKUP(G656,'3-Productie normen'!A:N,11,FALSE)</f>
        <v>0</v>
      </c>
      <c r="U656" s="283"/>
      <c r="V656" s="189"/>
      <c r="W656" s="284">
        <f t="shared" si="92"/>
        <v>2936.7</v>
      </c>
    </row>
    <row r="657" spans="1:23" ht="14.1" customHeight="1">
      <c r="A657" s="37">
        <f t="shared" si="93"/>
        <v>657</v>
      </c>
      <c r="B657" s="265" t="s">
        <v>54</v>
      </c>
      <c r="C657" s="265" t="s">
        <v>834</v>
      </c>
      <c r="D657" s="276"/>
      <c r="E657" s="276" t="s">
        <v>869</v>
      </c>
      <c r="F657" s="265" t="s">
        <v>863</v>
      </c>
      <c r="G657" s="265" t="s">
        <v>85</v>
      </c>
      <c r="H657" s="277" t="s">
        <v>175</v>
      </c>
      <c r="I657" s="278">
        <v>30.7</v>
      </c>
      <c r="J657" s="296">
        <f t="shared" si="86"/>
        <v>251</v>
      </c>
      <c r="K657" s="280">
        <v>251</v>
      </c>
      <c r="L657" s="280"/>
      <c r="M657" s="280"/>
      <c r="N657" s="281" t="e">
        <f t="shared" si="87"/>
        <v>#DIV/0!</v>
      </c>
      <c r="O657" s="281">
        <f t="shared" si="88"/>
        <v>0</v>
      </c>
      <c r="P657" s="281">
        <f t="shared" si="89"/>
        <v>0</v>
      </c>
      <c r="Q657" s="282">
        <f>IF(K657="nio",0,IF(K657&gt;0,VLOOKUP(G657,'3-Productie normen'!A:N,VLOOKUP(K657,'3-Productie normen'!$B$31:$C$37,2,FALSE),FALSE)))/VLOOKUP(B657,'2-Kosten per locatie'!$A$14:$C$28,3,FALSE)</f>
        <v>0</v>
      </c>
      <c r="R657" s="282">
        <f t="shared" si="90"/>
        <v>0</v>
      </c>
      <c r="S657" s="282">
        <f t="shared" si="91"/>
        <v>0</v>
      </c>
      <c r="T657" s="283">
        <f>VLOOKUP(G657,'3-Productie normen'!A:N,11,FALSE)</f>
        <v>0</v>
      </c>
      <c r="U657" s="283"/>
      <c r="V657" s="189"/>
      <c r="W657" s="284">
        <f t="shared" si="92"/>
        <v>7705.7</v>
      </c>
    </row>
    <row r="658" spans="1:23" ht="14.1" customHeight="1">
      <c r="A658" s="37">
        <f t="shared" si="93"/>
        <v>658</v>
      </c>
      <c r="B658" s="265" t="s">
        <v>54</v>
      </c>
      <c r="C658" s="265" t="s">
        <v>834</v>
      </c>
      <c r="D658" s="276"/>
      <c r="E658" s="276" t="s">
        <v>870</v>
      </c>
      <c r="F658" s="265" t="s">
        <v>863</v>
      </c>
      <c r="G658" s="265" t="s">
        <v>97</v>
      </c>
      <c r="H658" s="277" t="s">
        <v>134</v>
      </c>
      <c r="I658" s="278">
        <v>13.5</v>
      </c>
      <c r="J658" s="296">
        <f t="shared" si="86"/>
        <v>0</v>
      </c>
      <c r="K658" s="280" t="s">
        <v>151</v>
      </c>
      <c r="L658" s="280"/>
      <c r="M658" s="280"/>
      <c r="N658" s="281">
        <f t="shared" si="87"/>
        <v>0</v>
      </c>
      <c r="O658" s="281">
        <f t="shared" si="88"/>
        <v>0</v>
      </c>
      <c r="P658" s="281">
        <f t="shared" si="89"/>
        <v>0</v>
      </c>
      <c r="Q658" s="282">
        <f>IF(K658="nio",0,IF(K658&gt;0,VLOOKUP(G658,'3-Productie normen'!A:N,VLOOKUP(K658,'3-Productie normen'!$B$31:$C$37,2,FALSE),FALSE)))/VLOOKUP(B658,'2-Kosten per locatie'!$A$14:$C$28,3,FALSE)</f>
        <v>0</v>
      </c>
      <c r="R658" s="282">
        <f t="shared" si="90"/>
        <v>0</v>
      </c>
      <c r="S658" s="282">
        <f t="shared" si="91"/>
        <v>0</v>
      </c>
      <c r="T658" s="283">
        <f>VLOOKUP(G658,'3-Productie normen'!A:N,11,FALSE)</f>
        <v>0</v>
      </c>
      <c r="U658" s="283"/>
      <c r="V658" s="189"/>
      <c r="W658" s="284">
        <f t="shared" si="92"/>
        <v>0</v>
      </c>
    </row>
    <row r="659" spans="1:23" ht="14.1" customHeight="1">
      <c r="A659" s="37">
        <f t="shared" si="93"/>
        <v>659</v>
      </c>
      <c r="B659" s="265" t="s">
        <v>54</v>
      </c>
      <c r="C659" s="265" t="s">
        <v>834</v>
      </c>
      <c r="D659" s="276"/>
      <c r="E659" s="276" t="s">
        <v>871</v>
      </c>
      <c r="F659" s="265" t="s">
        <v>863</v>
      </c>
      <c r="G659" s="265" t="s">
        <v>97</v>
      </c>
      <c r="H659" s="277" t="s">
        <v>134</v>
      </c>
      <c r="I659" s="278">
        <v>6.2</v>
      </c>
      <c r="J659" s="296">
        <f t="shared" si="86"/>
        <v>0</v>
      </c>
      <c r="K659" s="280" t="s">
        <v>151</v>
      </c>
      <c r="L659" s="280"/>
      <c r="M659" s="280"/>
      <c r="N659" s="281">
        <f t="shared" si="87"/>
        <v>0</v>
      </c>
      <c r="O659" s="281">
        <f t="shared" si="88"/>
        <v>0</v>
      </c>
      <c r="P659" s="281">
        <f t="shared" si="89"/>
        <v>0</v>
      </c>
      <c r="Q659" s="282">
        <f>IF(K659="nio",0,IF(K659&gt;0,VLOOKUP(G659,'3-Productie normen'!A:N,VLOOKUP(K659,'3-Productie normen'!$B$31:$C$37,2,FALSE),FALSE)))/VLOOKUP(B659,'2-Kosten per locatie'!$A$14:$C$28,3,FALSE)</f>
        <v>0</v>
      </c>
      <c r="R659" s="282">
        <f t="shared" si="90"/>
        <v>0</v>
      </c>
      <c r="S659" s="282">
        <f t="shared" si="91"/>
        <v>0</v>
      </c>
      <c r="T659" s="283">
        <f>VLOOKUP(G659,'3-Productie normen'!A:N,11,FALSE)</f>
        <v>0</v>
      </c>
      <c r="U659" s="283"/>
      <c r="V659" s="189"/>
      <c r="W659" s="284">
        <f t="shared" si="92"/>
        <v>0</v>
      </c>
    </row>
    <row r="660" spans="1:23" ht="14.1" customHeight="1">
      <c r="A660" s="37">
        <f t="shared" si="93"/>
        <v>660</v>
      </c>
      <c r="B660" s="265" t="s">
        <v>54</v>
      </c>
      <c r="C660" s="265" t="s">
        <v>834</v>
      </c>
      <c r="D660" s="276"/>
      <c r="E660" s="276" t="s">
        <v>835</v>
      </c>
      <c r="F660" s="265" t="s">
        <v>863</v>
      </c>
      <c r="G660" s="265" t="s">
        <v>97</v>
      </c>
      <c r="H660" s="277" t="s">
        <v>134</v>
      </c>
      <c r="I660" s="278">
        <v>13.3</v>
      </c>
      <c r="J660" s="296">
        <f t="shared" si="86"/>
        <v>0</v>
      </c>
      <c r="K660" s="280" t="s">
        <v>151</v>
      </c>
      <c r="L660" s="280"/>
      <c r="M660" s="280"/>
      <c r="N660" s="281">
        <f t="shared" si="87"/>
        <v>0</v>
      </c>
      <c r="O660" s="281">
        <f t="shared" si="88"/>
        <v>0</v>
      </c>
      <c r="P660" s="281">
        <f t="shared" si="89"/>
        <v>0</v>
      </c>
      <c r="Q660" s="282">
        <f>IF(K660="nio",0,IF(K660&gt;0,VLOOKUP(G660,'3-Productie normen'!A:N,VLOOKUP(K660,'3-Productie normen'!$B$31:$C$37,2,FALSE),FALSE)))/VLOOKUP(B660,'2-Kosten per locatie'!$A$14:$C$28,3,FALSE)</f>
        <v>0</v>
      </c>
      <c r="R660" s="282">
        <f t="shared" si="90"/>
        <v>0</v>
      </c>
      <c r="S660" s="282">
        <f t="shared" si="91"/>
        <v>0</v>
      </c>
      <c r="T660" s="283">
        <f>VLOOKUP(G660,'3-Productie normen'!A:N,11,FALSE)</f>
        <v>0</v>
      </c>
      <c r="U660" s="283"/>
      <c r="V660" s="189"/>
      <c r="W660" s="284">
        <f t="shared" si="92"/>
        <v>0</v>
      </c>
    </row>
    <row r="661" spans="1:23" ht="14.1" customHeight="1">
      <c r="A661" s="37">
        <f t="shared" si="93"/>
        <v>661</v>
      </c>
      <c r="B661" s="265" t="s">
        <v>54</v>
      </c>
      <c r="C661" s="265" t="s">
        <v>834</v>
      </c>
      <c r="D661" s="276"/>
      <c r="E661" s="276" t="s">
        <v>872</v>
      </c>
      <c r="F661" s="265" t="s">
        <v>225</v>
      </c>
      <c r="G661" s="265" t="s">
        <v>86</v>
      </c>
      <c r="H661" s="277" t="s">
        <v>581</v>
      </c>
      <c r="I661" s="278">
        <v>14.7</v>
      </c>
      <c r="J661" s="296">
        <f t="shared" si="86"/>
        <v>251</v>
      </c>
      <c r="K661" s="280">
        <v>251</v>
      </c>
      <c r="L661" s="280"/>
      <c r="M661" s="280"/>
      <c r="N661" s="281" t="e">
        <f t="shared" si="87"/>
        <v>#DIV/0!</v>
      </c>
      <c r="O661" s="281">
        <f t="shared" si="88"/>
        <v>0</v>
      </c>
      <c r="P661" s="281">
        <f t="shared" si="89"/>
        <v>0</v>
      </c>
      <c r="Q661" s="282">
        <f>IF(K661="nio",0,IF(K661&gt;0,VLOOKUP(G661,'3-Productie normen'!A:N,VLOOKUP(K661,'3-Productie normen'!$B$31:$C$37,2,FALSE),FALSE)))/VLOOKUP(B661,'2-Kosten per locatie'!$A$14:$C$28,3,FALSE)</f>
        <v>0</v>
      </c>
      <c r="R661" s="282">
        <f t="shared" si="90"/>
        <v>0</v>
      </c>
      <c r="S661" s="282">
        <f t="shared" si="91"/>
        <v>0</v>
      </c>
      <c r="T661" s="283">
        <f>VLOOKUP(G661,'3-Productie normen'!A:N,11,FALSE)</f>
        <v>0</v>
      </c>
      <c r="U661" s="283"/>
      <c r="V661" s="189"/>
      <c r="W661" s="284">
        <f t="shared" si="92"/>
        <v>3689.7</v>
      </c>
    </row>
    <row r="662" spans="1:23" ht="14.1" customHeight="1">
      <c r="A662" s="37">
        <f t="shared" si="93"/>
        <v>662</v>
      </c>
      <c r="B662" s="265" t="s">
        <v>54</v>
      </c>
      <c r="C662" s="265" t="s">
        <v>834</v>
      </c>
      <c r="D662" s="276"/>
      <c r="E662" s="276" t="s">
        <v>873</v>
      </c>
      <c r="F662" s="265" t="s">
        <v>863</v>
      </c>
      <c r="G662" s="265" t="s">
        <v>85</v>
      </c>
      <c r="H662" s="277" t="s">
        <v>134</v>
      </c>
      <c r="I662" s="278">
        <v>24.5</v>
      </c>
      <c r="J662" s="296">
        <f t="shared" si="86"/>
        <v>251</v>
      </c>
      <c r="K662" s="280">
        <v>251</v>
      </c>
      <c r="L662" s="280"/>
      <c r="M662" s="280"/>
      <c r="N662" s="281" t="e">
        <f t="shared" si="87"/>
        <v>#DIV/0!</v>
      </c>
      <c r="O662" s="281">
        <f t="shared" si="88"/>
        <v>0</v>
      </c>
      <c r="P662" s="281">
        <f t="shared" si="89"/>
        <v>0</v>
      </c>
      <c r="Q662" s="282">
        <f>IF(K662="nio",0,IF(K662&gt;0,VLOOKUP(G662,'3-Productie normen'!A:N,VLOOKUP(K662,'3-Productie normen'!$B$31:$C$37,2,FALSE),FALSE)))/VLOOKUP(B662,'2-Kosten per locatie'!$A$14:$C$28,3,FALSE)</f>
        <v>0</v>
      </c>
      <c r="R662" s="282">
        <f t="shared" si="90"/>
        <v>0</v>
      </c>
      <c r="S662" s="282">
        <f t="shared" si="91"/>
        <v>0</v>
      </c>
      <c r="T662" s="283">
        <f>VLOOKUP(G662,'3-Productie normen'!A:N,11,FALSE)</f>
        <v>0</v>
      </c>
      <c r="U662" s="283"/>
      <c r="V662" s="189"/>
      <c r="W662" s="284">
        <f t="shared" si="92"/>
        <v>6149.5</v>
      </c>
    </row>
    <row r="663" spans="1:23" ht="14.1" customHeight="1">
      <c r="A663" s="37">
        <f t="shared" si="93"/>
        <v>663</v>
      </c>
      <c r="B663" s="265" t="s">
        <v>54</v>
      </c>
      <c r="C663" s="265" t="s">
        <v>834</v>
      </c>
      <c r="D663" s="276"/>
      <c r="E663" s="276" t="s">
        <v>874</v>
      </c>
      <c r="F663" s="265" t="s">
        <v>863</v>
      </c>
      <c r="G663" s="265" t="s">
        <v>85</v>
      </c>
      <c r="H663" s="277" t="s">
        <v>134</v>
      </c>
      <c r="I663" s="278">
        <v>6.9</v>
      </c>
      <c r="J663" s="296">
        <f t="shared" si="86"/>
        <v>251</v>
      </c>
      <c r="K663" s="280">
        <v>251</v>
      </c>
      <c r="L663" s="280"/>
      <c r="M663" s="280"/>
      <c r="N663" s="281" t="e">
        <f t="shared" si="87"/>
        <v>#DIV/0!</v>
      </c>
      <c r="O663" s="281">
        <f t="shared" si="88"/>
        <v>0</v>
      </c>
      <c r="P663" s="281">
        <f t="shared" si="89"/>
        <v>0</v>
      </c>
      <c r="Q663" s="282">
        <f>IF(K663="nio",0,IF(K663&gt;0,VLOOKUP(G663,'3-Productie normen'!A:N,VLOOKUP(K663,'3-Productie normen'!$B$31:$C$37,2,FALSE),FALSE)))/VLOOKUP(B663,'2-Kosten per locatie'!$A$14:$C$28,3,FALSE)</f>
        <v>0</v>
      </c>
      <c r="R663" s="282">
        <f t="shared" si="90"/>
        <v>0</v>
      </c>
      <c r="S663" s="282">
        <f t="shared" si="91"/>
        <v>0</v>
      </c>
      <c r="T663" s="283">
        <f>VLOOKUP(G663,'3-Productie normen'!A:N,11,FALSE)</f>
        <v>0</v>
      </c>
      <c r="U663" s="283"/>
      <c r="V663" s="189"/>
      <c r="W663" s="284">
        <f t="shared" si="92"/>
        <v>1731.9</v>
      </c>
    </row>
    <row r="664" spans="1:23" ht="14.1" customHeight="1">
      <c r="A664" s="37">
        <f t="shared" si="93"/>
        <v>664</v>
      </c>
      <c r="B664" s="265" t="s">
        <v>54</v>
      </c>
      <c r="C664" s="265" t="s">
        <v>834</v>
      </c>
      <c r="D664" s="276"/>
      <c r="E664" s="276" t="s">
        <v>875</v>
      </c>
      <c r="F664" s="265" t="s">
        <v>863</v>
      </c>
      <c r="G664" s="265" t="s">
        <v>85</v>
      </c>
      <c r="H664" s="277" t="s">
        <v>134</v>
      </c>
      <c r="I664" s="278">
        <v>6.9</v>
      </c>
      <c r="J664" s="296">
        <f t="shared" si="86"/>
        <v>251</v>
      </c>
      <c r="K664" s="280">
        <v>251</v>
      </c>
      <c r="L664" s="280"/>
      <c r="M664" s="280"/>
      <c r="N664" s="281" t="e">
        <f t="shared" si="87"/>
        <v>#DIV/0!</v>
      </c>
      <c r="O664" s="281">
        <f t="shared" si="88"/>
        <v>0</v>
      </c>
      <c r="P664" s="281">
        <f t="shared" si="89"/>
        <v>0</v>
      </c>
      <c r="Q664" s="282">
        <f>IF(K664="nio",0,IF(K664&gt;0,VLOOKUP(G664,'3-Productie normen'!A:N,VLOOKUP(K664,'3-Productie normen'!$B$31:$C$37,2,FALSE),FALSE)))/VLOOKUP(B664,'2-Kosten per locatie'!$A$14:$C$28,3,FALSE)</f>
        <v>0</v>
      </c>
      <c r="R664" s="282">
        <f t="shared" si="90"/>
        <v>0</v>
      </c>
      <c r="S664" s="282">
        <f t="shared" si="91"/>
        <v>0</v>
      </c>
      <c r="T664" s="283">
        <f>VLOOKUP(G664,'3-Productie normen'!A:N,11,FALSE)</f>
        <v>0</v>
      </c>
      <c r="U664" s="283"/>
      <c r="V664" s="189"/>
      <c r="W664" s="284">
        <f t="shared" si="92"/>
        <v>1731.9</v>
      </c>
    </row>
    <row r="665" spans="1:23" ht="14.1" customHeight="1">
      <c r="A665" s="37">
        <f t="shared" si="93"/>
        <v>665</v>
      </c>
      <c r="B665" s="265" t="s">
        <v>54</v>
      </c>
      <c r="C665" s="265" t="s">
        <v>834</v>
      </c>
      <c r="D665" s="276"/>
      <c r="E665" s="276" t="s">
        <v>876</v>
      </c>
      <c r="F665" s="265" t="s">
        <v>863</v>
      </c>
      <c r="G665" s="265" t="s">
        <v>97</v>
      </c>
      <c r="H665" s="277" t="s">
        <v>134</v>
      </c>
      <c r="I665" s="278">
        <v>1.5</v>
      </c>
      <c r="J665" s="296">
        <f t="shared" si="86"/>
        <v>0</v>
      </c>
      <c r="K665" s="280" t="s">
        <v>151</v>
      </c>
      <c r="L665" s="280"/>
      <c r="M665" s="280"/>
      <c r="N665" s="281">
        <f t="shared" si="87"/>
        <v>0</v>
      </c>
      <c r="O665" s="281">
        <f t="shared" si="88"/>
        <v>0</v>
      </c>
      <c r="P665" s="281">
        <f t="shared" si="89"/>
        <v>0</v>
      </c>
      <c r="Q665" s="282">
        <f>IF(K665="nio",0,IF(K665&gt;0,VLOOKUP(G665,'3-Productie normen'!A:N,VLOOKUP(K665,'3-Productie normen'!$B$31:$C$37,2,FALSE),FALSE)))/VLOOKUP(B665,'2-Kosten per locatie'!$A$14:$C$28,3,FALSE)</f>
        <v>0</v>
      </c>
      <c r="R665" s="282">
        <f t="shared" si="90"/>
        <v>0</v>
      </c>
      <c r="S665" s="282">
        <f t="shared" si="91"/>
        <v>0</v>
      </c>
      <c r="T665" s="283">
        <f>VLOOKUP(G665,'3-Productie normen'!A:N,11,FALSE)</f>
        <v>0</v>
      </c>
      <c r="U665" s="283"/>
      <c r="V665" s="189"/>
      <c r="W665" s="284">
        <f t="shared" si="92"/>
        <v>0</v>
      </c>
    </row>
    <row r="666" spans="1:23" ht="14.1" customHeight="1">
      <c r="A666" s="37">
        <f t="shared" si="93"/>
        <v>666</v>
      </c>
      <c r="B666" s="265" t="s">
        <v>54</v>
      </c>
      <c r="C666" s="265" t="s">
        <v>834</v>
      </c>
      <c r="D666" s="276"/>
      <c r="E666" s="276" t="s">
        <v>877</v>
      </c>
      <c r="F666" s="265" t="s">
        <v>89</v>
      </c>
      <c r="G666" s="265" t="s">
        <v>89</v>
      </c>
      <c r="H666" s="277" t="s">
        <v>134</v>
      </c>
      <c r="I666" s="278">
        <v>1.9</v>
      </c>
      <c r="J666" s="296">
        <f t="shared" si="86"/>
        <v>251</v>
      </c>
      <c r="K666" s="280">
        <v>251</v>
      </c>
      <c r="L666" s="280"/>
      <c r="M666" s="280"/>
      <c r="N666" s="281" t="e">
        <f t="shared" si="87"/>
        <v>#DIV/0!</v>
      </c>
      <c r="O666" s="281">
        <f t="shared" si="88"/>
        <v>0</v>
      </c>
      <c r="P666" s="281">
        <f t="shared" si="89"/>
        <v>0</v>
      </c>
      <c r="Q666" s="282">
        <f>IF(K666="nio",0,IF(K666&gt;0,VLOOKUP(G666,'3-Productie normen'!A:N,VLOOKUP(K666,'3-Productie normen'!$B$31:$C$37,2,FALSE),FALSE)))/VLOOKUP(B666,'2-Kosten per locatie'!$A$14:$C$28,3,FALSE)</f>
        <v>0</v>
      </c>
      <c r="R666" s="282">
        <f t="shared" si="90"/>
        <v>0</v>
      </c>
      <c r="S666" s="282">
        <f t="shared" si="91"/>
        <v>0</v>
      </c>
      <c r="T666" s="283">
        <f>VLOOKUP(G666,'3-Productie normen'!A:N,11,FALSE)</f>
        <v>0</v>
      </c>
      <c r="U666" s="283"/>
      <c r="V666" s="189"/>
      <c r="W666" s="284">
        <f t="shared" si="92"/>
        <v>476.9</v>
      </c>
    </row>
    <row r="667" spans="1:23" ht="14.1" customHeight="1">
      <c r="A667" s="37">
        <f t="shared" si="93"/>
        <v>667</v>
      </c>
      <c r="B667" s="265" t="s">
        <v>54</v>
      </c>
      <c r="C667" s="265" t="s">
        <v>834</v>
      </c>
      <c r="D667" s="276"/>
      <c r="E667" s="276" t="s">
        <v>878</v>
      </c>
      <c r="F667" s="265" t="s">
        <v>89</v>
      </c>
      <c r="G667" s="265" t="s">
        <v>89</v>
      </c>
      <c r="H667" s="277" t="s">
        <v>134</v>
      </c>
      <c r="I667" s="278">
        <v>1.9</v>
      </c>
      <c r="J667" s="296">
        <f t="shared" si="86"/>
        <v>251</v>
      </c>
      <c r="K667" s="280">
        <v>251</v>
      </c>
      <c r="L667" s="280"/>
      <c r="M667" s="280"/>
      <c r="N667" s="281" t="e">
        <f t="shared" si="87"/>
        <v>#DIV/0!</v>
      </c>
      <c r="O667" s="281">
        <f t="shared" si="88"/>
        <v>0</v>
      </c>
      <c r="P667" s="281">
        <f t="shared" si="89"/>
        <v>0</v>
      </c>
      <c r="Q667" s="282">
        <f>IF(K667="nio",0,IF(K667&gt;0,VLOOKUP(G667,'3-Productie normen'!A:N,VLOOKUP(K667,'3-Productie normen'!$B$31:$C$37,2,FALSE),FALSE)))/VLOOKUP(B667,'2-Kosten per locatie'!$A$14:$C$28,3,FALSE)</f>
        <v>0</v>
      </c>
      <c r="R667" s="282">
        <f t="shared" si="90"/>
        <v>0</v>
      </c>
      <c r="S667" s="282">
        <f t="shared" si="91"/>
        <v>0</v>
      </c>
      <c r="T667" s="283">
        <f>VLOOKUP(G667,'3-Productie normen'!A:N,11,FALSE)</f>
        <v>0</v>
      </c>
      <c r="U667" s="283"/>
      <c r="V667" s="189"/>
      <c r="W667" s="284">
        <f t="shared" si="92"/>
        <v>476.9</v>
      </c>
    </row>
    <row r="668" spans="1:23" ht="14.1" customHeight="1">
      <c r="A668" s="37">
        <f t="shared" si="93"/>
        <v>668</v>
      </c>
      <c r="B668" s="265" t="s">
        <v>54</v>
      </c>
      <c r="C668" s="265" t="s">
        <v>834</v>
      </c>
      <c r="D668" s="276"/>
      <c r="E668" s="276" t="s">
        <v>879</v>
      </c>
      <c r="F668" s="265" t="s">
        <v>623</v>
      </c>
      <c r="G668" s="265" t="s">
        <v>94</v>
      </c>
      <c r="H668" s="277" t="s">
        <v>175</v>
      </c>
      <c r="I668" s="278">
        <v>4.7</v>
      </c>
      <c r="J668" s="296">
        <f t="shared" si="86"/>
        <v>251</v>
      </c>
      <c r="K668" s="280">
        <v>251</v>
      </c>
      <c r="L668" s="280"/>
      <c r="M668" s="280"/>
      <c r="N668" s="281" t="e">
        <f t="shared" si="87"/>
        <v>#DIV/0!</v>
      </c>
      <c r="O668" s="281">
        <f t="shared" si="88"/>
        <v>0</v>
      </c>
      <c r="P668" s="281">
        <f t="shared" si="89"/>
        <v>0</v>
      </c>
      <c r="Q668" s="282">
        <f>IF(K668="nio",0,IF(K668&gt;0,VLOOKUP(G668,'3-Productie normen'!A:N,VLOOKUP(K668,'3-Productie normen'!$B$31:$C$37,2,FALSE),FALSE)))/VLOOKUP(B668,'2-Kosten per locatie'!$A$14:$C$28,3,FALSE)</f>
        <v>0</v>
      </c>
      <c r="R668" s="282">
        <f t="shared" si="90"/>
        <v>0</v>
      </c>
      <c r="S668" s="282">
        <f t="shared" si="91"/>
        <v>0</v>
      </c>
      <c r="T668" s="283">
        <f>VLOOKUP(G668,'3-Productie normen'!A:N,11,FALSE)</f>
        <v>0</v>
      </c>
      <c r="U668" s="283"/>
      <c r="V668" s="189"/>
      <c r="W668" s="284">
        <f t="shared" si="92"/>
        <v>1179.7</v>
      </c>
    </row>
    <row r="669" spans="1:23" ht="14.1" customHeight="1">
      <c r="A669" s="37">
        <f t="shared" si="93"/>
        <v>669</v>
      </c>
      <c r="B669" s="265" t="s">
        <v>54</v>
      </c>
      <c r="C669" s="265" t="s">
        <v>834</v>
      </c>
      <c r="D669" s="276"/>
      <c r="E669" s="276" t="s">
        <v>880</v>
      </c>
      <c r="F669" s="265" t="s">
        <v>623</v>
      </c>
      <c r="G669" s="265" t="s">
        <v>94</v>
      </c>
      <c r="H669" s="277" t="s">
        <v>175</v>
      </c>
      <c r="I669" s="278">
        <v>4.0999999999999996</v>
      </c>
      <c r="J669" s="296">
        <f t="shared" si="86"/>
        <v>251</v>
      </c>
      <c r="K669" s="280">
        <v>251</v>
      </c>
      <c r="L669" s="280"/>
      <c r="M669" s="280"/>
      <c r="N669" s="281" t="e">
        <f t="shared" si="87"/>
        <v>#DIV/0!</v>
      </c>
      <c r="O669" s="281">
        <f t="shared" si="88"/>
        <v>0</v>
      </c>
      <c r="P669" s="281">
        <f t="shared" si="89"/>
        <v>0</v>
      </c>
      <c r="Q669" s="282">
        <f>IF(K669="nio",0,IF(K669&gt;0,VLOOKUP(G669,'3-Productie normen'!A:N,VLOOKUP(K669,'3-Productie normen'!$B$31:$C$37,2,FALSE),FALSE)))/VLOOKUP(B669,'2-Kosten per locatie'!$A$14:$C$28,3,FALSE)</f>
        <v>0</v>
      </c>
      <c r="R669" s="282">
        <f t="shared" si="90"/>
        <v>0</v>
      </c>
      <c r="S669" s="282">
        <f t="shared" si="91"/>
        <v>0</v>
      </c>
      <c r="T669" s="283">
        <f>VLOOKUP(G669,'3-Productie normen'!A:N,11,FALSE)</f>
        <v>0</v>
      </c>
      <c r="U669" s="283"/>
      <c r="V669" s="189"/>
      <c r="W669" s="284">
        <f t="shared" si="92"/>
        <v>1029.0999999999999</v>
      </c>
    </row>
    <row r="670" spans="1:23" ht="14.1" customHeight="1">
      <c r="A670" s="37">
        <f t="shared" si="93"/>
        <v>670</v>
      </c>
      <c r="B670" s="265" t="s">
        <v>54</v>
      </c>
      <c r="C670" s="265" t="s">
        <v>834</v>
      </c>
      <c r="D670" s="276"/>
      <c r="E670" s="276" t="s">
        <v>881</v>
      </c>
      <c r="F670" s="265" t="s">
        <v>623</v>
      </c>
      <c r="G670" s="265" t="s">
        <v>94</v>
      </c>
      <c r="H670" s="277" t="s">
        <v>175</v>
      </c>
      <c r="I670" s="278">
        <v>3.1</v>
      </c>
      <c r="J670" s="296">
        <f t="shared" si="86"/>
        <v>251</v>
      </c>
      <c r="K670" s="280">
        <v>251</v>
      </c>
      <c r="L670" s="280"/>
      <c r="M670" s="280"/>
      <c r="N670" s="281" t="e">
        <f t="shared" si="87"/>
        <v>#DIV/0!</v>
      </c>
      <c r="O670" s="281">
        <f t="shared" si="88"/>
        <v>0</v>
      </c>
      <c r="P670" s="281">
        <f t="shared" si="89"/>
        <v>0</v>
      </c>
      <c r="Q670" s="282">
        <f>IF(K670="nio",0,IF(K670&gt;0,VLOOKUP(G670,'3-Productie normen'!A:N,VLOOKUP(K670,'3-Productie normen'!$B$31:$C$37,2,FALSE),FALSE)))/VLOOKUP(B670,'2-Kosten per locatie'!$A$14:$C$28,3,FALSE)</f>
        <v>0</v>
      </c>
      <c r="R670" s="282">
        <f t="shared" si="90"/>
        <v>0</v>
      </c>
      <c r="S670" s="282">
        <f t="shared" si="91"/>
        <v>0</v>
      </c>
      <c r="T670" s="283">
        <f>VLOOKUP(G670,'3-Productie normen'!A:N,11,FALSE)</f>
        <v>0</v>
      </c>
      <c r="U670" s="283"/>
      <c r="V670" s="189"/>
      <c r="W670" s="284">
        <f t="shared" si="92"/>
        <v>778.1</v>
      </c>
    </row>
    <row r="671" spans="1:23" ht="14.1" customHeight="1">
      <c r="A671" s="37">
        <f t="shared" si="93"/>
        <v>671</v>
      </c>
      <c r="B671" s="265" t="s">
        <v>54</v>
      </c>
      <c r="C671" s="265" t="s">
        <v>834</v>
      </c>
      <c r="D671" s="276"/>
      <c r="E671" s="276" t="s">
        <v>882</v>
      </c>
      <c r="F671" s="265" t="s">
        <v>623</v>
      </c>
      <c r="G671" s="265" t="s">
        <v>94</v>
      </c>
      <c r="H671" s="277" t="s">
        <v>175</v>
      </c>
      <c r="I671" s="278">
        <v>3.1</v>
      </c>
      <c r="J671" s="296">
        <f t="shared" si="86"/>
        <v>251</v>
      </c>
      <c r="K671" s="280">
        <v>251</v>
      </c>
      <c r="L671" s="280"/>
      <c r="M671" s="280"/>
      <c r="N671" s="281" t="e">
        <f t="shared" si="87"/>
        <v>#DIV/0!</v>
      </c>
      <c r="O671" s="281">
        <f t="shared" si="88"/>
        <v>0</v>
      </c>
      <c r="P671" s="281">
        <f t="shared" si="89"/>
        <v>0</v>
      </c>
      <c r="Q671" s="282">
        <f>IF(K671="nio",0,IF(K671&gt;0,VLOOKUP(G671,'3-Productie normen'!A:N,VLOOKUP(K671,'3-Productie normen'!$B$31:$C$37,2,FALSE),FALSE)))/VLOOKUP(B671,'2-Kosten per locatie'!$A$14:$C$28,3,FALSE)</f>
        <v>0</v>
      </c>
      <c r="R671" s="282">
        <f t="shared" si="90"/>
        <v>0</v>
      </c>
      <c r="S671" s="282">
        <f t="shared" si="91"/>
        <v>0</v>
      </c>
      <c r="T671" s="283">
        <f>VLOOKUP(G671,'3-Productie normen'!A:N,11,FALSE)</f>
        <v>0</v>
      </c>
      <c r="U671" s="283"/>
      <c r="V671" s="189"/>
      <c r="W671" s="284">
        <f t="shared" si="92"/>
        <v>778.1</v>
      </c>
    </row>
    <row r="672" spans="1:23" ht="14.1" customHeight="1">
      <c r="A672" s="37">
        <f t="shared" si="93"/>
        <v>672</v>
      </c>
      <c r="B672" s="265" t="s">
        <v>54</v>
      </c>
      <c r="C672" s="265" t="s">
        <v>834</v>
      </c>
      <c r="D672" s="276"/>
      <c r="E672" s="276" t="s">
        <v>883</v>
      </c>
      <c r="F672" s="265" t="s">
        <v>623</v>
      </c>
      <c r="G672" s="265" t="s">
        <v>97</v>
      </c>
      <c r="H672" s="277" t="s">
        <v>175</v>
      </c>
      <c r="I672" s="278">
        <v>6.1</v>
      </c>
      <c r="J672" s="296">
        <f t="shared" si="86"/>
        <v>0</v>
      </c>
      <c r="K672" s="280" t="s">
        <v>151</v>
      </c>
      <c r="L672" s="280"/>
      <c r="M672" s="280"/>
      <c r="N672" s="281">
        <f t="shared" si="87"/>
        <v>0</v>
      </c>
      <c r="O672" s="281">
        <f t="shared" si="88"/>
        <v>0</v>
      </c>
      <c r="P672" s="281">
        <f t="shared" si="89"/>
        <v>0</v>
      </c>
      <c r="Q672" s="282">
        <f>IF(K672="nio",0,IF(K672&gt;0,VLOOKUP(G672,'3-Productie normen'!A:N,VLOOKUP(K672,'3-Productie normen'!$B$31:$C$37,2,FALSE),FALSE)))/VLOOKUP(B672,'2-Kosten per locatie'!$A$14:$C$28,3,FALSE)</f>
        <v>0</v>
      </c>
      <c r="R672" s="282">
        <f t="shared" si="90"/>
        <v>0</v>
      </c>
      <c r="S672" s="282">
        <f t="shared" si="91"/>
        <v>0</v>
      </c>
      <c r="T672" s="283">
        <f>VLOOKUP(G672,'3-Productie normen'!A:N,11,FALSE)</f>
        <v>0</v>
      </c>
      <c r="U672" s="283"/>
      <c r="V672" s="189"/>
      <c r="W672" s="284">
        <f t="shared" si="92"/>
        <v>0</v>
      </c>
    </row>
    <row r="673" spans="1:23" ht="14.1" customHeight="1">
      <c r="A673" s="37">
        <f t="shared" si="93"/>
        <v>673</v>
      </c>
      <c r="B673" s="265" t="s">
        <v>54</v>
      </c>
      <c r="C673" s="265" t="s">
        <v>834</v>
      </c>
      <c r="D673" s="276"/>
      <c r="E673" s="276" t="s">
        <v>884</v>
      </c>
      <c r="F673" s="265" t="s">
        <v>623</v>
      </c>
      <c r="G673" s="265" t="s">
        <v>97</v>
      </c>
      <c r="H673" s="277" t="s">
        <v>175</v>
      </c>
      <c r="I673" s="278">
        <v>6.1</v>
      </c>
      <c r="J673" s="296">
        <f t="shared" si="86"/>
        <v>0</v>
      </c>
      <c r="K673" s="280" t="s">
        <v>151</v>
      </c>
      <c r="L673" s="280"/>
      <c r="M673" s="280"/>
      <c r="N673" s="281">
        <f t="shared" si="87"/>
        <v>0</v>
      </c>
      <c r="O673" s="281">
        <f t="shared" si="88"/>
        <v>0</v>
      </c>
      <c r="P673" s="281">
        <f t="shared" si="89"/>
        <v>0</v>
      </c>
      <c r="Q673" s="282">
        <f>IF(K673="nio",0,IF(K673&gt;0,VLOOKUP(G673,'3-Productie normen'!A:N,VLOOKUP(K673,'3-Productie normen'!$B$31:$C$37,2,FALSE),FALSE)))/VLOOKUP(B673,'2-Kosten per locatie'!$A$14:$C$28,3,FALSE)</f>
        <v>0</v>
      </c>
      <c r="R673" s="282">
        <f t="shared" si="90"/>
        <v>0</v>
      </c>
      <c r="S673" s="282">
        <f t="shared" si="91"/>
        <v>0</v>
      </c>
      <c r="T673" s="283">
        <f>VLOOKUP(G673,'3-Productie normen'!A:N,11,FALSE)</f>
        <v>0</v>
      </c>
      <c r="U673" s="283"/>
      <c r="V673" s="189"/>
      <c r="W673" s="284">
        <f t="shared" si="92"/>
        <v>0</v>
      </c>
    </row>
    <row r="674" spans="1:23" ht="14.1" customHeight="1">
      <c r="A674" s="37">
        <f t="shared" si="93"/>
        <v>674</v>
      </c>
      <c r="B674" s="265" t="s">
        <v>54</v>
      </c>
      <c r="C674" s="265" t="s">
        <v>834</v>
      </c>
      <c r="D674" s="276"/>
      <c r="E674" s="276" t="s">
        <v>885</v>
      </c>
      <c r="F674" s="265" t="s">
        <v>623</v>
      </c>
      <c r="G674" s="265" t="s">
        <v>94</v>
      </c>
      <c r="H674" s="277" t="s">
        <v>175</v>
      </c>
      <c r="I674" s="278">
        <v>6.1</v>
      </c>
      <c r="J674" s="296">
        <f t="shared" si="86"/>
        <v>251</v>
      </c>
      <c r="K674" s="280">
        <v>251</v>
      </c>
      <c r="L674" s="280"/>
      <c r="M674" s="280"/>
      <c r="N674" s="281" t="e">
        <f t="shared" si="87"/>
        <v>#DIV/0!</v>
      </c>
      <c r="O674" s="281">
        <f t="shared" si="88"/>
        <v>0</v>
      </c>
      <c r="P674" s="281">
        <f t="shared" si="89"/>
        <v>0</v>
      </c>
      <c r="Q674" s="282">
        <f>IF(K674="nio",0,IF(K674&gt;0,VLOOKUP(G674,'3-Productie normen'!A:N,VLOOKUP(K674,'3-Productie normen'!$B$31:$C$37,2,FALSE),FALSE)))/VLOOKUP(B674,'2-Kosten per locatie'!$A$14:$C$28,3,FALSE)</f>
        <v>0</v>
      </c>
      <c r="R674" s="282">
        <f t="shared" si="90"/>
        <v>0</v>
      </c>
      <c r="S674" s="282">
        <f t="shared" si="91"/>
        <v>0</v>
      </c>
      <c r="T674" s="283">
        <f>VLOOKUP(G674,'3-Productie normen'!A:N,11,FALSE)</f>
        <v>0</v>
      </c>
      <c r="U674" s="283"/>
      <c r="V674" s="189"/>
      <c r="W674" s="284">
        <f t="shared" si="92"/>
        <v>1531.1</v>
      </c>
    </row>
    <row r="675" spans="1:23" ht="14.1" customHeight="1">
      <c r="A675" s="37">
        <f t="shared" si="93"/>
        <v>675</v>
      </c>
      <c r="B675" s="265" t="s">
        <v>54</v>
      </c>
      <c r="C675" s="265" t="s">
        <v>834</v>
      </c>
      <c r="D675" s="276"/>
      <c r="E675" s="276" t="s">
        <v>886</v>
      </c>
      <c r="F675" s="265" t="s">
        <v>167</v>
      </c>
      <c r="G675" s="265" t="s">
        <v>81</v>
      </c>
      <c r="H675" s="277" t="s">
        <v>134</v>
      </c>
      <c r="I675" s="278">
        <v>18.399999999999999</v>
      </c>
      <c r="J675" s="296">
        <f t="shared" si="86"/>
        <v>251</v>
      </c>
      <c r="K675" s="280">
        <v>251</v>
      </c>
      <c r="L675" s="280"/>
      <c r="M675" s="280"/>
      <c r="N675" s="281" t="e">
        <f t="shared" si="87"/>
        <v>#DIV/0!</v>
      </c>
      <c r="O675" s="281">
        <f t="shared" si="88"/>
        <v>0</v>
      </c>
      <c r="P675" s="281">
        <f t="shared" si="89"/>
        <v>0</v>
      </c>
      <c r="Q675" s="282">
        <f>IF(K675="nio",0,IF(K675&gt;0,VLOOKUP(G675,'3-Productie normen'!A:N,VLOOKUP(K675,'3-Productie normen'!$B$31:$C$37,2,FALSE),FALSE)))/VLOOKUP(B675,'2-Kosten per locatie'!$A$14:$C$28,3,FALSE)</f>
        <v>0</v>
      </c>
      <c r="R675" s="282">
        <f t="shared" si="90"/>
        <v>0</v>
      </c>
      <c r="S675" s="282">
        <f t="shared" si="91"/>
        <v>0</v>
      </c>
      <c r="T675" s="283">
        <f>VLOOKUP(G675,'3-Productie normen'!A:N,11,FALSE)</f>
        <v>0</v>
      </c>
      <c r="U675" s="283"/>
      <c r="V675" s="189"/>
      <c r="W675" s="284">
        <f t="shared" si="92"/>
        <v>4618.3999999999996</v>
      </c>
    </row>
    <row r="676" spans="1:23" ht="14.1" customHeight="1">
      <c r="A676" s="37">
        <f t="shared" si="93"/>
        <v>676</v>
      </c>
      <c r="B676" s="265" t="s">
        <v>54</v>
      </c>
      <c r="C676" s="265" t="s">
        <v>834</v>
      </c>
      <c r="D676" s="276"/>
      <c r="E676" s="276" t="s">
        <v>887</v>
      </c>
      <c r="F676" s="265" t="s">
        <v>888</v>
      </c>
      <c r="G676" s="265" t="s">
        <v>96</v>
      </c>
      <c r="H676" s="277" t="s">
        <v>134</v>
      </c>
      <c r="I676" s="278">
        <v>21.8</v>
      </c>
      <c r="J676" s="296">
        <f t="shared" si="86"/>
        <v>251</v>
      </c>
      <c r="K676" s="280">
        <v>251</v>
      </c>
      <c r="L676" s="280"/>
      <c r="M676" s="280"/>
      <c r="N676" s="281" t="e">
        <f t="shared" si="87"/>
        <v>#DIV/0!</v>
      </c>
      <c r="O676" s="281">
        <f t="shared" si="88"/>
        <v>0</v>
      </c>
      <c r="P676" s="281">
        <f t="shared" si="89"/>
        <v>0</v>
      </c>
      <c r="Q676" s="282">
        <f>IF(K676="nio",0,IF(K676&gt;0,VLOOKUP(G676,'3-Productie normen'!A:N,VLOOKUP(K676,'3-Productie normen'!$B$31:$C$37,2,FALSE),FALSE)))/VLOOKUP(B676,'2-Kosten per locatie'!$A$14:$C$28,3,FALSE)</f>
        <v>0</v>
      </c>
      <c r="R676" s="282">
        <f t="shared" si="90"/>
        <v>0</v>
      </c>
      <c r="S676" s="282">
        <f t="shared" si="91"/>
        <v>0</v>
      </c>
      <c r="T676" s="283">
        <f>VLOOKUP(G676,'3-Productie normen'!A:N,11,FALSE)</f>
        <v>0</v>
      </c>
      <c r="U676" s="283"/>
      <c r="V676" s="189"/>
      <c r="W676" s="284">
        <f t="shared" si="92"/>
        <v>5471.8</v>
      </c>
    </row>
    <row r="677" spans="1:23" ht="14.1" customHeight="1">
      <c r="A677" s="37">
        <f t="shared" si="93"/>
        <v>677</v>
      </c>
      <c r="B677" s="265" t="s">
        <v>54</v>
      </c>
      <c r="C677" s="265" t="s">
        <v>834</v>
      </c>
      <c r="D677" s="276"/>
      <c r="E677" s="276" t="s">
        <v>889</v>
      </c>
      <c r="F677" s="265" t="s">
        <v>890</v>
      </c>
      <c r="G677" s="265" t="s">
        <v>96</v>
      </c>
      <c r="H677" s="277" t="s">
        <v>134</v>
      </c>
      <c r="I677" s="278">
        <v>20</v>
      </c>
      <c r="J677" s="296">
        <f t="shared" si="86"/>
        <v>251</v>
      </c>
      <c r="K677" s="280">
        <v>251</v>
      </c>
      <c r="L677" s="280"/>
      <c r="M677" s="280"/>
      <c r="N677" s="281" t="e">
        <f t="shared" si="87"/>
        <v>#DIV/0!</v>
      </c>
      <c r="O677" s="281">
        <f t="shared" si="88"/>
        <v>0</v>
      </c>
      <c r="P677" s="281">
        <f t="shared" si="89"/>
        <v>0</v>
      </c>
      <c r="Q677" s="282">
        <f>IF(K677="nio",0,IF(K677&gt;0,VLOOKUP(G677,'3-Productie normen'!A:N,VLOOKUP(K677,'3-Productie normen'!$B$31:$C$37,2,FALSE),FALSE)))/VLOOKUP(B677,'2-Kosten per locatie'!$A$14:$C$28,3,FALSE)</f>
        <v>0</v>
      </c>
      <c r="R677" s="282">
        <f t="shared" si="90"/>
        <v>0</v>
      </c>
      <c r="S677" s="282">
        <f t="shared" si="91"/>
        <v>0</v>
      </c>
      <c r="T677" s="283">
        <f>VLOOKUP(G677,'3-Productie normen'!A:N,11,FALSE)</f>
        <v>0</v>
      </c>
      <c r="U677" s="283"/>
      <c r="V677" s="189"/>
      <c r="W677" s="284">
        <f t="shared" si="92"/>
        <v>5020</v>
      </c>
    </row>
    <row r="678" spans="1:23" ht="14.1" customHeight="1">
      <c r="A678" s="37">
        <f t="shared" si="93"/>
        <v>678</v>
      </c>
      <c r="B678" s="265" t="s">
        <v>54</v>
      </c>
      <c r="C678" s="265" t="s">
        <v>834</v>
      </c>
      <c r="D678" s="276"/>
      <c r="E678" s="276" t="s">
        <v>891</v>
      </c>
      <c r="F678" s="265" t="s">
        <v>892</v>
      </c>
      <c r="G678" s="265" t="s">
        <v>81</v>
      </c>
      <c r="H678" s="277" t="s">
        <v>134</v>
      </c>
      <c r="I678" s="278">
        <v>39.6</v>
      </c>
      <c r="J678" s="296">
        <f t="shared" si="86"/>
        <v>251</v>
      </c>
      <c r="K678" s="280">
        <v>251</v>
      </c>
      <c r="L678" s="280"/>
      <c r="M678" s="280"/>
      <c r="N678" s="281" t="e">
        <f t="shared" si="87"/>
        <v>#DIV/0!</v>
      </c>
      <c r="O678" s="281">
        <f t="shared" si="88"/>
        <v>0</v>
      </c>
      <c r="P678" s="281">
        <f t="shared" si="89"/>
        <v>0</v>
      </c>
      <c r="Q678" s="282">
        <f>IF(K678="nio",0,IF(K678&gt;0,VLOOKUP(G678,'3-Productie normen'!A:N,VLOOKUP(K678,'3-Productie normen'!$B$31:$C$37,2,FALSE),FALSE)))/VLOOKUP(B678,'2-Kosten per locatie'!$A$14:$C$28,3,FALSE)</f>
        <v>0</v>
      </c>
      <c r="R678" s="282">
        <f t="shared" si="90"/>
        <v>0</v>
      </c>
      <c r="S678" s="282">
        <f t="shared" si="91"/>
        <v>0</v>
      </c>
      <c r="T678" s="283">
        <f>VLOOKUP(G678,'3-Productie normen'!A:N,11,FALSE)</f>
        <v>0</v>
      </c>
      <c r="U678" s="283"/>
      <c r="V678" s="189"/>
      <c r="W678" s="284">
        <f t="shared" si="92"/>
        <v>9939.6</v>
      </c>
    </row>
    <row r="679" spans="1:23" ht="14.1" customHeight="1">
      <c r="A679" s="37">
        <f t="shared" si="93"/>
        <v>679</v>
      </c>
      <c r="B679" s="265" t="s">
        <v>54</v>
      </c>
      <c r="C679" s="265" t="s">
        <v>834</v>
      </c>
      <c r="D679" s="276"/>
      <c r="E679" s="276" t="s">
        <v>893</v>
      </c>
      <c r="F679" s="265" t="s">
        <v>167</v>
      </c>
      <c r="G679" s="265" t="s">
        <v>81</v>
      </c>
      <c r="H679" s="277" t="s">
        <v>134</v>
      </c>
      <c r="I679" s="278">
        <v>38</v>
      </c>
      <c r="J679" s="296">
        <f t="shared" si="86"/>
        <v>251</v>
      </c>
      <c r="K679" s="280">
        <v>251</v>
      </c>
      <c r="L679" s="280"/>
      <c r="M679" s="280"/>
      <c r="N679" s="281" t="e">
        <f t="shared" si="87"/>
        <v>#DIV/0!</v>
      </c>
      <c r="O679" s="281">
        <f t="shared" si="88"/>
        <v>0</v>
      </c>
      <c r="P679" s="281">
        <f t="shared" si="89"/>
        <v>0</v>
      </c>
      <c r="Q679" s="282">
        <f>IF(K679="nio",0,IF(K679&gt;0,VLOOKUP(G679,'3-Productie normen'!A:N,VLOOKUP(K679,'3-Productie normen'!$B$31:$C$37,2,FALSE),FALSE)))/VLOOKUP(B679,'2-Kosten per locatie'!$A$14:$C$28,3,FALSE)</f>
        <v>0</v>
      </c>
      <c r="R679" s="282">
        <f t="shared" si="90"/>
        <v>0</v>
      </c>
      <c r="S679" s="282">
        <f t="shared" si="91"/>
        <v>0</v>
      </c>
      <c r="T679" s="283">
        <f>VLOOKUP(G679,'3-Productie normen'!A:N,11,FALSE)</f>
        <v>0</v>
      </c>
      <c r="U679" s="283"/>
      <c r="V679" s="189"/>
      <c r="W679" s="284">
        <f t="shared" si="92"/>
        <v>9538</v>
      </c>
    </row>
    <row r="680" spans="1:23" ht="14.1" customHeight="1">
      <c r="A680" s="37">
        <f t="shared" si="93"/>
        <v>680</v>
      </c>
      <c r="B680" s="265" t="s">
        <v>54</v>
      </c>
      <c r="C680" s="265" t="s">
        <v>834</v>
      </c>
      <c r="D680" s="276"/>
      <c r="E680" s="276" t="s">
        <v>894</v>
      </c>
      <c r="F680" s="265" t="s">
        <v>895</v>
      </c>
      <c r="G680" s="265" t="s">
        <v>96</v>
      </c>
      <c r="H680" s="277" t="s">
        <v>275</v>
      </c>
      <c r="I680" s="278">
        <v>55.6</v>
      </c>
      <c r="J680" s="296">
        <f t="shared" si="86"/>
        <v>251</v>
      </c>
      <c r="K680" s="280">
        <v>251</v>
      </c>
      <c r="L680" s="280"/>
      <c r="M680" s="280"/>
      <c r="N680" s="281" t="e">
        <f t="shared" si="87"/>
        <v>#DIV/0!</v>
      </c>
      <c r="O680" s="281">
        <f t="shared" si="88"/>
        <v>0</v>
      </c>
      <c r="P680" s="281">
        <f t="shared" si="89"/>
        <v>0</v>
      </c>
      <c r="Q680" s="282">
        <f>IF(K680="nio",0,IF(K680&gt;0,VLOOKUP(G680,'3-Productie normen'!A:N,VLOOKUP(K680,'3-Productie normen'!$B$31:$C$37,2,FALSE),FALSE)))/VLOOKUP(B680,'2-Kosten per locatie'!$A$14:$C$28,3,FALSE)</f>
        <v>0</v>
      </c>
      <c r="R680" s="282">
        <f t="shared" si="90"/>
        <v>0</v>
      </c>
      <c r="S680" s="282">
        <f t="shared" si="91"/>
        <v>0</v>
      </c>
      <c r="T680" s="283">
        <f>VLOOKUP(G680,'3-Productie normen'!A:N,11,FALSE)</f>
        <v>0</v>
      </c>
      <c r="U680" s="283"/>
      <c r="V680" s="189"/>
      <c r="W680" s="284">
        <f t="shared" si="92"/>
        <v>13955.6</v>
      </c>
    </row>
    <row r="681" spans="1:23" ht="14.1" customHeight="1">
      <c r="A681" s="37">
        <f t="shared" si="93"/>
        <v>681</v>
      </c>
      <c r="B681" s="265" t="s">
        <v>54</v>
      </c>
      <c r="C681" s="265" t="s">
        <v>834</v>
      </c>
      <c r="D681" s="276"/>
      <c r="E681" s="276" t="s">
        <v>896</v>
      </c>
      <c r="F681" s="265" t="s">
        <v>167</v>
      </c>
      <c r="G681" s="265" t="s">
        <v>81</v>
      </c>
      <c r="H681" s="277" t="s">
        <v>275</v>
      </c>
      <c r="I681" s="278">
        <v>33.1</v>
      </c>
      <c r="J681" s="296">
        <f t="shared" si="86"/>
        <v>251</v>
      </c>
      <c r="K681" s="280">
        <v>251</v>
      </c>
      <c r="L681" s="280"/>
      <c r="M681" s="280"/>
      <c r="N681" s="281" t="e">
        <f t="shared" si="87"/>
        <v>#DIV/0!</v>
      </c>
      <c r="O681" s="281">
        <f t="shared" si="88"/>
        <v>0</v>
      </c>
      <c r="P681" s="281">
        <f t="shared" si="89"/>
        <v>0</v>
      </c>
      <c r="Q681" s="282">
        <f>IF(K681="nio",0,IF(K681&gt;0,VLOOKUP(G681,'3-Productie normen'!A:N,VLOOKUP(K681,'3-Productie normen'!$B$31:$C$37,2,FALSE),FALSE)))/VLOOKUP(B681,'2-Kosten per locatie'!$A$14:$C$28,3,FALSE)</f>
        <v>0</v>
      </c>
      <c r="R681" s="282">
        <f t="shared" si="90"/>
        <v>0</v>
      </c>
      <c r="S681" s="282">
        <f t="shared" si="91"/>
        <v>0</v>
      </c>
      <c r="T681" s="283">
        <f>VLOOKUP(G681,'3-Productie normen'!A:N,11,FALSE)</f>
        <v>0</v>
      </c>
      <c r="U681" s="283"/>
      <c r="V681" s="189"/>
      <c r="W681" s="284">
        <f t="shared" si="92"/>
        <v>8308.1</v>
      </c>
    </row>
    <row r="682" spans="1:23" ht="14.1" customHeight="1">
      <c r="A682" s="37">
        <f t="shared" si="93"/>
        <v>682</v>
      </c>
      <c r="B682" s="265" t="s">
        <v>54</v>
      </c>
      <c r="C682" s="265" t="s">
        <v>834</v>
      </c>
      <c r="D682" s="276"/>
      <c r="E682" s="276" t="s">
        <v>897</v>
      </c>
      <c r="F682" s="265" t="s">
        <v>167</v>
      </c>
      <c r="G682" s="265" t="s">
        <v>81</v>
      </c>
      <c r="H682" s="277" t="s">
        <v>275</v>
      </c>
      <c r="I682" s="278">
        <v>21.1</v>
      </c>
      <c r="J682" s="296">
        <f t="shared" si="86"/>
        <v>251</v>
      </c>
      <c r="K682" s="280">
        <v>251</v>
      </c>
      <c r="L682" s="280"/>
      <c r="M682" s="280"/>
      <c r="N682" s="281" t="e">
        <f t="shared" si="87"/>
        <v>#DIV/0!</v>
      </c>
      <c r="O682" s="281">
        <f t="shared" si="88"/>
        <v>0</v>
      </c>
      <c r="P682" s="281">
        <f t="shared" si="89"/>
        <v>0</v>
      </c>
      <c r="Q682" s="282">
        <f>IF(K682="nio",0,IF(K682&gt;0,VLOOKUP(G682,'3-Productie normen'!A:N,VLOOKUP(K682,'3-Productie normen'!$B$31:$C$37,2,FALSE),FALSE)))/VLOOKUP(B682,'2-Kosten per locatie'!$A$14:$C$28,3,FALSE)</f>
        <v>0</v>
      </c>
      <c r="R682" s="282">
        <f t="shared" si="90"/>
        <v>0</v>
      </c>
      <c r="S682" s="282">
        <f t="shared" si="91"/>
        <v>0</v>
      </c>
      <c r="T682" s="283">
        <f>VLOOKUP(G682,'3-Productie normen'!A:N,11,FALSE)</f>
        <v>0</v>
      </c>
      <c r="U682" s="283"/>
      <c r="V682" s="189"/>
      <c r="W682" s="284">
        <f t="shared" si="92"/>
        <v>5296.1</v>
      </c>
    </row>
    <row r="683" spans="1:23" ht="14.1" customHeight="1">
      <c r="A683" s="37">
        <f t="shared" si="93"/>
        <v>683</v>
      </c>
      <c r="B683" s="265" t="s">
        <v>54</v>
      </c>
      <c r="C683" s="265" t="s">
        <v>834</v>
      </c>
      <c r="D683" s="276"/>
      <c r="E683" s="276" t="s">
        <v>898</v>
      </c>
      <c r="F683" s="265" t="s">
        <v>167</v>
      </c>
      <c r="G683" s="265" t="s">
        <v>97</v>
      </c>
      <c r="H683" s="277" t="s">
        <v>134</v>
      </c>
      <c r="I683" s="278">
        <v>21.4</v>
      </c>
      <c r="J683" s="296">
        <f t="shared" ref="J683:J746" si="94">SUM(K683:M683)</f>
        <v>0</v>
      </c>
      <c r="K683" s="280" t="s">
        <v>151</v>
      </c>
      <c r="L683" s="280"/>
      <c r="M683" s="280"/>
      <c r="N683" s="281">
        <f t="shared" si="87"/>
        <v>0</v>
      </c>
      <c r="O683" s="281">
        <f t="shared" si="88"/>
        <v>0</v>
      </c>
      <c r="P683" s="281">
        <f t="shared" si="89"/>
        <v>0</v>
      </c>
      <c r="Q683" s="282">
        <f>IF(K683="nio",0,IF(K683&gt;0,VLOOKUP(G683,'3-Productie normen'!A:N,VLOOKUP(K683,'3-Productie normen'!$B$31:$C$37,2,FALSE),FALSE)))/VLOOKUP(B683,'2-Kosten per locatie'!$A$14:$C$28,3,FALSE)</f>
        <v>0</v>
      </c>
      <c r="R683" s="282">
        <f t="shared" si="90"/>
        <v>0</v>
      </c>
      <c r="S683" s="282">
        <f t="shared" si="91"/>
        <v>0</v>
      </c>
      <c r="T683" s="283">
        <f>VLOOKUP(G683,'3-Productie normen'!A:N,11,FALSE)</f>
        <v>0</v>
      </c>
      <c r="U683" s="283"/>
      <c r="V683" s="189"/>
      <c r="W683" s="284">
        <f t="shared" si="92"/>
        <v>0</v>
      </c>
    </row>
    <row r="684" spans="1:23" ht="14.1" customHeight="1">
      <c r="A684" s="37">
        <f t="shared" si="93"/>
        <v>684</v>
      </c>
      <c r="B684" s="265" t="s">
        <v>54</v>
      </c>
      <c r="C684" s="265" t="s">
        <v>834</v>
      </c>
      <c r="D684" s="276"/>
      <c r="E684" s="276" t="s">
        <v>899</v>
      </c>
      <c r="F684" s="265" t="s">
        <v>167</v>
      </c>
      <c r="G684" s="265" t="s">
        <v>97</v>
      </c>
      <c r="H684" s="277" t="s">
        <v>134</v>
      </c>
      <c r="I684" s="278">
        <v>13.7</v>
      </c>
      <c r="J684" s="296">
        <f t="shared" si="94"/>
        <v>0</v>
      </c>
      <c r="K684" s="280" t="s">
        <v>151</v>
      </c>
      <c r="L684" s="280"/>
      <c r="M684" s="280"/>
      <c r="N684" s="281">
        <f t="shared" si="87"/>
        <v>0</v>
      </c>
      <c r="O684" s="281">
        <f t="shared" si="88"/>
        <v>0</v>
      </c>
      <c r="P684" s="281">
        <f t="shared" si="89"/>
        <v>0</v>
      </c>
      <c r="Q684" s="282">
        <f>IF(K684="nio",0,IF(K684&gt;0,VLOOKUP(G684,'3-Productie normen'!A:N,VLOOKUP(K684,'3-Productie normen'!$B$31:$C$37,2,FALSE),FALSE)))/VLOOKUP(B684,'2-Kosten per locatie'!$A$14:$C$28,3,FALSE)</f>
        <v>0</v>
      </c>
      <c r="R684" s="282">
        <f t="shared" si="90"/>
        <v>0</v>
      </c>
      <c r="S684" s="282">
        <f t="shared" si="91"/>
        <v>0</v>
      </c>
      <c r="T684" s="283">
        <f>VLOOKUP(G684,'3-Productie normen'!A:N,11,FALSE)</f>
        <v>0</v>
      </c>
      <c r="U684" s="283"/>
      <c r="V684" s="189"/>
      <c r="W684" s="284">
        <f t="shared" si="92"/>
        <v>0</v>
      </c>
    </row>
    <row r="685" spans="1:23" ht="14.1" customHeight="1">
      <c r="A685" s="37">
        <f t="shared" si="93"/>
        <v>685</v>
      </c>
      <c r="B685" s="265" t="s">
        <v>54</v>
      </c>
      <c r="C685" s="265" t="s">
        <v>834</v>
      </c>
      <c r="D685" s="276"/>
      <c r="E685" s="276" t="s">
        <v>900</v>
      </c>
      <c r="F685" s="265" t="s">
        <v>167</v>
      </c>
      <c r="G685" s="265" t="s">
        <v>97</v>
      </c>
      <c r="H685" s="277" t="s">
        <v>134</v>
      </c>
      <c r="I685" s="278">
        <v>13.7</v>
      </c>
      <c r="J685" s="296">
        <f t="shared" si="94"/>
        <v>0</v>
      </c>
      <c r="K685" s="280" t="s">
        <v>151</v>
      </c>
      <c r="L685" s="280"/>
      <c r="M685" s="280"/>
      <c r="N685" s="281">
        <f t="shared" si="87"/>
        <v>0</v>
      </c>
      <c r="O685" s="281">
        <f t="shared" si="88"/>
        <v>0</v>
      </c>
      <c r="P685" s="281">
        <f t="shared" si="89"/>
        <v>0</v>
      </c>
      <c r="Q685" s="282">
        <f>IF(K685="nio",0,IF(K685&gt;0,VLOOKUP(G685,'3-Productie normen'!A:N,VLOOKUP(K685,'3-Productie normen'!$B$31:$C$37,2,FALSE),FALSE)))/VLOOKUP(B685,'2-Kosten per locatie'!$A$14:$C$28,3,FALSE)</f>
        <v>0</v>
      </c>
      <c r="R685" s="282">
        <f t="shared" si="90"/>
        <v>0</v>
      </c>
      <c r="S685" s="282">
        <f t="shared" si="91"/>
        <v>0</v>
      </c>
      <c r="T685" s="283">
        <f>VLOOKUP(G685,'3-Productie normen'!A:N,11,FALSE)</f>
        <v>0</v>
      </c>
      <c r="U685" s="283"/>
      <c r="V685" s="189"/>
      <c r="W685" s="284">
        <f t="shared" si="92"/>
        <v>0</v>
      </c>
    </row>
    <row r="686" spans="1:23" ht="14.1" customHeight="1">
      <c r="A686" s="37">
        <f t="shared" si="93"/>
        <v>686</v>
      </c>
      <c r="B686" s="265" t="s">
        <v>54</v>
      </c>
      <c r="C686" s="265" t="s">
        <v>834</v>
      </c>
      <c r="D686" s="276"/>
      <c r="E686" s="276" t="s">
        <v>901</v>
      </c>
      <c r="F686" s="265" t="s">
        <v>902</v>
      </c>
      <c r="G686" s="265" t="s">
        <v>97</v>
      </c>
      <c r="H686" s="277" t="s">
        <v>134</v>
      </c>
      <c r="I686" s="278">
        <v>11.8</v>
      </c>
      <c r="J686" s="296">
        <f t="shared" si="94"/>
        <v>0</v>
      </c>
      <c r="K686" s="280" t="s">
        <v>151</v>
      </c>
      <c r="L686" s="280"/>
      <c r="M686" s="280"/>
      <c r="N686" s="281">
        <f t="shared" si="87"/>
        <v>0</v>
      </c>
      <c r="O686" s="281">
        <f t="shared" si="88"/>
        <v>0</v>
      </c>
      <c r="P686" s="281">
        <f t="shared" si="89"/>
        <v>0</v>
      </c>
      <c r="Q686" s="282">
        <f>IF(K686="nio",0,IF(K686&gt;0,VLOOKUP(G686,'3-Productie normen'!A:N,VLOOKUP(K686,'3-Productie normen'!$B$31:$C$37,2,FALSE),FALSE)))/VLOOKUP(B686,'2-Kosten per locatie'!$A$14:$C$28,3,FALSE)</f>
        <v>0</v>
      </c>
      <c r="R686" s="282">
        <f t="shared" si="90"/>
        <v>0</v>
      </c>
      <c r="S686" s="282">
        <f t="shared" si="91"/>
        <v>0</v>
      </c>
      <c r="T686" s="283">
        <f>VLOOKUP(G686,'3-Productie normen'!A:N,11,FALSE)</f>
        <v>0</v>
      </c>
      <c r="U686" s="283"/>
      <c r="V686" s="189"/>
      <c r="W686" s="284">
        <f t="shared" si="92"/>
        <v>0</v>
      </c>
    </row>
    <row r="687" spans="1:23" ht="14.1" customHeight="1">
      <c r="A687" s="37">
        <f t="shared" si="93"/>
        <v>687</v>
      </c>
      <c r="B687" s="265" t="s">
        <v>54</v>
      </c>
      <c r="C687" s="265" t="s">
        <v>834</v>
      </c>
      <c r="D687" s="276"/>
      <c r="E687" s="276" t="s">
        <v>903</v>
      </c>
      <c r="F687" s="265" t="s">
        <v>167</v>
      </c>
      <c r="G687" s="265" t="s">
        <v>97</v>
      </c>
      <c r="H687" s="277" t="s">
        <v>134</v>
      </c>
      <c r="I687" s="278">
        <v>52.3</v>
      </c>
      <c r="J687" s="296">
        <f t="shared" si="94"/>
        <v>0</v>
      </c>
      <c r="K687" s="280" t="s">
        <v>151</v>
      </c>
      <c r="L687" s="280"/>
      <c r="M687" s="280"/>
      <c r="N687" s="281">
        <f t="shared" si="87"/>
        <v>0</v>
      </c>
      <c r="O687" s="281">
        <f t="shared" si="88"/>
        <v>0</v>
      </c>
      <c r="P687" s="281">
        <f t="shared" si="89"/>
        <v>0</v>
      </c>
      <c r="Q687" s="282">
        <f>IF(K687="nio",0,IF(K687&gt;0,VLOOKUP(G687,'3-Productie normen'!A:N,VLOOKUP(K687,'3-Productie normen'!$B$31:$C$37,2,FALSE),FALSE)))/VLOOKUP(B687,'2-Kosten per locatie'!$A$14:$C$28,3,FALSE)</f>
        <v>0</v>
      </c>
      <c r="R687" s="282">
        <f t="shared" si="90"/>
        <v>0</v>
      </c>
      <c r="S687" s="282">
        <f t="shared" si="91"/>
        <v>0</v>
      </c>
      <c r="T687" s="283">
        <f>VLOOKUP(G687,'3-Productie normen'!A:N,11,FALSE)</f>
        <v>0</v>
      </c>
      <c r="U687" s="283"/>
      <c r="V687" s="189"/>
      <c r="W687" s="284">
        <f t="shared" si="92"/>
        <v>0</v>
      </c>
    </row>
    <row r="688" spans="1:23" ht="14.1" customHeight="1">
      <c r="A688" s="37">
        <f t="shared" si="93"/>
        <v>688</v>
      </c>
      <c r="B688" s="265" t="s">
        <v>54</v>
      </c>
      <c r="C688" s="265" t="s">
        <v>834</v>
      </c>
      <c r="D688" s="276"/>
      <c r="E688" s="276" t="s">
        <v>904</v>
      </c>
      <c r="F688" s="265" t="s">
        <v>167</v>
      </c>
      <c r="G688" s="265" t="s">
        <v>97</v>
      </c>
      <c r="H688" s="277" t="s">
        <v>134</v>
      </c>
      <c r="I688" s="278">
        <v>22.1</v>
      </c>
      <c r="J688" s="296">
        <f t="shared" si="94"/>
        <v>0</v>
      </c>
      <c r="K688" s="280" t="s">
        <v>151</v>
      </c>
      <c r="L688" s="280"/>
      <c r="M688" s="280"/>
      <c r="N688" s="281">
        <f t="shared" si="87"/>
        <v>0</v>
      </c>
      <c r="O688" s="281">
        <f t="shared" si="88"/>
        <v>0</v>
      </c>
      <c r="P688" s="281">
        <f t="shared" si="89"/>
        <v>0</v>
      </c>
      <c r="Q688" s="282">
        <f>IF(K688="nio",0,IF(K688&gt;0,VLOOKUP(G688,'3-Productie normen'!A:N,VLOOKUP(K688,'3-Productie normen'!$B$31:$C$37,2,FALSE),FALSE)))/VLOOKUP(B688,'2-Kosten per locatie'!$A$14:$C$28,3,FALSE)</f>
        <v>0</v>
      </c>
      <c r="R688" s="282">
        <f t="shared" si="90"/>
        <v>0</v>
      </c>
      <c r="S688" s="282">
        <f t="shared" si="91"/>
        <v>0</v>
      </c>
      <c r="T688" s="283">
        <f>VLOOKUP(G688,'3-Productie normen'!A:N,11,FALSE)</f>
        <v>0</v>
      </c>
      <c r="U688" s="283"/>
      <c r="V688" s="189"/>
      <c r="W688" s="284">
        <f t="shared" si="92"/>
        <v>0</v>
      </c>
    </row>
    <row r="689" spans="1:23" ht="14.1" customHeight="1">
      <c r="A689" s="37">
        <f t="shared" si="93"/>
        <v>689</v>
      </c>
      <c r="B689" s="265" t="s">
        <v>54</v>
      </c>
      <c r="C689" s="265" t="s">
        <v>834</v>
      </c>
      <c r="D689" s="276"/>
      <c r="E689" s="276" t="s">
        <v>905</v>
      </c>
      <c r="F689" s="265" t="s">
        <v>863</v>
      </c>
      <c r="G689" s="265" t="s">
        <v>85</v>
      </c>
      <c r="H689" s="277" t="s">
        <v>275</v>
      </c>
      <c r="I689" s="278">
        <v>4.4000000000000004</v>
      </c>
      <c r="J689" s="296">
        <f t="shared" si="94"/>
        <v>251</v>
      </c>
      <c r="K689" s="280">
        <v>251</v>
      </c>
      <c r="L689" s="280"/>
      <c r="M689" s="280"/>
      <c r="N689" s="281" t="e">
        <f t="shared" ref="N689:N714" si="95">IF(K689="nio",0,IF(K689&gt;0,K689*I689/Q689,0))</f>
        <v>#DIV/0!</v>
      </c>
      <c r="O689" s="281">
        <f t="shared" ref="O689:O714" si="96">IF(L689&gt;0,L689*I689/R689,0)</f>
        <v>0</v>
      </c>
      <c r="P689" s="281">
        <f t="shared" ref="P689:P714" si="97">IF(M689&gt;0,M689*I689/S689,0)</f>
        <v>0</v>
      </c>
      <c r="Q689" s="282">
        <f>IF(K689="nio",0,IF(K689&gt;0,VLOOKUP(G689,'3-Productie normen'!A:N,VLOOKUP(K689,'3-Productie normen'!$B$31:$C$37,2,FALSE),FALSE)))/VLOOKUP(B689,'2-Kosten per locatie'!$A$14:$C$28,3,FALSE)</f>
        <v>0</v>
      </c>
      <c r="R689" s="282">
        <f t="shared" ref="R689:R714" si="98">IF(L689&gt;0,Q689*$R$8,0)</f>
        <v>0</v>
      </c>
      <c r="S689" s="282">
        <f t="shared" ref="S689:S714" si="99">IF(M689&gt;0,Q689*$S$8,0)</f>
        <v>0</v>
      </c>
      <c r="T689" s="283">
        <f>VLOOKUP(G689,'3-Productie normen'!A:N,11,FALSE)</f>
        <v>0</v>
      </c>
      <c r="U689" s="283"/>
      <c r="V689" s="189"/>
      <c r="W689" s="284">
        <f t="shared" ref="W689:W714" si="100">J689*I689</f>
        <v>1104.4000000000001</v>
      </c>
    </row>
    <row r="690" spans="1:23" ht="14.1" customHeight="1">
      <c r="A690" s="37">
        <f t="shared" si="93"/>
        <v>690</v>
      </c>
      <c r="B690" s="265" t="s">
        <v>54</v>
      </c>
      <c r="C690" s="265" t="s">
        <v>834</v>
      </c>
      <c r="D690" s="276"/>
      <c r="E690" s="276" t="s">
        <v>906</v>
      </c>
      <c r="F690" s="265" t="s">
        <v>609</v>
      </c>
      <c r="G690" s="265" t="s">
        <v>97</v>
      </c>
      <c r="H690" s="277" t="s">
        <v>138</v>
      </c>
      <c r="I690" s="278">
        <v>6.1</v>
      </c>
      <c r="J690" s="296">
        <f t="shared" si="94"/>
        <v>0</v>
      </c>
      <c r="K690" s="280" t="s">
        <v>151</v>
      </c>
      <c r="L690" s="280"/>
      <c r="M690" s="280"/>
      <c r="N690" s="281">
        <f t="shared" si="95"/>
        <v>0</v>
      </c>
      <c r="O690" s="281">
        <f t="shared" si="96"/>
        <v>0</v>
      </c>
      <c r="P690" s="281">
        <f t="shared" si="97"/>
        <v>0</v>
      </c>
      <c r="Q690" s="282">
        <f>IF(K690="nio",0,IF(K690&gt;0,VLOOKUP(G690,'3-Productie normen'!A:N,VLOOKUP(K690,'3-Productie normen'!$B$31:$C$37,2,FALSE),FALSE)))/VLOOKUP(B690,'2-Kosten per locatie'!$A$14:$C$28,3,FALSE)</f>
        <v>0</v>
      </c>
      <c r="R690" s="282">
        <f t="shared" si="98"/>
        <v>0</v>
      </c>
      <c r="S690" s="282">
        <f t="shared" si="99"/>
        <v>0</v>
      </c>
      <c r="T690" s="283">
        <f>VLOOKUP(G690,'3-Productie normen'!A:N,11,FALSE)</f>
        <v>0</v>
      </c>
      <c r="U690" s="283"/>
      <c r="V690" s="189"/>
      <c r="W690" s="284">
        <f t="shared" si="100"/>
        <v>0</v>
      </c>
    </row>
    <row r="691" spans="1:23" ht="14.1" customHeight="1">
      <c r="A691" s="37">
        <f t="shared" si="93"/>
        <v>691</v>
      </c>
      <c r="B691" s="265" t="s">
        <v>54</v>
      </c>
      <c r="C691" s="265" t="s">
        <v>834</v>
      </c>
      <c r="D691" s="276"/>
      <c r="E691" s="276" t="s">
        <v>907</v>
      </c>
      <c r="F691" s="265" t="s">
        <v>863</v>
      </c>
      <c r="G691" s="265" t="s">
        <v>85</v>
      </c>
      <c r="H691" s="277" t="s">
        <v>134</v>
      </c>
      <c r="I691" s="278">
        <v>15.3</v>
      </c>
      <c r="J691" s="296">
        <f t="shared" si="94"/>
        <v>251</v>
      </c>
      <c r="K691" s="280">
        <v>251</v>
      </c>
      <c r="L691" s="280"/>
      <c r="M691" s="280"/>
      <c r="N691" s="281" t="e">
        <f t="shared" si="95"/>
        <v>#DIV/0!</v>
      </c>
      <c r="O691" s="281">
        <f t="shared" si="96"/>
        <v>0</v>
      </c>
      <c r="P691" s="281">
        <f t="shared" si="97"/>
        <v>0</v>
      </c>
      <c r="Q691" s="282">
        <f>IF(K691="nio",0,IF(K691&gt;0,VLOOKUP(G691,'3-Productie normen'!A:N,VLOOKUP(K691,'3-Productie normen'!$B$31:$C$37,2,FALSE),FALSE)))/VLOOKUP(B691,'2-Kosten per locatie'!$A$14:$C$28,3,FALSE)</f>
        <v>0</v>
      </c>
      <c r="R691" s="282">
        <f t="shared" si="98"/>
        <v>0</v>
      </c>
      <c r="S691" s="282">
        <f t="shared" si="99"/>
        <v>0</v>
      </c>
      <c r="T691" s="283">
        <f>VLOOKUP(G691,'3-Productie normen'!A:N,11,FALSE)</f>
        <v>0</v>
      </c>
      <c r="U691" s="283"/>
      <c r="V691" s="189"/>
      <c r="W691" s="284">
        <f t="shared" si="100"/>
        <v>3840.3</v>
      </c>
    </row>
    <row r="692" spans="1:23" ht="14.1" customHeight="1">
      <c r="A692" s="37">
        <f t="shared" si="93"/>
        <v>692</v>
      </c>
      <c r="B692" s="265" t="s">
        <v>54</v>
      </c>
      <c r="C692" s="265" t="s">
        <v>834</v>
      </c>
      <c r="D692" s="276"/>
      <c r="E692" s="276" t="s">
        <v>908</v>
      </c>
      <c r="F692" s="265" t="s">
        <v>863</v>
      </c>
      <c r="G692" s="265" t="s">
        <v>85</v>
      </c>
      <c r="H692" s="277" t="s">
        <v>275</v>
      </c>
      <c r="I692" s="278">
        <v>39.6</v>
      </c>
      <c r="J692" s="296">
        <f t="shared" si="94"/>
        <v>251</v>
      </c>
      <c r="K692" s="280">
        <v>251</v>
      </c>
      <c r="L692" s="280"/>
      <c r="M692" s="280"/>
      <c r="N692" s="281" t="e">
        <f t="shared" si="95"/>
        <v>#DIV/0!</v>
      </c>
      <c r="O692" s="281">
        <f t="shared" si="96"/>
        <v>0</v>
      </c>
      <c r="P692" s="281">
        <f t="shared" si="97"/>
        <v>0</v>
      </c>
      <c r="Q692" s="282">
        <f>IF(K692="nio",0,IF(K692&gt;0,VLOOKUP(G692,'3-Productie normen'!A:N,VLOOKUP(K692,'3-Productie normen'!$B$31:$C$37,2,FALSE),FALSE)))/VLOOKUP(B692,'2-Kosten per locatie'!$A$14:$C$28,3,FALSE)</f>
        <v>0</v>
      </c>
      <c r="R692" s="282">
        <f t="shared" si="98"/>
        <v>0</v>
      </c>
      <c r="S692" s="282">
        <f t="shared" si="99"/>
        <v>0</v>
      </c>
      <c r="T692" s="283">
        <f>VLOOKUP(G692,'3-Productie normen'!A:N,11,FALSE)</f>
        <v>0</v>
      </c>
      <c r="U692" s="283"/>
      <c r="V692" s="189"/>
      <c r="W692" s="284">
        <f t="shared" si="100"/>
        <v>9939.6</v>
      </c>
    </row>
    <row r="693" spans="1:23" ht="14.1" customHeight="1">
      <c r="A693" s="37">
        <f t="shared" si="93"/>
        <v>693</v>
      </c>
      <c r="B693" s="265" t="s">
        <v>54</v>
      </c>
      <c r="C693" s="265" t="s">
        <v>834</v>
      </c>
      <c r="D693" s="276"/>
      <c r="E693" s="276" t="s">
        <v>909</v>
      </c>
      <c r="F693" s="265" t="s">
        <v>863</v>
      </c>
      <c r="G693" s="265" t="s">
        <v>97</v>
      </c>
      <c r="H693" s="277" t="s">
        <v>134</v>
      </c>
      <c r="I693" s="278">
        <v>20</v>
      </c>
      <c r="J693" s="296">
        <f t="shared" si="94"/>
        <v>0</v>
      </c>
      <c r="K693" s="280" t="s">
        <v>151</v>
      </c>
      <c r="L693" s="280"/>
      <c r="M693" s="280"/>
      <c r="N693" s="281">
        <f t="shared" si="95"/>
        <v>0</v>
      </c>
      <c r="O693" s="281">
        <f t="shared" si="96"/>
        <v>0</v>
      </c>
      <c r="P693" s="281">
        <f t="shared" si="97"/>
        <v>0</v>
      </c>
      <c r="Q693" s="282">
        <f>IF(K693="nio",0,IF(K693&gt;0,VLOOKUP(G693,'3-Productie normen'!A:N,VLOOKUP(K693,'3-Productie normen'!$B$31:$C$37,2,FALSE),FALSE)))/VLOOKUP(B693,'2-Kosten per locatie'!$A$14:$C$28,3,FALSE)</f>
        <v>0</v>
      </c>
      <c r="R693" s="282">
        <f t="shared" si="98"/>
        <v>0</v>
      </c>
      <c r="S693" s="282">
        <f t="shared" si="99"/>
        <v>0</v>
      </c>
      <c r="T693" s="283">
        <f>VLOOKUP(G693,'3-Productie normen'!A:N,11,FALSE)</f>
        <v>0</v>
      </c>
      <c r="U693" s="283"/>
      <c r="V693" s="189"/>
      <c r="W693" s="284">
        <f t="shared" si="100"/>
        <v>0</v>
      </c>
    </row>
    <row r="694" spans="1:23" ht="14.1" customHeight="1">
      <c r="A694" s="37">
        <f t="shared" si="93"/>
        <v>694</v>
      </c>
      <c r="B694" s="265" t="s">
        <v>54</v>
      </c>
      <c r="C694" s="265" t="s">
        <v>834</v>
      </c>
      <c r="D694" s="276"/>
      <c r="E694" s="276" t="s">
        <v>910</v>
      </c>
      <c r="F694" s="265" t="s">
        <v>863</v>
      </c>
      <c r="G694" s="265" t="s">
        <v>97</v>
      </c>
      <c r="H694" s="277" t="s">
        <v>134</v>
      </c>
      <c r="I694" s="278">
        <v>6.1</v>
      </c>
      <c r="J694" s="296">
        <f t="shared" si="94"/>
        <v>0</v>
      </c>
      <c r="K694" s="280" t="s">
        <v>151</v>
      </c>
      <c r="L694" s="280"/>
      <c r="M694" s="280"/>
      <c r="N694" s="281">
        <f t="shared" si="95"/>
        <v>0</v>
      </c>
      <c r="O694" s="281">
        <f t="shared" si="96"/>
        <v>0</v>
      </c>
      <c r="P694" s="281">
        <f t="shared" si="97"/>
        <v>0</v>
      </c>
      <c r="Q694" s="282">
        <f>IF(K694="nio",0,IF(K694&gt;0,VLOOKUP(G694,'3-Productie normen'!A:N,VLOOKUP(K694,'3-Productie normen'!$B$31:$C$37,2,FALSE),FALSE)))/VLOOKUP(B694,'2-Kosten per locatie'!$A$14:$C$28,3,FALSE)</f>
        <v>0</v>
      </c>
      <c r="R694" s="282">
        <f t="shared" si="98"/>
        <v>0</v>
      </c>
      <c r="S694" s="282">
        <f t="shared" si="99"/>
        <v>0</v>
      </c>
      <c r="T694" s="283">
        <f>VLOOKUP(G694,'3-Productie normen'!A:N,11,FALSE)</f>
        <v>0</v>
      </c>
      <c r="U694" s="283"/>
      <c r="V694" s="189"/>
      <c r="W694" s="284">
        <f t="shared" si="100"/>
        <v>0</v>
      </c>
    </row>
    <row r="695" spans="1:23" ht="14.1" customHeight="1">
      <c r="A695" s="37">
        <f t="shared" si="93"/>
        <v>695</v>
      </c>
      <c r="B695" s="265" t="s">
        <v>54</v>
      </c>
      <c r="C695" s="265" t="s">
        <v>834</v>
      </c>
      <c r="D695" s="276"/>
      <c r="E695" s="276" t="s">
        <v>911</v>
      </c>
      <c r="F695" s="265" t="s">
        <v>863</v>
      </c>
      <c r="G695" s="265" t="s">
        <v>85</v>
      </c>
      <c r="H695" s="277" t="s">
        <v>134</v>
      </c>
      <c r="I695" s="278">
        <v>5.8</v>
      </c>
      <c r="J695" s="296">
        <f t="shared" si="94"/>
        <v>251</v>
      </c>
      <c r="K695" s="280">
        <v>251</v>
      </c>
      <c r="L695" s="280"/>
      <c r="M695" s="280"/>
      <c r="N695" s="281" t="e">
        <f t="shared" si="95"/>
        <v>#DIV/0!</v>
      </c>
      <c r="O695" s="281">
        <f t="shared" si="96"/>
        <v>0</v>
      </c>
      <c r="P695" s="281">
        <f t="shared" si="97"/>
        <v>0</v>
      </c>
      <c r="Q695" s="282">
        <f>IF(K695="nio",0,IF(K695&gt;0,VLOOKUP(G695,'3-Productie normen'!A:N,VLOOKUP(K695,'3-Productie normen'!$B$31:$C$37,2,FALSE),FALSE)))/VLOOKUP(B695,'2-Kosten per locatie'!$A$14:$C$28,3,FALSE)</f>
        <v>0</v>
      </c>
      <c r="R695" s="282">
        <f t="shared" si="98"/>
        <v>0</v>
      </c>
      <c r="S695" s="282">
        <f t="shared" si="99"/>
        <v>0</v>
      </c>
      <c r="T695" s="283">
        <f>VLOOKUP(G695,'3-Productie normen'!A:N,11,FALSE)</f>
        <v>0</v>
      </c>
      <c r="U695" s="283"/>
      <c r="V695" s="189"/>
      <c r="W695" s="284">
        <f t="shared" si="100"/>
        <v>1455.8</v>
      </c>
    </row>
    <row r="696" spans="1:23" ht="14.1" customHeight="1">
      <c r="A696" s="37">
        <f t="shared" si="93"/>
        <v>696</v>
      </c>
      <c r="B696" s="265" t="s">
        <v>54</v>
      </c>
      <c r="C696" s="265" t="s">
        <v>834</v>
      </c>
      <c r="D696" s="276"/>
      <c r="E696" s="276" t="s">
        <v>912</v>
      </c>
      <c r="F696" s="265" t="s">
        <v>863</v>
      </c>
      <c r="G696" s="265" t="s">
        <v>97</v>
      </c>
      <c r="H696" s="277" t="s">
        <v>134</v>
      </c>
      <c r="I696" s="278"/>
      <c r="J696" s="296">
        <f t="shared" si="94"/>
        <v>0</v>
      </c>
      <c r="K696" s="280" t="s">
        <v>151</v>
      </c>
      <c r="L696" s="280"/>
      <c r="M696" s="280"/>
      <c r="N696" s="281">
        <f t="shared" si="95"/>
        <v>0</v>
      </c>
      <c r="O696" s="281">
        <f t="shared" si="96"/>
        <v>0</v>
      </c>
      <c r="P696" s="281">
        <f t="shared" si="97"/>
        <v>0</v>
      </c>
      <c r="Q696" s="282">
        <f>IF(K696="nio",0,IF(K696&gt;0,VLOOKUP(G696,'3-Productie normen'!A:N,VLOOKUP(K696,'3-Productie normen'!$B$31:$C$37,2,FALSE),FALSE)))/VLOOKUP(B696,'2-Kosten per locatie'!$A$14:$C$28,3,FALSE)</f>
        <v>0</v>
      </c>
      <c r="R696" s="282">
        <f t="shared" si="98"/>
        <v>0</v>
      </c>
      <c r="S696" s="282">
        <f t="shared" si="99"/>
        <v>0</v>
      </c>
      <c r="T696" s="283">
        <f>VLOOKUP(G696,'3-Productie normen'!A:N,11,FALSE)</f>
        <v>0</v>
      </c>
      <c r="U696" s="283"/>
      <c r="V696" s="189"/>
      <c r="W696" s="284">
        <f t="shared" si="100"/>
        <v>0</v>
      </c>
    </row>
    <row r="697" spans="1:23" ht="14.1" customHeight="1">
      <c r="A697" s="37">
        <f t="shared" si="93"/>
        <v>697</v>
      </c>
      <c r="B697" s="265" t="s">
        <v>54</v>
      </c>
      <c r="C697" s="265" t="s">
        <v>834</v>
      </c>
      <c r="D697" s="276"/>
      <c r="E697" s="276" t="s">
        <v>913</v>
      </c>
      <c r="F697" s="265" t="s">
        <v>863</v>
      </c>
      <c r="G697" s="265" t="s">
        <v>97</v>
      </c>
      <c r="H697" s="277" t="s">
        <v>134</v>
      </c>
      <c r="I697" s="278"/>
      <c r="J697" s="296">
        <f t="shared" si="94"/>
        <v>0</v>
      </c>
      <c r="K697" s="280" t="s">
        <v>151</v>
      </c>
      <c r="L697" s="280"/>
      <c r="M697" s="280"/>
      <c r="N697" s="281">
        <f t="shared" si="95"/>
        <v>0</v>
      </c>
      <c r="O697" s="281">
        <f t="shared" si="96"/>
        <v>0</v>
      </c>
      <c r="P697" s="281">
        <f t="shared" si="97"/>
        <v>0</v>
      </c>
      <c r="Q697" s="282">
        <f>IF(K697="nio",0,IF(K697&gt;0,VLOOKUP(G697,'3-Productie normen'!A:N,VLOOKUP(K697,'3-Productie normen'!$B$31:$C$37,2,FALSE),FALSE)))/VLOOKUP(B697,'2-Kosten per locatie'!$A$14:$C$28,3,FALSE)</f>
        <v>0</v>
      </c>
      <c r="R697" s="282">
        <f t="shared" si="98"/>
        <v>0</v>
      </c>
      <c r="S697" s="282">
        <f t="shared" si="99"/>
        <v>0</v>
      </c>
      <c r="T697" s="283">
        <f>VLOOKUP(G697,'3-Productie normen'!A:N,11,FALSE)</f>
        <v>0</v>
      </c>
      <c r="U697" s="283"/>
      <c r="V697" s="189"/>
      <c r="W697" s="284">
        <f t="shared" si="100"/>
        <v>0</v>
      </c>
    </row>
    <row r="698" spans="1:23" ht="14.1" customHeight="1">
      <c r="A698" s="37">
        <f t="shared" si="93"/>
        <v>698</v>
      </c>
      <c r="B698" s="265" t="s">
        <v>54</v>
      </c>
      <c r="C698" s="265" t="s">
        <v>834</v>
      </c>
      <c r="D698" s="276"/>
      <c r="E698" s="276" t="s">
        <v>914</v>
      </c>
      <c r="F698" s="265" t="s">
        <v>623</v>
      </c>
      <c r="G698" s="265" t="s">
        <v>94</v>
      </c>
      <c r="H698" s="277" t="s">
        <v>175</v>
      </c>
      <c r="I698" s="278">
        <v>6.6</v>
      </c>
      <c r="J698" s="296">
        <f t="shared" si="94"/>
        <v>251</v>
      </c>
      <c r="K698" s="280">
        <v>251</v>
      </c>
      <c r="L698" s="280"/>
      <c r="M698" s="280"/>
      <c r="N698" s="281" t="e">
        <f t="shared" si="95"/>
        <v>#DIV/0!</v>
      </c>
      <c r="O698" s="281">
        <f t="shared" si="96"/>
        <v>0</v>
      </c>
      <c r="P698" s="281">
        <f t="shared" si="97"/>
        <v>0</v>
      </c>
      <c r="Q698" s="282">
        <f>IF(K698="nio",0,IF(K698&gt;0,VLOOKUP(G698,'3-Productie normen'!A:N,VLOOKUP(K698,'3-Productie normen'!$B$31:$C$37,2,FALSE),FALSE)))/VLOOKUP(B698,'2-Kosten per locatie'!$A$14:$C$28,3,FALSE)</f>
        <v>0</v>
      </c>
      <c r="R698" s="282">
        <f t="shared" si="98"/>
        <v>0</v>
      </c>
      <c r="S698" s="282">
        <f t="shared" si="99"/>
        <v>0</v>
      </c>
      <c r="T698" s="283">
        <f>VLOOKUP(G698,'3-Productie normen'!A:N,11,FALSE)</f>
        <v>0</v>
      </c>
      <c r="U698" s="283"/>
      <c r="V698" s="189"/>
      <c r="W698" s="284">
        <f t="shared" si="100"/>
        <v>1656.6</v>
      </c>
    </row>
    <row r="699" spans="1:23" ht="14.1" customHeight="1">
      <c r="A699" s="37">
        <f t="shared" si="93"/>
        <v>699</v>
      </c>
      <c r="B699" s="265" t="s">
        <v>54</v>
      </c>
      <c r="C699" s="265" t="s">
        <v>834</v>
      </c>
      <c r="D699" s="276"/>
      <c r="E699" s="276" t="s">
        <v>915</v>
      </c>
      <c r="F699" s="265" t="s">
        <v>623</v>
      </c>
      <c r="G699" s="265" t="s">
        <v>97</v>
      </c>
      <c r="H699" s="277" t="s">
        <v>175</v>
      </c>
      <c r="I699" s="278">
        <v>3.1</v>
      </c>
      <c r="J699" s="296">
        <f t="shared" si="94"/>
        <v>0</v>
      </c>
      <c r="K699" s="280" t="s">
        <v>151</v>
      </c>
      <c r="L699" s="280"/>
      <c r="M699" s="280"/>
      <c r="N699" s="281">
        <f t="shared" si="95"/>
        <v>0</v>
      </c>
      <c r="O699" s="281">
        <f t="shared" si="96"/>
        <v>0</v>
      </c>
      <c r="P699" s="281">
        <f t="shared" si="97"/>
        <v>0</v>
      </c>
      <c r="Q699" s="282">
        <f>IF(K699="nio",0,IF(K699&gt;0,VLOOKUP(G699,'3-Productie normen'!A:N,VLOOKUP(K699,'3-Productie normen'!$B$31:$C$37,2,FALSE),FALSE)))/VLOOKUP(B699,'2-Kosten per locatie'!$A$14:$C$28,3,FALSE)</f>
        <v>0</v>
      </c>
      <c r="R699" s="282">
        <f t="shared" si="98"/>
        <v>0</v>
      </c>
      <c r="S699" s="282">
        <f t="shared" si="99"/>
        <v>0</v>
      </c>
      <c r="T699" s="283">
        <f>VLOOKUP(G699,'3-Productie normen'!A:N,11,FALSE)</f>
        <v>0</v>
      </c>
      <c r="U699" s="283"/>
      <c r="V699" s="189"/>
      <c r="W699" s="284">
        <f t="shared" si="100"/>
        <v>0</v>
      </c>
    </row>
    <row r="700" spans="1:23" ht="14.1" customHeight="1">
      <c r="A700" s="37">
        <f t="shared" si="93"/>
        <v>700</v>
      </c>
      <c r="B700" s="265" t="s">
        <v>54</v>
      </c>
      <c r="C700" s="265" t="s">
        <v>834</v>
      </c>
      <c r="D700" s="276"/>
      <c r="E700" s="276" t="s">
        <v>916</v>
      </c>
      <c r="F700" s="265" t="s">
        <v>623</v>
      </c>
      <c r="G700" s="265" t="s">
        <v>97</v>
      </c>
      <c r="H700" s="277" t="s">
        <v>175</v>
      </c>
      <c r="I700" s="278">
        <v>3.1</v>
      </c>
      <c r="J700" s="296">
        <f t="shared" si="94"/>
        <v>0</v>
      </c>
      <c r="K700" s="280" t="s">
        <v>151</v>
      </c>
      <c r="L700" s="280"/>
      <c r="M700" s="280"/>
      <c r="N700" s="281">
        <f t="shared" si="95"/>
        <v>0</v>
      </c>
      <c r="O700" s="281">
        <f t="shared" si="96"/>
        <v>0</v>
      </c>
      <c r="P700" s="281">
        <f t="shared" si="97"/>
        <v>0</v>
      </c>
      <c r="Q700" s="282">
        <f>IF(K700="nio",0,IF(K700&gt;0,VLOOKUP(G700,'3-Productie normen'!A:N,VLOOKUP(K700,'3-Productie normen'!$B$31:$C$37,2,FALSE),FALSE)))/VLOOKUP(B700,'2-Kosten per locatie'!$A$14:$C$28,3,FALSE)</f>
        <v>0</v>
      </c>
      <c r="R700" s="282">
        <f t="shared" si="98"/>
        <v>0</v>
      </c>
      <c r="S700" s="282">
        <f t="shared" si="99"/>
        <v>0</v>
      </c>
      <c r="T700" s="283">
        <f>VLOOKUP(G700,'3-Productie normen'!A:N,11,FALSE)</f>
        <v>0</v>
      </c>
      <c r="U700" s="283"/>
      <c r="V700" s="189"/>
      <c r="W700" s="284">
        <f t="shared" si="100"/>
        <v>0</v>
      </c>
    </row>
    <row r="701" spans="1:23" ht="14.1" customHeight="1">
      <c r="A701" s="37">
        <f t="shared" si="93"/>
        <v>701</v>
      </c>
      <c r="B701" s="265" t="s">
        <v>54</v>
      </c>
      <c r="C701" s="265" t="s">
        <v>834</v>
      </c>
      <c r="D701" s="276"/>
      <c r="E701" s="276" t="s">
        <v>917</v>
      </c>
      <c r="F701" s="265" t="s">
        <v>918</v>
      </c>
      <c r="G701" s="265" t="s">
        <v>87</v>
      </c>
      <c r="H701" s="277" t="s">
        <v>134</v>
      </c>
      <c r="I701" s="278">
        <v>20.2</v>
      </c>
      <c r="J701" s="296">
        <f t="shared" si="94"/>
        <v>251</v>
      </c>
      <c r="K701" s="280">
        <v>251</v>
      </c>
      <c r="L701" s="280"/>
      <c r="M701" s="280"/>
      <c r="N701" s="281" t="e">
        <f t="shared" si="95"/>
        <v>#DIV/0!</v>
      </c>
      <c r="O701" s="281">
        <f t="shared" si="96"/>
        <v>0</v>
      </c>
      <c r="P701" s="281">
        <f t="shared" si="97"/>
        <v>0</v>
      </c>
      <c r="Q701" s="282">
        <f>IF(K701="nio",0,IF(K701&gt;0,VLOOKUP(G701,'3-Productie normen'!A:N,VLOOKUP(K701,'3-Productie normen'!$B$31:$C$37,2,FALSE),FALSE)))/VLOOKUP(B701,'2-Kosten per locatie'!$A$14:$C$28,3,FALSE)</f>
        <v>0</v>
      </c>
      <c r="R701" s="282">
        <f t="shared" si="98"/>
        <v>0</v>
      </c>
      <c r="S701" s="282">
        <f t="shared" si="99"/>
        <v>0</v>
      </c>
      <c r="T701" s="283">
        <f>VLOOKUP(G701,'3-Productie normen'!A:N,11,FALSE)</f>
        <v>0</v>
      </c>
      <c r="U701" s="283"/>
      <c r="V701" s="189"/>
      <c r="W701" s="284">
        <f t="shared" si="100"/>
        <v>5070.2</v>
      </c>
    </row>
    <row r="702" spans="1:23" ht="14.1" customHeight="1">
      <c r="A702" s="37">
        <f t="shared" si="93"/>
        <v>702</v>
      </c>
      <c r="B702" s="265" t="s">
        <v>54</v>
      </c>
      <c r="C702" s="265" t="s">
        <v>834</v>
      </c>
      <c r="D702" s="276"/>
      <c r="E702" s="276" t="s">
        <v>919</v>
      </c>
      <c r="F702" s="265" t="s">
        <v>167</v>
      </c>
      <c r="G702" s="265" t="s">
        <v>81</v>
      </c>
      <c r="H702" s="277" t="s">
        <v>138</v>
      </c>
      <c r="I702" s="278">
        <v>22.8</v>
      </c>
      <c r="J702" s="296">
        <f t="shared" si="94"/>
        <v>251</v>
      </c>
      <c r="K702" s="280">
        <v>251</v>
      </c>
      <c r="L702" s="280"/>
      <c r="M702" s="280"/>
      <c r="N702" s="281" t="e">
        <f t="shared" si="95"/>
        <v>#DIV/0!</v>
      </c>
      <c r="O702" s="281">
        <f t="shared" si="96"/>
        <v>0</v>
      </c>
      <c r="P702" s="281">
        <f t="shared" si="97"/>
        <v>0</v>
      </c>
      <c r="Q702" s="282">
        <f>IF(K702="nio",0,IF(K702&gt;0,VLOOKUP(G702,'3-Productie normen'!A:N,VLOOKUP(K702,'3-Productie normen'!$B$31:$C$37,2,FALSE),FALSE)))/VLOOKUP(B702,'2-Kosten per locatie'!$A$14:$C$28,3,FALSE)</f>
        <v>0</v>
      </c>
      <c r="R702" s="282">
        <f t="shared" si="98"/>
        <v>0</v>
      </c>
      <c r="S702" s="282">
        <f t="shared" si="99"/>
        <v>0</v>
      </c>
      <c r="T702" s="283">
        <f>VLOOKUP(G702,'3-Productie normen'!A:N,11,FALSE)</f>
        <v>0</v>
      </c>
      <c r="U702" s="283"/>
      <c r="V702" s="189"/>
      <c r="W702" s="284">
        <f t="shared" si="100"/>
        <v>5722.8</v>
      </c>
    </row>
    <row r="703" spans="1:23" ht="14.1" customHeight="1">
      <c r="A703" s="37">
        <f t="shared" si="93"/>
        <v>703</v>
      </c>
      <c r="B703" s="265" t="s">
        <v>54</v>
      </c>
      <c r="C703" s="265" t="s">
        <v>834</v>
      </c>
      <c r="D703" s="276"/>
      <c r="E703" s="276" t="s">
        <v>919</v>
      </c>
      <c r="F703" s="265" t="s">
        <v>167</v>
      </c>
      <c r="G703" s="265" t="s">
        <v>97</v>
      </c>
      <c r="H703" s="277"/>
      <c r="I703" s="278">
        <v>0</v>
      </c>
      <c r="J703" s="296">
        <f t="shared" si="94"/>
        <v>0</v>
      </c>
      <c r="K703" s="280" t="s">
        <v>151</v>
      </c>
      <c r="L703" s="280"/>
      <c r="M703" s="280"/>
      <c r="N703" s="281">
        <f t="shared" si="95"/>
        <v>0</v>
      </c>
      <c r="O703" s="281">
        <f t="shared" si="96"/>
        <v>0</v>
      </c>
      <c r="P703" s="281">
        <f t="shared" si="97"/>
        <v>0</v>
      </c>
      <c r="Q703" s="282">
        <f>IF(K703="nio",0,IF(K703&gt;0,VLOOKUP(G703,'3-Productie normen'!A:N,VLOOKUP(K703,'3-Productie normen'!$B$31:$C$37,2,FALSE),FALSE)))/VLOOKUP(B703,'2-Kosten per locatie'!$A$14:$C$28,3,FALSE)</f>
        <v>0</v>
      </c>
      <c r="R703" s="282">
        <f t="shared" si="98"/>
        <v>0</v>
      </c>
      <c r="S703" s="282">
        <f t="shared" si="99"/>
        <v>0</v>
      </c>
      <c r="T703" s="283">
        <f>VLOOKUP(G703,'3-Productie normen'!A:N,11,FALSE)</f>
        <v>0</v>
      </c>
      <c r="U703" s="283"/>
      <c r="V703" s="189"/>
      <c r="W703" s="284">
        <f t="shared" si="100"/>
        <v>0</v>
      </c>
    </row>
    <row r="704" spans="1:23" ht="14.1" customHeight="1">
      <c r="A704" s="37">
        <f t="shared" si="93"/>
        <v>704</v>
      </c>
      <c r="B704" s="265" t="s">
        <v>54</v>
      </c>
      <c r="C704" s="265" t="s">
        <v>834</v>
      </c>
      <c r="D704" s="276"/>
      <c r="E704" s="276" t="s">
        <v>920</v>
      </c>
      <c r="F704" s="265" t="s">
        <v>609</v>
      </c>
      <c r="G704" s="265" t="s">
        <v>97</v>
      </c>
      <c r="H704" s="277" t="s">
        <v>138</v>
      </c>
      <c r="I704" s="278">
        <v>40.200000000000003</v>
      </c>
      <c r="J704" s="296">
        <f t="shared" si="94"/>
        <v>0</v>
      </c>
      <c r="K704" s="280" t="s">
        <v>151</v>
      </c>
      <c r="L704" s="280"/>
      <c r="M704" s="280"/>
      <c r="N704" s="281">
        <f t="shared" si="95"/>
        <v>0</v>
      </c>
      <c r="O704" s="281">
        <f t="shared" si="96"/>
        <v>0</v>
      </c>
      <c r="P704" s="281">
        <f t="shared" si="97"/>
        <v>0</v>
      </c>
      <c r="Q704" s="282">
        <f>IF(K704="nio",0,IF(K704&gt;0,VLOOKUP(G704,'3-Productie normen'!A:N,VLOOKUP(K704,'3-Productie normen'!$B$31:$C$37,2,FALSE),FALSE)))/VLOOKUP(B704,'2-Kosten per locatie'!$A$14:$C$28,3,FALSE)</f>
        <v>0</v>
      </c>
      <c r="R704" s="282">
        <f t="shared" si="98"/>
        <v>0</v>
      </c>
      <c r="S704" s="282">
        <f t="shared" si="99"/>
        <v>0</v>
      </c>
      <c r="T704" s="283">
        <f>VLOOKUP(G704,'3-Productie normen'!A:N,11,FALSE)</f>
        <v>0</v>
      </c>
      <c r="U704" s="283"/>
      <c r="V704" s="189"/>
      <c r="W704" s="284">
        <f t="shared" si="100"/>
        <v>0</v>
      </c>
    </row>
    <row r="705" spans="1:23" ht="14.1" customHeight="1">
      <c r="A705" s="37">
        <f t="shared" si="93"/>
        <v>705</v>
      </c>
      <c r="B705" s="265" t="s">
        <v>54</v>
      </c>
      <c r="C705" s="265" t="s">
        <v>834</v>
      </c>
      <c r="D705" s="276"/>
      <c r="E705" s="276" t="s">
        <v>921</v>
      </c>
      <c r="F705" s="265" t="s">
        <v>922</v>
      </c>
      <c r="G705" s="265" t="s">
        <v>97</v>
      </c>
      <c r="H705" s="277" t="s">
        <v>138</v>
      </c>
      <c r="I705" s="278">
        <v>5.9</v>
      </c>
      <c r="J705" s="296">
        <f t="shared" si="94"/>
        <v>0</v>
      </c>
      <c r="K705" s="280" t="s">
        <v>151</v>
      </c>
      <c r="L705" s="280"/>
      <c r="M705" s="280"/>
      <c r="N705" s="281">
        <f t="shared" si="95"/>
        <v>0</v>
      </c>
      <c r="O705" s="281">
        <f t="shared" si="96"/>
        <v>0</v>
      </c>
      <c r="P705" s="281">
        <f t="shared" si="97"/>
        <v>0</v>
      </c>
      <c r="Q705" s="282">
        <f>IF(K705="nio",0,IF(K705&gt;0,VLOOKUP(G705,'3-Productie normen'!A:N,VLOOKUP(K705,'3-Productie normen'!$B$31:$C$37,2,FALSE),FALSE)))/VLOOKUP(B705,'2-Kosten per locatie'!$A$14:$C$28,3,FALSE)</f>
        <v>0</v>
      </c>
      <c r="R705" s="282">
        <f t="shared" si="98"/>
        <v>0</v>
      </c>
      <c r="S705" s="282">
        <f t="shared" si="99"/>
        <v>0</v>
      </c>
      <c r="T705" s="283">
        <f>VLOOKUP(G705,'3-Productie normen'!A:N,11,FALSE)</f>
        <v>0</v>
      </c>
      <c r="U705" s="283"/>
      <c r="V705" s="189"/>
      <c r="W705" s="284">
        <f t="shared" si="100"/>
        <v>0</v>
      </c>
    </row>
    <row r="706" spans="1:23" ht="14.1" customHeight="1">
      <c r="A706" s="37">
        <f t="shared" si="93"/>
        <v>706</v>
      </c>
      <c r="B706" s="265" t="s">
        <v>54</v>
      </c>
      <c r="C706" s="265" t="s">
        <v>834</v>
      </c>
      <c r="D706" s="276"/>
      <c r="E706" s="276" t="s">
        <v>923</v>
      </c>
      <c r="F706" s="265" t="s">
        <v>863</v>
      </c>
      <c r="G706" s="265" t="s">
        <v>85</v>
      </c>
      <c r="H706" s="277" t="s">
        <v>134</v>
      </c>
      <c r="I706" s="278">
        <v>12.5</v>
      </c>
      <c r="J706" s="296">
        <f t="shared" si="94"/>
        <v>251</v>
      </c>
      <c r="K706" s="280">
        <v>251</v>
      </c>
      <c r="L706" s="280"/>
      <c r="M706" s="280"/>
      <c r="N706" s="281" t="e">
        <f t="shared" si="95"/>
        <v>#DIV/0!</v>
      </c>
      <c r="O706" s="281">
        <f t="shared" si="96"/>
        <v>0</v>
      </c>
      <c r="P706" s="281">
        <f t="shared" si="97"/>
        <v>0</v>
      </c>
      <c r="Q706" s="282">
        <f>IF(K706="nio",0,IF(K706&gt;0,VLOOKUP(G706,'3-Productie normen'!A:N,VLOOKUP(K706,'3-Productie normen'!$B$31:$C$37,2,FALSE),FALSE)))/VLOOKUP(B706,'2-Kosten per locatie'!$A$14:$C$28,3,FALSE)</f>
        <v>0</v>
      </c>
      <c r="R706" s="282">
        <f t="shared" si="98"/>
        <v>0</v>
      </c>
      <c r="S706" s="282">
        <f t="shared" si="99"/>
        <v>0</v>
      </c>
      <c r="T706" s="283">
        <f>VLOOKUP(G706,'3-Productie normen'!A:N,11,FALSE)</f>
        <v>0</v>
      </c>
      <c r="U706" s="283"/>
      <c r="V706" s="189"/>
      <c r="W706" s="284">
        <f t="shared" si="100"/>
        <v>3137.5</v>
      </c>
    </row>
    <row r="707" spans="1:23" ht="14.1" customHeight="1">
      <c r="A707" s="37">
        <f t="shared" si="93"/>
        <v>707</v>
      </c>
      <c r="B707" s="265" t="s">
        <v>54</v>
      </c>
      <c r="C707" s="265" t="s">
        <v>834</v>
      </c>
      <c r="D707" s="276"/>
      <c r="E707" s="276" t="s">
        <v>924</v>
      </c>
      <c r="F707" s="265" t="s">
        <v>863</v>
      </c>
      <c r="G707" s="265" t="s">
        <v>85</v>
      </c>
      <c r="H707" s="277" t="s">
        <v>138</v>
      </c>
      <c r="I707" s="278">
        <v>4.0999999999999996</v>
      </c>
      <c r="J707" s="296">
        <f t="shared" si="94"/>
        <v>251</v>
      </c>
      <c r="K707" s="280">
        <v>251</v>
      </c>
      <c r="L707" s="280"/>
      <c r="M707" s="280"/>
      <c r="N707" s="281" t="e">
        <f t="shared" si="95"/>
        <v>#DIV/0!</v>
      </c>
      <c r="O707" s="281">
        <f t="shared" si="96"/>
        <v>0</v>
      </c>
      <c r="P707" s="281">
        <f t="shared" si="97"/>
        <v>0</v>
      </c>
      <c r="Q707" s="282">
        <f>IF(K707="nio",0,IF(K707&gt;0,VLOOKUP(G707,'3-Productie normen'!A:N,VLOOKUP(K707,'3-Productie normen'!$B$31:$C$37,2,FALSE),FALSE)))/VLOOKUP(B707,'2-Kosten per locatie'!$A$14:$C$28,3,FALSE)</f>
        <v>0</v>
      </c>
      <c r="R707" s="282">
        <f t="shared" si="98"/>
        <v>0</v>
      </c>
      <c r="S707" s="282">
        <f t="shared" si="99"/>
        <v>0</v>
      </c>
      <c r="T707" s="283">
        <f>VLOOKUP(G707,'3-Productie normen'!A:N,11,FALSE)</f>
        <v>0</v>
      </c>
      <c r="U707" s="283"/>
      <c r="V707" s="189"/>
      <c r="W707" s="284">
        <f t="shared" si="100"/>
        <v>1029.0999999999999</v>
      </c>
    </row>
    <row r="708" spans="1:23" ht="14.1" customHeight="1">
      <c r="A708" s="37">
        <f t="shared" si="93"/>
        <v>708</v>
      </c>
      <c r="B708" s="265" t="s">
        <v>54</v>
      </c>
      <c r="C708" s="265" t="s">
        <v>834</v>
      </c>
      <c r="D708" s="276"/>
      <c r="E708" s="276" t="s">
        <v>925</v>
      </c>
      <c r="F708" s="265" t="s">
        <v>863</v>
      </c>
      <c r="G708" s="265" t="s">
        <v>85</v>
      </c>
      <c r="H708" s="277" t="s">
        <v>175</v>
      </c>
      <c r="I708" s="278">
        <v>5</v>
      </c>
      <c r="J708" s="296">
        <f t="shared" si="94"/>
        <v>251</v>
      </c>
      <c r="K708" s="280">
        <v>251</v>
      </c>
      <c r="L708" s="280"/>
      <c r="M708" s="280"/>
      <c r="N708" s="281" t="e">
        <f t="shared" si="95"/>
        <v>#DIV/0!</v>
      </c>
      <c r="O708" s="281">
        <f t="shared" si="96"/>
        <v>0</v>
      </c>
      <c r="P708" s="281">
        <f t="shared" si="97"/>
        <v>0</v>
      </c>
      <c r="Q708" s="282">
        <f>IF(K708="nio",0,IF(K708&gt;0,VLOOKUP(G708,'3-Productie normen'!A:N,VLOOKUP(K708,'3-Productie normen'!$B$31:$C$37,2,FALSE),FALSE)))/VLOOKUP(B708,'2-Kosten per locatie'!$A$14:$C$28,3,FALSE)</f>
        <v>0</v>
      </c>
      <c r="R708" s="282">
        <f t="shared" si="98"/>
        <v>0</v>
      </c>
      <c r="S708" s="282">
        <f t="shared" si="99"/>
        <v>0</v>
      </c>
      <c r="T708" s="283">
        <f>VLOOKUP(G708,'3-Productie normen'!A:N,11,FALSE)</f>
        <v>0</v>
      </c>
      <c r="U708" s="283"/>
      <c r="V708" s="189"/>
      <c r="W708" s="284">
        <f t="shared" si="100"/>
        <v>1255</v>
      </c>
    </row>
    <row r="709" spans="1:23" ht="14.1" customHeight="1">
      <c r="A709" s="37">
        <f t="shared" si="93"/>
        <v>709</v>
      </c>
      <c r="B709" s="265" t="s">
        <v>54</v>
      </c>
      <c r="C709" s="265" t="s">
        <v>834</v>
      </c>
      <c r="D709" s="276"/>
      <c r="E709" s="276" t="s">
        <v>926</v>
      </c>
      <c r="F709" s="265" t="s">
        <v>863</v>
      </c>
      <c r="G709" s="265" t="s">
        <v>97</v>
      </c>
      <c r="H709" s="277" t="s">
        <v>134</v>
      </c>
      <c r="I709" s="278"/>
      <c r="J709" s="296">
        <f t="shared" si="94"/>
        <v>0</v>
      </c>
      <c r="K709" s="280" t="s">
        <v>151</v>
      </c>
      <c r="L709" s="280"/>
      <c r="M709" s="280"/>
      <c r="N709" s="281">
        <f t="shared" si="95"/>
        <v>0</v>
      </c>
      <c r="O709" s="281">
        <f t="shared" si="96"/>
        <v>0</v>
      </c>
      <c r="P709" s="281">
        <f t="shared" si="97"/>
        <v>0</v>
      </c>
      <c r="Q709" s="282">
        <f>IF(K709="nio",0,IF(K709&gt;0,VLOOKUP(G709,'3-Productie normen'!A:N,VLOOKUP(K709,'3-Productie normen'!$B$31:$C$37,2,FALSE),FALSE)))/VLOOKUP(B709,'2-Kosten per locatie'!$A$14:$C$28,3,FALSE)</f>
        <v>0</v>
      </c>
      <c r="R709" s="282">
        <f t="shared" si="98"/>
        <v>0</v>
      </c>
      <c r="S709" s="282">
        <f t="shared" si="99"/>
        <v>0</v>
      </c>
      <c r="T709" s="283">
        <f>VLOOKUP(G709,'3-Productie normen'!A:N,11,FALSE)</f>
        <v>0</v>
      </c>
      <c r="U709" s="283"/>
      <c r="V709" s="189"/>
      <c r="W709" s="284">
        <f t="shared" si="100"/>
        <v>0</v>
      </c>
    </row>
    <row r="710" spans="1:23" ht="14.1" customHeight="1">
      <c r="A710" s="37">
        <f t="shared" si="93"/>
        <v>710</v>
      </c>
      <c r="B710" s="265" t="s">
        <v>54</v>
      </c>
      <c r="C710" s="265" t="s">
        <v>834</v>
      </c>
      <c r="D710" s="276"/>
      <c r="E710" s="276" t="s">
        <v>927</v>
      </c>
      <c r="F710" s="265" t="s">
        <v>623</v>
      </c>
      <c r="G710" s="265" t="s">
        <v>94</v>
      </c>
      <c r="H710" s="277" t="s">
        <v>175</v>
      </c>
      <c r="I710" s="278">
        <v>15.3</v>
      </c>
      <c r="J710" s="296">
        <f t="shared" si="94"/>
        <v>251</v>
      </c>
      <c r="K710" s="280">
        <v>251</v>
      </c>
      <c r="L710" s="280"/>
      <c r="M710" s="280"/>
      <c r="N710" s="281" t="e">
        <f t="shared" si="95"/>
        <v>#DIV/0!</v>
      </c>
      <c r="O710" s="281">
        <f t="shared" si="96"/>
        <v>0</v>
      </c>
      <c r="P710" s="281">
        <f t="shared" si="97"/>
        <v>0</v>
      </c>
      <c r="Q710" s="282">
        <f>IF(K710="nio",0,IF(K710&gt;0,VLOOKUP(G710,'3-Productie normen'!A:N,VLOOKUP(K710,'3-Productie normen'!$B$31:$C$37,2,FALSE),FALSE)))/VLOOKUP(B710,'2-Kosten per locatie'!$A$14:$C$28,3,FALSE)</f>
        <v>0</v>
      </c>
      <c r="R710" s="282">
        <f t="shared" si="98"/>
        <v>0</v>
      </c>
      <c r="S710" s="282">
        <f t="shared" si="99"/>
        <v>0</v>
      </c>
      <c r="T710" s="283">
        <f>VLOOKUP(G710,'3-Productie normen'!A:N,11,FALSE)</f>
        <v>0</v>
      </c>
      <c r="U710" s="283"/>
      <c r="V710" s="189"/>
      <c r="W710" s="284">
        <f t="shared" si="100"/>
        <v>3840.3</v>
      </c>
    </row>
    <row r="711" spans="1:23" ht="14.1" customHeight="1">
      <c r="A711" s="37">
        <f t="shared" si="93"/>
        <v>711</v>
      </c>
      <c r="B711" s="265" t="s">
        <v>54</v>
      </c>
      <c r="C711" s="265" t="s">
        <v>834</v>
      </c>
      <c r="D711" s="276"/>
      <c r="E711" s="276" t="s">
        <v>928</v>
      </c>
      <c r="F711" s="265" t="s">
        <v>623</v>
      </c>
      <c r="G711" s="265" t="s">
        <v>94</v>
      </c>
      <c r="H711" s="277" t="s">
        <v>175</v>
      </c>
      <c r="I711" s="278">
        <v>15.4</v>
      </c>
      <c r="J711" s="296">
        <f t="shared" si="94"/>
        <v>251</v>
      </c>
      <c r="K711" s="280">
        <v>251</v>
      </c>
      <c r="L711" s="280"/>
      <c r="M711" s="280"/>
      <c r="N711" s="281" t="e">
        <f t="shared" si="95"/>
        <v>#DIV/0!</v>
      </c>
      <c r="O711" s="281">
        <f t="shared" si="96"/>
        <v>0</v>
      </c>
      <c r="P711" s="281">
        <f t="shared" si="97"/>
        <v>0</v>
      </c>
      <c r="Q711" s="282">
        <f>IF(K711="nio",0,IF(K711&gt;0,VLOOKUP(G711,'3-Productie normen'!A:N,VLOOKUP(K711,'3-Productie normen'!$B$31:$C$37,2,FALSE),FALSE)))/VLOOKUP(B711,'2-Kosten per locatie'!$A$14:$C$28,3,FALSE)</f>
        <v>0</v>
      </c>
      <c r="R711" s="282">
        <f t="shared" si="98"/>
        <v>0</v>
      </c>
      <c r="S711" s="282">
        <f t="shared" si="99"/>
        <v>0</v>
      </c>
      <c r="T711" s="283">
        <f>VLOOKUP(G711,'3-Productie normen'!A:N,11,FALSE)</f>
        <v>0</v>
      </c>
      <c r="U711" s="283"/>
      <c r="V711" s="189"/>
      <c r="W711" s="284">
        <f t="shared" si="100"/>
        <v>3865.4</v>
      </c>
    </row>
    <row r="712" spans="1:23" ht="14.1" customHeight="1">
      <c r="A712" s="37">
        <f t="shared" si="93"/>
        <v>712</v>
      </c>
      <c r="B712" s="265" t="s">
        <v>54</v>
      </c>
      <c r="C712" s="265" t="s">
        <v>834</v>
      </c>
      <c r="D712" s="276"/>
      <c r="E712" s="276" t="s">
        <v>929</v>
      </c>
      <c r="F712" s="265" t="s">
        <v>205</v>
      </c>
      <c r="G712" s="265" t="s">
        <v>97</v>
      </c>
      <c r="H712" s="277" t="s">
        <v>134</v>
      </c>
      <c r="I712" s="278">
        <v>9.4</v>
      </c>
      <c r="J712" s="296">
        <f t="shared" si="94"/>
        <v>0</v>
      </c>
      <c r="K712" s="280" t="s">
        <v>151</v>
      </c>
      <c r="L712" s="280"/>
      <c r="M712" s="280"/>
      <c r="N712" s="281">
        <f t="shared" si="95"/>
        <v>0</v>
      </c>
      <c r="O712" s="281">
        <f t="shared" si="96"/>
        <v>0</v>
      </c>
      <c r="P712" s="281">
        <f t="shared" si="97"/>
        <v>0</v>
      </c>
      <c r="Q712" s="282">
        <f>IF(K712="nio",0,IF(K712&gt;0,VLOOKUP(G712,'3-Productie normen'!A:N,VLOOKUP(K712,'3-Productie normen'!$B$31:$C$37,2,FALSE),FALSE)))/VLOOKUP(B712,'2-Kosten per locatie'!$A$14:$C$28,3,FALSE)</f>
        <v>0</v>
      </c>
      <c r="R712" s="282">
        <f t="shared" si="98"/>
        <v>0</v>
      </c>
      <c r="S712" s="282">
        <f t="shared" si="99"/>
        <v>0</v>
      </c>
      <c r="T712" s="283">
        <f>VLOOKUP(G712,'3-Productie normen'!A:N,11,FALSE)</f>
        <v>0</v>
      </c>
      <c r="U712" s="283"/>
      <c r="V712" s="189"/>
      <c r="W712" s="284">
        <f t="shared" si="100"/>
        <v>0</v>
      </c>
    </row>
    <row r="713" spans="1:23" ht="14.1" customHeight="1">
      <c r="A713" s="37">
        <f t="shared" si="93"/>
        <v>713</v>
      </c>
      <c r="B713" s="265" t="s">
        <v>54</v>
      </c>
      <c r="C713" s="265" t="s">
        <v>834</v>
      </c>
      <c r="D713" s="276"/>
      <c r="E713" s="276" t="s">
        <v>930</v>
      </c>
      <c r="F713" s="265" t="s">
        <v>205</v>
      </c>
      <c r="G713" s="265" t="s">
        <v>97</v>
      </c>
      <c r="H713" s="277" t="s">
        <v>138</v>
      </c>
      <c r="I713" s="278">
        <v>8.1</v>
      </c>
      <c r="J713" s="296">
        <f t="shared" si="94"/>
        <v>0</v>
      </c>
      <c r="K713" s="280" t="s">
        <v>151</v>
      </c>
      <c r="L713" s="280"/>
      <c r="M713" s="280"/>
      <c r="N713" s="281">
        <f t="shared" si="95"/>
        <v>0</v>
      </c>
      <c r="O713" s="281">
        <f t="shared" si="96"/>
        <v>0</v>
      </c>
      <c r="P713" s="281">
        <f t="shared" si="97"/>
        <v>0</v>
      </c>
      <c r="Q713" s="282">
        <f>IF(K713="nio",0,IF(K713&gt;0,VLOOKUP(G713,'3-Productie normen'!A:N,VLOOKUP(K713,'3-Productie normen'!$B$31:$C$37,2,FALSE),FALSE)))/VLOOKUP(B713,'2-Kosten per locatie'!$A$14:$C$28,3,FALSE)</f>
        <v>0</v>
      </c>
      <c r="R713" s="282">
        <f t="shared" si="98"/>
        <v>0</v>
      </c>
      <c r="S713" s="282">
        <f t="shared" si="99"/>
        <v>0</v>
      </c>
      <c r="T713" s="283">
        <f>VLOOKUP(G713,'3-Productie normen'!A:N,11,FALSE)</f>
        <v>0</v>
      </c>
      <c r="U713" s="283"/>
      <c r="V713" s="189"/>
      <c r="W713" s="284">
        <f t="shared" si="100"/>
        <v>0</v>
      </c>
    </row>
    <row r="714" spans="1:23" ht="14.1" customHeight="1">
      <c r="A714" s="37">
        <f t="shared" si="93"/>
        <v>714</v>
      </c>
      <c r="B714" s="265" t="s">
        <v>54</v>
      </c>
      <c r="C714" s="265" t="s">
        <v>834</v>
      </c>
      <c r="D714" s="276"/>
      <c r="E714" s="276" t="s">
        <v>931</v>
      </c>
      <c r="F714" s="265" t="s">
        <v>205</v>
      </c>
      <c r="G714" s="265" t="s">
        <v>97</v>
      </c>
      <c r="H714" s="277" t="s">
        <v>138</v>
      </c>
      <c r="I714" s="278">
        <v>82.6</v>
      </c>
      <c r="J714" s="296">
        <f t="shared" si="94"/>
        <v>0</v>
      </c>
      <c r="K714" s="280" t="s">
        <v>151</v>
      </c>
      <c r="L714" s="298"/>
      <c r="M714" s="280"/>
      <c r="N714" s="281">
        <f t="shared" si="95"/>
        <v>0</v>
      </c>
      <c r="O714" s="281">
        <f t="shared" si="96"/>
        <v>0</v>
      </c>
      <c r="P714" s="281">
        <f t="shared" si="97"/>
        <v>0</v>
      </c>
      <c r="Q714" s="282">
        <f>IF(K714="nio",0,IF(K714&gt;0,VLOOKUP(G714,'3-Productie normen'!A:N,VLOOKUP(K714,'3-Productie normen'!$B$31:$C$37,2,FALSE),FALSE)))/VLOOKUP(B714,'2-Kosten per locatie'!$A$14:$C$28,3,FALSE)</f>
        <v>0</v>
      </c>
      <c r="R714" s="282">
        <f t="shared" si="98"/>
        <v>0</v>
      </c>
      <c r="S714" s="282">
        <f t="shared" si="99"/>
        <v>0</v>
      </c>
      <c r="T714" s="283">
        <f>VLOOKUP(G714,'3-Productie normen'!A:N,11,FALSE)</f>
        <v>0</v>
      </c>
      <c r="U714" s="283"/>
      <c r="V714" s="189"/>
      <c r="W714" s="284">
        <f t="shared" si="100"/>
        <v>0</v>
      </c>
    </row>
    <row r="715" spans="1:23" ht="14.1" customHeight="1">
      <c r="A715" s="37">
        <f t="shared" ref="A715:A778" si="101">A714+1</f>
        <v>715</v>
      </c>
      <c r="B715" s="265" t="s">
        <v>55</v>
      </c>
      <c r="C715" s="265" t="s">
        <v>932</v>
      </c>
      <c r="D715" s="276"/>
      <c r="E715" s="276" t="s">
        <v>933</v>
      </c>
      <c r="F715" s="265" t="s">
        <v>570</v>
      </c>
      <c r="G715" s="265" t="s">
        <v>85</v>
      </c>
      <c r="H715" s="277" t="s">
        <v>275</v>
      </c>
      <c r="I715" s="276">
        <v>41</v>
      </c>
      <c r="J715" s="296">
        <f t="shared" si="94"/>
        <v>251</v>
      </c>
      <c r="K715" s="280">
        <v>251</v>
      </c>
      <c r="L715" s="298"/>
      <c r="M715" s="280"/>
      <c r="N715" s="281" t="e">
        <f t="shared" ref="N715:N748" si="102">IF(K715="nio",0,IF(K715&gt;0,K715*I715/Q715,0))</f>
        <v>#DIV/0!</v>
      </c>
      <c r="O715" s="281">
        <f t="shared" ref="O715:O748" si="103">IF(L715&gt;0,L715*I715/R715,0)</f>
        <v>0</v>
      </c>
      <c r="P715" s="281">
        <f t="shared" ref="P715:P748" si="104">IF(M715&gt;0,M715*I715/S715,0)</f>
        <v>0</v>
      </c>
      <c r="Q715" s="282">
        <f>IF(K715="nio",0,IF(K715&gt;0,VLOOKUP(G715,'3-Productie normen'!A:N,VLOOKUP(K715,'3-Productie normen'!$B$31:$C$37,2,FALSE),FALSE)))/VLOOKUP(B715,'2-Kosten per locatie'!$A$14:$C$28,3,FALSE)</f>
        <v>0</v>
      </c>
      <c r="R715" s="282">
        <f t="shared" ref="R715:R748" si="105">IF(L715&gt;0,Q715*$R$8,0)</f>
        <v>0</v>
      </c>
      <c r="S715" s="282">
        <f t="shared" ref="S715:S748" si="106">IF(M715&gt;0,Q715*$S$8,0)</f>
        <v>0</v>
      </c>
      <c r="T715" s="283">
        <f>VLOOKUP(G715,'3-Productie normen'!A:N,11,FALSE)</f>
        <v>0</v>
      </c>
      <c r="U715" s="283"/>
      <c r="V715" s="189"/>
      <c r="W715" s="284">
        <f t="shared" ref="W715:W748" si="107">J715*I715</f>
        <v>10291</v>
      </c>
    </row>
    <row r="716" spans="1:23" ht="14.1" customHeight="1">
      <c r="A716" s="37">
        <f t="shared" si="101"/>
        <v>716</v>
      </c>
      <c r="B716" s="265" t="s">
        <v>55</v>
      </c>
      <c r="C716" s="265" t="s">
        <v>932</v>
      </c>
      <c r="D716" s="276"/>
      <c r="E716" s="276" t="s">
        <v>934</v>
      </c>
      <c r="F716" s="265" t="s">
        <v>167</v>
      </c>
      <c r="G716" s="265" t="s">
        <v>81</v>
      </c>
      <c r="H716" s="277" t="s">
        <v>275</v>
      </c>
      <c r="I716" s="276">
        <v>25.2</v>
      </c>
      <c r="J716" s="296">
        <f t="shared" si="94"/>
        <v>251</v>
      </c>
      <c r="K716" s="280">
        <v>251</v>
      </c>
      <c r="L716" s="298"/>
      <c r="M716" s="280"/>
      <c r="N716" s="281" t="e">
        <f t="shared" si="102"/>
        <v>#DIV/0!</v>
      </c>
      <c r="O716" s="281">
        <f t="shared" si="103"/>
        <v>0</v>
      </c>
      <c r="P716" s="281">
        <f t="shared" si="104"/>
        <v>0</v>
      </c>
      <c r="Q716" s="282">
        <f>IF(K716="nio",0,IF(K716&gt;0,VLOOKUP(G716,'3-Productie normen'!A:N,VLOOKUP(K716,'3-Productie normen'!$B$31:$C$37,2,FALSE),FALSE)))/VLOOKUP(B716,'2-Kosten per locatie'!$A$14:$C$28,3,FALSE)</f>
        <v>0</v>
      </c>
      <c r="R716" s="282">
        <f t="shared" si="105"/>
        <v>0</v>
      </c>
      <c r="S716" s="282">
        <f t="shared" si="106"/>
        <v>0</v>
      </c>
      <c r="T716" s="283">
        <f>VLOOKUP(G716,'3-Productie normen'!A:N,11,FALSE)</f>
        <v>0</v>
      </c>
      <c r="U716" s="283"/>
      <c r="V716" s="189"/>
      <c r="W716" s="284">
        <f t="shared" si="107"/>
        <v>6325.2</v>
      </c>
    </row>
    <row r="717" spans="1:23" ht="14.1" customHeight="1">
      <c r="A717" s="37">
        <f t="shared" si="101"/>
        <v>717</v>
      </c>
      <c r="B717" s="265" t="s">
        <v>55</v>
      </c>
      <c r="C717" s="265" t="s">
        <v>932</v>
      </c>
      <c r="D717" s="276"/>
      <c r="E717" s="276" t="s">
        <v>935</v>
      </c>
      <c r="F717" s="265" t="s">
        <v>936</v>
      </c>
      <c r="G717" s="265" t="s">
        <v>81</v>
      </c>
      <c r="H717" s="277" t="s">
        <v>134</v>
      </c>
      <c r="I717" s="276">
        <v>49.5</v>
      </c>
      <c r="J717" s="296">
        <f t="shared" si="94"/>
        <v>251</v>
      </c>
      <c r="K717" s="280">
        <v>251</v>
      </c>
      <c r="L717" s="298"/>
      <c r="M717" s="280"/>
      <c r="N717" s="281" t="e">
        <f t="shared" si="102"/>
        <v>#DIV/0!</v>
      </c>
      <c r="O717" s="281">
        <f t="shared" si="103"/>
        <v>0</v>
      </c>
      <c r="P717" s="281">
        <f t="shared" si="104"/>
        <v>0</v>
      </c>
      <c r="Q717" s="282">
        <f>IF(K717="nio",0,IF(K717&gt;0,VLOOKUP(G717,'3-Productie normen'!A:N,VLOOKUP(K717,'3-Productie normen'!$B$31:$C$37,2,FALSE),FALSE)))/VLOOKUP(B717,'2-Kosten per locatie'!$A$14:$C$28,3,FALSE)</f>
        <v>0</v>
      </c>
      <c r="R717" s="282">
        <f t="shared" si="105"/>
        <v>0</v>
      </c>
      <c r="S717" s="282">
        <f t="shared" si="106"/>
        <v>0</v>
      </c>
      <c r="T717" s="283">
        <f>VLOOKUP(G717,'3-Productie normen'!A:N,11,FALSE)</f>
        <v>0</v>
      </c>
      <c r="U717" s="283"/>
      <c r="V717" s="189"/>
      <c r="W717" s="284">
        <f t="shared" si="107"/>
        <v>12424.5</v>
      </c>
    </row>
    <row r="718" spans="1:23" ht="14.1" customHeight="1">
      <c r="A718" s="37">
        <f t="shared" si="101"/>
        <v>718</v>
      </c>
      <c r="B718" s="265" t="s">
        <v>55</v>
      </c>
      <c r="C718" s="265" t="s">
        <v>932</v>
      </c>
      <c r="D718" s="276"/>
      <c r="E718" s="276" t="s">
        <v>937</v>
      </c>
      <c r="F718" s="265" t="s">
        <v>227</v>
      </c>
      <c r="G718" s="265" t="s">
        <v>96</v>
      </c>
      <c r="H718" s="277" t="s">
        <v>134</v>
      </c>
      <c r="I718" s="276">
        <v>3.5</v>
      </c>
      <c r="J718" s="296">
        <f t="shared" si="94"/>
        <v>251</v>
      </c>
      <c r="K718" s="280">
        <v>251</v>
      </c>
      <c r="L718" s="298"/>
      <c r="M718" s="280"/>
      <c r="N718" s="281" t="e">
        <f t="shared" si="102"/>
        <v>#DIV/0!</v>
      </c>
      <c r="O718" s="281">
        <f t="shared" si="103"/>
        <v>0</v>
      </c>
      <c r="P718" s="281">
        <f t="shared" si="104"/>
        <v>0</v>
      </c>
      <c r="Q718" s="282">
        <f>IF(K718="nio",0,IF(K718&gt;0,VLOOKUP(G718,'3-Productie normen'!A:N,VLOOKUP(K718,'3-Productie normen'!$B$31:$C$37,2,FALSE),FALSE)))/VLOOKUP(B718,'2-Kosten per locatie'!$A$14:$C$28,3,FALSE)</f>
        <v>0</v>
      </c>
      <c r="R718" s="282">
        <f t="shared" si="105"/>
        <v>0</v>
      </c>
      <c r="S718" s="282">
        <f t="shared" si="106"/>
        <v>0</v>
      </c>
      <c r="T718" s="283">
        <f>VLOOKUP(G718,'3-Productie normen'!A:N,11,FALSE)</f>
        <v>0</v>
      </c>
      <c r="U718" s="283"/>
      <c r="V718" s="189"/>
      <c r="W718" s="284">
        <f t="shared" si="107"/>
        <v>878.5</v>
      </c>
    </row>
    <row r="719" spans="1:23" ht="14.1" customHeight="1">
      <c r="A719" s="37">
        <f t="shared" si="101"/>
        <v>719</v>
      </c>
      <c r="B719" s="265" t="s">
        <v>55</v>
      </c>
      <c r="C719" s="265" t="s">
        <v>932</v>
      </c>
      <c r="D719" s="276"/>
      <c r="E719" s="276" t="s">
        <v>938</v>
      </c>
      <c r="F719" s="265" t="s">
        <v>227</v>
      </c>
      <c r="G719" s="265" t="s">
        <v>96</v>
      </c>
      <c r="H719" s="277" t="s">
        <v>134</v>
      </c>
      <c r="I719" s="276">
        <v>3.5</v>
      </c>
      <c r="J719" s="296">
        <f t="shared" si="94"/>
        <v>251</v>
      </c>
      <c r="K719" s="280">
        <v>251</v>
      </c>
      <c r="L719" s="298"/>
      <c r="M719" s="280"/>
      <c r="N719" s="281" t="e">
        <f t="shared" si="102"/>
        <v>#DIV/0!</v>
      </c>
      <c r="O719" s="281">
        <f t="shared" si="103"/>
        <v>0</v>
      </c>
      <c r="P719" s="281">
        <f t="shared" si="104"/>
        <v>0</v>
      </c>
      <c r="Q719" s="282">
        <f>IF(K719="nio",0,IF(K719&gt;0,VLOOKUP(G719,'3-Productie normen'!A:N,VLOOKUP(K719,'3-Productie normen'!$B$31:$C$37,2,FALSE),FALSE)))/VLOOKUP(B719,'2-Kosten per locatie'!$A$14:$C$28,3,FALSE)</f>
        <v>0</v>
      </c>
      <c r="R719" s="282">
        <f t="shared" si="105"/>
        <v>0</v>
      </c>
      <c r="S719" s="282">
        <f t="shared" si="106"/>
        <v>0</v>
      </c>
      <c r="T719" s="283">
        <f>VLOOKUP(G719,'3-Productie normen'!A:N,11,FALSE)</f>
        <v>0</v>
      </c>
      <c r="U719" s="283"/>
      <c r="V719" s="189"/>
      <c r="W719" s="284">
        <f t="shared" si="107"/>
        <v>878.5</v>
      </c>
    </row>
    <row r="720" spans="1:23" ht="14.1" customHeight="1">
      <c r="A720" s="37">
        <f t="shared" si="101"/>
        <v>720</v>
      </c>
      <c r="B720" s="265" t="s">
        <v>55</v>
      </c>
      <c r="C720" s="265" t="s">
        <v>932</v>
      </c>
      <c r="D720" s="276"/>
      <c r="E720" s="276" t="s">
        <v>939</v>
      </c>
      <c r="F720" s="265" t="s">
        <v>235</v>
      </c>
      <c r="G720" s="265" t="s">
        <v>96</v>
      </c>
      <c r="H720" s="277" t="s">
        <v>581</v>
      </c>
      <c r="I720" s="276">
        <v>22.2</v>
      </c>
      <c r="J720" s="296">
        <f t="shared" si="94"/>
        <v>251</v>
      </c>
      <c r="K720" s="280">
        <v>251</v>
      </c>
      <c r="L720" s="298"/>
      <c r="M720" s="280"/>
      <c r="N720" s="281" t="e">
        <f t="shared" si="102"/>
        <v>#DIV/0!</v>
      </c>
      <c r="O720" s="281">
        <f t="shared" si="103"/>
        <v>0</v>
      </c>
      <c r="P720" s="281">
        <f t="shared" si="104"/>
        <v>0</v>
      </c>
      <c r="Q720" s="282">
        <f>IF(K720="nio",0,IF(K720&gt;0,VLOOKUP(G720,'3-Productie normen'!A:N,VLOOKUP(K720,'3-Productie normen'!$B$31:$C$37,2,FALSE),FALSE)))/VLOOKUP(B720,'2-Kosten per locatie'!$A$14:$C$28,3,FALSE)</f>
        <v>0</v>
      </c>
      <c r="R720" s="282">
        <f t="shared" si="105"/>
        <v>0</v>
      </c>
      <c r="S720" s="282">
        <f t="shared" si="106"/>
        <v>0</v>
      </c>
      <c r="T720" s="283">
        <f>VLOOKUP(G720,'3-Productie normen'!A:N,11,FALSE)</f>
        <v>0</v>
      </c>
      <c r="U720" s="283"/>
      <c r="V720" s="189"/>
      <c r="W720" s="284">
        <f t="shared" si="107"/>
        <v>5572.2</v>
      </c>
    </row>
    <row r="721" spans="1:23" ht="14.1" customHeight="1">
      <c r="A721" s="37">
        <f t="shared" si="101"/>
        <v>721</v>
      </c>
      <c r="B721" s="265" t="s">
        <v>55</v>
      </c>
      <c r="C721" s="265" t="s">
        <v>932</v>
      </c>
      <c r="D721" s="276"/>
      <c r="E721" s="276" t="s">
        <v>940</v>
      </c>
      <c r="F721" s="265" t="s">
        <v>167</v>
      </c>
      <c r="G721" s="265" t="s">
        <v>81</v>
      </c>
      <c r="H721" s="277" t="s">
        <v>134</v>
      </c>
      <c r="I721" s="276">
        <v>22.1</v>
      </c>
      <c r="J721" s="296">
        <f t="shared" si="94"/>
        <v>251</v>
      </c>
      <c r="K721" s="280">
        <v>251</v>
      </c>
      <c r="L721" s="298"/>
      <c r="M721" s="280"/>
      <c r="N721" s="281" t="e">
        <f t="shared" si="102"/>
        <v>#DIV/0!</v>
      </c>
      <c r="O721" s="281">
        <f t="shared" si="103"/>
        <v>0</v>
      </c>
      <c r="P721" s="281">
        <f t="shared" si="104"/>
        <v>0</v>
      </c>
      <c r="Q721" s="282">
        <f>IF(K721="nio",0,IF(K721&gt;0,VLOOKUP(G721,'3-Productie normen'!A:N,VLOOKUP(K721,'3-Productie normen'!$B$31:$C$37,2,FALSE),FALSE)))/VLOOKUP(B721,'2-Kosten per locatie'!$A$14:$C$28,3,FALSE)</f>
        <v>0</v>
      </c>
      <c r="R721" s="282">
        <f t="shared" si="105"/>
        <v>0</v>
      </c>
      <c r="S721" s="282">
        <f t="shared" si="106"/>
        <v>0</v>
      </c>
      <c r="T721" s="283">
        <f>VLOOKUP(G721,'3-Productie normen'!A:N,11,FALSE)</f>
        <v>0</v>
      </c>
      <c r="U721" s="283"/>
      <c r="V721" s="189"/>
      <c r="W721" s="284">
        <f t="shared" si="107"/>
        <v>5547.1</v>
      </c>
    </row>
    <row r="722" spans="1:23" ht="14.1" customHeight="1">
      <c r="A722" s="37">
        <f t="shared" si="101"/>
        <v>722</v>
      </c>
      <c r="B722" s="265" t="s">
        <v>55</v>
      </c>
      <c r="C722" s="265" t="s">
        <v>932</v>
      </c>
      <c r="D722" s="276"/>
      <c r="E722" s="276" t="s">
        <v>941</v>
      </c>
      <c r="F722" s="265" t="s">
        <v>167</v>
      </c>
      <c r="G722" s="265" t="s">
        <v>81</v>
      </c>
      <c r="H722" s="277" t="s">
        <v>581</v>
      </c>
      <c r="I722" s="276">
        <v>42</v>
      </c>
      <c r="J722" s="296">
        <f t="shared" si="94"/>
        <v>251</v>
      </c>
      <c r="K722" s="280">
        <v>251</v>
      </c>
      <c r="L722" s="298"/>
      <c r="M722" s="280"/>
      <c r="N722" s="281" t="e">
        <f t="shared" si="102"/>
        <v>#DIV/0!</v>
      </c>
      <c r="O722" s="281">
        <f t="shared" si="103"/>
        <v>0</v>
      </c>
      <c r="P722" s="281">
        <f t="shared" si="104"/>
        <v>0</v>
      </c>
      <c r="Q722" s="282">
        <f>IF(K722="nio",0,IF(K722&gt;0,VLOOKUP(G722,'3-Productie normen'!A:N,VLOOKUP(K722,'3-Productie normen'!$B$31:$C$37,2,FALSE),FALSE)))/VLOOKUP(B722,'2-Kosten per locatie'!$A$14:$C$28,3,FALSE)</f>
        <v>0</v>
      </c>
      <c r="R722" s="282">
        <f t="shared" si="105"/>
        <v>0</v>
      </c>
      <c r="S722" s="282">
        <f t="shared" si="106"/>
        <v>0</v>
      </c>
      <c r="T722" s="283">
        <f>VLOOKUP(G722,'3-Productie normen'!A:N,11,FALSE)</f>
        <v>0</v>
      </c>
      <c r="U722" s="283"/>
      <c r="V722" s="189"/>
      <c r="W722" s="284">
        <f t="shared" si="107"/>
        <v>10542</v>
      </c>
    </row>
    <row r="723" spans="1:23" ht="14.1" customHeight="1">
      <c r="A723" s="37">
        <f t="shared" si="101"/>
        <v>723</v>
      </c>
      <c r="B723" s="265" t="s">
        <v>55</v>
      </c>
      <c r="C723" s="265" t="s">
        <v>932</v>
      </c>
      <c r="D723" s="276"/>
      <c r="E723" s="276" t="s">
        <v>942</v>
      </c>
      <c r="F723" s="265" t="s">
        <v>695</v>
      </c>
      <c r="G723" s="265" t="s">
        <v>81</v>
      </c>
      <c r="H723" s="277" t="s">
        <v>134</v>
      </c>
      <c r="I723" s="276">
        <v>10.8</v>
      </c>
      <c r="J723" s="296">
        <f t="shared" si="94"/>
        <v>251</v>
      </c>
      <c r="K723" s="280">
        <v>251</v>
      </c>
      <c r="L723" s="298"/>
      <c r="M723" s="280"/>
      <c r="N723" s="281" t="e">
        <f t="shared" si="102"/>
        <v>#DIV/0!</v>
      </c>
      <c r="O723" s="281">
        <f t="shared" si="103"/>
        <v>0</v>
      </c>
      <c r="P723" s="281">
        <f t="shared" si="104"/>
        <v>0</v>
      </c>
      <c r="Q723" s="282">
        <f>IF(K723="nio",0,IF(K723&gt;0,VLOOKUP(G723,'3-Productie normen'!A:N,VLOOKUP(K723,'3-Productie normen'!$B$31:$C$37,2,FALSE),FALSE)))/VLOOKUP(B723,'2-Kosten per locatie'!$A$14:$C$28,3,FALSE)</f>
        <v>0</v>
      </c>
      <c r="R723" s="282">
        <f t="shared" si="105"/>
        <v>0</v>
      </c>
      <c r="S723" s="282">
        <f t="shared" si="106"/>
        <v>0</v>
      </c>
      <c r="T723" s="283">
        <f>VLOOKUP(G723,'3-Productie normen'!A:N,11,FALSE)</f>
        <v>0</v>
      </c>
      <c r="U723" s="283"/>
      <c r="V723" s="189"/>
      <c r="W723" s="284">
        <f t="shared" si="107"/>
        <v>2710.8</v>
      </c>
    </row>
    <row r="724" spans="1:23" ht="14.1" customHeight="1">
      <c r="A724" s="37">
        <f t="shared" si="101"/>
        <v>724</v>
      </c>
      <c r="B724" s="265" t="s">
        <v>55</v>
      </c>
      <c r="C724" s="265" t="s">
        <v>932</v>
      </c>
      <c r="D724" s="276"/>
      <c r="E724" s="276" t="s">
        <v>943</v>
      </c>
      <c r="F724" s="265" t="s">
        <v>216</v>
      </c>
      <c r="G724" s="265" t="s">
        <v>97</v>
      </c>
      <c r="H724" s="277" t="s">
        <v>175</v>
      </c>
      <c r="I724" s="276">
        <v>2.2999999999999998</v>
      </c>
      <c r="J724" s="296">
        <f t="shared" si="94"/>
        <v>0</v>
      </c>
      <c r="K724" s="280" t="s">
        <v>151</v>
      </c>
      <c r="L724" s="298"/>
      <c r="M724" s="280"/>
      <c r="N724" s="281">
        <f t="shared" si="102"/>
        <v>0</v>
      </c>
      <c r="O724" s="281">
        <f t="shared" si="103"/>
        <v>0</v>
      </c>
      <c r="P724" s="281">
        <f t="shared" si="104"/>
        <v>0</v>
      </c>
      <c r="Q724" s="282">
        <f>IF(K724="nio",0,IF(K724&gt;0,VLOOKUP(G724,'3-Productie normen'!A:N,VLOOKUP(K724,'3-Productie normen'!$B$31:$C$37,2,FALSE),FALSE)))/VLOOKUP(B724,'2-Kosten per locatie'!$A$14:$C$28,3,FALSE)</f>
        <v>0</v>
      </c>
      <c r="R724" s="282">
        <f t="shared" si="105"/>
        <v>0</v>
      </c>
      <c r="S724" s="282">
        <f t="shared" si="106"/>
        <v>0</v>
      </c>
      <c r="T724" s="283">
        <f>VLOOKUP(G724,'3-Productie normen'!A:N,11,FALSE)</f>
        <v>0</v>
      </c>
      <c r="U724" s="283"/>
      <c r="V724" s="189"/>
      <c r="W724" s="284">
        <f t="shared" si="107"/>
        <v>0</v>
      </c>
    </row>
    <row r="725" spans="1:23" ht="14.1" customHeight="1">
      <c r="A725" s="37">
        <f t="shared" si="101"/>
        <v>725</v>
      </c>
      <c r="B725" s="265" t="s">
        <v>55</v>
      </c>
      <c r="C725" s="265" t="s">
        <v>932</v>
      </c>
      <c r="D725" s="276"/>
      <c r="E725" s="276" t="s">
        <v>944</v>
      </c>
      <c r="F725" s="265" t="s">
        <v>225</v>
      </c>
      <c r="G725" s="265" t="s">
        <v>86</v>
      </c>
      <c r="H725" s="277" t="s">
        <v>175</v>
      </c>
      <c r="I725" s="276">
        <v>9.4</v>
      </c>
      <c r="J725" s="296">
        <f t="shared" si="94"/>
        <v>251</v>
      </c>
      <c r="K725" s="280">
        <v>251</v>
      </c>
      <c r="L725" s="298"/>
      <c r="M725" s="280"/>
      <c r="N725" s="281" t="e">
        <f t="shared" si="102"/>
        <v>#DIV/0!</v>
      </c>
      <c r="O725" s="281">
        <f t="shared" si="103"/>
        <v>0</v>
      </c>
      <c r="P725" s="281">
        <f t="shared" si="104"/>
        <v>0</v>
      </c>
      <c r="Q725" s="282">
        <f>IF(K725="nio",0,IF(K725&gt;0,VLOOKUP(G725,'3-Productie normen'!A:N,VLOOKUP(K725,'3-Productie normen'!$B$31:$C$37,2,FALSE),FALSE)))/VLOOKUP(B725,'2-Kosten per locatie'!$A$14:$C$28,3,FALSE)</f>
        <v>0</v>
      </c>
      <c r="R725" s="282">
        <f t="shared" si="105"/>
        <v>0</v>
      </c>
      <c r="S725" s="282">
        <f t="shared" si="106"/>
        <v>0</v>
      </c>
      <c r="T725" s="283">
        <f>VLOOKUP(G725,'3-Productie normen'!A:N,11,FALSE)</f>
        <v>0</v>
      </c>
      <c r="U725" s="283"/>
      <c r="V725" s="189"/>
      <c r="W725" s="284">
        <f t="shared" si="107"/>
        <v>2359.4</v>
      </c>
    </row>
    <row r="726" spans="1:23" ht="14.1" customHeight="1">
      <c r="A726" s="37">
        <f t="shared" si="101"/>
        <v>726</v>
      </c>
      <c r="B726" s="265" t="s">
        <v>55</v>
      </c>
      <c r="C726" s="265" t="s">
        <v>932</v>
      </c>
      <c r="D726" s="276"/>
      <c r="E726" s="276" t="s">
        <v>945</v>
      </c>
      <c r="F726" s="265" t="s">
        <v>863</v>
      </c>
      <c r="G726" s="265" t="s">
        <v>85</v>
      </c>
      <c r="H726" s="277" t="s">
        <v>175</v>
      </c>
      <c r="I726" s="276">
        <v>28.8</v>
      </c>
      <c r="J726" s="296">
        <f t="shared" si="94"/>
        <v>251</v>
      </c>
      <c r="K726" s="280">
        <v>251</v>
      </c>
      <c r="L726" s="298"/>
      <c r="M726" s="280"/>
      <c r="N726" s="281" t="e">
        <f t="shared" si="102"/>
        <v>#DIV/0!</v>
      </c>
      <c r="O726" s="281">
        <f t="shared" si="103"/>
        <v>0</v>
      </c>
      <c r="P726" s="281">
        <f t="shared" si="104"/>
        <v>0</v>
      </c>
      <c r="Q726" s="282">
        <f>IF(K726="nio",0,IF(K726&gt;0,VLOOKUP(G726,'3-Productie normen'!A:N,VLOOKUP(K726,'3-Productie normen'!$B$31:$C$37,2,FALSE),FALSE)))/VLOOKUP(B726,'2-Kosten per locatie'!$A$14:$C$28,3,FALSE)</f>
        <v>0</v>
      </c>
      <c r="R726" s="282">
        <f t="shared" si="105"/>
        <v>0</v>
      </c>
      <c r="S726" s="282">
        <f t="shared" si="106"/>
        <v>0</v>
      </c>
      <c r="T726" s="283">
        <f>VLOOKUP(G726,'3-Productie normen'!A:N,11,FALSE)</f>
        <v>0</v>
      </c>
      <c r="U726" s="283"/>
      <c r="V726" s="189"/>
      <c r="W726" s="284">
        <f t="shared" si="107"/>
        <v>7228.8</v>
      </c>
    </row>
    <row r="727" spans="1:23" ht="14.1" customHeight="1">
      <c r="A727" s="37">
        <f t="shared" si="101"/>
        <v>727</v>
      </c>
      <c r="B727" s="265" t="s">
        <v>55</v>
      </c>
      <c r="C727" s="265" t="s">
        <v>932</v>
      </c>
      <c r="D727" s="276"/>
      <c r="E727" s="276" t="s">
        <v>946</v>
      </c>
      <c r="F727" s="265" t="s">
        <v>631</v>
      </c>
      <c r="G727" s="265" t="s">
        <v>95</v>
      </c>
      <c r="H727" s="277" t="s">
        <v>175</v>
      </c>
      <c r="I727" s="276">
        <v>10.8</v>
      </c>
      <c r="J727" s="296">
        <f t="shared" si="94"/>
        <v>251</v>
      </c>
      <c r="K727" s="280">
        <v>251</v>
      </c>
      <c r="L727" s="298"/>
      <c r="M727" s="280"/>
      <c r="N727" s="281" t="e">
        <f t="shared" si="102"/>
        <v>#DIV/0!</v>
      </c>
      <c r="O727" s="281">
        <f t="shared" si="103"/>
        <v>0</v>
      </c>
      <c r="P727" s="281">
        <f t="shared" si="104"/>
        <v>0</v>
      </c>
      <c r="Q727" s="282">
        <f>IF(K727="nio",0,IF(K727&gt;0,VLOOKUP(G727,'3-Productie normen'!A:N,VLOOKUP(K727,'3-Productie normen'!$B$31:$C$37,2,FALSE),FALSE)))/VLOOKUP(B727,'2-Kosten per locatie'!$A$14:$C$28,3,FALSE)</f>
        <v>0</v>
      </c>
      <c r="R727" s="282">
        <f t="shared" si="105"/>
        <v>0</v>
      </c>
      <c r="S727" s="282">
        <f t="shared" si="106"/>
        <v>0</v>
      </c>
      <c r="T727" s="283">
        <f>VLOOKUP(G727,'3-Productie normen'!A:N,11,FALSE)</f>
        <v>0</v>
      </c>
      <c r="U727" s="283"/>
      <c r="V727" s="189"/>
      <c r="W727" s="284">
        <f t="shared" si="107"/>
        <v>2710.8</v>
      </c>
    </row>
    <row r="728" spans="1:23" ht="14.1" customHeight="1">
      <c r="A728" s="37">
        <f t="shared" si="101"/>
        <v>728</v>
      </c>
      <c r="B728" s="265" t="s">
        <v>55</v>
      </c>
      <c r="C728" s="265" t="s">
        <v>932</v>
      </c>
      <c r="D728" s="276"/>
      <c r="E728" s="276" t="s">
        <v>947</v>
      </c>
      <c r="F728" s="265" t="s">
        <v>623</v>
      </c>
      <c r="G728" s="265" t="s">
        <v>94</v>
      </c>
      <c r="H728" s="277" t="s">
        <v>175</v>
      </c>
      <c r="I728" s="276">
        <v>5.6</v>
      </c>
      <c r="J728" s="296">
        <f t="shared" si="94"/>
        <v>251</v>
      </c>
      <c r="K728" s="280">
        <v>251</v>
      </c>
      <c r="L728" s="298"/>
      <c r="M728" s="280"/>
      <c r="N728" s="281" t="e">
        <f t="shared" si="102"/>
        <v>#DIV/0!</v>
      </c>
      <c r="O728" s="281">
        <f t="shared" si="103"/>
        <v>0</v>
      </c>
      <c r="P728" s="281">
        <f t="shared" si="104"/>
        <v>0</v>
      </c>
      <c r="Q728" s="282">
        <f>IF(K728="nio",0,IF(K728&gt;0,VLOOKUP(G728,'3-Productie normen'!A:N,VLOOKUP(K728,'3-Productie normen'!$B$31:$C$37,2,FALSE),FALSE)))/VLOOKUP(B728,'2-Kosten per locatie'!$A$14:$C$28,3,FALSE)</f>
        <v>0</v>
      </c>
      <c r="R728" s="282">
        <f t="shared" si="105"/>
        <v>0</v>
      </c>
      <c r="S728" s="282">
        <f t="shared" si="106"/>
        <v>0</v>
      </c>
      <c r="T728" s="283">
        <f>VLOOKUP(G728,'3-Productie normen'!A:N,11,FALSE)</f>
        <v>0</v>
      </c>
      <c r="U728" s="283"/>
      <c r="V728" s="189"/>
      <c r="W728" s="284">
        <f t="shared" si="107"/>
        <v>1405.6</v>
      </c>
    </row>
    <row r="729" spans="1:23" ht="14.1" customHeight="1">
      <c r="A729" s="37">
        <f t="shared" si="101"/>
        <v>729</v>
      </c>
      <c r="B729" s="265" t="s">
        <v>55</v>
      </c>
      <c r="C729" s="265" t="s">
        <v>932</v>
      </c>
      <c r="D729" s="276"/>
      <c r="E729" s="276" t="s">
        <v>948</v>
      </c>
      <c r="F729" s="265" t="s">
        <v>623</v>
      </c>
      <c r="G729" s="265" t="s">
        <v>94</v>
      </c>
      <c r="H729" s="277" t="s">
        <v>175</v>
      </c>
      <c r="I729" s="276">
        <v>5.6</v>
      </c>
      <c r="J729" s="296">
        <f t="shared" si="94"/>
        <v>251</v>
      </c>
      <c r="K729" s="280">
        <v>251</v>
      </c>
      <c r="L729" s="298"/>
      <c r="M729" s="280"/>
      <c r="N729" s="281" t="e">
        <f t="shared" si="102"/>
        <v>#DIV/0!</v>
      </c>
      <c r="O729" s="281">
        <f t="shared" si="103"/>
        <v>0</v>
      </c>
      <c r="P729" s="281">
        <f t="shared" si="104"/>
        <v>0</v>
      </c>
      <c r="Q729" s="282">
        <f>IF(K729="nio",0,IF(K729&gt;0,VLOOKUP(G729,'3-Productie normen'!A:N,VLOOKUP(K729,'3-Productie normen'!$B$31:$C$37,2,FALSE),FALSE)))/VLOOKUP(B729,'2-Kosten per locatie'!$A$14:$C$28,3,FALSE)</f>
        <v>0</v>
      </c>
      <c r="R729" s="282">
        <f t="shared" si="105"/>
        <v>0</v>
      </c>
      <c r="S729" s="282">
        <f t="shared" si="106"/>
        <v>0</v>
      </c>
      <c r="T729" s="283">
        <f>VLOOKUP(G729,'3-Productie normen'!A:N,11,FALSE)</f>
        <v>0</v>
      </c>
      <c r="U729" s="283"/>
      <c r="V729" s="189"/>
      <c r="W729" s="284">
        <f t="shared" si="107"/>
        <v>1405.6</v>
      </c>
    </row>
    <row r="730" spans="1:23" ht="14.1" customHeight="1">
      <c r="A730" s="37">
        <f t="shared" si="101"/>
        <v>730</v>
      </c>
      <c r="B730" s="265" t="s">
        <v>55</v>
      </c>
      <c r="C730" s="265" t="s">
        <v>932</v>
      </c>
      <c r="D730" s="276"/>
      <c r="E730" s="276" t="s">
        <v>949</v>
      </c>
      <c r="F730" s="265" t="s">
        <v>950</v>
      </c>
      <c r="G730" s="265" t="s">
        <v>97</v>
      </c>
      <c r="H730" s="277" t="s">
        <v>134</v>
      </c>
      <c r="I730" s="276">
        <v>44.7</v>
      </c>
      <c r="J730" s="296">
        <f t="shared" si="94"/>
        <v>0</v>
      </c>
      <c r="K730" s="280" t="s">
        <v>151</v>
      </c>
      <c r="L730" s="298"/>
      <c r="M730" s="280"/>
      <c r="N730" s="281">
        <f t="shared" si="102"/>
        <v>0</v>
      </c>
      <c r="O730" s="281">
        <f t="shared" si="103"/>
        <v>0</v>
      </c>
      <c r="P730" s="281">
        <f t="shared" si="104"/>
        <v>0</v>
      </c>
      <c r="Q730" s="282">
        <f>IF(K730="nio",0,IF(K730&gt;0,VLOOKUP(G730,'3-Productie normen'!A:N,VLOOKUP(K730,'3-Productie normen'!$B$31:$C$37,2,FALSE),FALSE)))/VLOOKUP(B730,'2-Kosten per locatie'!$A$14:$C$28,3,FALSE)</f>
        <v>0</v>
      </c>
      <c r="R730" s="282">
        <f t="shared" si="105"/>
        <v>0</v>
      </c>
      <c r="S730" s="282">
        <f t="shared" si="106"/>
        <v>0</v>
      </c>
      <c r="T730" s="283">
        <f>VLOOKUP(G730,'3-Productie normen'!A:N,11,FALSE)</f>
        <v>0</v>
      </c>
      <c r="U730" s="283"/>
      <c r="V730" s="189"/>
      <c r="W730" s="284">
        <f t="shared" si="107"/>
        <v>0</v>
      </c>
    </row>
    <row r="731" spans="1:23" ht="14.1" customHeight="1">
      <c r="A731" s="37">
        <f t="shared" si="101"/>
        <v>731</v>
      </c>
      <c r="B731" s="265" t="s">
        <v>55</v>
      </c>
      <c r="C731" s="265" t="s">
        <v>932</v>
      </c>
      <c r="D731" s="276"/>
      <c r="E731" s="276" t="s">
        <v>951</v>
      </c>
      <c r="F731" s="265" t="s">
        <v>167</v>
      </c>
      <c r="G731" s="265" t="s">
        <v>97</v>
      </c>
      <c r="H731" s="277" t="s">
        <v>134</v>
      </c>
      <c r="I731" s="276">
        <v>46.2</v>
      </c>
      <c r="J731" s="296">
        <f t="shared" si="94"/>
        <v>0</v>
      </c>
      <c r="K731" s="280" t="s">
        <v>151</v>
      </c>
      <c r="L731" s="298"/>
      <c r="M731" s="280"/>
      <c r="N731" s="281">
        <f t="shared" si="102"/>
        <v>0</v>
      </c>
      <c r="O731" s="281">
        <f t="shared" si="103"/>
        <v>0</v>
      </c>
      <c r="P731" s="281">
        <f t="shared" si="104"/>
        <v>0</v>
      </c>
      <c r="Q731" s="282">
        <f>IF(K731="nio",0,IF(K731&gt;0,VLOOKUP(G731,'3-Productie normen'!A:N,VLOOKUP(K731,'3-Productie normen'!$B$31:$C$37,2,FALSE),FALSE)))/VLOOKUP(B731,'2-Kosten per locatie'!$A$14:$C$28,3,FALSE)</f>
        <v>0</v>
      </c>
      <c r="R731" s="282">
        <f t="shared" si="105"/>
        <v>0</v>
      </c>
      <c r="S731" s="282">
        <f t="shared" si="106"/>
        <v>0</v>
      </c>
      <c r="T731" s="283">
        <f>VLOOKUP(G731,'3-Productie normen'!A:N,11,FALSE)</f>
        <v>0</v>
      </c>
      <c r="U731" s="283"/>
      <c r="V731" s="189"/>
      <c r="W731" s="284">
        <f t="shared" si="107"/>
        <v>0</v>
      </c>
    </row>
    <row r="732" spans="1:23" ht="14.1" customHeight="1">
      <c r="A732" s="37">
        <f t="shared" si="101"/>
        <v>732</v>
      </c>
      <c r="B732" s="265" t="s">
        <v>55</v>
      </c>
      <c r="C732" s="265" t="s">
        <v>932</v>
      </c>
      <c r="D732" s="276"/>
      <c r="E732" s="276" t="s">
        <v>952</v>
      </c>
      <c r="F732" s="265" t="s">
        <v>295</v>
      </c>
      <c r="G732" s="265" t="s">
        <v>97</v>
      </c>
      <c r="H732" s="277" t="s">
        <v>134</v>
      </c>
      <c r="I732" s="276">
        <v>18.8</v>
      </c>
      <c r="J732" s="296">
        <f t="shared" si="94"/>
        <v>0</v>
      </c>
      <c r="K732" s="280" t="s">
        <v>151</v>
      </c>
      <c r="L732" s="298"/>
      <c r="M732" s="280"/>
      <c r="N732" s="281">
        <f t="shared" si="102"/>
        <v>0</v>
      </c>
      <c r="O732" s="281">
        <f t="shared" si="103"/>
        <v>0</v>
      </c>
      <c r="P732" s="281">
        <f t="shared" si="104"/>
        <v>0</v>
      </c>
      <c r="Q732" s="282">
        <f>IF(K732="nio",0,IF(K732&gt;0,VLOOKUP(G732,'3-Productie normen'!A:N,VLOOKUP(K732,'3-Productie normen'!$B$31:$C$37,2,FALSE),FALSE)))/VLOOKUP(B732,'2-Kosten per locatie'!$A$14:$C$28,3,FALSE)</f>
        <v>0</v>
      </c>
      <c r="R732" s="282">
        <f t="shared" si="105"/>
        <v>0</v>
      </c>
      <c r="S732" s="282">
        <f t="shared" si="106"/>
        <v>0</v>
      </c>
      <c r="T732" s="283">
        <f>VLOOKUP(G732,'3-Productie normen'!A:N,11,FALSE)</f>
        <v>0</v>
      </c>
      <c r="U732" s="283"/>
      <c r="V732" s="189"/>
      <c r="W732" s="284">
        <f t="shared" si="107"/>
        <v>0</v>
      </c>
    </row>
    <row r="733" spans="1:23" ht="14.1" customHeight="1">
      <c r="A733" s="37">
        <f t="shared" si="101"/>
        <v>733</v>
      </c>
      <c r="B733" s="265" t="s">
        <v>55</v>
      </c>
      <c r="C733" s="265" t="s">
        <v>932</v>
      </c>
      <c r="D733" s="276"/>
      <c r="E733" s="276" t="s">
        <v>953</v>
      </c>
      <c r="F733" s="265" t="s">
        <v>167</v>
      </c>
      <c r="G733" s="265" t="s">
        <v>97</v>
      </c>
      <c r="H733" s="277" t="s">
        <v>134</v>
      </c>
      <c r="I733" s="276">
        <v>37.4</v>
      </c>
      <c r="J733" s="296">
        <f t="shared" si="94"/>
        <v>0</v>
      </c>
      <c r="K733" s="280" t="s">
        <v>151</v>
      </c>
      <c r="L733" s="298"/>
      <c r="M733" s="280"/>
      <c r="N733" s="281">
        <f t="shared" si="102"/>
        <v>0</v>
      </c>
      <c r="O733" s="281">
        <f t="shared" si="103"/>
        <v>0</v>
      </c>
      <c r="P733" s="281">
        <f t="shared" si="104"/>
        <v>0</v>
      </c>
      <c r="Q733" s="282">
        <f>IF(K733="nio",0,IF(K733&gt;0,VLOOKUP(G733,'3-Productie normen'!A:N,VLOOKUP(K733,'3-Productie normen'!$B$31:$C$37,2,FALSE),FALSE)))/VLOOKUP(B733,'2-Kosten per locatie'!$A$14:$C$28,3,FALSE)</f>
        <v>0</v>
      </c>
      <c r="R733" s="282">
        <f t="shared" si="105"/>
        <v>0</v>
      </c>
      <c r="S733" s="282">
        <f t="shared" si="106"/>
        <v>0</v>
      </c>
      <c r="T733" s="283">
        <f>VLOOKUP(G733,'3-Productie normen'!A:N,11,FALSE)</f>
        <v>0</v>
      </c>
      <c r="U733" s="283"/>
      <c r="V733" s="189"/>
      <c r="W733" s="284">
        <f t="shared" si="107"/>
        <v>0</v>
      </c>
    </row>
    <row r="734" spans="1:23" ht="14.1" customHeight="1">
      <c r="A734" s="37">
        <f t="shared" si="101"/>
        <v>734</v>
      </c>
      <c r="B734" s="265" t="s">
        <v>55</v>
      </c>
      <c r="C734" s="265" t="s">
        <v>932</v>
      </c>
      <c r="D734" s="276"/>
      <c r="E734" s="276" t="s">
        <v>954</v>
      </c>
      <c r="F734" s="265" t="s">
        <v>654</v>
      </c>
      <c r="G734" s="265" t="s">
        <v>87</v>
      </c>
      <c r="H734" s="277" t="s">
        <v>134</v>
      </c>
      <c r="I734" s="276">
        <v>17.100000000000001</v>
      </c>
      <c r="J734" s="296">
        <f t="shared" si="94"/>
        <v>251</v>
      </c>
      <c r="K734" s="280">
        <v>251</v>
      </c>
      <c r="L734" s="298"/>
      <c r="M734" s="280"/>
      <c r="N734" s="281" t="e">
        <f t="shared" si="102"/>
        <v>#DIV/0!</v>
      </c>
      <c r="O734" s="281">
        <f t="shared" si="103"/>
        <v>0</v>
      </c>
      <c r="P734" s="281">
        <f t="shared" si="104"/>
        <v>0</v>
      </c>
      <c r="Q734" s="282">
        <f>IF(K734="nio",0,IF(K734&gt;0,VLOOKUP(G734,'3-Productie normen'!A:N,VLOOKUP(K734,'3-Productie normen'!$B$31:$C$37,2,FALSE),FALSE)))/VLOOKUP(B734,'2-Kosten per locatie'!$A$14:$C$28,3,FALSE)</f>
        <v>0</v>
      </c>
      <c r="R734" s="282">
        <f t="shared" si="105"/>
        <v>0</v>
      </c>
      <c r="S734" s="282">
        <f t="shared" si="106"/>
        <v>0</v>
      </c>
      <c r="T734" s="283">
        <f>VLOOKUP(G734,'3-Productie normen'!A:N,11,FALSE)</f>
        <v>0</v>
      </c>
      <c r="U734" s="283"/>
      <c r="V734" s="189"/>
      <c r="W734" s="284">
        <f t="shared" si="107"/>
        <v>4292.1000000000004</v>
      </c>
    </row>
    <row r="735" spans="1:23" ht="14.1" customHeight="1">
      <c r="A735" s="37">
        <f t="shared" si="101"/>
        <v>735</v>
      </c>
      <c r="B735" s="265" t="s">
        <v>55</v>
      </c>
      <c r="C735" s="265" t="s">
        <v>932</v>
      </c>
      <c r="D735" s="276"/>
      <c r="E735" s="276" t="s">
        <v>955</v>
      </c>
      <c r="F735" s="265" t="s">
        <v>167</v>
      </c>
      <c r="G735" s="265" t="s">
        <v>81</v>
      </c>
      <c r="H735" s="277" t="s">
        <v>134</v>
      </c>
      <c r="I735" s="276">
        <v>18.600000000000001</v>
      </c>
      <c r="J735" s="296">
        <f t="shared" si="94"/>
        <v>251</v>
      </c>
      <c r="K735" s="280">
        <v>251</v>
      </c>
      <c r="L735" s="298"/>
      <c r="M735" s="280"/>
      <c r="N735" s="281" t="e">
        <f t="shared" si="102"/>
        <v>#DIV/0!</v>
      </c>
      <c r="O735" s="281">
        <f t="shared" si="103"/>
        <v>0</v>
      </c>
      <c r="P735" s="281">
        <f t="shared" si="104"/>
        <v>0</v>
      </c>
      <c r="Q735" s="282">
        <f>IF(K735="nio",0,IF(K735&gt;0,VLOOKUP(G735,'3-Productie normen'!A:N,VLOOKUP(K735,'3-Productie normen'!$B$31:$C$37,2,FALSE),FALSE)))/VLOOKUP(B735,'2-Kosten per locatie'!$A$14:$C$28,3,FALSE)</f>
        <v>0</v>
      </c>
      <c r="R735" s="282">
        <f t="shared" si="105"/>
        <v>0</v>
      </c>
      <c r="S735" s="282">
        <f t="shared" si="106"/>
        <v>0</v>
      </c>
      <c r="T735" s="283">
        <f>VLOOKUP(G735,'3-Productie normen'!A:N,11,FALSE)</f>
        <v>0</v>
      </c>
      <c r="U735" s="283"/>
      <c r="V735" s="189"/>
      <c r="W735" s="284">
        <f t="shared" si="107"/>
        <v>4668.6000000000004</v>
      </c>
    </row>
    <row r="736" spans="1:23" ht="14.1" customHeight="1">
      <c r="A736" s="37">
        <f t="shared" si="101"/>
        <v>736</v>
      </c>
      <c r="B736" s="265" t="s">
        <v>55</v>
      </c>
      <c r="C736" s="265" t="s">
        <v>932</v>
      </c>
      <c r="D736" s="276"/>
      <c r="E736" s="276" t="s">
        <v>956</v>
      </c>
      <c r="F736" s="265" t="s">
        <v>167</v>
      </c>
      <c r="G736" s="265" t="s">
        <v>81</v>
      </c>
      <c r="H736" s="277" t="s">
        <v>134</v>
      </c>
      <c r="I736" s="276">
        <v>51.6</v>
      </c>
      <c r="J736" s="296">
        <f t="shared" si="94"/>
        <v>251</v>
      </c>
      <c r="K736" s="280">
        <v>251</v>
      </c>
      <c r="L736" s="298"/>
      <c r="M736" s="280"/>
      <c r="N736" s="281" t="e">
        <f t="shared" si="102"/>
        <v>#DIV/0!</v>
      </c>
      <c r="O736" s="281">
        <f t="shared" si="103"/>
        <v>0</v>
      </c>
      <c r="P736" s="281">
        <f t="shared" si="104"/>
        <v>0</v>
      </c>
      <c r="Q736" s="282">
        <f>IF(K736="nio",0,IF(K736&gt;0,VLOOKUP(G736,'3-Productie normen'!A:N,VLOOKUP(K736,'3-Productie normen'!$B$31:$C$37,2,FALSE),FALSE)))/VLOOKUP(B736,'2-Kosten per locatie'!$A$14:$C$28,3,FALSE)</f>
        <v>0</v>
      </c>
      <c r="R736" s="282">
        <f t="shared" si="105"/>
        <v>0</v>
      </c>
      <c r="S736" s="282">
        <f t="shared" si="106"/>
        <v>0</v>
      </c>
      <c r="T736" s="283">
        <f>VLOOKUP(G736,'3-Productie normen'!A:N,11,FALSE)</f>
        <v>0</v>
      </c>
      <c r="U736" s="283"/>
      <c r="V736" s="189"/>
      <c r="W736" s="284">
        <f t="shared" si="107"/>
        <v>12951.6</v>
      </c>
    </row>
    <row r="737" spans="1:23" ht="14.1" customHeight="1">
      <c r="A737" s="37">
        <f t="shared" si="101"/>
        <v>737</v>
      </c>
      <c r="B737" s="265" t="s">
        <v>55</v>
      </c>
      <c r="C737" s="265" t="s">
        <v>932</v>
      </c>
      <c r="D737" s="276"/>
      <c r="E737" s="276" t="s">
        <v>957</v>
      </c>
      <c r="F737" s="265" t="s">
        <v>440</v>
      </c>
      <c r="G737" s="265" t="s">
        <v>97</v>
      </c>
      <c r="H737" s="277" t="s">
        <v>138</v>
      </c>
      <c r="I737" s="276">
        <v>6.1</v>
      </c>
      <c r="J737" s="296">
        <f t="shared" si="94"/>
        <v>0</v>
      </c>
      <c r="K737" s="280" t="s">
        <v>151</v>
      </c>
      <c r="L737" s="298"/>
      <c r="M737" s="280"/>
      <c r="N737" s="281">
        <f t="shared" si="102"/>
        <v>0</v>
      </c>
      <c r="O737" s="281">
        <f t="shared" si="103"/>
        <v>0</v>
      </c>
      <c r="P737" s="281">
        <f t="shared" si="104"/>
        <v>0</v>
      </c>
      <c r="Q737" s="282">
        <f>IF(K737="nio",0,IF(K737&gt;0,VLOOKUP(G737,'3-Productie normen'!A:N,VLOOKUP(K737,'3-Productie normen'!$B$31:$C$37,2,FALSE),FALSE)))/VLOOKUP(B737,'2-Kosten per locatie'!$A$14:$C$28,3,FALSE)</f>
        <v>0</v>
      </c>
      <c r="R737" s="282">
        <f t="shared" si="105"/>
        <v>0</v>
      </c>
      <c r="S737" s="282">
        <f t="shared" si="106"/>
        <v>0</v>
      </c>
      <c r="T737" s="283">
        <f>VLOOKUP(G737,'3-Productie normen'!A:N,11,FALSE)</f>
        <v>0</v>
      </c>
      <c r="U737" s="283"/>
      <c r="V737" s="189"/>
      <c r="W737" s="284">
        <f t="shared" si="107"/>
        <v>0</v>
      </c>
    </row>
    <row r="738" spans="1:23" ht="14.1" customHeight="1">
      <c r="A738" s="37">
        <f t="shared" si="101"/>
        <v>738</v>
      </c>
      <c r="B738" s="265" t="s">
        <v>55</v>
      </c>
      <c r="C738" s="265" t="s">
        <v>932</v>
      </c>
      <c r="D738" s="276"/>
      <c r="E738" s="276" t="s">
        <v>958</v>
      </c>
      <c r="F738" s="265" t="s">
        <v>654</v>
      </c>
      <c r="G738" s="265" t="s">
        <v>97</v>
      </c>
      <c r="H738" s="277" t="s">
        <v>138</v>
      </c>
      <c r="I738" s="276">
        <v>19.2</v>
      </c>
      <c r="J738" s="296">
        <f t="shared" si="94"/>
        <v>0</v>
      </c>
      <c r="K738" s="280" t="s">
        <v>151</v>
      </c>
      <c r="L738" s="298"/>
      <c r="M738" s="280"/>
      <c r="N738" s="281">
        <f t="shared" si="102"/>
        <v>0</v>
      </c>
      <c r="O738" s="281">
        <f t="shared" si="103"/>
        <v>0</v>
      </c>
      <c r="P738" s="281">
        <f t="shared" si="104"/>
        <v>0</v>
      </c>
      <c r="Q738" s="282">
        <f>IF(K738="nio",0,IF(K738&gt;0,VLOOKUP(G738,'3-Productie normen'!A:N,VLOOKUP(K738,'3-Productie normen'!$B$31:$C$37,2,FALSE),FALSE)))/VLOOKUP(B738,'2-Kosten per locatie'!$A$14:$C$28,3,FALSE)</f>
        <v>0</v>
      </c>
      <c r="R738" s="282">
        <f t="shared" si="105"/>
        <v>0</v>
      </c>
      <c r="S738" s="282">
        <f t="shared" si="106"/>
        <v>0</v>
      </c>
      <c r="T738" s="283">
        <f>VLOOKUP(G738,'3-Productie normen'!A:N,11,FALSE)</f>
        <v>0</v>
      </c>
      <c r="U738" s="283"/>
      <c r="V738" s="189"/>
      <c r="W738" s="284">
        <f t="shared" si="107"/>
        <v>0</v>
      </c>
    </row>
    <row r="739" spans="1:23" ht="14.1" customHeight="1">
      <c r="A739" s="37">
        <f t="shared" si="101"/>
        <v>739</v>
      </c>
      <c r="B739" s="265" t="s">
        <v>55</v>
      </c>
      <c r="C739" s="265" t="s">
        <v>932</v>
      </c>
      <c r="D739" s="276"/>
      <c r="E739" s="276" t="s">
        <v>959</v>
      </c>
      <c r="F739" s="265" t="s">
        <v>440</v>
      </c>
      <c r="G739" s="265" t="s">
        <v>97</v>
      </c>
      <c r="H739" s="277" t="s">
        <v>138</v>
      </c>
      <c r="I739" s="276">
        <v>6.6</v>
      </c>
      <c r="J739" s="296">
        <f t="shared" si="94"/>
        <v>0</v>
      </c>
      <c r="K739" s="280" t="s">
        <v>151</v>
      </c>
      <c r="L739" s="298"/>
      <c r="M739" s="280"/>
      <c r="N739" s="281">
        <f t="shared" si="102"/>
        <v>0</v>
      </c>
      <c r="O739" s="281">
        <f t="shared" si="103"/>
        <v>0</v>
      </c>
      <c r="P739" s="281">
        <f t="shared" si="104"/>
        <v>0</v>
      </c>
      <c r="Q739" s="282">
        <f>IF(K739="nio",0,IF(K739&gt;0,VLOOKUP(G739,'3-Productie normen'!A:N,VLOOKUP(K739,'3-Productie normen'!$B$31:$C$37,2,FALSE),FALSE)))/VLOOKUP(B739,'2-Kosten per locatie'!$A$14:$C$28,3,FALSE)</f>
        <v>0</v>
      </c>
      <c r="R739" s="282">
        <f t="shared" si="105"/>
        <v>0</v>
      </c>
      <c r="S739" s="282">
        <f t="shared" si="106"/>
        <v>0</v>
      </c>
      <c r="T739" s="283">
        <f>VLOOKUP(G739,'3-Productie normen'!A:N,11,FALSE)</f>
        <v>0</v>
      </c>
      <c r="U739" s="283"/>
      <c r="V739" s="189"/>
      <c r="W739" s="284">
        <f t="shared" si="107"/>
        <v>0</v>
      </c>
    </row>
    <row r="740" spans="1:23" ht="14.1" customHeight="1">
      <c r="A740" s="37">
        <f t="shared" si="101"/>
        <v>740</v>
      </c>
      <c r="B740" s="265" t="s">
        <v>55</v>
      </c>
      <c r="C740" s="265" t="s">
        <v>932</v>
      </c>
      <c r="D740" s="276"/>
      <c r="E740" s="276" t="s">
        <v>960</v>
      </c>
      <c r="F740" s="265" t="s">
        <v>225</v>
      </c>
      <c r="G740" s="265" t="s">
        <v>97</v>
      </c>
      <c r="H740" s="277" t="s">
        <v>175</v>
      </c>
      <c r="I740" s="276">
        <v>9.3000000000000007</v>
      </c>
      <c r="J740" s="296">
        <f t="shared" si="94"/>
        <v>0</v>
      </c>
      <c r="K740" s="280" t="s">
        <v>151</v>
      </c>
      <c r="L740" s="298"/>
      <c r="M740" s="280"/>
      <c r="N740" s="281">
        <f t="shared" si="102"/>
        <v>0</v>
      </c>
      <c r="O740" s="281">
        <f t="shared" si="103"/>
        <v>0</v>
      </c>
      <c r="P740" s="281">
        <f t="shared" si="104"/>
        <v>0</v>
      </c>
      <c r="Q740" s="282">
        <f>IF(K740="nio",0,IF(K740&gt;0,VLOOKUP(G740,'3-Productie normen'!A:N,VLOOKUP(K740,'3-Productie normen'!$B$31:$C$37,2,FALSE),FALSE)))/VLOOKUP(B740,'2-Kosten per locatie'!$A$14:$C$28,3,FALSE)</f>
        <v>0</v>
      </c>
      <c r="R740" s="282">
        <f t="shared" si="105"/>
        <v>0</v>
      </c>
      <c r="S740" s="282">
        <f t="shared" si="106"/>
        <v>0</v>
      </c>
      <c r="T740" s="283">
        <f>VLOOKUP(G740,'3-Productie normen'!A:N,11,FALSE)</f>
        <v>0</v>
      </c>
      <c r="U740" s="283"/>
      <c r="V740" s="189"/>
      <c r="W740" s="284">
        <f t="shared" si="107"/>
        <v>0</v>
      </c>
    </row>
    <row r="741" spans="1:23" ht="14.1" customHeight="1">
      <c r="A741" s="37">
        <f t="shared" si="101"/>
        <v>741</v>
      </c>
      <c r="B741" s="265" t="s">
        <v>55</v>
      </c>
      <c r="C741" s="265" t="s">
        <v>932</v>
      </c>
      <c r="D741" s="276"/>
      <c r="E741" s="276" t="s">
        <v>961</v>
      </c>
      <c r="F741" s="265" t="s">
        <v>631</v>
      </c>
      <c r="G741" s="265" t="s">
        <v>95</v>
      </c>
      <c r="H741" s="277" t="s">
        <v>175</v>
      </c>
      <c r="I741" s="276">
        <v>17.899999999999999</v>
      </c>
      <c r="J741" s="296">
        <f t="shared" si="94"/>
        <v>251</v>
      </c>
      <c r="K741" s="280">
        <v>251</v>
      </c>
      <c r="L741" s="298"/>
      <c r="M741" s="280"/>
      <c r="N741" s="281" t="e">
        <f t="shared" si="102"/>
        <v>#DIV/0!</v>
      </c>
      <c r="O741" s="281">
        <f t="shared" si="103"/>
        <v>0</v>
      </c>
      <c r="P741" s="281">
        <f t="shared" si="104"/>
        <v>0</v>
      </c>
      <c r="Q741" s="282">
        <f>IF(K741="nio",0,IF(K741&gt;0,VLOOKUP(G741,'3-Productie normen'!A:N,VLOOKUP(K741,'3-Productie normen'!$B$31:$C$37,2,FALSE),FALSE)))/VLOOKUP(B741,'2-Kosten per locatie'!$A$14:$C$28,3,FALSE)</f>
        <v>0</v>
      </c>
      <c r="R741" s="282">
        <f t="shared" si="105"/>
        <v>0</v>
      </c>
      <c r="S741" s="282">
        <f t="shared" si="106"/>
        <v>0</v>
      </c>
      <c r="T741" s="283">
        <f>VLOOKUP(G741,'3-Productie normen'!A:N,11,FALSE)</f>
        <v>0</v>
      </c>
      <c r="U741" s="283"/>
      <c r="V741" s="189"/>
      <c r="W741" s="284">
        <f t="shared" si="107"/>
        <v>4492.8999999999996</v>
      </c>
    </row>
    <row r="742" spans="1:23" ht="14.1" customHeight="1">
      <c r="A742" s="37">
        <f t="shared" si="101"/>
        <v>742</v>
      </c>
      <c r="B742" s="265" t="s">
        <v>55</v>
      </c>
      <c r="C742" s="265" t="s">
        <v>932</v>
      </c>
      <c r="D742" s="276"/>
      <c r="E742" s="276" t="s">
        <v>962</v>
      </c>
      <c r="F742" s="265" t="s">
        <v>186</v>
      </c>
      <c r="G742" s="265" t="s">
        <v>97</v>
      </c>
      <c r="H742" s="277" t="s">
        <v>134</v>
      </c>
      <c r="I742" s="276">
        <v>7.1</v>
      </c>
      <c r="J742" s="296">
        <f t="shared" si="94"/>
        <v>0</v>
      </c>
      <c r="K742" s="280" t="s">
        <v>151</v>
      </c>
      <c r="L742" s="298"/>
      <c r="M742" s="280"/>
      <c r="N742" s="281">
        <f t="shared" si="102"/>
        <v>0</v>
      </c>
      <c r="O742" s="281">
        <f t="shared" si="103"/>
        <v>0</v>
      </c>
      <c r="P742" s="281">
        <f t="shared" si="104"/>
        <v>0</v>
      </c>
      <c r="Q742" s="282">
        <f>IF(K742="nio",0,IF(K742&gt;0,VLOOKUP(G742,'3-Productie normen'!A:N,VLOOKUP(K742,'3-Productie normen'!$B$31:$C$37,2,FALSE),FALSE)))/VLOOKUP(B742,'2-Kosten per locatie'!$A$14:$C$28,3,FALSE)</f>
        <v>0</v>
      </c>
      <c r="R742" s="282">
        <f t="shared" si="105"/>
        <v>0</v>
      </c>
      <c r="S742" s="282">
        <f t="shared" si="106"/>
        <v>0</v>
      </c>
      <c r="T742" s="283">
        <f>VLOOKUP(G742,'3-Productie normen'!A:N,11,FALSE)</f>
        <v>0</v>
      </c>
      <c r="U742" s="283"/>
      <c r="V742" s="189"/>
      <c r="W742" s="284">
        <f t="shared" si="107"/>
        <v>0</v>
      </c>
    </row>
    <row r="743" spans="1:23" ht="14.1" customHeight="1">
      <c r="A743" s="37">
        <f t="shared" si="101"/>
        <v>743</v>
      </c>
      <c r="B743" s="265" t="s">
        <v>55</v>
      </c>
      <c r="C743" s="265" t="s">
        <v>932</v>
      </c>
      <c r="D743" s="276"/>
      <c r="E743" s="276" t="s">
        <v>963</v>
      </c>
      <c r="F743" s="265" t="s">
        <v>186</v>
      </c>
      <c r="G743" s="265" t="s">
        <v>85</v>
      </c>
      <c r="H743" s="277" t="s">
        <v>134</v>
      </c>
      <c r="I743" s="276">
        <v>10.8</v>
      </c>
      <c r="J743" s="296">
        <f t="shared" si="94"/>
        <v>251</v>
      </c>
      <c r="K743" s="280">
        <v>251</v>
      </c>
      <c r="L743" s="298"/>
      <c r="M743" s="280"/>
      <c r="N743" s="281" t="e">
        <f t="shared" si="102"/>
        <v>#DIV/0!</v>
      </c>
      <c r="O743" s="281">
        <f t="shared" si="103"/>
        <v>0</v>
      </c>
      <c r="P743" s="281">
        <f t="shared" si="104"/>
        <v>0</v>
      </c>
      <c r="Q743" s="282">
        <f>IF(K743="nio",0,IF(K743&gt;0,VLOOKUP(G743,'3-Productie normen'!A:N,VLOOKUP(K743,'3-Productie normen'!$B$31:$C$37,2,FALSE),FALSE)))/VLOOKUP(B743,'2-Kosten per locatie'!$A$14:$C$28,3,FALSE)</f>
        <v>0</v>
      </c>
      <c r="R743" s="282">
        <f t="shared" si="105"/>
        <v>0</v>
      </c>
      <c r="S743" s="282">
        <f t="shared" si="106"/>
        <v>0</v>
      </c>
      <c r="T743" s="283">
        <f>VLOOKUP(G743,'3-Productie normen'!A:N,11,FALSE)</f>
        <v>0</v>
      </c>
      <c r="U743" s="283"/>
      <c r="V743" s="189"/>
      <c r="W743" s="284">
        <f t="shared" si="107"/>
        <v>2710.8</v>
      </c>
    </row>
    <row r="744" spans="1:23" ht="14.1" customHeight="1">
      <c r="A744" s="37">
        <f t="shared" si="101"/>
        <v>744</v>
      </c>
      <c r="B744" s="265" t="s">
        <v>55</v>
      </c>
      <c r="C744" s="265" t="s">
        <v>932</v>
      </c>
      <c r="D744" s="276"/>
      <c r="E744" s="276" t="s">
        <v>964</v>
      </c>
      <c r="F744" s="265" t="s">
        <v>623</v>
      </c>
      <c r="G744" s="265" t="s">
        <v>94</v>
      </c>
      <c r="H744" s="277" t="s">
        <v>175</v>
      </c>
      <c r="I744" s="276">
        <v>6.1</v>
      </c>
      <c r="J744" s="296">
        <f t="shared" si="94"/>
        <v>251</v>
      </c>
      <c r="K744" s="280">
        <v>251</v>
      </c>
      <c r="L744" s="298"/>
      <c r="M744" s="280"/>
      <c r="N744" s="281" t="e">
        <f t="shared" si="102"/>
        <v>#DIV/0!</v>
      </c>
      <c r="O744" s="281">
        <f t="shared" si="103"/>
        <v>0</v>
      </c>
      <c r="P744" s="281">
        <f t="shared" si="104"/>
        <v>0</v>
      </c>
      <c r="Q744" s="282">
        <f>IF(K744="nio",0,IF(K744&gt;0,VLOOKUP(G744,'3-Productie normen'!A:N,VLOOKUP(K744,'3-Productie normen'!$B$31:$C$37,2,FALSE),FALSE)))/VLOOKUP(B744,'2-Kosten per locatie'!$A$14:$C$28,3,FALSE)</f>
        <v>0</v>
      </c>
      <c r="R744" s="282">
        <f t="shared" si="105"/>
        <v>0</v>
      </c>
      <c r="S744" s="282">
        <f t="shared" si="106"/>
        <v>0</v>
      </c>
      <c r="T744" s="283">
        <f>VLOOKUP(G744,'3-Productie normen'!A:N,11,FALSE)</f>
        <v>0</v>
      </c>
      <c r="U744" s="283"/>
      <c r="V744" s="189"/>
      <c r="W744" s="284">
        <f t="shared" si="107"/>
        <v>1531.1</v>
      </c>
    </row>
    <row r="745" spans="1:23" ht="14.1" customHeight="1">
      <c r="A745" s="37">
        <f t="shared" si="101"/>
        <v>745</v>
      </c>
      <c r="B745" s="265" t="s">
        <v>55</v>
      </c>
      <c r="C745" s="265" t="s">
        <v>932</v>
      </c>
      <c r="D745" s="276"/>
      <c r="E745" s="276" t="s">
        <v>965</v>
      </c>
      <c r="F745" s="265" t="s">
        <v>623</v>
      </c>
      <c r="G745" s="265" t="s">
        <v>94</v>
      </c>
      <c r="H745" s="277" t="s">
        <v>175</v>
      </c>
      <c r="I745" s="276">
        <v>6.4</v>
      </c>
      <c r="J745" s="296">
        <f t="shared" si="94"/>
        <v>251</v>
      </c>
      <c r="K745" s="280">
        <v>251</v>
      </c>
      <c r="L745" s="298"/>
      <c r="M745" s="280"/>
      <c r="N745" s="281" t="e">
        <f t="shared" si="102"/>
        <v>#DIV/0!</v>
      </c>
      <c r="O745" s="281">
        <f t="shared" si="103"/>
        <v>0</v>
      </c>
      <c r="P745" s="281">
        <f t="shared" si="104"/>
        <v>0</v>
      </c>
      <c r="Q745" s="282">
        <f>IF(K745="nio",0,IF(K745&gt;0,VLOOKUP(G745,'3-Productie normen'!A:N,VLOOKUP(K745,'3-Productie normen'!$B$31:$C$37,2,FALSE),FALSE)))/VLOOKUP(B745,'2-Kosten per locatie'!$A$14:$C$28,3,FALSE)</f>
        <v>0</v>
      </c>
      <c r="R745" s="282">
        <f t="shared" si="105"/>
        <v>0</v>
      </c>
      <c r="S745" s="282">
        <f t="shared" si="106"/>
        <v>0</v>
      </c>
      <c r="T745" s="283">
        <f>VLOOKUP(G745,'3-Productie normen'!A:N,11,FALSE)</f>
        <v>0</v>
      </c>
      <c r="U745" s="283"/>
      <c r="V745" s="189"/>
      <c r="W745" s="284">
        <f t="shared" si="107"/>
        <v>1606.4</v>
      </c>
    </row>
    <row r="746" spans="1:23" ht="14.1" customHeight="1">
      <c r="A746" s="37">
        <f t="shared" si="101"/>
        <v>746</v>
      </c>
      <c r="B746" s="265" t="s">
        <v>55</v>
      </c>
      <c r="C746" s="265" t="s">
        <v>932</v>
      </c>
      <c r="D746" s="276"/>
      <c r="E746" s="276" t="s">
        <v>966</v>
      </c>
      <c r="F746" s="265" t="s">
        <v>967</v>
      </c>
      <c r="G746" s="265" t="s">
        <v>87</v>
      </c>
      <c r="H746" s="277" t="s">
        <v>175</v>
      </c>
      <c r="I746" s="276">
        <v>7.2</v>
      </c>
      <c r="J746" s="296">
        <f t="shared" si="94"/>
        <v>251</v>
      </c>
      <c r="K746" s="280">
        <v>251</v>
      </c>
      <c r="L746" s="298"/>
      <c r="M746" s="280"/>
      <c r="N746" s="281" t="e">
        <f t="shared" si="102"/>
        <v>#DIV/0!</v>
      </c>
      <c r="O746" s="281">
        <f t="shared" si="103"/>
        <v>0</v>
      </c>
      <c r="P746" s="281">
        <f t="shared" si="104"/>
        <v>0</v>
      </c>
      <c r="Q746" s="282">
        <f>IF(K746="nio",0,IF(K746&gt;0,VLOOKUP(G746,'3-Productie normen'!A:N,VLOOKUP(K746,'3-Productie normen'!$B$31:$C$37,2,FALSE),FALSE)))/VLOOKUP(B746,'2-Kosten per locatie'!$A$14:$C$28,3,FALSE)</f>
        <v>0</v>
      </c>
      <c r="R746" s="282">
        <f t="shared" si="105"/>
        <v>0</v>
      </c>
      <c r="S746" s="282">
        <f t="shared" si="106"/>
        <v>0</v>
      </c>
      <c r="T746" s="283">
        <f>VLOOKUP(G746,'3-Productie normen'!A:N,11,FALSE)</f>
        <v>0</v>
      </c>
      <c r="U746" s="283"/>
      <c r="V746" s="189"/>
      <c r="W746" s="284">
        <f t="shared" si="107"/>
        <v>1807.2</v>
      </c>
    </row>
    <row r="747" spans="1:23" ht="14.1" customHeight="1">
      <c r="A747" s="37">
        <f t="shared" si="101"/>
        <v>747</v>
      </c>
      <c r="B747" s="265" t="s">
        <v>55</v>
      </c>
      <c r="C747" s="265" t="s">
        <v>932</v>
      </c>
      <c r="D747" s="276"/>
      <c r="E747" s="276" t="s">
        <v>968</v>
      </c>
      <c r="F747" s="265" t="s">
        <v>967</v>
      </c>
      <c r="G747" s="265" t="s">
        <v>87</v>
      </c>
      <c r="H747" s="277" t="s">
        <v>175</v>
      </c>
      <c r="I747" s="276">
        <v>7.6</v>
      </c>
      <c r="J747" s="296">
        <f t="shared" ref="J747:J803" si="108">SUM(K747:M747)</f>
        <v>251</v>
      </c>
      <c r="K747" s="280">
        <v>251</v>
      </c>
      <c r="L747" s="298"/>
      <c r="M747" s="280"/>
      <c r="N747" s="281" t="e">
        <f t="shared" si="102"/>
        <v>#DIV/0!</v>
      </c>
      <c r="O747" s="281">
        <f t="shared" si="103"/>
        <v>0</v>
      </c>
      <c r="P747" s="281">
        <f t="shared" si="104"/>
        <v>0</v>
      </c>
      <c r="Q747" s="282">
        <f>IF(K747="nio",0,IF(K747&gt;0,VLOOKUP(G747,'3-Productie normen'!A:N,VLOOKUP(K747,'3-Productie normen'!$B$31:$C$37,2,FALSE),FALSE)))/VLOOKUP(B747,'2-Kosten per locatie'!$A$14:$C$28,3,FALSE)</f>
        <v>0</v>
      </c>
      <c r="R747" s="282">
        <f t="shared" si="105"/>
        <v>0</v>
      </c>
      <c r="S747" s="282">
        <f t="shared" si="106"/>
        <v>0</v>
      </c>
      <c r="T747" s="283">
        <f>VLOOKUP(G747,'3-Productie normen'!A:N,11,FALSE)</f>
        <v>0</v>
      </c>
      <c r="U747" s="283"/>
      <c r="V747" s="189"/>
      <c r="W747" s="284">
        <f t="shared" si="107"/>
        <v>1907.6</v>
      </c>
    </row>
    <row r="748" spans="1:23" ht="14.1" customHeight="1">
      <c r="A748" s="37">
        <f t="shared" si="101"/>
        <v>748</v>
      </c>
      <c r="B748" s="265" t="s">
        <v>55</v>
      </c>
      <c r="C748" s="265" t="s">
        <v>932</v>
      </c>
      <c r="D748" s="276"/>
      <c r="E748" s="276" t="s">
        <v>969</v>
      </c>
      <c r="F748" s="265" t="s">
        <v>205</v>
      </c>
      <c r="G748" s="265" t="s">
        <v>97</v>
      </c>
      <c r="H748" s="277" t="s">
        <v>138</v>
      </c>
      <c r="I748" s="276">
        <v>7.1</v>
      </c>
      <c r="J748" s="296">
        <f t="shared" si="108"/>
        <v>0</v>
      </c>
      <c r="K748" s="280" t="s">
        <v>151</v>
      </c>
      <c r="L748" s="298"/>
      <c r="M748" s="280"/>
      <c r="N748" s="281">
        <f t="shared" si="102"/>
        <v>0</v>
      </c>
      <c r="O748" s="281">
        <f t="shared" si="103"/>
        <v>0</v>
      </c>
      <c r="P748" s="281">
        <f t="shared" si="104"/>
        <v>0</v>
      </c>
      <c r="Q748" s="282">
        <f>IF(K748="nio",0,IF(K748&gt;0,VLOOKUP(G748,'3-Productie normen'!A:N,VLOOKUP(K748,'3-Productie normen'!$B$31:$C$37,2,FALSE),FALSE)))/VLOOKUP(B748,'2-Kosten per locatie'!$A$14:$C$28,3,FALSE)</f>
        <v>0</v>
      </c>
      <c r="R748" s="282">
        <f t="shared" si="105"/>
        <v>0</v>
      </c>
      <c r="S748" s="282">
        <f t="shared" si="106"/>
        <v>0</v>
      </c>
      <c r="T748" s="283">
        <f>VLOOKUP(G748,'3-Productie normen'!A:N,11,FALSE)</f>
        <v>0</v>
      </c>
      <c r="U748" s="283"/>
      <c r="V748" s="189"/>
      <c r="W748" s="284">
        <f t="shared" si="107"/>
        <v>0</v>
      </c>
    </row>
    <row r="749" spans="1:23" ht="14.1" customHeight="1">
      <c r="A749" s="37">
        <f t="shared" si="101"/>
        <v>749</v>
      </c>
      <c r="B749" s="265" t="s">
        <v>51</v>
      </c>
      <c r="C749" s="265" t="s">
        <v>130</v>
      </c>
      <c r="D749" s="276"/>
      <c r="E749" s="276" t="s">
        <v>970</v>
      </c>
      <c r="F749" s="265" t="s">
        <v>235</v>
      </c>
      <c r="G749" s="265" t="s">
        <v>96</v>
      </c>
      <c r="H749" s="277" t="s">
        <v>134</v>
      </c>
      <c r="I749" s="276">
        <v>30.7</v>
      </c>
      <c r="J749" s="296">
        <f t="shared" si="108"/>
        <v>251</v>
      </c>
      <c r="K749" s="280">
        <v>251</v>
      </c>
      <c r="L749" s="298"/>
      <c r="M749" s="280"/>
      <c r="N749" s="281" t="e">
        <f t="shared" ref="N749:N791" si="109">IF(K749="nio",0,IF(K749&gt;0,K749*I749/Q749,0))</f>
        <v>#DIV/0!</v>
      </c>
      <c r="O749" s="281">
        <f t="shared" ref="O749:O791" si="110">IF(L749&gt;0,L749*I749/R749,0)</f>
        <v>0</v>
      </c>
      <c r="P749" s="281">
        <f t="shared" ref="P749:P791" si="111">IF(M749&gt;0,M749*I749/S749,0)</f>
        <v>0</v>
      </c>
      <c r="Q749" s="282">
        <f>IF(K749="nio",0,IF(K749&gt;0,VLOOKUP(G749,'3-Productie normen'!A:N,VLOOKUP(K749,'3-Productie normen'!$B$31:$C$37,2,FALSE),FALSE)))/VLOOKUP(B749,'2-Kosten per locatie'!$A$14:$C$28,3,FALSE)</f>
        <v>0</v>
      </c>
      <c r="R749" s="282">
        <f t="shared" ref="R749:R791" si="112">IF(L749&gt;0,Q749*$R$8,0)</f>
        <v>0</v>
      </c>
      <c r="S749" s="282">
        <f t="shared" ref="S749:S791" si="113">IF(M749&gt;0,Q749*$S$8,0)</f>
        <v>0</v>
      </c>
      <c r="T749" s="283">
        <f>VLOOKUP(G749,'3-Productie normen'!A:N,11,FALSE)</f>
        <v>0</v>
      </c>
      <c r="U749" s="283"/>
      <c r="V749" s="189"/>
      <c r="W749" s="284">
        <f t="shared" ref="W749:W791" si="114">J749*I749</f>
        <v>7705.7</v>
      </c>
    </row>
    <row r="750" spans="1:23" ht="14.1" customHeight="1">
      <c r="A750" s="37">
        <f t="shared" si="101"/>
        <v>750</v>
      </c>
      <c r="B750" s="265" t="s">
        <v>51</v>
      </c>
      <c r="C750" s="265" t="s">
        <v>130</v>
      </c>
      <c r="D750" s="276"/>
      <c r="E750" s="276" t="s">
        <v>971</v>
      </c>
      <c r="F750" s="265" t="s">
        <v>167</v>
      </c>
      <c r="G750" s="265" t="s">
        <v>81</v>
      </c>
      <c r="H750" s="277" t="s">
        <v>134</v>
      </c>
      <c r="I750" s="276">
        <v>68</v>
      </c>
      <c r="J750" s="296">
        <f t="shared" si="108"/>
        <v>251</v>
      </c>
      <c r="K750" s="280">
        <v>251</v>
      </c>
      <c r="L750" s="298"/>
      <c r="M750" s="280"/>
      <c r="N750" s="281" t="e">
        <f t="shared" si="109"/>
        <v>#DIV/0!</v>
      </c>
      <c r="O750" s="281">
        <f t="shared" si="110"/>
        <v>0</v>
      </c>
      <c r="P750" s="281">
        <f t="shared" si="111"/>
        <v>0</v>
      </c>
      <c r="Q750" s="282">
        <f>IF(K750="nio",0,IF(K750&gt;0,VLOOKUP(G750,'3-Productie normen'!A:N,VLOOKUP(K750,'3-Productie normen'!$B$31:$C$37,2,FALSE),FALSE)))/VLOOKUP(B750,'2-Kosten per locatie'!$A$14:$C$28,3,FALSE)</f>
        <v>0</v>
      </c>
      <c r="R750" s="282">
        <f t="shared" si="112"/>
        <v>0</v>
      </c>
      <c r="S750" s="282">
        <f t="shared" si="113"/>
        <v>0</v>
      </c>
      <c r="T750" s="283">
        <f>VLOOKUP(G750,'3-Productie normen'!A:N,11,FALSE)</f>
        <v>0</v>
      </c>
      <c r="U750" s="283"/>
      <c r="V750" s="189"/>
      <c r="W750" s="284">
        <f t="shared" si="114"/>
        <v>17068</v>
      </c>
    </row>
    <row r="751" spans="1:23" ht="14.1" customHeight="1">
      <c r="A751" s="37">
        <f t="shared" si="101"/>
        <v>751</v>
      </c>
      <c r="B751" s="265" t="s">
        <v>51</v>
      </c>
      <c r="C751" s="265" t="s">
        <v>130</v>
      </c>
      <c r="D751" s="276"/>
      <c r="E751" s="276" t="s">
        <v>972</v>
      </c>
      <c r="F751" s="265" t="s">
        <v>235</v>
      </c>
      <c r="G751" s="265" t="s">
        <v>96</v>
      </c>
      <c r="H751" s="277" t="s">
        <v>134</v>
      </c>
      <c r="I751" s="276">
        <v>14.6</v>
      </c>
      <c r="J751" s="296">
        <f t="shared" si="108"/>
        <v>251</v>
      </c>
      <c r="K751" s="280">
        <v>251</v>
      </c>
      <c r="L751" s="298"/>
      <c r="M751" s="280"/>
      <c r="N751" s="281" t="e">
        <f t="shared" si="109"/>
        <v>#DIV/0!</v>
      </c>
      <c r="O751" s="281">
        <f t="shared" si="110"/>
        <v>0</v>
      </c>
      <c r="P751" s="281">
        <f t="shared" si="111"/>
        <v>0</v>
      </c>
      <c r="Q751" s="282">
        <f>IF(K751="nio",0,IF(K751&gt;0,VLOOKUP(G751,'3-Productie normen'!A:N,VLOOKUP(K751,'3-Productie normen'!$B$31:$C$37,2,FALSE),FALSE)))/VLOOKUP(B751,'2-Kosten per locatie'!$A$14:$C$28,3,FALSE)</f>
        <v>0</v>
      </c>
      <c r="R751" s="282">
        <f t="shared" si="112"/>
        <v>0</v>
      </c>
      <c r="S751" s="282">
        <f t="shared" si="113"/>
        <v>0</v>
      </c>
      <c r="T751" s="283">
        <f>VLOOKUP(G751,'3-Productie normen'!A:N,11,FALSE)</f>
        <v>0</v>
      </c>
      <c r="U751" s="283"/>
      <c r="V751" s="189"/>
      <c r="W751" s="284">
        <f t="shared" si="114"/>
        <v>3664.6</v>
      </c>
    </row>
    <row r="752" spans="1:23" ht="14.1" customHeight="1">
      <c r="A752" s="37">
        <f t="shared" si="101"/>
        <v>752</v>
      </c>
      <c r="B752" s="265" t="s">
        <v>51</v>
      </c>
      <c r="C752" s="265" t="s">
        <v>130</v>
      </c>
      <c r="D752" s="276"/>
      <c r="E752" s="276" t="s">
        <v>973</v>
      </c>
      <c r="F752" s="265" t="s">
        <v>235</v>
      </c>
      <c r="G752" s="265" t="s">
        <v>96</v>
      </c>
      <c r="H752" s="277" t="s">
        <v>134</v>
      </c>
      <c r="I752" s="276">
        <v>23</v>
      </c>
      <c r="J752" s="296">
        <f t="shared" si="108"/>
        <v>251</v>
      </c>
      <c r="K752" s="280">
        <v>251</v>
      </c>
      <c r="L752" s="298"/>
      <c r="M752" s="280"/>
      <c r="N752" s="281" t="e">
        <f t="shared" si="109"/>
        <v>#DIV/0!</v>
      </c>
      <c r="O752" s="281">
        <f t="shared" si="110"/>
        <v>0</v>
      </c>
      <c r="P752" s="281">
        <f t="shared" si="111"/>
        <v>0</v>
      </c>
      <c r="Q752" s="282">
        <f>IF(K752="nio",0,IF(K752&gt;0,VLOOKUP(G752,'3-Productie normen'!A:N,VLOOKUP(K752,'3-Productie normen'!$B$31:$C$37,2,FALSE),FALSE)))/VLOOKUP(B752,'2-Kosten per locatie'!$A$14:$C$28,3,FALSE)</f>
        <v>0</v>
      </c>
      <c r="R752" s="282">
        <f t="shared" si="112"/>
        <v>0</v>
      </c>
      <c r="S752" s="282">
        <f t="shared" si="113"/>
        <v>0</v>
      </c>
      <c r="T752" s="283">
        <f>VLOOKUP(G752,'3-Productie normen'!A:N,11,FALSE)</f>
        <v>0</v>
      </c>
      <c r="U752" s="283"/>
      <c r="V752" s="189"/>
      <c r="W752" s="284">
        <f t="shared" si="114"/>
        <v>5773</v>
      </c>
    </row>
    <row r="753" spans="1:23" ht="14.1" customHeight="1">
      <c r="A753" s="37">
        <f t="shared" si="101"/>
        <v>753</v>
      </c>
      <c r="B753" s="265" t="s">
        <v>51</v>
      </c>
      <c r="C753" s="265" t="s">
        <v>130</v>
      </c>
      <c r="D753" s="276"/>
      <c r="E753" s="276" t="s">
        <v>974</v>
      </c>
      <c r="F753" s="265" t="s">
        <v>235</v>
      </c>
      <c r="G753" s="265" t="s">
        <v>96</v>
      </c>
      <c r="H753" s="277" t="s">
        <v>134</v>
      </c>
      <c r="I753" s="276">
        <v>17.399999999999999</v>
      </c>
      <c r="J753" s="296">
        <f t="shared" si="108"/>
        <v>251</v>
      </c>
      <c r="K753" s="280">
        <v>251</v>
      </c>
      <c r="L753" s="298"/>
      <c r="M753" s="280"/>
      <c r="N753" s="281" t="e">
        <f t="shared" si="109"/>
        <v>#DIV/0!</v>
      </c>
      <c r="O753" s="281">
        <f t="shared" si="110"/>
        <v>0</v>
      </c>
      <c r="P753" s="281">
        <f t="shared" si="111"/>
        <v>0</v>
      </c>
      <c r="Q753" s="282">
        <f>IF(K753="nio",0,IF(K753&gt;0,VLOOKUP(G753,'3-Productie normen'!A:N,VLOOKUP(K753,'3-Productie normen'!$B$31:$C$37,2,FALSE),FALSE)))/VLOOKUP(B753,'2-Kosten per locatie'!$A$14:$C$28,3,FALSE)</f>
        <v>0</v>
      </c>
      <c r="R753" s="282">
        <f t="shared" si="112"/>
        <v>0</v>
      </c>
      <c r="S753" s="282">
        <f t="shared" si="113"/>
        <v>0</v>
      </c>
      <c r="T753" s="283">
        <f>VLOOKUP(G753,'3-Productie normen'!A:N,11,FALSE)</f>
        <v>0</v>
      </c>
      <c r="U753" s="283"/>
      <c r="V753" s="189"/>
      <c r="W753" s="284">
        <f t="shared" si="114"/>
        <v>4367.3999999999996</v>
      </c>
    </row>
    <row r="754" spans="1:23" ht="14.1" customHeight="1">
      <c r="A754" s="37">
        <f t="shared" si="101"/>
        <v>754</v>
      </c>
      <c r="B754" s="265" t="s">
        <v>51</v>
      </c>
      <c r="C754" s="265" t="s">
        <v>130</v>
      </c>
      <c r="D754" s="276"/>
      <c r="E754" s="276" t="s">
        <v>975</v>
      </c>
      <c r="F754" s="265" t="s">
        <v>164</v>
      </c>
      <c r="G754" s="265" t="s">
        <v>96</v>
      </c>
      <c r="H754" s="277" t="s">
        <v>134</v>
      </c>
      <c r="I754" s="276">
        <v>11.9</v>
      </c>
      <c r="J754" s="296">
        <f t="shared" si="108"/>
        <v>251</v>
      </c>
      <c r="K754" s="280">
        <v>251</v>
      </c>
      <c r="L754" s="298"/>
      <c r="M754" s="280"/>
      <c r="N754" s="281" t="e">
        <f t="shared" si="109"/>
        <v>#DIV/0!</v>
      </c>
      <c r="O754" s="281">
        <f t="shared" si="110"/>
        <v>0</v>
      </c>
      <c r="P754" s="281">
        <f t="shared" si="111"/>
        <v>0</v>
      </c>
      <c r="Q754" s="282">
        <f>IF(K754="nio",0,IF(K754&gt;0,VLOOKUP(G754,'3-Productie normen'!A:N,VLOOKUP(K754,'3-Productie normen'!$B$31:$C$37,2,FALSE),FALSE)))/VLOOKUP(B754,'2-Kosten per locatie'!$A$14:$C$28,3,FALSE)</f>
        <v>0</v>
      </c>
      <c r="R754" s="282">
        <f t="shared" si="112"/>
        <v>0</v>
      </c>
      <c r="S754" s="282">
        <f t="shared" si="113"/>
        <v>0</v>
      </c>
      <c r="T754" s="283">
        <f>VLOOKUP(G754,'3-Productie normen'!A:N,11,FALSE)</f>
        <v>0</v>
      </c>
      <c r="U754" s="283"/>
      <c r="V754" s="189"/>
      <c r="W754" s="284">
        <f t="shared" si="114"/>
        <v>2986.9</v>
      </c>
    </row>
    <row r="755" spans="1:23" ht="14.1" customHeight="1">
      <c r="A755" s="37">
        <f t="shared" si="101"/>
        <v>755</v>
      </c>
      <c r="B755" s="265" t="s">
        <v>51</v>
      </c>
      <c r="C755" s="265" t="s">
        <v>130</v>
      </c>
      <c r="D755" s="276"/>
      <c r="E755" s="276" t="s">
        <v>976</v>
      </c>
      <c r="F755" s="265" t="s">
        <v>164</v>
      </c>
      <c r="G755" s="265" t="s">
        <v>96</v>
      </c>
      <c r="H755" s="277" t="s">
        <v>134</v>
      </c>
      <c r="I755" s="276">
        <v>10.199999999999999</v>
      </c>
      <c r="J755" s="296">
        <f t="shared" si="108"/>
        <v>251</v>
      </c>
      <c r="K755" s="280">
        <v>251</v>
      </c>
      <c r="L755" s="298"/>
      <c r="M755" s="280"/>
      <c r="N755" s="281" t="e">
        <f t="shared" si="109"/>
        <v>#DIV/0!</v>
      </c>
      <c r="O755" s="281">
        <f t="shared" si="110"/>
        <v>0</v>
      </c>
      <c r="P755" s="281">
        <f t="shared" si="111"/>
        <v>0</v>
      </c>
      <c r="Q755" s="282">
        <f>IF(K755="nio",0,IF(K755&gt;0,VLOOKUP(G755,'3-Productie normen'!A:N,VLOOKUP(K755,'3-Productie normen'!$B$31:$C$37,2,FALSE),FALSE)))/VLOOKUP(B755,'2-Kosten per locatie'!$A$14:$C$28,3,FALSE)</f>
        <v>0</v>
      </c>
      <c r="R755" s="282">
        <f t="shared" si="112"/>
        <v>0</v>
      </c>
      <c r="S755" s="282">
        <f t="shared" si="113"/>
        <v>0</v>
      </c>
      <c r="T755" s="283">
        <f>VLOOKUP(G755,'3-Productie normen'!A:N,11,FALSE)</f>
        <v>0</v>
      </c>
      <c r="U755" s="283"/>
      <c r="V755" s="189"/>
      <c r="W755" s="284">
        <f t="shared" si="114"/>
        <v>2560.1999999999998</v>
      </c>
    </row>
    <row r="756" spans="1:23" ht="14.1" customHeight="1">
      <c r="A756" s="37">
        <f t="shared" si="101"/>
        <v>756</v>
      </c>
      <c r="B756" s="265" t="s">
        <v>51</v>
      </c>
      <c r="C756" s="265" t="s">
        <v>130</v>
      </c>
      <c r="D756" s="276"/>
      <c r="E756" s="276" t="s">
        <v>977</v>
      </c>
      <c r="F756" s="265" t="s">
        <v>164</v>
      </c>
      <c r="G756" s="265" t="s">
        <v>96</v>
      </c>
      <c r="H756" s="277" t="s">
        <v>134</v>
      </c>
      <c r="I756" s="276">
        <v>8.4</v>
      </c>
      <c r="J756" s="296">
        <f t="shared" si="108"/>
        <v>251</v>
      </c>
      <c r="K756" s="280">
        <v>251</v>
      </c>
      <c r="L756" s="298"/>
      <c r="M756" s="280"/>
      <c r="N756" s="281" t="e">
        <f t="shared" si="109"/>
        <v>#DIV/0!</v>
      </c>
      <c r="O756" s="281">
        <f t="shared" si="110"/>
        <v>0</v>
      </c>
      <c r="P756" s="281">
        <f t="shared" si="111"/>
        <v>0</v>
      </c>
      <c r="Q756" s="282">
        <f>IF(K756="nio",0,IF(K756&gt;0,VLOOKUP(G756,'3-Productie normen'!A:N,VLOOKUP(K756,'3-Productie normen'!$B$31:$C$37,2,FALSE),FALSE)))/VLOOKUP(B756,'2-Kosten per locatie'!$A$14:$C$28,3,FALSE)</f>
        <v>0</v>
      </c>
      <c r="R756" s="282">
        <f t="shared" si="112"/>
        <v>0</v>
      </c>
      <c r="S756" s="282">
        <f t="shared" si="113"/>
        <v>0</v>
      </c>
      <c r="T756" s="283">
        <f>VLOOKUP(G756,'3-Productie normen'!A:N,11,FALSE)</f>
        <v>0</v>
      </c>
      <c r="U756" s="283"/>
      <c r="V756" s="189"/>
      <c r="W756" s="284">
        <f t="shared" si="114"/>
        <v>2108.4</v>
      </c>
    </row>
    <row r="757" spans="1:23" ht="14.1" customHeight="1">
      <c r="A757" s="37">
        <f t="shared" si="101"/>
        <v>757</v>
      </c>
      <c r="B757" s="265" t="s">
        <v>51</v>
      </c>
      <c r="C757" s="265" t="s">
        <v>130</v>
      </c>
      <c r="D757" s="276"/>
      <c r="E757" s="276" t="s">
        <v>978</v>
      </c>
      <c r="F757" s="265" t="s">
        <v>679</v>
      </c>
      <c r="G757" s="265" t="s">
        <v>81</v>
      </c>
      <c r="H757" s="277" t="s">
        <v>134</v>
      </c>
      <c r="I757" s="276">
        <v>7.5</v>
      </c>
      <c r="J757" s="296">
        <f t="shared" si="108"/>
        <v>251</v>
      </c>
      <c r="K757" s="280">
        <v>251</v>
      </c>
      <c r="L757" s="298"/>
      <c r="M757" s="280"/>
      <c r="N757" s="281" t="e">
        <f t="shared" si="109"/>
        <v>#DIV/0!</v>
      </c>
      <c r="O757" s="281">
        <f t="shared" si="110"/>
        <v>0</v>
      </c>
      <c r="P757" s="281">
        <f t="shared" si="111"/>
        <v>0</v>
      </c>
      <c r="Q757" s="282">
        <f>IF(K757="nio",0,IF(K757&gt;0,VLOOKUP(G757,'3-Productie normen'!A:N,VLOOKUP(K757,'3-Productie normen'!$B$31:$C$37,2,FALSE),FALSE)))/VLOOKUP(B757,'2-Kosten per locatie'!$A$14:$C$28,3,FALSE)</f>
        <v>0</v>
      </c>
      <c r="R757" s="282">
        <f t="shared" si="112"/>
        <v>0</v>
      </c>
      <c r="S757" s="282">
        <f t="shared" si="113"/>
        <v>0</v>
      </c>
      <c r="T757" s="283">
        <f>VLOOKUP(G757,'3-Productie normen'!A:N,11,FALSE)</f>
        <v>0</v>
      </c>
      <c r="U757" s="283"/>
      <c r="V757" s="189"/>
      <c r="W757" s="284">
        <f t="shared" si="114"/>
        <v>1882.5</v>
      </c>
    </row>
    <row r="758" spans="1:23" ht="14.1" customHeight="1">
      <c r="A758" s="37">
        <f t="shared" si="101"/>
        <v>758</v>
      </c>
      <c r="B758" s="265" t="s">
        <v>51</v>
      </c>
      <c r="C758" s="265" t="s">
        <v>130</v>
      </c>
      <c r="D758" s="276"/>
      <c r="E758" s="276" t="s">
        <v>979</v>
      </c>
      <c r="F758" s="265" t="s">
        <v>205</v>
      </c>
      <c r="G758" s="265" t="s">
        <v>97</v>
      </c>
      <c r="H758" s="277" t="s">
        <v>138</v>
      </c>
      <c r="I758" s="276">
        <v>1.2</v>
      </c>
      <c r="J758" s="296">
        <f t="shared" si="108"/>
        <v>0</v>
      </c>
      <c r="K758" s="280" t="s">
        <v>151</v>
      </c>
      <c r="L758" s="298"/>
      <c r="M758" s="280"/>
      <c r="N758" s="281">
        <f t="shared" si="109"/>
        <v>0</v>
      </c>
      <c r="O758" s="281">
        <f t="shared" si="110"/>
        <v>0</v>
      </c>
      <c r="P758" s="281">
        <f t="shared" si="111"/>
        <v>0</v>
      </c>
      <c r="Q758" s="282">
        <f>IF(K758="nio",0,IF(K758&gt;0,VLOOKUP(G758,'3-Productie normen'!A:N,VLOOKUP(K758,'3-Productie normen'!$B$31:$C$37,2,FALSE),FALSE)))/VLOOKUP(B758,'2-Kosten per locatie'!$A$14:$C$28,3,FALSE)</f>
        <v>0</v>
      </c>
      <c r="R758" s="282">
        <f t="shared" si="112"/>
        <v>0</v>
      </c>
      <c r="S758" s="282">
        <f t="shared" si="113"/>
        <v>0</v>
      </c>
      <c r="T758" s="283">
        <f>VLOOKUP(G758,'3-Productie normen'!A:N,11,FALSE)</f>
        <v>0</v>
      </c>
      <c r="U758" s="283"/>
      <c r="V758" s="189"/>
      <c r="W758" s="284">
        <f t="shared" si="114"/>
        <v>0</v>
      </c>
    </row>
    <row r="759" spans="1:23" ht="14.1" customHeight="1">
      <c r="A759" s="37">
        <f t="shared" si="101"/>
        <v>759</v>
      </c>
      <c r="B759" s="265" t="s">
        <v>51</v>
      </c>
      <c r="C759" s="265" t="s">
        <v>130</v>
      </c>
      <c r="D759" s="276"/>
      <c r="E759" s="276" t="s">
        <v>980</v>
      </c>
      <c r="F759" s="265" t="s">
        <v>981</v>
      </c>
      <c r="G759" s="265" t="s">
        <v>97</v>
      </c>
      <c r="H759" s="277" t="s">
        <v>175</v>
      </c>
      <c r="I759" s="276">
        <v>15.5</v>
      </c>
      <c r="J759" s="296">
        <f t="shared" si="108"/>
        <v>0</v>
      </c>
      <c r="K759" s="280" t="s">
        <v>151</v>
      </c>
      <c r="L759" s="298"/>
      <c r="M759" s="280"/>
      <c r="N759" s="281">
        <f t="shared" si="109"/>
        <v>0</v>
      </c>
      <c r="O759" s="281">
        <f t="shared" si="110"/>
        <v>0</v>
      </c>
      <c r="P759" s="281">
        <f t="shared" si="111"/>
        <v>0</v>
      </c>
      <c r="Q759" s="282">
        <f>IF(K759="nio",0,IF(K759&gt;0,VLOOKUP(G759,'3-Productie normen'!A:N,VLOOKUP(K759,'3-Productie normen'!$B$31:$C$37,2,FALSE),FALSE)))/VLOOKUP(B759,'2-Kosten per locatie'!$A$14:$C$28,3,FALSE)</f>
        <v>0</v>
      </c>
      <c r="R759" s="282">
        <f t="shared" si="112"/>
        <v>0</v>
      </c>
      <c r="S759" s="282">
        <f t="shared" si="113"/>
        <v>0</v>
      </c>
      <c r="T759" s="283">
        <f>VLOOKUP(G759,'3-Productie normen'!A:N,11,FALSE)</f>
        <v>0</v>
      </c>
      <c r="U759" s="283"/>
      <c r="V759" s="189"/>
      <c r="W759" s="284">
        <f t="shared" si="114"/>
        <v>0</v>
      </c>
    </row>
    <row r="760" spans="1:23" ht="14.1" customHeight="1">
      <c r="A760" s="37">
        <f t="shared" si="101"/>
        <v>760</v>
      </c>
      <c r="B760" s="265" t="s">
        <v>51</v>
      </c>
      <c r="C760" s="265" t="s">
        <v>130</v>
      </c>
      <c r="D760" s="276"/>
      <c r="E760" s="276" t="s">
        <v>982</v>
      </c>
      <c r="F760" s="265" t="s">
        <v>695</v>
      </c>
      <c r="G760" s="265" t="s">
        <v>81</v>
      </c>
      <c r="H760" s="277" t="s">
        <v>134</v>
      </c>
      <c r="I760" s="276">
        <v>2.7</v>
      </c>
      <c r="J760" s="296">
        <f t="shared" si="108"/>
        <v>251</v>
      </c>
      <c r="K760" s="280">
        <v>251</v>
      </c>
      <c r="L760" s="298"/>
      <c r="M760" s="280"/>
      <c r="N760" s="281" t="e">
        <f t="shared" si="109"/>
        <v>#DIV/0!</v>
      </c>
      <c r="O760" s="281">
        <f t="shared" si="110"/>
        <v>0</v>
      </c>
      <c r="P760" s="281">
        <f t="shared" si="111"/>
        <v>0</v>
      </c>
      <c r="Q760" s="282">
        <f>IF(K760="nio",0,IF(K760&gt;0,VLOOKUP(G760,'3-Productie normen'!A:N,VLOOKUP(K760,'3-Productie normen'!$B$31:$C$37,2,FALSE),FALSE)))/VLOOKUP(B760,'2-Kosten per locatie'!$A$14:$C$28,3,FALSE)</f>
        <v>0</v>
      </c>
      <c r="R760" s="282">
        <f t="shared" si="112"/>
        <v>0</v>
      </c>
      <c r="S760" s="282">
        <f t="shared" si="113"/>
        <v>0</v>
      </c>
      <c r="T760" s="283">
        <f>VLOOKUP(G760,'3-Productie normen'!A:N,11,FALSE)</f>
        <v>0</v>
      </c>
      <c r="U760" s="283"/>
      <c r="V760" s="189"/>
      <c r="W760" s="284">
        <f t="shared" si="114"/>
        <v>677.7</v>
      </c>
    </row>
    <row r="761" spans="1:23" ht="14.1" customHeight="1">
      <c r="A761" s="37">
        <f t="shared" si="101"/>
        <v>761</v>
      </c>
      <c r="B761" s="265" t="s">
        <v>51</v>
      </c>
      <c r="C761" s="265" t="s">
        <v>130</v>
      </c>
      <c r="D761" s="276"/>
      <c r="E761" s="276" t="s">
        <v>983</v>
      </c>
      <c r="F761" s="265" t="s">
        <v>863</v>
      </c>
      <c r="G761" s="265" t="s">
        <v>85</v>
      </c>
      <c r="H761" s="277" t="s">
        <v>134</v>
      </c>
      <c r="I761" s="276">
        <v>7.9</v>
      </c>
      <c r="J761" s="296">
        <f t="shared" si="108"/>
        <v>251</v>
      </c>
      <c r="K761" s="280">
        <v>251</v>
      </c>
      <c r="L761" s="298"/>
      <c r="M761" s="280"/>
      <c r="N761" s="281" t="e">
        <f t="shared" si="109"/>
        <v>#DIV/0!</v>
      </c>
      <c r="O761" s="281">
        <f t="shared" si="110"/>
        <v>0</v>
      </c>
      <c r="P761" s="281">
        <f t="shared" si="111"/>
        <v>0</v>
      </c>
      <c r="Q761" s="282">
        <f>IF(K761="nio",0,IF(K761&gt;0,VLOOKUP(G761,'3-Productie normen'!A:N,VLOOKUP(K761,'3-Productie normen'!$B$31:$C$37,2,FALSE),FALSE)))/VLOOKUP(B761,'2-Kosten per locatie'!$A$14:$C$28,3,FALSE)</f>
        <v>0</v>
      </c>
      <c r="R761" s="282">
        <f t="shared" si="112"/>
        <v>0</v>
      </c>
      <c r="S761" s="282">
        <f t="shared" si="113"/>
        <v>0</v>
      </c>
      <c r="T761" s="283">
        <f>VLOOKUP(G761,'3-Productie normen'!A:N,11,FALSE)</f>
        <v>0</v>
      </c>
      <c r="U761" s="283"/>
      <c r="V761" s="189"/>
      <c r="W761" s="284">
        <f t="shared" si="114"/>
        <v>1982.9</v>
      </c>
    </row>
    <row r="762" spans="1:23" ht="14.1" customHeight="1">
      <c r="A762" s="37">
        <f t="shared" si="101"/>
        <v>762</v>
      </c>
      <c r="B762" s="265" t="s">
        <v>51</v>
      </c>
      <c r="C762" s="265" t="s">
        <v>130</v>
      </c>
      <c r="D762" s="276"/>
      <c r="E762" s="276" t="s">
        <v>984</v>
      </c>
      <c r="F762" s="265" t="s">
        <v>570</v>
      </c>
      <c r="G762" s="265" t="s">
        <v>85</v>
      </c>
      <c r="H762" s="277" t="s">
        <v>134</v>
      </c>
      <c r="I762" s="276">
        <v>35</v>
      </c>
      <c r="J762" s="296">
        <f t="shared" si="108"/>
        <v>251</v>
      </c>
      <c r="K762" s="280">
        <v>251</v>
      </c>
      <c r="L762" s="298"/>
      <c r="M762" s="280"/>
      <c r="N762" s="281" t="e">
        <f t="shared" si="109"/>
        <v>#DIV/0!</v>
      </c>
      <c r="O762" s="281">
        <f t="shared" si="110"/>
        <v>0</v>
      </c>
      <c r="P762" s="281">
        <f t="shared" si="111"/>
        <v>0</v>
      </c>
      <c r="Q762" s="282">
        <f>IF(K762="nio",0,IF(K762&gt;0,VLOOKUP(G762,'3-Productie normen'!A:N,VLOOKUP(K762,'3-Productie normen'!$B$31:$C$37,2,FALSE),FALSE)))/VLOOKUP(B762,'2-Kosten per locatie'!$A$14:$C$28,3,FALSE)</f>
        <v>0</v>
      </c>
      <c r="R762" s="282">
        <f t="shared" si="112"/>
        <v>0</v>
      </c>
      <c r="S762" s="282">
        <f t="shared" si="113"/>
        <v>0</v>
      </c>
      <c r="T762" s="283">
        <f>VLOOKUP(G762,'3-Productie normen'!A:N,11,FALSE)</f>
        <v>0</v>
      </c>
      <c r="U762" s="283"/>
      <c r="V762" s="189"/>
      <c r="W762" s="284">
        <f t="shared" si="114"/>
        <v>8785</v>
      </c>
    </row>
    <row r="763" spans="1:23" ht="14.1" customHeight="1">
      <c r="A763" s="37">
        <f t="shared" si="101"/>
        <v>763</v>
      </c>
      <c r="B763" s="265" t="s">
        <v>51</v>
      </c>
      <c r="C763" s="265" t="s">
        <v>130</v>
      </c>
      <c r="D763" s="276"/>
      <c r="E763" s="276" t="s">
        <v>985</v>
      </c>
      <c r="F763" s="265" t="s">
        <v>863</v>
      </c>
      <c r="G763" s="265" t="s">
        <v>85</v>
      </c>
      <c r="H763" s="277" t="s">
        <v>134</v>
      </c>
      <c r="I763" s="276">
        <v>3.4</v>
      </c>
      <c r="J763" s="296">
        <f t="shared" si="108"/>
        <v>251</v>
      </c>
      <c r="K763" s="280">
        <v>251</v>
      </c>
      <c r="L763" s="298"/>
      <c r="M763" s="280"/>
      <c r="N763" s="281" t="e">
        <f t="shared" si="109"/>
        <v>#DIV/0!</v>
      </c>
      <c r="O763" s="281">
        <f t="shared" si="110"/>
        <v>0</v>
      </c>
      <c r="P763" s="281">
        <f t="shared" si="111"/>
        <v>0</v>
      </c>
      <c r="Q763" s="282">
        <f>IF(K763="nio",0,IF(K763&gt;0,VLOOKUP(G763,'3-Productie normen'!A:N,VLOOKUP(K763,'3-Productie normen'!$B$31:$C$37,2,FALSE),FALSE)))/VLOOKUP(B763,'2-Kosten per locatie'!$A$14:$C$28,3,FALSE)</f>
        <v>0</v>
      </c>
      <c r="R763" s="282">
        <f t="shared" si="112"/>
        <v>0</v>
      </c>
      <c r="S763" s="282">
        <f t="shared" si="113"/>
        <v>0</v>
      </c>
      <c r="T763" s="283">
        <f>VLOOKUP(G763,'3-Productie normen'!A:N,11,FALSE)</f>
        <v>0</v>
      </c>
      <c r="U763" s="283"/>
      <c r="V763" s="189"/>
      <c r="W763" s="284">
        <f t="shared" si="114"/>
        <v>853.4</v>
      </c>
    </row>
    <row r="764" spans="1:23" ht="14.1" customHeight="1">
      <c r="A764" s="37">
        <f t="shared" si="101"/>
        <v>764</v>
      </c>
      <c r="B764" s="265" t="s">
        <v>51</v>
      </c>
      <c r="C764" s="265" t="s">
        <v>130</v>
      </c>
      <c r="D764" s="276"/>
      <c r="E764" s="276" t="s">
        <v>986</v>
      </c>
      <c r="F764" s="265" t="s">
        <v>863</v>
      </c>
      <c r="G764" s="265" t="s">
        <v>85</v>
      </c>
      <c r="H764" s="277" t="s">
        <v>134</v>
      </c>
      <c r="I764" s="276">
        <v>4.9000000000000004</v>
      </c>
      <c r="J764" s="296">
        <f t="shared" si="108"/>
        <v>251</v>
      </c>
      <c r="K764" s="280">
        <v>251</v>
      </c>
      <c r="L764" s="298"/>
      <c r="M764" s="280"/>
      <c r="N764" s="281" t="e">
        <f t="shared" si="109"/>
        <v>#DIV/0!</v>
      </c>
      <c r="O764" s="281">
        <f t="shared" si="110"/>
        <v>0</v>
      </c>
      <c r="P764" s="281">
        <f t="shared" si="111"/>
        <v>0</v>
      </c>
      <c r="Q764" s="282">
        <f>IF(K764="nio",0,IF(K764&gt;0,VLOOKUP(G764,'3-Productie normen'!A:N,VLOOKUP(K764,'3-Productie normen'!$B$31:$C$37,2,FALSE),FALSE)))/VLOOKUP(B764,'2-Kosten per locatie'!$A$14:$C$28,3,FALSE)</f>
        <v>0</v>
      </c>
      <c r="R764" s="282">
        <f t="shared" si="112"/>
        <v>0</v>
      </c>
      <c r="S764" s="282">
        <f t="shared" si="113"/>
        <v>0</v>
      </c>
      <c r="T764" s="283">
        <f>VLOOKUP(G764,'3-Productie normen'!A:N,11,FALSE)</f>
        <v>0</v>
      </c>
      <c r="U764" s="283"/>
      <c r="V764" s="189"/>
      <c r="W764" s="284">
        <f t="shared" si="114"/>
        <v>1229.9000000000001</v>
      </c>
    </row>
    <row r="765" spans="1:23" ht="14.1" customHeight="1">
      <c r="A765" s="37">
        <f t="shared" si="101"/>
        <v>765</v>
      </c>
      <c r="B765" s="265" t="s">
        <v>51</v>
      </c>
      <c r="C765" s="265" t="s">
        <v>130</v>
      </c>
      <c r="D765" s="276"/>
      <c r="E765" s="276" t="s">
        <v>987</v>
      </c>
      <c r="F765" s="265" t="s">
        <v>863</v>
      </c>
      <c r="G765" s="265" t="s">
        <v>97</v>
      </c>
      <c r="H765" s="277" t="s">
        <v>175</v>
      </c>
      <c r="I765" s="276">
        <v>33.9</v>
      </c>
      <c r="J765" s="296">
        <f t="shared" si="108"/>
        <v>0</v>
      </c>
      <c r="K765" s="280" t="s">
        <v>151</v>
      </c>
      <c r="L765" s="298"/>
      <c r="M765" s="280"/>
      <c r="N765" s="281">
        <f t="shared" si="109"/>
        <v>0</v>
      </c>
      <c r="O765" s="281">
        <f t="shared" si="110"/>
        <v>0</v>
      </c>
      <c r="P765" s="281">
        <f t="shared" si="111"/>
        <v>0</v>
      </c>
      <c r="Q765" s="282">
        <f>IF(K765="nio",0,IF(K765&gt;0,VLOOKUP(G765,'3-Productie normen'!A:N,VLOOKUP(K765,'3-Productie normen'!$B$31:$C$37,2,FALSE),FALSE)))/VLOOKUP(B765,'2-Kosten per locatie'!$A$14:$C$28,3,FALSE)</f>
        <v>0</v>
      </c>
      <c r="R765" s="282">
        <f t="shared" si="112"/>
        <v>0</v>
      </c>
      <c r="S765" s="282">
        <f t="shared" si="113"/>
        <v>0</v>
      </c>
      <c r="T765" s="283">
        <f>VLOOKUP(G765,'3-Productie normen'!A:N,11,FALSE)</f>
        <v>0</v>
      </c>
      <c r="U765" s="283"/>
      <c r="V765" s="189"/>
      <c r="W765" s="284">
        <f t="shared" si="114"/>
        <v>0</v>
      </c>
    </row>
    <row r="766" spans="1:23" ht="14.1" customHeight="1">
      <c r="A766" s="37">
        <f t="shared" si="101"/>
        <v>766</v>
      </c>
      <c r="B766" s="265" t="s">
        <v>51</v>
      </c>
      <c r="C766" s="265" t="s">
        <v>130</v>
      </c>
      <c r="D766" s="276"/>
      <c r="E766" s="276" t="s">
        <v>988</v>
      </c>
      <c r="F766" s="265" t="s">
        <v>89</v>
      </c>
      <c r="G766" s="265" t="s">
        <v>97</v>
      </c>
      <c r="H766" s="277" t="s">
        <v>134</v>
      </c>
      <c r="I766" s="276">
        <v>1.9</v>
      </c>
      <c r="J766" s="296">
        <f t="shared" si="108"/>
        <v>0</v>
      </c>
      <c r="K766" s="280" t="s">
        <v>151</v>
      </c>
      <c r="L766" s="298"/>
      <c r="M766" s="280"/>
      <c r="N766" s="281">
        <f t="shared" si="109"/>
        <v>0</v>
      </c>
      <c r="O766" s="281">
        <f t="shared" si="110"/>
        <v>0</v>
      </c>
      <c r="P766" s="281">
        <f t="shared" si="111"/>
        <v>0</v>
      </c>
      <c r="Q766" s="282">
        <f>IF(K766="nio",0,IF(K766&gt;0,VLOOKUP(G766,'3-Productie normen'!A:N,VLOOKUP(K766,'3-Productie normen'!$B$31:$C$37,2,FALSE),FALSE)))/VLOOKUP(B766,'2-Kosten per locatie'!$A$14:$C$28,3,FALSE)</f>
        <v>0</v>
      </c>
      <c r="R766" s="282">
        <f t="shared" si="112"/>
        <v>0</v>
      </c>
      <c r="S766" s="282">
        <f t="shared" si="113"/>
        <v>0</v>
      </c>
      <c r="T766" s="283">
        <f>VLOOKUP(G766,'3-Productie normen'!A:N,11,FALSE)</f>
        <v>0</v>
      </c>
      <c r="U766" s="283"/>
      <c r="V766" s="189"/>
      <c r="W766" s="284">
        <f t="shared" si="114"/>
        <v>0</v>
      </c>
    </row>
    <row r="767" spans="1:23" ht="14.1" customHeight="1">
      <c r="A767" s="37">
        <f t="shared" si="101"/>
        <v>767</v>
      </c>
      <c r="B767" s="265" t="s">
        <v>51</v>
      </c>
      <c r="C767" s="265" t="s">
        <v>130</v>
      </c>
      <c r="D767" s="276"/>
      <c r="E767" s="276" t="s">
        <v>989</v>
      </c>
      <c r="F767" s="265" t="s">
        <v>623</v>
      </c>
      <c r="G767" s="265" t="s">
        <v>94</v>
      </c>
      <c r="H767" s="277" t="s">
        <v>175</v>
      </c>
      <c r="I767" s="276">
        <v>3.9</v>
      </c>
      <c r="J767" s="296">
        <f t="shared" si="108"/>
        <v>251</v>
      </c>
      <c r="K767" s="280">
        <v>251</v>
      </c>
      <c r="L767" s="298"/>
      <c r="M767" s="280"/>
      <c r="N767" s="281" t="e">
        <f t="shared" si="109"/>
        <v>#DIV/0!</v>
      </c>
      <c r="O767" s="281">
        <f t="shared" si="110"/>
        <v>0</v>
      </c>
      <c r="P767" s="281">
        <f t="shared" si="111"/>
        <v>0</v>
      </c>
      <c r="Q767" s="282">
        <f>IF(K767="nio",0,IF(K767&gt;0,VLOOKUP(G767,'3-Productie normen'!A:N,VLOOKUP(K767,'3-Productie normen'!$B$31:$C$37,2,FALSE),FALSE)))/VLOOKUP(B767,'2-Kosten per locatie'!$A$14:$C$28,3,FALSE)</f>
        <v>0</v>
      </c>
      <c r="R767" s="282">
        <f t="shared" si="112"/>
        <v>0</v>
      </c>
      <c r="S767" s="282">
        <f t="shared" si="113"/>
        <v>0</v>
      </c>
      <c r="T767" s="283">
        <f>VLOOKUP(G767,'3-Productie normen'!A:N,11,FALSE)</f>
        <v>0</v>
      </c>
      <c r="U767" s="283"/>
      <c r="V767" s="189"/>
      <c r="W767" s="284">
        <f t="shared" si="114"/>
        <v>978.9</v>
      </c>
    </row>
    <row r="768" spans="1:23" ht="14.1" customHeight="1">
      <c r="A768" s="37">
        <f t="shared" si="101"/>
        <v>768</v>
      </c>
      <c r="B768" s="265" t="s">
        <v>51</v>
      </c>
      <c r="C768" s="265" t="s">
        <v>130</v>
      </c>
      <c r="D768" s="276"/>
      <c r="E768" s="276" t="s">
        <v>990</v>
      </c>
      <c r="F768" s="265" t="s">
        <v>623</v>
      </c>
      <c r="G768" s="265" t="s">
        <v>94</v>
      </c>
      <c r="H768" s="277" t="s">
        <v>175</v>
      </c>
      <c r="I768" s="276">
        <v>3.8</v>
      </c>
      <c r="J768" s="296">
        <f t="shared" si="108"/>
        <v>251</v>
      </c>
      <c r="K768" s="280">
        <v>251</v>
      </c>
      <c r="L768" s="298"/>
      <c r="M768" s="280"/>
      <c r="N768" s="281" t="e">
        <f t="shared" si="109"/>
        <v>#DIV/0!</v>
      </c>
      <c r="O768" s="281">
        <f t="shared" si="110"/>
        <v>0</v>
      </c>
      <c r="P768" s="281">
        <f t="shared" si="111"/>
        <v>0</v>
      </c>
      <c r="Q768" s="282">
        <f>IF(K768="nio",0,IF(K768&gt;0,VLOOKUP(G768,'3-Productie normen'!A:N,VLOOKUP(K768,'3-Productie normen'!$B$31:$C$37,2,FALSE),FALSE)))/VLOOKUP(B768,'2-Kosten per locatie'!$A$14:$C$28,3,FALSE)</f>
        <v>0</v>
      </c>
      <c r="R768" s="282">
        <f t="shared" si="112"/>
        <v>0</v>
      </c>
      <c r="S768" s="282">
        <f t="shared" si="113"/>
        <v>0</v>
      </c>
      <c r="T768" s="283">
        <f>VLOOKUP(G768,'3-Productie normen'!A:N,11,FALSE)</f>
        <v>0</v>
      </c>
      <c r="U768" s="283"/>
      <c r="V768" s="189"/>
      <c r="W768" s="284">
        <f t="shared" si="114"/>
        <v>953.8</v>
      </c>
    </row>
    <row r="769" spans="1:23" ht="14.1" customHeight="1">
      <c r="A769" s="37">
        <f t="shared" si="101"/>
        <v>769</v>
      </c>
      <c r="B769" s="265" t="s">
        <v>51</v>
      </c>
      <c r="C769" s="265" t="s">
        <v>130</v>
      </c>
      <c r="D769" s="276"/>
      <c r="E769" s="276" t="s">
        <v>991</v>
      </c>
      <c r="F769" s="265" t="s">
        <v>225</v>
      </c>
      <c r="G769" s="265" t="s">
        <v>86</v>
      </c>
      <c r="H769" s="277" t="s">
        <v>175</v>
      </c>
      <c r="I769" s="276">
        <v>10.1</v>
      </c>
      <c r="J769" s="296">
        <f t="shared" si="108"/>
        <v>251</v>
      </c>
      <c r="K769" s="280">
        <v>251</v>
      </c>
      <c r="L769" s="298"/>
      <c r="M769" s="280"/>
      <c r="N769" s="281" t="e">
        <f t="shared" si="109"/>
        <v>#DIV/0!</v>
      </c>
      <c r="O769" s="281">
        <f t="shared" si="110"/>
        <v>0</v>
      </c>
      <c r="P769" s="281">
        <f t="shared" si="111"/>
        <v>0</v>
      </c>
      <c r="Q769" s="282">
        <f>IF(K769="nio",0,IF(K769&gt;0,VLOOKUP(G769,'3-Productie normen'!A:N,VLOOKUP(K769,'3-Productie normen'!$B$31:$C$37,2,FALSE),FALSE)))/VLOOKUP(B769,'2-Kosten per locatie'!$A$14:$C$28,3,FALSE)</f>
        <v>0</v>
      </c>
      <c r="R769" s="282">
        <f t="shared" si="112"/>
        <v>0</v>
      </c>
      <c r="S769" s="282">
        <f t="shared" si="113"/>
        <v>0</v>
      </c>
      <c r="T769" s="283">
        <f>VLOOKUP(G769,'3-Productie normen'!A:N,11,FALSE)</f>
        <v>0</v>
      </c>
      <c r="U769" s="283"/>
      <c r="V769" s="189"/>
      <c r="W769" s="284">
        <f t="shared" si="114"/>
        <v>2535.1</v>
      </c>
    </row>
    <row r="770" spans="1:23" ht="14.1" customHeight="1">
      <c r="A770" s="37">
        <f t="shared" si="101"/>
        <v>770</v>
      </c>
      <c r="B770" s="265" t="s">
        <v>51</v>
      </c>
      <c r="C770" s="265" t="s">
        <v>130</v>
      </c>
      <c r="D770" s="276"/>
      <c r="E770" s="276" t="s">
        <v>992</v>
      </c>
      <c r="F770" s="265" t="s">
        <v>205</v>
      </c>
      <c r="G770" s="265" t="s">
        <v>97</v>
      </c>
      <c r="H770" s="277" t="s">
        <v>134</v>
      </c>
      <c r="I770" s="276">
        <v>8.3000000000000007</v>
      </c>
      <c r="J770" s="296">
        <f t="shared" si="108"/>
        <v>0</v>
      </c>
      <c r="K770" s="280" t="s">
        <v>151</v>
      </c>
      <c r="L770" s="298"/>
      <c r="M770" s="280"/>
      <c r="N770" s="281">
        <f t="shared" si="109"/>
        <v>0</v>
      </c>
      <c r="O770" s="281">
        <f t="shared" si="110"/>
        <v>0</v>
      </c>
      <c r="P770" s="281">
        <f t="shared" si="111"/>
        <v>0</v>
      </c>
      <c r="Q770" s="282">
        <f>IF(K770="nio",0,IF(K770&gt;0,VLOOKUP(G770,'3-Productie normen'!A:N,VLOOKUP(K770,'3-Productie normen'!$B$31:$C$37,2,FALSE),FALSE)))/VLOOKUP(B770,'2-Kosten per locatie'!$A$14:$C$28,3,FALSE)</f>
        <v>0</v>
      </c>
      <c r="R770" s="282">
        <f t="shared" si="112"/>
        <v>0</v>
      </c>
      <c r="S770" s="282">
        <f t="shared" si="113"/>
        <v>0</v>
      </c>
      <c r="T770" s="283">
        <f>VLOOKUP(G770,'3-Productie normen'!A:N,11,FALSE)</f>
        <v>0</v>
      </c>
      <c r="U770" s="283"/>
      <c r="V770" s="189"/>
      <c r="W770" s="284">
        <f t="shared" si="114"/>
        <v>0</v>
      </c>
    </row>
    <row r="771" spans="1:23" ht="14.1" customHeight="1">
      <c r="A771" s="37">
        <f t="shared" si="101"/>
        <v>771</v>
      </c>
      <c r="B771" s="265" t="s">
        <v>51</v>
      </c>
      <c r="C771" s="265" t="s">
        <v>130</v>
      </c>
      <c r="D771" s="276"/>
      <c r="E771" s="276" t="s">
        <v>993</v>
      </c>
      <c r="F771" s="265" t="s">
        <v>205</v>
      </c>
      <c r="G771" s="265" t="s">
        <v>97</v>
      </c>
      <c r="H771" s="277" t="s">
        <v>175</v>
      </c>
      <c r="I771" s="276">
        <v>1</v>
      </c>
      <c r="J771" s="296">
        <f t="shared" si="108"/>
        <v>0</v>
      </c>
      <c r="K771" s="280" t="s">
        <v>151</v>
      </c>
      <c r="L771" s="298"/>
      <c r="M771" s="280"/>
      <c r="N771" s="281">
        <f t="shared" si="109"/>
        <v>0</v>
      </c>
      <c r="O771" s="281">
        <f t="shared" si="110"/>
        <v>0</v>
      </c>
      <c r="P771" s="281">
        <f t="shared" si="111"/>
        <v>0</v>
      </c>
      <c r="Q771" s="282">
        <f>IF(K771="nio",0,IF(K771&gt;0,VLOOKUP(G771,'3-Productie normen'!A:N,VLOOKUP(K771,'3-Productie normen'!$B$31:$C$37,2,FALSE),FALSE)))/VLOOKUP(B771,'2-Kosten per locatie'!$A$14:$C$28,3,FALSE)</f>
        <v>0</v>
      </c>
      <c r="R771" s="282">
        <f t="shared" si="112"/>
        <v>0</v>
      </c>
      <c r="S771" s="282">
        <f t="shared" si="113"/>
        <v>0</v>
      </c>
      <c r="T771" s="283">
        <f>VLOOKUP(G771,'3-Productie normen'!A:N,11,FALSE)</f>
        <v>0</v>
      </c>
      <c r="U771" s="283"/>
      <c r="V771" s="189"/>
      <c r="W771" s="284">
        <f t="shared" si="114"/>
        <v>0</v>
      </c>
    </row>
    <row r="772" spans="1:23" ht="14.1" customHeight="1">
      <c r="A772" s="37">
        <f t="shared" si="101"/>
        <v>772</v>
      </c>
      <c r="B772" s="265" t="s">
        <v>51</v>
      </c>
      <c r="C772" s="265" t="s">
        <v>130</v>
      </c>
      <c r="D772" s="276"/>
      <c r="E772" s="276" t="s">
        <v>994</v>
      </c>
      <c r="F772" s="265" t="s">
        <v>863</v>
      </c>
      <c r="G772" s="265" t="s">
        <v>97</v>
      </c>
      <c r="H772" s="277" t="s">
        <v>134</v>
      </c>
      <c r="I772" s="276">
        <v>3.6</v>
      </c>
      <c r="J772" s="296">
        <f t="shared" si="108"/>
        <v>0</v>
      </c>
      <c r="K772" s="280" t="s">
        <v>151</v>
      </c>
      <c r="L772" s="298"/>
      <c r="M772" s="280"/>
      <c r="N772" s="281">
        <f t="shared" si="109"/>
        <v>0</v>
      </c>
      <c r="O772" s="281">
        <f t="shared" si="110"/>
        <v>0</v>
      </c>
      <c r="P772" s="281">
        <f t="shared" si="111"/>
        <v>0</v>
      </c>
      <c r="Q772" s="282">
        <f>IF(K772="nio",0,IF(K772&gt;0,VLOOKUP(G772,'3-Productie normen'!A:N,VLOOKUP(K772,'3-Productie normen'!$B$31:$C$37,2,FALSE),FALSE)))/VLOOKUP(B772,'2-Kosten per locatie'!$A$14:$C$28,3,FALSE)</f>
        <v>0</v>
      </c>
      <c r="R772" s="282">
        <f t="shared" si="112"/>
        <v>0</v>
      </c>
      <c r="S772" s="282">
        <f t="shared" si="113"/>
        <v>0</v>
      </c>
      <c r="T772" s="283">
        <f>VLOOKUP(G772,'3-Productie normen'!A:N,11,FALSE)</f>
        <v>0</v>
      </c>
      <c r="U772" s="283"/>
      <c r="V772" s="189"/>
      <c r="W772" s="284">
        <f t="shared" si="114"/>
        <v>0</v>
      </c>
    </row>
    <row r="773" spans="1:23" ht="14.1" customHeight="1">
      <c r="A773" s="37">
        <f t="shared" si="101"/>
        <v>773</v>
      </c>
      <c r="B773" s="265" t="s">
        <v>51</v>
      </c>
      <c r="C773" s="265" t="s">
        <v>130</v>
      </c>
      <c r="D773" s="276"/>
      <c r="E773" s="276" t="s">
        <v>995</v>
      </c>
      <c r="F773" s="265" t="s">
        <v>996</v>
      </c>
      <c r="G773" s="265" t="s">
        <v>90</v>
      </c>
      <c r="H773" s="277" t="s">
        <v>134</v>
      </c>
      <c r="I773" s="276">
        <v>39.799999999999997</v>
      </c>
      <c r="J773" s="296">
        <f t="shared" si="108"/>
        <v>251</v>
      </c>
      <c r="K773" s="280">
        <v>251</v>
      </c>
      <c r="L773" s="298"/>
      <c r="M773" s="280"/>
      <c r="N773" s="281" t="e">
        <f t="shared" si="109"/>
        <v>#DIV/0!</v>
      </c>
      <c r="O773" s="281">
        <f t="shared" si="110"/>
        <v>0</v>
      </c>
      <c r="P773" s="281">
        <f t="shared" si="111"/>
        <v>0</v>
      </c>
      <c r="Q773" s="282">
        <f>IF(K773="nio",0,IF(K773&gt;0,VLOOKUP(G773,'3-Productie normen'!A:N,VLOOKUP(K773,'3-Productie normen'!$B$31:$C$37,2,FALSE),FALSE)))/VLOOKUP(B773,'2-Kosten per locatie'!$A$14:$C$28,3,FALSE)</f>
        <v>0</v>
      </c>
      <c r="R773" s="282">
        <f t="shared" si="112"/>
        <v>0</v>
      </c>
      <c r="S773" s="282">
        <f t="shared" si="113"/>
        <v>0</v>
      </c>
      <c r="T773" s="283">
        <f>VLOOKUP(G773,'3-Productie normen'!A:N,11,FALSE)</f>
        <v>0</v>
      </c>
      <c r="U773" s="283"/>
      <c r="V773" s="189"/>
      <c r="W773" s="284">
        <f t="shared" si="114"/>
        <v>9989.7999999999993</v>
      </c>
    </row>
    <row r="774" spans="1:23" ht="14.1" customHeight="1">
      <c r="A774" s="37">
        <f t="shared" si="101"/>
        <v>774</v>
      </c>
      <c r="B774" s="265" t="s">
        <v>51</v>
      </c>
      <c r="C774" s="265" t="s">
        <v>130</v>
      </c>
      <c r="D774" s="276"/>
      <c r="E774" s="276" t="s">
        <v>997</v>
      </c>
      <c r="F774" s="265" t="s">
        <v>167</v>
      </c>
      <c r="G774" s="265" t="s">
        <v>81</v>
      </c>
      <c r="H774" s="277" t="s">
        <v>134</v>
      </c>
      <c r="I774" s="276">
        <v>6.1</v>
      </c>
      <c r="J774" s="296">
        <f t="shared" si="108"/>
        <v>251</v>
      </c>
      <c r="K774" s="280">
        <v>251</v>
      </c>
      <c r="L774" s="298"/>
      <c r="M774" s="280"/>
      <c r="N774" s="281" t="e">
        <f t="shared" si="109"/>
        <v>#DIV/0!</v>
      </c>
      <c r="O774" s="281">
        <f t="shared" si="110"/>
        <v>0</v>
      </c>
      <c r="P774" s="281">
        <f t="shared" si="111"/>
        <v>0</v>
      </c>
      <c r="Q774" s="282">
        <f>IF(K774="nio",0,IF(K774&gt;0,VLOOKUP(G774,'3-Productie normen'!A:N,VLOOKUP(K774,'3-Productie normen'!$B$31:$C$37,2,FALSE),FALSE)))/VLOOKUP(B774,'2-Kosten per locatie'!$A$14:$C$28,3,FALSE)</f>
        <v>0</v>
      </c>
      <c r="R774" s="282">
        <f t="shared" si="112"/>
        <v>0</v>
      </c>
      <c r="S774" s="282">
        <f t="shared" si="113"/>
        <v>0</v>
      </c>
      <c r="T774" s="283">
        <f>VLOOKUP(G774,'3-Productie normen'!A:N,11,FALSE)</f>
        <v>0</v>
      </c>
      <c r="U774" s="283"/>
      <c r="V774" s="189"/>
      <c r="W774" s="284">
        <f t="shared" si="114"/>
        <v>1531.1</v>
      </c>
    </row>
    <row r="775" spans="1:23" ht="14.1" customHeight="1">
      <c r="A775" s="37">
        <f t="shared" si="101"/>
        <v>775</v>
      </c>
      <c r="B775" s="265" t="s">
        <v>51</v>
      </c>
      <c r="C775" s="265" t="s">
        <v>130</v>
      </c>
      <c r="D775" s="276"/>
      <c r="E775" s="276" t="s">
        <v>998</v>
      </c>
      <c r="F775" s="265" t="s">
        <v>167</v>
      </c>
      <c r="G775" s="265" t="s">
        <v>81</v>
      </c>
      <c r="H775" s="277" t="s">
        <v>134</v>
      </c>
      <c r="I775" s="276">
        <v>6.1</v>
      </c>
      <c r="J775" s="296">
        <f t="shared" si="108"/>
        <v>251</v>
      </c>
      <c r="K775" s="280">
        <v>251</v>
      </c>
      <c r="L775" s="298"/>
      <c r="M775" s="280"/>
      <c r="N775" s="281" t="e">
        <f t="shared" si="109"/>
        <v>#DIV/0!</v>
      </c>
      <c r="O775" s="281">
        <f t="shared" si="110"/>
        <v>0</v>
      </c>
      <c r="P775" s="281">
        <f t="shared" si="111"/>
        <v>0</v>
      </c>
      <c r="Q775" s="282">
        <f>IF(K775="nio",0,IF(K775&gt;0,VLOOKUP(G775,'3-Productie normen'!A:N,VLOOKUP(K775,'3-Productie normen'!$B$31:$C$37,2,FALSE),FALSE)))/VLOOKUP(B775,'2-Kosten per locatie'!$A$14:$C$28,3,FALSE)</f>
        <v>0</v>
      </c>
      <c r="R775" s="282">
        <f t="shared" si="112"/>
        <v>0</v>
      </c>
      <c r="S775" s="282">
        <f t="shared" si="113"/>
        <v>0</v>
      </c>
      <c r="T775" s="283">
        <f>VLOOKUP(G775,'3-Productie normen'!A:N,11,FALSE)</f>
        <v>0</v>
      </c>
      <c r="U775" s="283"/>
      <c r="V775" s="189"/>
      <c r="W775" s="284">
        <f t="shared" si="114"/>
        <v>1531.1</v>
      </c>
    </row>
    <row r="776" spans="1:23" ht="14.1" customHeight="1">
      <c r="A776" s="37">
        <f t="shared" si="101"/>
        <v>776</v>
      </c>
      <c r="B776" s="265" t="s">
        <v>51</v>
      </c>
      <c r="C776" s="265" t="s">
        <v>130</v>
      </c>
      <c r="D776" s="276"/>
      <c r="E776" s="276" t="s">
        <v>999</v>
      </c>
      <c r="F776" s="265" t="s">
        <v>679</v>
      </c>
      <c r="G776" s="265" t="s">
        <v>81</v>
      </c>
      <c r="H776" s="277" t="s">
        <v>134</v>
      </c>
      <c r="I776" s="276">
        <v>3</v>
      </c>
      <c r="J776" s="296">
        <f t="shared" si="108"/>
        <v>251</v>
      </c>
      <c r="K776" s="280">
        <v>251</v>
      </c>
      <c r="L776" s="298"/>
      <c r="M776" s="280"/>
      <c r="N776" s="281" t="e">
        <f t="shared" si="109"/>
        <v>#DIV/0!</v>
      </c>
      <c r="O776" s="281">
        <f t="shared" si="110"/>
        <v>0</v>
      </c>
      <c r="P776" s="281">
        <f t="shared" si="111"/>
        <v>0</v>
      </c>
      <c r="Q776" s="282">
        <f>IF(K776="nio",0,IF(K776&gt;0,VLOOKUP(G776,'3-Productie normen'!A:N,VLOOKUP(K776,'3-Productie normen'!$B$31:$C$37,2,FALSE),FALSE)))/VLOOKUP(B776,'2-Kosten per locatie'!$A$14:$C$28,3,FALSE)</f>
        <v>0</v>
      </c>
      <c r="R776" s="282">
        <f t="shared" si="112"/>
        <v>0</v>
      </c>
      <c r="S776" s="282">
        <f t="shared" si="113"/>
        <v>0</v>
      </c>
      <c r="T776" s="283">
        <f>VLOOKUP(G776,'3-Productie normen'!A:N,11,FALSE)</f>
        <v>0</v>
      </c>
      <c r="U776" s="283"/>
      <c r="V776" s="189"/>
      <c r="W776" s="284">
        <f t="shared" si="114"/>
        <v>753</v>
      </c>
    </row>
    <row r="777" spans="1:23" ht="14.1" customHeight="1">
      <c r="A777" s="37">
        <f t="shared" si="101"/>
        <v>777</v>
      </c>
      <c r="B777" s="265" t="s">
        <v>51</v>
      </c>
      <c r="C777" s="265" t="s">
        <v>130</v>
      </c>
      <c r="D777" s="276"/>
      <c r="E777" s="276" t="s">
        <v>1000</v>
      </c>
      <c r="F777" s="265" t="s">
        <v>679</v>
      </c>
      <c r="G777" s="265" t="s">
        <v>81</v>
      </c>
      <c r="H777" s="277" t="s">
        <v>134</v>
      </c>
      <c r="I777" s="276">
        <v>3</v>
      </c>
      <c r="J777" s="296">
        <f t="shared" si="108"/>
        <v>251</v>
      </c>
      <c r="K777" s="280">
        <v>251</v>
      </c>
      <c r="L777" s="298"/>
      <c r="M777" s="280"/>
      <c r="N777" s="281" t="e">
        <f t="shared" si="109"/>
        <v>#DIV/0!</v>
      </c>
      <c r="O777" s="281">
        <f t="shared" si="110"/>
        <v>0</v>
      </c>
      <c r="P777" s="281">
        <f t="shared" si="111"/>
        <v>0</v>
      </c>
      <c r="Q777" s="282">
        <f>IF(K777="nio",0,IF(K777&gt;0,VLOOKUP(G777,'3-Productie normen'!A:N,VLOOKUP(K777,'3-Productie normen'!$B$31:$C$37,2,FALSE),FALSE)))/VLOOKUP(B777,'2-Kosten per locatie'!$A$14:$C$28,3,FALSE)</f>
        <v>0</v>
      </c>
      <c r="R777" s="282">
        <f t="shared" si="112"/>
        <v>0</v>
      </c>
      <c r="S777" s="282">
        <f t="shared" si="113"/>
        <v>0</v>
      </c>
      <c r="T777" s="283">
        <f>VLOOKUP(G777,'3-Productie normen'!A:N,11,FALSE)</f>
        <v>0</v>
      </c>
      <c r="U777" s="283"/>
      <c r="V777" s="189"/>
      <c r="W777" s="284">
        <f t="shared" si="114"/>
        <v>753</v>
      </c>
    </row>
    <row r="778" spans="1:23" ht="14.1" customHeight="1">
      <c r="A778" s="37">
        <f t="shared" si="101"/>
        <v>778</v>
      </c>
      <c r="B778" s="265" t="s">
        <v>51</v>
      </c>
      <c r="C778" s="265" t="s">
        <v>130</v>
      </c>
      <c r="D778" s="276"/>
      <c r="E778" s="276" t="s">
        <v>1001</v>
      </c>
      <c r="F778" s="265" t="s">
        <v>167</v>
      </c>
      <c r="G778" s="265" t="s">
        <v>81</v>
      </c>
      <c r="H778" s="277" t="s">
        <v>134</v>
      </c>
      <c r="I778" s="276">
        <v>77.099999999999994</v>
      </c>
      <c r="J778" s="296">
        <f t="shared" si="108"/>
        <v>251</v>
      </c>
      <c r="K778" s="280">
        <v>251</v>
      </c>
      <c r="L778" s="298"/>
      <c r="M778" s="280"/>
      <c r="N778" s="281" t="e">
        <f t="shared" si="109"/>
        <v>#DIV/0!</v>
      </c>
      <c r="O778" s="281">
        <f t="shared" si="110"/>
        <v>0</v>
      </c>
      <c r="P778" s="281">
        <f t="shared" si="111"/>
        <v>0</v>
      </c>
      <c r="Q778" s="282">
        <f>IF(K778="nio",0,IF(K778&gt;0,VLOOKUP(G778,'3-Productie normen'!A:N,VLOOKUP(K778,'3-Productie normen'!$B$31:$C$37,2,FALSE),FALSE)))/VLOOKUP(B778,'2-Kosten per locatie'!$A$14:$C$28,3,FALSE)</f>
        <v>0</v>
      </c>
      <c r="R778" s="282">
        <f t="shared" si="112"/>
        <v>0</v>
      </c>
      <c r="S778" s="282">
        <f t="shared" si="113"/>
        <v>0</v>
      </c>
      <c r="T778" s="283">
        <f>VLOOKUP(G778,'3-Productie normen'!A:N,11,FALSE)</f>
        <v>0</v>
      </c>
      <c r="U778" s="283"/>
      <c r="V778" s="189"/>
      <c r="W778" s="284">
        <f t="shared" si="114"/>
        <v>19352.099999999999</v>
      </c>
    </row>
    <row r="779" spans="1:23" ht="14.1" customHeight="1">
      <c r="A779" s="37">
        <f t="shared" ref="A779:A841" si="115">A778+1</f>
        <v>779</v>
      </c>
      <c r="B779" s="265" t="s">
        <v>51</v>
      </c>
      <c r="C779" s="265" t="s">
        <v>130</v>
      </c>
      <c r="D779" s="276"/>
      <c r="E779" s="276" t="s">
        <v>1002</v>
      </c>
      <c r="F779" s="265" t="s">
        <v>167</v>
      </c>
      <c r="G779" s="265" t="s">
        <v>81</v>
      </c>
      <c r="H779" s="277" t="s">
        <v>134</v>
      </c>
      <c r="I779" s="276">
        <v>16.8</v>
      </c>
      <c r="J779" s="296">
        <f t="shared" si="108"/>
        <v>251</v>
      </c>
      <c r="K779" s="280">
        <v>251</v>
      </c>
      <c r="L779" s="298"/>
      <c r="M779" s="280"/>
      <c r="N779" s="281" t="e">
        <f t="shared" si="109"/>
        <v>#DIV/0!</v>
      </c>
      <c r="O779" s="281">
        <f t="shared" si="110"/>
        <v>0</v>
      </c>
      <c r="P779" s="281">
        <f t="shared" si="111"/>
        <v>0</v>
      </c>
      <c r="Q779" s="282">
        <f>IF(K779="nio",0,IF(K779&gt;0,VLOOKUP(G779,'3-Productie normen'!A:N,VLOOKUP(K779,'3-Productie normen'!$B$31:$C$37,2,FALSE),FALSE)))/VLOOKUP(B779,'2-Kosten per locatie'!$A$14:$C$28,3,FALSE)</f>
        <v>0</v>
      </c>
      <c r="R779" s="282">
        <f t="shared" si="112"/>
        <v>0</v>
      </c>
      <c r="S779" s="282">
        <f t="shared" si="113"/>
        <v>0</v>
      </c>
      <c r="T779" s="283">
        <f>VLOOKUP(G779,'3-Productie normen'!A:N,11,FALSE)</f>
        <v>0</v>
      </c>
      <c r="U779" s="283"/>
      <c r="V779" s="189"/>
      <c r="W779" s="284">
        <f t="shared" si="114"/>
        <v>4216.8</v>
      </c>
    </row>
    <row r="780" spans="1:23" ht="14.1" customHeight="1">
      <c r="A780" s="37">
        <f t="shared" si="115"/>
        <v>780</v>
      </c>
      <c r="B780" s="265" t="s">
        <v>51</v>
      </c>
      <c r="C780" s="265" t="s">
        <v>130</v>
      </c>
      <c r="D780" s="276"/>
      <c r="E780" s="276" t="s">
        <v>1003</v>
      </c>
      <c r="F780" s="265" t="s">
        <v>216</v>
      </c>
      <c r="G780" s="265" t="s">
        <v>97</v>
      </c>
      <c r="H780" s="277" t="s">
        <v>138</v>
      </c>
      <c r="I780" s="276">
        <v>1.9</v>
      </c>
      <c r="J780" s="296">
        <f t="shared" si="108"/>
        <v>0</v>
      </c>
      <c r="K780" s="280" t="s">
        <v>151</v>
      </c>
      <c r="L780" s="298"/>
      <c r="M780" s="280"/>
      <c r="N780" s="281">
        <f t="shared" si="109"/>
        <v>0</v>
      </c>
      <c r="O780" s="281">
        <f t="shared" si="110"/>
        <v>0</v>
      </c>
      <c r="P780" s="281">
        <f t="shared" si="111"/>
        <v>0</v>
      </c>
      <c r="Q780" s="282">
        <f>IF(K780="nio",0,IF(K780&gt;0,VLOOKUP(G780,'3-Productie normen'!A:N,VLOOKUP(K780,'3-Productie normen'!$B$31:$C$37,2,FALSE),FALSE)))/VLOOKUP(B780,'2-Kosten per locatie'!$A$14:$C$28,3,FALSE)</f>
        <v>0</v>
      </c>
      <c r="R780" s="282">
        <f t="shared" si="112"/>
        <v>0</v>
      </c>
      <c r="S780" s="282">
        <f t="shared" si="113"/>
        <v>0</v>
      </c>
      <c r="T780" s="283">
        <f>VLOOKUP(G780,'3-Productie normen'!A:N,11,FALSE)</f>
        <v>0</v>
      </c>
      <c r="U780" s="283"/>
      <c r="V780" s="189"/>
      <c r="W780" s="284">
        <f t="shared" si="114"/>
        <v>0</v>
      </c>
    </row>
    <row r="781" spans="1:23" ht="14.1" customHeight="1">
      <c r="A781" s="37">
        <f t="shared" si="115"/>
        <v>781</v>
      </c>
      <c r="B781" s="265" t="s">
        <v>51</v>
      </c>
      <c r="C781" s="265" t="s">
        <v>130</v>
      </c>
      <c r="D781" s="276"/>
      <c r="E781" s="276" t="s">
        <v>1004</v>
      </c>
      <c r="F781" s="265" t="s">
        <v>863</v>
      </c>
      <c r="G781" s="265" t="s">
        <v>85</v>
      </c>
      <c r="H781" s="277" t="s">
        <v>134</v>
      </c>
      <c r="I781" s="276">
        <v>3.8</v>
      </c>
      <c r="J781" s="296">
        <f t="shared" si="108"/>
        <v>251</v>
      </c>
      <c r="K781" s="280">
        <v>251</v>
      </c>
      <c r="L781" s="298"/>
      <c r="M781" s="280"/>
      <c r="N781" s="281" t="e">
        <f t="shared" si="109"/>
        <v>#DIV/0!</v>
      </c>
      <c r="O781" s="281">
        <f t="shared" si="110"/>
        <v>0</v>
      </c>
      <c r="P781" s="281">
        <f t="shared" si="111"/>
        <v>0</v>
      </c>
      <c r="Q781" s="282">
        <f>IF(K781="nio",0,IF(K781&gt;0,VLOOKUP(G781,'3-Productie normen'!A:N,VLOOKUP(K781,'3-Productie normen'!$B$31:$C$37,2,FALSE),FALSE)))/VLOOKUP(B781,'2-Kosten per locatie'!$A$14:$C$28,3,FALSE)</f>
        <v>0</v>
      </c>
      <c r="R781" s="282">
        <f t="shared" si="112"/>
        <v>0</v>
      </c>
      <c r="S781" s="282">
        <f t="shared" si="113"/>
        <v>0</v>
      </c>
      <c r="T781" s="283">
        <f>VLOOKUP(G781,'3-Productie normen'!A:N,11,FALSE)</f>
        <v>0</v>
      </c>
      <c r="U781" s="283"/>
      <c r="V781" s="189"/>
      <c r="W781" s="284">
        <f t="shared" si="114"/>
        <v>953.8</v>
      </c>
    </row>
    <row r="782" spans="1:23" ht="14.1" customHeight="1">
      <c r="A782" s="37">
        <f t="shared" si="115"/>
        <v>782</v>
      </c>
      <c r="B782" s="265" t="s">
        <v>51</v>
      </c>
      <c r="C782" s="265" t="s">
        <v>130</v>
      </c>
      <c r="D782" s="276"/>
      <c r="E782" s="276" t="s">
        <v>1005</v>
      </c>
      <c r="F782" s="265" t="s">
        <v>863</v>
      </c>
      <c r="G782" s="265" t="s">
        <v>85</v>
      </c>
      <c r="H782" s="277" t="s">
        <v>134</v>
      </c>
      <c r="I782" s="276">
        <v>12.9</v>
      </c>
      <c r="J782" s="296">
        <f t="shared" si="108"/>
        <v>251</v>
      </c>
      <c r="K782" s="280">
        <v>251</v>
      </c>
      <c r="L782" s="298"/>
      <c r="M782" s="280"/>
      <c r="N782" s="281" t="e">
        <f t="shared" si="109"/>
        <v>#DIV/0!</v>
      </c>
      <c r="O782" s="281">
        <f t="shared" si="110"/>
        <v>0</v>
      </c>
      <c r="P782" s="281">
        <f t="shared" si="111"/>
        <v>0</v>
      </c>
      <c r="Q782" s="282">
        <f>IF(K782="nio",0,IF(K782&gt;0,VLOOKUP(G782,'3-Productie normen'!A:N,VLOOKUP(K782,'3-Productie normen'!$B$31:$C$37,2,FALSE),FALSE)))/VLOOKUP(B782,'2-Kosten per locatie'!$A$14:$C$28,3,FALSE)</f>
        <v>0</v>
      </c>
      <c r="R782" s="282">
        <f t="shared" si="112"/>
        <v>0</v>
      </c>
      <c r="S782" s="282">
        <f t="shared" si="113"/>
        <v>0</v>
      </c>
      <c r="T782" s="283">
        <f>VLOOKUP(G782,'3-Productie normen'!A:N,11,FALSE)</f>
        <v>0</v>
      </c>
      <c r="U782" s="283"/>
      <c r="V782" s="189"/>
      <c r="W782" s="284">
        <f t="shared" si="114"/>
        <v>3237.9</v>
      </c>
    </row>
    <row r="783" spans="1:23" ht="14.1" customHeight="1">
      <c r="A783" s="37">
        <f t="shared" si="115"/>
        <v>783</v>
      </c>
      <c r="B783" s="265" t="s">
        <v>51</v>
      </c>
      <c r="C783" s="265" t="s">
        <v>130</v>
      </c>
      <c r="D783" s="276"/>
      <c r="E783" s="276" t="s">
        <v>1006</v>
      </c>
      <c r="F783" s="265" t="s">
        <v>863</v>
      </c>
      <c r="G783" s="265" t="s">
        <v>85</v>
      </c>
      <c r="H783" s="277" t="s">
        <v>134</v>
      </c>
      <c r="I783" s="276">
        <v>8.9</v>
      </c>
      <c r="J783" s="296">
        <f t="shared" si="108"/>
        <v>251</v>
      </c>
      <c r="K783" s="280">
        <v>251</v>
      </c>
      <c r="L783" s="298"/>
      <c r="M783" s="280"/>
      <c r="N783" s="281" t="e">
        <f t="shared" si="109"/>
        <v>#DIV/0!</v>
      </c>
      <c r="O783" s="281">
        <f t="shared" si="110"/>
        <v>0</v>
      </c>
      <c r="P783" s="281">
        <f t="shared" si="111"/>
        <v>0</v>
      </c>
      <c r="Q783" s="282">
        <f>IF(K783="nio",0,IF(K783&gt;0,VLOOKUP(G783,'3-Productie normen'!A:N,VLOOKUP(K783,'3-Productie normen'!$B$31:$C$37,2,FALSE),FALSE)))/VLOOKUP(B783,'2-Kosten per locatie'!$A$14:$C$28,3,FALSE)</f>
        <v>0</v>
      </c>
      <c r="R783" s="282">
        <f t="shared" si="112"/>
        <v>0</v>
      </c>
      <c r="S783" s="282">
        <f t="shared" si="113"/>
        <v>0</v>
      </c>
      <c r="T783" s="283">
        <f>VLOOKUP(G783,'3-Productie normen'!A:N,11,FALSE)</f>
        <v>0</v>
      </c>
      <c r="U783" s="283"/>
      <c r="V783" s="189"/>
      <c r="W783" s="284">
        <f t="shared" si="114"/>
        <v>2233.9</v>
      </c>
    </row>
    <row r="784" spans="1:23" ht="14.1" customHeight="1">
      <c r="A784" s="37">
        <f t="shared" si="115"/>
        <v>784</v>
      </c>
      <c r="B784" s="265" t="s">
        <v>51</v>
      </c>
      <c r="C784" s="265" t="s">
        <v>130</v>
      </c>
      <c r="D784" s="276"/>
      <c r="E784" s="276" t="s">
        <v>1007</v>
      </c>
      <c r="F784" s="265" t="s">
        <v>89</v>
      </c>
      <c r="G784" s="265" t="s">
        <v>97</v>
      </c>
      <c r="H784" s="277" t="s">
        <v>134</v>
      </c>
      <c r="I784" s="276">
        <v>1.9</v>
      </c>
      <c r="J784" s="296">
        <f t="shared" si="108"/>
        <v>0</v>
      </c>
      <c r="K784" s="280" t="s">
        <v>151</v>
      </c>
      <c r="L784" s="298"/>
      <c r="M784" s="280"/>
      <c r="N784" s="281">
        <f t="shared" si="109"/>
        <v>0</v>
      </c>
      <c r="O784" s="281">
        <f t="shared" si="110"/>
        <v>0</v>
      </c>
      <c r="P784" s="281">
        <f t="shared" si="111"/>
        <v>0</v>
      </c>
      <c r="Q784" s="282">
        <f>IF(K784="nio",0,IF(K784&gt;0,VLOOKUP(G784,'3-Productie normen'!A:N,VLOOKUP(K784,'3-Productie normen'!$B$31:$C$37,2,FALSE),FALSE)))/VLOOKUP(B784,'2-Kosten per locatie'!$A$14:$C$28,3,FALSE)</f>
        <v>0</v>
      </c>
      <c r="R784" s="282">
        <f t="shared" si="112"/>
        <v>0</v>
      </c>
      <c r="S784" s="282">
        <f t="shared" si="113"/>
        <v>0</v>
      </c>
      <c r="T784" s="283">
        <f>VLOOKUP(G784,'3-Productie normen'!A:N,11,FALSE)</f>
        <v>0</v>
      </c>
      <c r="U784" s="283"/>
      <c r="V784" s="189"/>
      <c r="W784" s="284">
        <f t="shared" si="114"/>
        <v>0</v>
      </c>
    </row>
    <row r="785" spans="1:23" ht="14.1" customHeight="1">
      <c r="A785" s="37">
        <f t="shared" si="115"/>
        <v>785</v>
      </c>
      <c r="B785" s="265" t="s">
        <v>51</v>
      </c>
      <c r="C785" s="265" t="s">
        <v>130</v>
      </c>
      <c r="D785" s="276"/>
      <c r="E785" s="276" t="s">
        <v>1008</v>
      </c>
      <c r="F785" s="265" t="s">
        <v>623</v>
      </c>
      <c r="G785" s="265" t="s">
        <v>94</v>
      </c>
      <c r="H785" s="277" t="s">
        <v>175</v>
      </c>
      <c r="I785" s="276">
        <v>2.2000000000000002</v>
      </c>
      <c r="J785" s="296">
        <f t="shared" si="108"/>
        <v>251</v>
      </c>
      <c r="K785" s="280">
        <v>251</v>
      </c>
      <c r="L785" s="298"/>
      <c r="M785" s="280"/>
      <c r="N785" s="281" t="e">
        <f t="shared" si="109"/>
        <v>#DIV/0!</v>
      </c>
      <c r="O785" s="281">
        <f t="shared" si="110"/>
        <v>0</v>
      </c>
      <c r="P785" s="281">
        <f t="shared" si="111"/>
        <v>0</v>
      </c>
      <c r="Q785" s="282">
        <f>IF(K785="nio",0,IF(K785&gt;0,VLOOKUP(G785,'3-Productie normen'!A:N,VLOOKUP(K785,'3-Productie normen'!$B$31:$C$37,2,FALSE),FALSE)))/VLOOKUP(B785,'2-Kosten per locatie'!$A$14:$C$28,3,FALSE)</f>
        <v>0</v>
      </c>
      <c r="R785" s="282">
        <f t="shared" si="112"/>
        <v>0</v>
      </c>
      <c r="S785" s="282">
        <f t="shared" si="113"/>
        <v>0</v>
      </c>
      <c r="T785" s="283">
        <f>VLOOKUP(G785,'3-Productie normen'!A:N,11,FALSE)</f>
        <v>0</v>
      </c>
      <c r="U785" s="283"/>
      <c r="V785" s="189"/>
      <c r="W785" s="284">
        <f t="shared" si="114"/>
        <v>552.20000000000005</v>
      </c>
    </row>
    <row r="786" spans="1:23" ht="14.1" customHeight="1">
      <c r="A786" s="37">
        <f t="shared" si="115"/>
        <v>786</v>
      </c>
      <c r="B786" s="265" t="s">
        <v>51</v>
      </c>
      <c r="C786" s="265" t="s">
        <v>130</v>
      </c>
      <c r="D786" s="276"/>
      <c r="E786" s="276" t="s">
        <v>1009</v>
      </c>
      <c r="F786" s="265" t="s">
        <v>623</v>
      </c>
      <c r="G786" s="265" t="s">
        <v>94</v>
      </c>
      <c r="H786" s="277" t="s">
        <v>175</v>
      </c>
      <c r="I786" s="276">
        <v>2.2000000000000002</v>
      </c>
      <c r="J786" s="296">
        <f t="shared" si="108"/>
        <v>251</v>
      </c>
      <c r="K786" s="280">
        <v>251</v>
      </c>
      <c r="L786" s="298"/>
      <c r="M786" s="280"/>
      <c r="N786" s="281" t="e">
        <f t="shared" si="109"/>
        <v>#DIV/0!</v>
      </c>
      <c r="O786" s="281">
        <f t="shared" si="110"/>
        <v>0</v>
      </c>
      <c r="P786" s="281">
        <f t="shared" si="111"/>
        <v>0</v>
      </c>
      <c r="Q786" s="282">
        <f>IF(K786="nio",0,IF(K786&gt;0,VLOOKUP(G786,'3-Productie normen'!A:N,VLOOKUP(K786,'3-Productie normen'!$B$31:$C$37,2,FALSE),FALSE)))/VLOOKUP(B786,'2-Kosten per locatie'!$A$14:$C$28,3,FALSE)</f>
        <v>0</v>
      </c>
      <c r="R786" s="282">
        <f t="shared" si="112"/>
        <v>0</v>
      </c>
      <c r="S786" s="282">
        <f t="shared" si="113"/>
        <v>0</v>
      </c>
      <c r="T786" s="283">
        <f>VLOOKUP(G786,'3-Productie normen'!A:N,11,FALSE)</f>
        <v>0</v>
      </c>
      <c r="U786" s="283"/>
      <c r="V786" s="189"/>
      <c r="W786" s="284">
        <f t="shared" si="114"/>
        <v>552.20000000000005</v>
      </c>
    </row>
    <row r="787" spans="1:23" ht="14.1" customHeight="1">
      <c r="A787" s="37">
        <f t="shared" si="115"/>
        <v>787</v>
      </c>
      <c r="B787" s="265" t="s">
        <v>51</v>
      </c>
      <c r="C787" s="265" t="s">
        <v>130</v>
      </c>
      <c r="D787" s="276"/>
      <c r="E787" s="276" t="s">
        <v>1010</v>
      </c>
      <c r="F787" s="265" t="s">
        <v>695</v>
      </c>
      <c r="G787" s="265" t="s">
        <v>81</v>
      </c>
      <c r="H787" s="277" t="s">
        <v>138</v>
      </c>
      <c r="I787" s="276">
        <v>16.3</v>
      </c>
      <c r="J787" s="296">
        <f t="shared" si="108"/>
        <v>251</v>
      </c>
      <c r="K787" s="280">
        <v>251</v>
      </c>
      <c r="L787" s="298"/>
      <c r="M787" s="280"/>
      <c r="N787" s="281" t="e">
        <f t="shared" si="109"/>
        <v>#DIV/0!</v>
      </c>
      <c r="O787" s="281">
        <f t="shared" si="110"/>
        <v>0</v>
      </c>
      <c r="P787" s="281">
        <f t="shared" si="111"/>
        <v>0</v>
      </c>
      <c r="Q787" s="282">
        <f>IF(K787="nio",0,IF(K787&gt;0,VLOOKUP(G787,'3-Productie normen'!A:N,VLOOKUP(K787,'3-Productie normen'!$B$31:$C$37,2,FALSE),FALSE)))/VLOOKUP(B787,'2-Kosten per locatie'!$A$14:$C$28,3,FALSE)</f>
        <v>0</v>
      </c>
      <c r="R787" s="282">
        <f t="shared" si="112"/>
        <v>0</v>
      </c>
      <c r="S787" s="282">
        <f t="shared" si="113"/>
        <v>0</v>
      </c>
      <c r="T787" s="283">
        <f>VLOOKUP(G787,'3-Productie normen'!A:N,11,FALSE)</f>
        <v>0</v>
      </c>
      <c r="U787" s="283"/>
      <c r="V787" s="189"/>
      <c r="W787" s="284">
        <f t="shared" si="114"/>
        <v>4091.3</v>
      </c>
    </row>
    <row r="788" spans="1:23" ht="14.1" customHeight="1">
      <c r="A788" s="37">
        <f t="shared" si="115"/>
        <v>788</v>
      </c>
      <c r="B788" s="265" t="s">
        <v>51</v>
      </c>
      <c r="C788" s="265" t="s">
        <v>130</v>
      </c>
      <c r="D788" s="276"/>
      <c r="E788" s="276" t="s">
        <v>1011</v>
      </c>
      <c r="F788" s="265" t="s">
        <v>205</v>
      </c>
      <c r="G788" s="265" t="s">
        <v>97</v>
      </c>
      <c r="H788" s="277" t="s">
        <v>175</v>
      </c>
      <c r="I788" s="276">
        <v>2.5</v>
      </c>
      <c r="J788" s="296">
        <f t="shared" si="108"/>
        <v>0</v>
      </c>
      <c r="K788" s="280" t="s">
        <v>151</v>
      </c>
      <c r="L788" s="298"/>
      <c r="M788" s="280"/>
      <c r="N788" s="281">
        <f t="shared" si="109"/>
        <v>0</v>
      </c>
      <c r="O788" s="281">
        <f t="shared" si="110"/>
        <v>0</v>
      </c>
      <c r="P788" s="281">
        <f t="shared" si="111"/>
        <v>0</v>
      </c>
      <c r="Q788" s="282">
        <f>IF(K788="nio",0,IF(K788&gt;0,VLOOKUP(G788,'3-Productie normen'!A:N,VLOOKUP(K788,'3-Productie normen'!$B$31:$C$37,2,FALSE),FALSE)))/VLOOKUP(B788,'2-Kosten per locatie'!$A$14:$C$28,3,FALSE)</f>
        <v>0</v>
      </c>
      <c r="R788" s="282">
        <f t="shared" si="112"/>
        <v>0</v>
      </c>
      <c r="S788" s="282">
        <f t="shared" si="113"/>
        <v>0</v>
      </c>
      <c r="T788" s="283">
        <f>VLOOKUP(G788,'3-Productie normen'!A:N,11,FALSE)</f>
        <v>0</v>
      </c>
      <c r="U788" s="283"/>
      <c r="V788" s="189"/>
      <c r="W788" s="284">
        <f t="shared" si="114"/>
        <v>0</v>
      </c>
    </row>
    <row r="789" spans="1:23" ht="14.1" customHeight="1">
      <c r="A789" s="37">
        <f t="shared" si="115"/>
        <v>789</v>
      </c>
      <c r="B789" s="265" t="s">
        <v>51</v>
      </c>
      <c r="C789" s="265" t="s">
        <v>130</v>
      </c>
      <c r="D789" s="276"/>
      <c r="E789" s="276" t="s">
        <v>1012</v>
      </c>
      <c r="F789" s="265" t="s">
        <v>205</v>
      </c>
      <c r="G789" s="265" t="s">
        <v>97</v>
      </c>
      <c r="H789" s="277" t="s">
        <v>175</v>
      </c>
      <c r="I789" s="276">
        <v>1.1000000000000001</v>
      </c>
      <c r="J789" s="296">
        <f t="shared" si="108"/>
        <v>0</v>
      </c>
      <c r="K789" s="280" t="s">
        <v>151</v>
      </c>
      <c r="L789" s="298"/>
      <c r="M789" s="280"/>
      <c r="N789" s="281">
        <f t="shared" si="109"/>
        <v>0</v>
      </c>
      <c r="O789" s="281">
        <f t="shared" si="110"/>
        <v>0</v>
      </c>
      <c r="P789" s="281">
        <f t="shared" si="111"/>
        <v>0</v>
      </c>
      <c r="Q789" s="282">
        <f>IF(K789="nio",0,IF(K789&gt;0,VLOOKUP(G789,'3-Productie normen'!A:N,VLOOKUP(K789,'3-Productie normen'!$B$31:$C$37,2,FALSE),FALSE)))/VLOOKUP(B789,'2-Kosten per locatie'!$A$14:$C$28,3,FALSE)</f>
        <v>0</v>
      </c>
      <c r="R789" s="282">
        <f t="shared" si="112"/>
        <v>0</v>
      </c>
      <c r="S789" s="282">
        <f t="shared" si="113"/>
        <v>0</v>
      </c>
      <c r="T789" s="283">
        <f>VLOOKUP(G789,'3-Productie normen'!A:N,11,FALSE)</f>
        <v>0</v>
      </c>
      <c r="U789" s="283"/>
      <c r="V789" s="189"/>
      <c r="W789" s="284">
        <f t="shared" si="114"/>
        <v>0</v>
      </c>
    </row>
    <row r="790" spans="1:23" ht="14.1" customHeight="1">
      <c r="A790" s="37">
        <f t="shared" si="115"/>
        <v>790</v>
      </c>
      <c r="B790" s="265" t="s">
        <v>51</v>
      </c>
      <c r="C790" s="265" t="s">
        <v>130</v>
      </c>
      <c r="D790" s="276"/>
      <c r="E790" s="276" t="s">
        <v>1013</v>
      </c>
      <c r="F790" s="265" t="s">
        <v>205</v>
      </c>
      <c r="G790" s="265" t="s">
        <v>97</v>
      </c>
      <c r="H790" s="277" t="s">
        <v>175</v>
      </c>
      <c r="I790" s="276">
        <v>0.4</v>
      </c>
      <c r="J790" s="296">
        <f t="shared" si="108"/>
        <v>0</v>
      </c>
      <c r="K790" s="280" t="s">
        <v>151</v>
      </c>
      <c r="L790" s="298"/>
      <c r="M790" s="280"/>
      <c r="N790" s="281">
        <f t="shared" si="109"/>
        <v>0</v>
      </c>
      <c r="O790" s="281">
        <f t="shared" si="110"/>
        <v>0</v>
      </c>
      <c r="P790" s="281">
        <f t="shared" si="111"/>
        <v>0</v>
      </c>
      <c r="Q790" s="282">
        <f>IF(K790="nio",0,IF(K790&gt;0,VLOOKUP(G790,'3-Productie normen'!A:N,VLOOKUP(K790,'3-Productie normen'!$B$31:$C$37,2,FALSE),FALSE)))/VLOOKUP(B790,'2-Kosten per locatie'!$A$14:$C$28,3,FALSE)</f>
        <v>0</v>
      </c>
      <c r="R790" s="282">
        <f t="shared" si="112"/>
        <v>0</v>
      </c>
      <c r="S790" s="282">
        <f t="shared" si="113"/>
        <v>0</v>
      </c>
      <c r="T790" s="283">
        <f>VLOOKUP(G790,'3-Productie normen'!A:N,11,FALSE)</f>
        <v>0</v>
      </c>
      <c r="U790" s="283"/>
      <c r="V790" s="189"/>
      <c r="W790" s="284">
        <f t="shared" si="114"/>
        <v>0</v>
      </c>
    </row>
    <row r="791" spans="1:23" ht="14.1" customHeight="1">
      <c r="A791" s="37">
        <f t="shared" si="115"/>
        <v>791</v>
      </c>
      <c r="B791" s="265" t="s">
        <v>51</v>
      </c>
      <c r="C791" s="265" t="s">
        <v>130</v>
      </c>
      <c r="D791" s="276"/>
      <c r="E791" s="276" t="s">
        <v>1014</v>
      </c>
      <c r="F791" s="265" t="s">
        <v>863</v>
      </c>
      <c r="G791" s="265" t="s">
        <v>97</v>
      </c>
      <c r="H791" s="277" t="s">
        <v>175</v>
      </c>
      <c r="I791" s="276">
        <v>16.100000000000001</v>
      </c>
      <c r="J791" s="296">
        <f t="shared" si="108"/>
        <v>0</v>
      </c>
      <c r="K791" s="280" t="s">
        <v>151</v>
      </c>
      <c r="L791" s="298"/>
      <c r="M791" s="280"/>
      <c r="N791" s="281">
        <f t="shared" si="109"/>
        <v>0</v>
      </c>
      <c r="O791" s="281">
        <f t="shared" si="110"/>
        <v>0</v>
      </c>
      <c r="P791" s="281">
        <f t="shared" si="111"/>
        <v>0</v>
      </c>
      <c r="Q791" s="282">
        <f>IF(K791="nio",0,IF(K791&gt;0,VLOOKUP(G791,'3-Productie normen'!A:N,VLOOKUP(K791,'3-Productie normen'!$B$31:$C$37,2,FALSE),FALSE)))/VLOOKUP(B791,'2-Kosten per locatie'!$A$14:$C$28,3,FALSE)</f>
        <v>0</v>
      </c>
      <c r="R791" s="282">
        <f t="shared" si="112"/>
        <v>0</v>
      </c>
      <c r="S791" s="282">
        <f t="shared" si="113"/>
        <v>0</v>
      </c>
      <c r="T791" s="283">
        <f>VLOOKUP(G791,'3-Productie normen'!A:N,11,FALSE)</f>
        <v>0</v>
      </c>
      <c r="U791" s="283"/>
      <c r="V791" s="189"/>
      <c r="W791" s="284">
        <f t="shared" si="114"/>
        <v>0</v>
      </c>
    </row>
    <row r="792" spans="1:23" ht="14.1" customHeight="1">
      <c r="A792" s="37">
        <f t="shared" si="115"/>
        <v>792</v>
      </c>
      <c r="B792" s="265" t="s">
        <v>47</v>
      </c>
      <c r="C792" s="265" t="s">
        <v>130</v>
      </c>
      <c r="D792" s="276"/>
      <c r="E792" s="276" t="s">
        <v>459</v>
      </c>
      <c r="F792" s="265" t="s">
        <v>167</v>
      </c>
      <c r="G792" s="265" t="s">
        <v>81</v>
      </c>
      <c r="H792" s="277" t="s">
        <v>138</v>
      </c>
      <c r="I792" s="276">
        <v>32.299999999999997</v>
      </c>
      <c r="J792" s="296">
        <f t="shared" si="108"/>
        <v>156</v>
      </c>
      <c r="K792" s="280">
        <v>156</v>
      </c>
      <c r="L792" s="298"/>
      <c r="M792" s="280"/>
      <c r="N792" s="281" t="e">
        <f t="shared" ref="N792:N811" si="116">IF(K792="nio",0,IF(K792&gt;0,K792*I792/Q792,0))</f>
        <v>#DIV/0!</v>
      </c>
      <c r="O792" s="281">
        <f t="shared" ref="O792:O811" si="117">IF(L792&gt;0,L792*I792/R792,0)</f>
        <v>0</v>
      </c>
      <c r="P792" s="281">
        <f t="shared" ref="P792:P811" si="118">IF(M792&gt;0,M792*I792/S792,0)</f>
        <v>0</v>
      </c>
      <c r="Q792" s="282">
        <f>IF(K792="nio",0,IF(K792&gt;0,VLOOKUP(G792,'3-Productie normen'!A:N,VLOOKUP(K792,'3-Productie normen'!$B$31:$C$37,2,FALSE),FALSE)))/VLOOKUP(B792,'2-Kosten per locatie'!$A$14:$C$28,3,FALSE)</f>
        <v>0</v>
      </c>
      <c r="R792" s="282">
        <f t="shared" ref="R792:R811" si="119">IF(L792&gt;0,Q792*$R$8,0)</f>
        <v>0</v>
      </c>
      <c r="S792" s="282">
        <f t="shared" ref="S792:S811" si="120">IF(M792&gt;0,Q792*$S$8,0)</f>
        <v>0</v>
      </c>
      <c r="T792" s="283">
        <f>VLOOKUP(G792,'3-Productie normen'!A:N,11,FALSE)</f>
        <v>0</v>
      </c>
      <c r="U792" s="283"/>
      <c r="V792" s="189"/>
      <c r="W792" s="284">
        <f t="shared" ref="W792:W811" si="121">J792*I792</f>
        <v>5038.7999999999993</v>
      </c>
    </row>
    <row r="793" spans="1:23" ht="14.1" customHeight="1">
      <c r="A793" s="37">
        <f t="shared" si="115"/>
        <v>793</v>
      </c>
      <c r="B793" s="265" t="s">
        <v>47</v>
      </c>
      <c r="C793" s="265" t="s">
        <v>130</v>
      </c>
      <c r="D793" s="276"/>
      <c r="E793" s="276" t="s">
        <v>461</v>
      </c>
      <c r="F793" s="265" t="s">
        <v>853</v>
      </c>
      <c r="G793" s="265" t="s">
        <v>93</v>
      </c>
      <c r="H793" s="277" t="s">
        <v>138</v>
      </c>
      <c r="I793" s="276">
        <v>32.200000000000003</v>
      </c>
      <c r="J793" s="296">
        <f t="shared" si="108"/>
        <v>156</v>
      </c>
      <c r="K793" s="280">
        <v>156</v>
      </c>
      <c r="L793" s="298"/>
      <c r="M793" s="280"/>
      <c r="N793" s="281" t="e">
        <f t="shared" si="116"/>
        <v>#DIV/0!</v>
      </c>
      <c r="O793" s="281">
        <f t="shared" si="117"/>
        <v>0</v>
      </c>
      <c r="P793" s="281">
        <f t="shared" si="118"/>
        <v>0</v>
      </c>
      <c r="Q793" s="282">
        <f>IF(K793="nio",0,IF(K793&gt;0,VLOOKUP(G793,'3-Productie normen'!A:N,VLOOKUP(K793,'3-Productie normen'!$B$31:$C$37,2,FALSE),FALSE)))/VLOOKUP(B793,'2-Kosten per locatie'!$A$14:$C$28,3,FALSE)</f>
        <v>0</v>
      </c>
      <c r="R793" s="282">
        <f t="shared" si="119"/>
        <v>0</v>
      </c>
      <c r="S793" s="282">
        <f t="shared" si="120"/>
        <v>0</v>
      </c>
      <c r="T793" s="283">
        <f>VLOOKUP(G793,'3-Productie normen'!A:N,11,FALSE)</f>
        <v>0</v>
      </c>
      <c r="U793" s="283"/>
      <c r="V793" s="189"/>
      <c r="W793" s="284">
        <f t="shared" si="121"/>
        <v>5023.2000000000007</v>
      </c>
    </row>
    <row r="794" spans="1:23" ht="14.1" customHeight="1">
      <c r="A794" s="37">
        <f t="shared" si="115"/>
        <v>794</v>
      </c>
      <c r="B794" s="265" t="s">
        <v>47</v>
      </c>
      <c r="C794" s="265" t="s">
        <v>130</v>
      </c>
      <c r="D794" s="276"/>
      <c r="E794" s="276" t="s">
        <v>462</v>
      </c>
      <c r="F794" s="265" t="s">
        <v>140</v>
      </c>
      <c r="G794" s="265" t="s">
        <v>96</v>
      </c>
      <c r="H794" s="277" t="s">
        <v>138</v>
      </c>
      <c r="I794" s="276">
        <v>27.6</v>
      </c>
      <c r="J794" s="296">
        <f t="shared" si="108"/>
        <v>156</v>
      </c>
      <c r="K794" s="280">
        <v>156</v>
      </c>
      <c r="L794" s="298"/>
      <c r="M794" s="280"/>
      <c r="N794" s="281" t="e">
        <f t="shared" si="116"/>
        <v>#DIV/0!</v>
      </c>
      <c r="O794" s="281">
        <f t="shared" si="117"/>
        <v>0</v>
      </c>
      <c r="P794" s="281">
        <f t="shared" si="118"/>
        <v>0</v>
      </c>
      <c r="Q794" s="282">
        <f>IF(K794="nio",0,IF(K794&gt;0,VLOOKUP(G794,'3-Productie normen'!A:N,VLOOKUP(K794,'3-Productie normen'!$B$31:$C$37,2,FALSE),FALSE)))/VLOOKUP(B794,'2-Kosten per locatie'!$A$14:$C$28,3,FALSE)</f>
        <v>0</v>
      </c>
      <c r="R794" s="282">
        <f t="shared" si="119"/>
        <v>0</v>
      </c>
      <c r="S794" s="282">
        <f t="shared" si="120"/>
        <v>0</v>
      </c>
      <c r="T794" s="283">
        <f>VLOOKUP(G794,'3-Productie normen'!A:N,11,FALSE)</f>
        <v>0</v>
      </c>
      <c r="U794" s="283"/>
      <c r="V794" s="189"/>
      <c r="W794" s="284">
        <f t="shared" si="121"/>
        <v>4305.6000000000004</v>
      </c>
    </row>
    <row r="795" spans="1:23" ht="14.1" customHeight="1">
      <c r="A795" s="37">
        <f t="shared" si="115"/>
        <v>795</v>
      </c>
      <c r="B795" s="265" t="s">
        <v>47</v>
      </c>
      <c r="C795" s="265" t="s">
        <v>130</v>
      </c>
      <c r="D795" s="276"/>
      <c r="E795" s="276" t="s">
        <v>1015</v>
      </c>
      <c r="F795" s="265" t="s">
        <v>695</v>
      </c>
      <c r="G795" s="265" t="s">
        <v>81</v>
      </c>
      <c r="H795" s="277" t="s">
        <v>138</v>
      </c>
      <c r="I795" s="276">
        <v>16.7</v>
      </c>
      <c r="J795" s="296">
        <f t="shared" si="108"/>
        <v>156</v>
      </c>
      <c r="K795" s="280">
        <v>156</v>
      </c>
      <c r="L795" s="298"/>
      <c r="M795" s="280"/>
      <c r="N795" s="281" t="e">
        <f t="shared" si="116"/>
        <v>#DIV/0!</v>
      </c>
      <c r="O795" s="281">
        <f t="shared" si="117"/>
        <v>0</v>
      </c>
      <c r="P795" s="281">
        <f t="shared" si="118"/>
        <v>0</v>
      </c>
      <c r="Q795" s="282">
        <f>IF(K795="nio",0,IF(K795&gt;0,VLOOKUP(G795,'3-Productie normen'!A:N,VLOOKUP(K795,'3-Productie normen'!$B$31:$C$37,2,FALSE),FALSE)))/VLOOKUP(B795,'2-Kosten per locatie'!$A$14:$C$28,3,FALSE)</f>
        <v>0</v>
      </c>
      <c r="R795" s="282">
        <f t="shared" si="119"/>
        <v>0</v>
      </c>
      <c r="S795" s="282">
        <f t="shared" si="120"/>
        <v>0</v>
      </c>
      <c r="T795" s="283">
        <f>VLOOKUP(G795,'3-Productie normen'!A:N,11,FALSE)</f>
        <v>0</v>
      </c>
      <c r="U795" s="283"/>
      <c r="V795" s="189"/>
      <c r="W795" s="284">
        <f t="shared" si="121"/>
        <v>2605.1999999999998</v>
      </c>
    </row>
    <row r="796" spans="1:23" ht="14.1" customHeight="1">
      <c r="A796" s="37">
        <f t="shared" si="115"/>
        <v>796</v>
      </c>
      <c r="B796" s="265" t="s">
        <v>47</v>
      </c>
      <c r="C796" s="265" t="s">
        <v>130</v>
      </c>
      <c r="D796" s="276"/>
      <c r="E796" s="276" t="s">
        <v>468</v>
      </c>
      <c r="F796" s="265" t="s">
        <v>654</v>
      </c>
      <c r="G796" s="265" t="s">
        <v>87</v>
      </c>
      <c r="H796" s="277" t="s">
        <v>138</v>
      </c>
      <c r="I796" s="276">
        <v>10.1</v>
      </c>
      <c r="J796" s="296">
        <f t="shared" si="108"/>
        <v>156</v>
      </c>
      <c r="K796" s="280">
        <v>156</v>
      </c>
      <c r="L796" s="298"/>
      <c r="M796" s="280"/>
      <c r="N796" s="281" t="e">
        <f t="shared" si="116"/>
        <v>#DIV/0!</v>
      </c>
      <c r="O796" s="281">
        <f t="shared" si="117"/>
        <v>0</v>
      </c>
      <c r="P796" s="281">
        <f t="shared" si="118"/>
        <v>0</v>
      </c>
      <c r="Q796" s="282">
        <f>IF(K796="nio",0,IF(K796&gt;0,VLOOKUP(G796,'3-Productie normen'!A:N,VLOOKUP(K796,'3-Productie normen'!$B$31:$C$37,2,FALSE),FALSE)))/VLOOKUP(B796,'2-Kosten per locatie'!$A$14:$C$28,3,FALSE)</f>
        <v>0</v>
      </c>
      <c r="R796" s="282">
        <f t="shared" si="119"/>
        <v>0</v>
      </c>
      <c r="S796" s="282">
        <f t="shared" si="120"/>
        <v>0</v>
      </c>
      <c r="T796" s="283">
        <f>VLOOKUP(G796,'3-Productie normen'!A:N,11,FALSE)</f>
        <v>0</v>
      </c>
      <c r="U796" s="283"/>
      <c r="V796" s="189"/>
      <c r="W796" s="284">
        <f t="shared" si="121"/>
        <v>1575.6</v>
      </c>
    </row>
    <row r="797" spans="1:23" ht="14.1" customHeight="1">
      <c r="A797" s="37">
        <f t="shared" si="115"/>
        <v>797</v>
      </c>
      <c r="B797" s="265" t="s">
        <v>47</v>
      </c>
      <c r="C797" s="265" t="s">
        <v>130</v>
      </c>
      <c r="D797" s="276"/>
      <c r="E797" s="276" t="s">
        <v>469</v>
      </c>
      <c r="F797" s="265" t="s">
        <v>645</v>
      </c>
      <c r="G797" s="265" t="s">
        <v>97</v>
      </c>
      <c r="H797" s="277" t="s">
        <v>138</v>
      </c>
      <c r="I797" s="276">
        <v>1.7</v>
      </c>
      <c r="J797" s="296">
        <f t="shared" si="108"/>
        <v>0</v>
      </c>
      <c r="K797" s="280" t="s">
        <v>151</v>
      </c>
      <c r="L797" s="298"/>
      <c r="M797" s="280"/>
      <c r="N797" s="281">
        <f t="shared" si="116"/>
        <v>0</v>
      </c>
      <c r="O797" s="281">
        <f t="shared" si="117"/>
        <v>0</v>
      </c>
      <c r="P797" s="281">
        <f t="shared" si="118"/>
        <v>0</v>
      </c>
      <c r="Q797" s="282">
        <f>IF(K797="nio",0,IF(K797&gt;0,VLOOKUP(G797,'3-Productie normen'!A:N,VLOOKUP(K797,'3-Productie normen'!$B$31:$C$37,2,FALSE),FALSE)))/VLOOKUP(B797,'2-Kosten per locatie'!$A$14:$C$28,3,FALSE)</f>
        <v>0</v>
      </c>
      <c r="R797" s="282">
        <f t="shared" si="119"/>
        <v>0</v>
      </c>
      <c r="S797" s="282">
        <f t="shared" si="120"/>
        <v>0</v>
      </c>
      <c r="T797" s="283">
        <f>VLOOKUP(G797,'3-Productie normen'!A:N,11,FALSE)</f>
        <v>0</v>
      </c>
      <c r="U797" s="283"/>
      <c r="V797" s="189"/>
      <c r="W797" s="284">
        <f t="shared" si="121"/>
        <v>0</v>
      </c>
    </row>
    <row r="798" spans="1:23" ht="14.1" customHeight="1">
      <c r="A798" s="37">
        <f t="shared" si="115"/>
        <v>798</v>
      </c>
      <c r="B798" s="265" t="s">
        <v>47</v>
      </c>
      <c r="C798" s="265" t="s">
        <v>130</v>
      </c>
      <c r="D798" s="276"/>
      <c r="E798" s="276" t="s">
        <v>471</v>
      </c>
      <c r="F798" s="265" t="s">
        <v>863</v>
      </c>
      <c r="G798" s="265" t="s">
        <v>85</v>
      </c>
      <c r="H798" s="277" t="s">
        <v>138</v>
      </c>
      <c r="I798" s="276">
        <v>18.5</v>
      </c>
      <c r="J798" s="296">
        <f t="shared" si="108"/>
        <v>156</v>
      </c>
      <c r="K798" s="280">
        <v>156</v>
      </c>
      <c r="L798" s="298"/>
      <c r="M798" s="280"/>
      <c r="N798" s="281" t="e">
        <f t="shared" si="116"/>
        <v>#DIV/0!</v>
      </c>
      <c r="O798" s="281">
        <f t="shared" si="117"/>
        <v>0</v>
      </c>
      <c r="P798" s="281">
        <f t="shared" si="118"/>
        <v>0</v>
      </c>
      <c r="Q798" s="282">
        <f>IF(K798="nio",0,IF(K798&gt;0,VLOOKUP(G798,'3-Productie normen'!A:N,VLOOKUP(K798,'3-Productie normen'!$B$31:$C$37,2,FALSE),FALSE)))/VLOOKUP(B798,'2-Kosten per locatie'!$A$14:$C$28,3,FALSE)</f>
        <v>0</v>
      </c>
      <c r="R798" s="282">
        <f t="shared" si="119"/>
        <v>0</v>
      </c>
      <c r="S798" s="282">
        <f t="shared" si="120"/>
        <v>0</v>
      </c>
      <c r="T798" s="283">
        <f>VLOOKUP(G798,'3-Productie normen'!A:N,11,FALSE)</f>
        <v>0</v>
      </c>
      <c r="U798" s="283"/>
      <c r="V798" s="189"/>
      <c r="W798" s="284">
        <f t="shared" si="121"/>
        <v>2886</v>
      </c>
    </row>
    <row r="799" spans="1:23" ht="14.1" customHeight="1">
      <c r="A799" s="37">
        <f t="shared" si="115"/>
        <v>799</v>
      </c>
      <c r="B799" s="265" t="s">
        <v>47</v>
      </c>
      <c r="C799" s="265" t="s">
        <v>130</v>
      </c>
      <c r="D799" s="276"/>
      <c r="E799" s="276" t="s">
        <v>473</v>
      </c>
      <c r="F799" s="265" t="s">
        <v>863</v>
      </c>
      <c r="G799" s="265" t="s">
        <v>85</v>
      </c>
      <c r="H799" s="277" t="s">
        <v>138</v>
      </c>
      <c r="I799" s="276">
        <v>7.2</v>
      </c>
      <c r="J799" s="296">
        <f t="shared" si="108"/>
        <v>156</v>
      </c>
      <c r="K799" s="280">
        <v>156</v>
      </c>
      <c r="L799" s="298"/>
      <c r="M799" s="280"/>
      <c r="N799" s="281" t="e">
        <f t="shared" si="116"/>
        <v>#DIV/0!</v>
      </c>
      <c r="O799" s="281">
        <f t="shared" si="117"/>
        <v>0</v>
      </c>
      <c r="P799" s="281">
        <f t="shared" si="118"/>
        <v>0</v>
      </c>
      <c r="Q799" s="282">
        <f>IF(K799="nio",0,IF(K799&gt;0,VLOOKUP(G799,'3-Productie normen'!A:N,VLOOKUP(K799,'3-Productie normen'!$B$31:$C$37,2,FALSE),FALSE)))/VLOOKUP(B799,'2-Kosten per locatie'!$A$14:$C$28,3,FALSE)</f>
        <v>0</v>
      </c>
      <c r="R799" s="282">
        <f t="shared" si="119"/>
        <v>0</v>
      </c>
      <c r="S799" s="282">
        <f t="shared" si="120"/>
        <v>0</v>
      </c>
      <c r="T799" s="283">
        <f>VLOOKUP(G799,'3-Productie normen'!A:N,11,FALSE)</f>
        <v>0</v>
      </c>
      <c r="U799" s="283"/>
      <c r="V799" s="189"/>
      <c r="W799" s="284">
        <f t="shared" si="121"/>
        <v>1123.2</v>
      </c>
    </row>
    <row r="800" spans="1:23" ht="14.1" customHeight="1">
      <c r="A800" s="37">
        <f t="shared" si="115"/>
        <v>800</v>
      </c>
      <c r="B800" s="265" t="s">
        <v>47</v>
      </c>
      <c r="C800" s="265" t="s">
        <v>130</v>
      </c>
      <c r="D800" s="276"/>
      <c r="E800" s="276" t="s">
        <v>479</v>
      </c>
      <c r="F800" s="265" t="s">
        <v>623</v>
      </c>
      <c r="G800" s="265" t="s">
        <v>94</v>
      </c>
      <c r="H800" s="277" t="s">
        <v>138</v>
      </c>
      <c r="I800" s="276">
        <v>6.7</v>
      </c>
      <c r="J800" s="296">
        <f t="shared" si="108"/>
        <v>156</v>
      </c>
      <c r="K800" s="280">
        <v>156</v>
      </c>
      <c r="L800" s="298"/>
      <c r="M800" s="280"/>
      <c r="N800" s="281" t="e">
        <f t="shared" si="116"/>
        <v>#DIV/0!</v>
      </c>
      <c r="O800" s="281">
        <f t="shared" si="117"/>
        <v>0</v>
      </c>
      <c r="P800" s="281">
        <f t="shared" si="118"/>
        <v>0</v>
      </c>
      <c r="Q800" s="282">
        <f>IF(K800="nio",0,IF(K800&gt;0,VLOOKUP(G800,'3-Productie normen'!A:N,VLOOKUP(K800,'3-Productie normen'!$B$31:$C$37,2,FALSE),FALSE)))/VLOOKUP(B800,'2-Kosten per locatie'!$A$14:$C$28,3,FALSE)</f>
        <v>0</v>
      </c>
      <c r="R800" s="282">
        <f t="shared" si="119"/>
        <v>0</v>
      </c>
      <c r="S800" s="282">
        <f t="shared" si="120"/>
        <v>0</v>
      </c>
      <c r="T800" s="283">
        <f>VLOOKUP(G800,'3-Productie normen'!A:N,11,FALSE)</f>
        <v>0</v>
      </c>
      <c r="U800" s="283"/>
      <c r="V800" s="189"/>
      <c r="W800" s="284">
        <f t="shared" si="121"/>
        <v>1045.2</v>
      </c>
    </row>
    <row r="801" spans="1:23" ht="14.1" customHeight="1">
      <c r="A801" s="37">
        <f t="shared" si="115"/>
        <v>801</v>
      </c>
      <c r="B801" s="265" t="s">
        <v>47</v>
      </c>
      <c r="C801" s="265" t="s">
        <v>130</v>
      </c>
      <c r="D801" s="276"/>
      <c r="E801" s="276" t="s">
        <v>480</v>
      </c>
      <c r="F801" s="265" t="s">
        <v>623</v>
      </c>
      <c r="G801" s="265" t="s">
        <v>94</v>
      </c>
      <c r="H801" s="277" t="s">
        <v>138</v>
      </c>
      <c r="I801" s="276">
        <v>1.3</v>
      </c>
      <c r="J801" s="296">
        <f t="shared" si="108"/>
        <v>156</v>
      </c>
      <c r="K801" s="280">
        <v>156</v>
      </c>
      <c r="L801" s="298"/>
      <c r="M801" s="280"/>
      <c r="N801" s="281" t="e">
        <f t="shared" si="116"/>
        <v>#DIV/0!</v>
      </c>
      <c r="O801" s="281">
        <f t="shared" si="117"/>
        <v>0</v>
      </c>
      <c r="P801" s="281">
        <f t="shared" si="118"/>
        <v>0</v>
      </c>
      <c r="Q801" s="282">
        <f>IF(K801="nio",0,IF(K801&gt;0,VLOOKUP(G801,'3-Productie normen'!A:N,VLOOKUP(K801,'3-Productie normen'!$B$31:$C$37,2,FALSE),FALSE)))/VLOOKUP(B801,'2-Kosten per locatie'!$A$14:$C$28,3,FALSE)</f>
        <v>0</v>
      </c>
      <c r="R801" s="282">
        <f t="shared" si="119"/>
        <v>0</v>
      </c>
      <c r="S801" s="282">
        <f t="shared" si="120"/>
        <v>0</v>
      </c>
      <c r="T801" s="283">
        <f>VLOOKUP(G801,'3-Productie normen'!A:N,11,FALSE)</f>
        <v>0</v>
      </c>
      <c r="U801" s="283"/>
      <c r="V801" s="189"/>
      <c r="W801" s="284">
        <f t="shared" si="121"/>
        <v>202.8</v>
      </c>
    </row>
    <row r="802" spans="1:23" ht="14.1" customHeight="1">
      <c r="A802" s="37">
        <f t="shared" si="115"/>
        <v>802</v>
      </c>
      <c r="B802" s="265" t="s">
        <v>47</v>
      </c>
      <c r="C802" s="265" t="s">
        <v>130</v>
      </c>
      <c r="D802" s="276"/>
      <c r="E802" s="276" t="s">
        <v>1016</v>
      </c>
      <c r="F802" s="265" t="s">
        <v>623</v>
      </c>
      <c r="G802" s="265" t="s">
        <v>94</v>
      </c>
      <c r="H802" s="277" t="s">
        <v>138</v>
      </c>
      <c r="I802" s="276">
        <v>1.3</v>
      </c>
      <c r="J802" s="296">
        <f t="shared" si="108"/>
        <v>156</v>
      </c>
      <c r="K802" s="280">
        <v>156</v>
      </c>
      <c r="L802" s="298"/>
      <c r="M802" s="280"/>
      <c r="N802" s="281" t="e">
        <f t="shared" si="116"/>
        <v>#DIV/0!</v>
      </c>
      <c r="O802" s="281">
        <f t="shared" si="117"/>
        <v>0</v>
      </c>
      <c r="P802" s="281">
        <f t="shared" si="118"/>
        <v>0</v>
      </c>
      <c r="Q802" s="282">
        <f>IF(K802="nio",0,IF(K802&gt;0,VLOOKUP(G802,'3-Productie normen'!A:N,VLOOKUP(K802,'3-Productie normen'!$B$31:$C$37,2,FALSE),FALSE)))/VLOOKUP(B802,'2-Kosten per locatie'!$A$14:$C$28,3,FALSE)</f>
        <v>0</v>
      </c>
      <c r="R802" s="282">
        <f t="shared" si="119"/>
        <v>0</v>
      </c>
      <c r="S802" s="282">
        <f t="shared" si="120"/>
        <v>0</v>
      </c>
      <c r="T802" s="283">
        <f>VLOOKUP(G802,'3-Productie normen'!A:N,11,FALSE)</f>
        <v>0</v>
      </c>
      <c r="U802" s="283"/>
      <c r="V802" s="189"/>
      <c r="W802" s="284">
        <f t="shared" si="121"/>
        <v>202.8</v>
      </c>
    </row>
    <row r="803" spans="1:23" ht="14.1" customHeight="1">
      <c r="A803" s="37">
        <f t="shared" si="115"/>
        <v>803</v>
      </c>
      <c r="B803" s="265" t="s">
        <v>47</v>
      </c>
      <c r="C803" s="265" t="s">
        <v>130</v>
      </c>
      <c r="D803" s="276"/>
      <c r="E803" s="276" t="s">
        <v>1017</v>
      </c>
      <c r="F803" s="265" t="s">
        <v>623</v>
      </c>
      <c r="G803" s="265" t="s">
        <v>94</v>
      </c>
      <c r="H803" s="277" t="s">
        <v>138</v>
      </c>
      <c r="I803" s="276">
        <v>1.3</v>
      </c>
      <c r="J803" s="296">
        <f t="shared" si="108"/>
        <v>156</v>
      </c>
      <c r="K803" s="280">
        <v>156</v>
      </c>
      <c r="L803" s="298"/>
      <c r="M803" s="280"/>
      <c r="N803" s="281" t="e">
        <f t="shared" si="116"/>
        <v>#DIV/0!</v>
      </c>
      <c r="O803" s="281">
        <f t="shared" si="117"/>
        <v>0</v>
      </c>
      <c r="P803" s="281">
        <f t="shared" si="118"/>
        <v>0</v>
      </c>
      <c r="Q803" s="282">
        <f>IF(K803="nio",0,IF(K803&gt;0,VLOOKUP(G803,'3-Productie normen'!A:N,VLOOKUP(K803,'3-Productie normen'!$B$31:$C$37,2,FALSE),FALSE)))/VLOOKUP(B803,'2-Kosten per locatie'!$A$14:$C$28,3,FALSE)</f>
        <v>0</v>
      </c>
      <c r="R803" s="282">
        <f t="shared" si="119"/>
        <v>0</v>
      </c>
      <c r="S803" s="282">
        <f t="shared" si="120"/>
        <v>0</v>
      </c>
      <c r="T803" s="283">
        <f>VLOOKUP(G803,'3-Productie normen'!A:N,11,FALSE)</f>
        <v>0</v>
      </c>
      <c r="U803" s="283"/>
      <c r="V803" s="189"/>
      <c r="W803" s="284">
        <f t="shared" si="121"/>
        <v>202.8</v>
      </c>
    </row>
    <row r="804" spans="1:23" ht="14.1" customHeight="1">
      <c r="A804" s="37">
        <f t="shared" si="115"/>
        <v>804</v>
      </c>
      <c r="B804" s="265" t="s">
        <v>47</v>
      </c>
      <c r="C804" s="265" t="s">
        <v>130</v>
      </c>
      <c r="D804" s="276"/>
      <c r="E804" s="276" t="s">
        <v>1018</v>
      </c>
      <c r="F804" s="265" t="s">
        <v>967</v>
      </c>
      <c r="G804" s="265" t="s">
        <v>87</v>
      </c>
      <c r="H804" s="277" t="s">
        <v>138</v>
      </c>
      <c r="I804" s="276">
        <v>1.7</v>
      </c>
      <c r="J804" s="296">
        <f t="shared" ref="J804:J841" si="122">SUM(K804:M804)</f>
        <v>156</v>
      </c>
      <c r="K804" s="280">
        <v>156</v>
      </c>
      <c r="L804" s="298"/>
      <c r="M804" s="280"/>
      <c r="N804" s="281" t="e">
        <f t="shared" si="116"/>
        <v>#DIV/0!</v>
      </c>
      <c r="O804" s="281">
        <f t="shared" si="117"/>
        <v>0</v>
      </c>
      <c r="P804" s="281">
        <f t="shared" si="118"/>
        <v>0</v>
      </c>
      <c r="Q804" s="282">
        <f>IF(K804="nio",0,IF(K804&gt;0,VLOOKUP(G804,'3-Productie normen'!A:N,VLOOKUP(K804,'3-Productie normen'!$B$31:$C$37,2,FALSE),FALSE)))/VLOOKUP(B804,'2-Kosten per locatie'!$A$14:$C$28,3,FALSE)</f>
        <v>0</v>
      </c>
      <c r="R804" s="282">
        <f t="shared" si="119"/>
        <v>0</v>
      </c>
      <c r="S804" s="282">
        <f t="shared" si="120"/>
        <v>0</v>
      </c>
      <c r="T804" s="283">
        <f>VLOOKUP(G804,'3-Productie normen'!A:N,11,FALSE)</f>
        <v>0</v>
      </c>
      <c r="U804" s="283"/>
      <c r="V804" s="189"/>
      <c r="W804" s="284">
        <f t="shared" si="121"/>
        <v>265.2</v>
      </c>
    </row>
    <row r="805" spans="1:23" ht="14.1" customHeight="1">
      <c r="A805" s="37">
        <f t="shared" si="115"/>
        <v>805</v>
      </c>
      <c r="B805" s="265" t="s">
        <v>47</v>
      </c>
      <c r="C805" s="265" t="s">
        <v>130</v>
      </c>
      <c r="D805" s="276"/>
      <c r="E805" s="276" t="s">
        <v>1019</v>
      </c>
      <c r="F805" s="265" t="s">
        <v>623</v>
      </c>
      <c r="G805" s="265" t="s">
        <v>94</v>
      </c>
      <c r="H805" s="277" t="s">
        <v>138</v>
      </c>
      <c r="I805" s="276">
        <v>1.7</v>
      </c>
      <c r="J805" s="296">
        <f t="shared" si="122"/>
        <v>156</v>
      </c>
      <c r="K805" s="280">
        <v>156</v>
      </c>
      <c r="L805" s="298"/>
      <c r="M805" s="280"/>
      <c r="N805" s="281" t="e">
        <f t="shared" si="116"/>
        <v>#DIV/0!</v>
      </c>
      <c r="O805" s="281">
        <f t="shared" si="117"/>
        <v>0</v>
      </c>
      <c r="P805" s="281">
        <f t="shared" si="118"/>
        <v>0</v>
      </c>
      <c r="Q805" s="282">
        <f>IF(K805="nio",0,IF(K805&gt;0,VLOOKUP(G805,'3-Productie normen'!A:N,VLOOKUP(K805,'3-Productie normen'!$B$31:$C$37,2,FALSE),FALSE)))/VLOOKUP(B805,'2-Kosten per locatie'!$A$14:$C$28,3,FALSE)</f>
        <v>0</v>
      </c>
      <c r="R805" s="282">
        <f t="shared" si="119"/>
        <v>0</v>
      </c>
      <c r="S805" s="282">
        <f t="shared" si="120"/>
        <v>0</v>
      </c>
      <c r="T805" s="283">
        <f>VLOOKUP(G805,'3-Productie normen'!A:N,11,FALSE)</f>
        <v>0</v>
      </c>
      <c r="U805" s="283"/>
      <c r="V805" s="189"/>
      <c r="W805" s="284">
        <f t="shared" si="121"/>
        <v>265.2</v>
      </c>
    </row>
    <row r="806" spans="1:23" ht="14.1" customHeight="1">
      <c r="A806" s="37">
        <f t="shared" si="115"/>
        <v>806</v>
      </c>
      <c r="B806" s="265" t="s">
        <v>47</v>
      </c>
      <c r="C806" s="265" t="s">
        <v>130</v>
      </c>
      <c r="D806" s="276"/>
      <c r="E806" s="276" t="s">
        <v>481</v>
      </c>
      <c r="F806" s="265" t="s">
        <v>205</v>
      </c>
      <c r="G806" s="265" t="s">
        <v>97</v>
      </c>
      <c r="H806" s="277" t="s">
        <v>138</v>
      </c>
      <c r="I806" s="276">
        <v>0.8</v>
      </c>
      <c r="J806" s="296">
        <f t="shared" si="122"/>
        <v>0</v>
      </c>
      <c r="K806" s="280" t="s">
        <v>151</v>
      </c>
      <c r="L806" s="298"/>
      <c r="M806" s="280"/>
      <c r="N806" s="281">
        <f t="shared" si="116"/>
        <v>0</v>
      </c>
      <c r="O806" s="281">
        <f t="shared" si="117"/>
        <v>0</v>
      </c>
      <c r="P806" s="281">
        <f t="shared" si="118"/>
        <v>0</v>
      </c>
      <c r="Q806" s="282">
        <f>IF(K806="nio",0,IF(K806&gt;0,VLOOKUP(G806,'3-Productie normen'!A:N,VLOOKUP(K806,'3-Productie normen'!$B$31:$C$37,2,FALSE),FALSE)))/VLOOKUP(B806,'2-Kosten per locatie'!$A$14:$C$28,3,FALSE)</f>
        <v>0</v>
      </c>
      <c r="R806" s="282">
        <f t="shared" si="119"/>
        <v>0</v>
      </c>
      <c r="S806" s="282">
        <f t="shared" si="120"/>
        <v>0</v>
      </c>
      <c r="T806" s="283">
        <f>VLOOKUP(G806,'3-Productie normen'!A:N,11,FALSE)</f>
        <v>0</v>
      </c>
      <c r="U806" s="283"/>
      <c r="V806" s="189"/>
      <c r="W806" s="284">
        <f t="shared" si="121"/>
        <v>0</v>
      </c>
    </row>
    <row r="807" spans="1:23" ht="14.1" customHeight="1">
      <c r="A807" s="37">
        <f t="shared" si="115"/>
        <v>807</v>
      </c>
      <c r="B807" s="265" t="s">
        <v>47</v>
      </c>
      <c r="C807" s="265" t="s">
        <v>130</v>
      </c>
      <c r="D807" s="276"/>
      <c r="E807" s="276" t="s">
        <v>1020</v>
      </c>
      <c r="F807" s="265" t="s">
        <v>205</v>
      </c>
      <c r="G807" s="265" t="s">
        <v>97</v>
      </c>
      <c r="H807" s="277" t="s">
        <v>138</v>
      </c>
      <c r="I807" s="276">
        <v>0.9</v>
      </c>
      <c r="J807" s="296">
        <f t="shared" si="122"/>
        <v>0</v>
      </c>
      <c r="K807" s="280" t="s">
        <v>151</v>
      </c>
      <c r="L807" s="298"/>
      <c r="M807" s="280"/>
      <c r="N807" s="281">
        <f t="shared" si="116"/>
        <v>0</v>
      </c>
      <c r="O807" s="281">
        <f t="shared" si="117"/>
        <v>0</v>
      </c>
      <c r="P807" s="281">
        <f t="shared" si="118"/>
        <v>0</v>
      </c>
      <c r="Q807" s="282">
        <f>IF(K807="nio",0,IF(K807&gt;0,VLOOKUP(G807,'3-Productie normen'!A:N,VLOOKUP(K807,'3-Productie normen'!$B$31:$C$37,2,FALSE),FALSE)))/VLOOKUP(B807,'2-Kosten per locatie'!$A$14:$C$28,3,FALSE)</f>
        <v>0</v>
      </c>
      <c r="R807" s="282">
        <f t="shared" si="119"/>
        <v>0</v>
      </c>
      <c r="S807" s="282">
        <f t="shared" si="120"/>
        <v>0</v>
      </c>
      <c r="T807" s="283">
        <f>VLOOKUP(G807,'3-Productie normen'!A:N,11,FALSE)</f>
        <v>0</v>
      </c>
      <c r="U807" s="283"/>
      <c r="V807" s="189"/>
      <c r="W807" s="284">
        <f t="shared" si="121"/>
        <v>0</v>
      </c>
    </row>
    <row r="808" spans="1:23" ht="14.1" customHeight="1">
      <c r="A808" s="37">
        <f t="shared" si="115"/>
        <v>808</v>
      </c>
      <c r="B808" s="265" t="s">
        <v>47</v>
      </c>
      <c r="C808" s="265" t="s">
        <v>130</v>
      </c>
      <c r="D808" s="276"/>
      <c r="E808" s="276" t="s">
        <v>1021</v>
      </c>
      <c r="F808" s="265" t="s">
        <v>205</v>
      </c>
      <c r="G808" s="265" t="s">
        <v>97</v>
      </c>
      <c r="H808" s="277" t="s">
        <v>138</v>
      </c>
      <c r="I808" s="276">
        <v>1.7</v>
      </c>
      <c r="J808" s="296">
        <f t="shared" si="122"/>
        <v>0</v>
      </c>
      <c r="K808" s="280" t="s">
        <v>151</v>
      </c>
      <c r="L808" s="298"/>
      <c r="M808" s="280"/>
      <c r="N808" s="281">
        <f t="shared" si="116"/>
        <v>0</v>
      </c>
      <c r="O808" s="281">
        <f t="shared" si="117"/>
        <v>0</v>
      </c>
      <c r="P808" s="281">
        <f t="shared" si="118"/>
        <v>0</v>
      </c>
      <c r="Q808" s="282">
        <f>IF(K808="nio",0,IF(K808&gt;0,VLOOKUP(G808,'3-Productie normen'!A:N,VLOOKUP(K808,'3-Productie normen'!$B$31:$C$37,2,FALSE),FALSE)))/VLOOKUP(B808,'2-Kosten per locatie'!$A$14:$C$28,3,FALSE)</f>
        <v>0</v>
      </c>
      <c r="R808" s="282">
        <f t="shared" si="119"/>
        <v>0</v>
      </c>
      <c r="S808" s="282">
        <f t="shared" si="120"/>
        <v>0</v>
      </c>
      <c r="T808" s="283">
        <f>VLOOKUP(G808,'3-Productie normen'!A:N,11,FALSE)</f>
        <v>0</v>
      </c>
      <c r="U808" s="283"/>
      <c r="V808" s="189"/>
      <c r="W808" s="284">
        <f t="shared" si="121"/>
        <v>0</v>
      </c>
    </row>
    <row r="809" spans="1:23" ht="14.1" customHeight="1">
      <c r="A809" s="37">
        <f t="shared" si="115"/>
        <v>809</v>
      </c>
      <c r="B809" s="265" t="s">
        <v>47</v>
      </c>
      <c r="C809" s="265" t="s">
        <v>130</v>
      </c>
      <c r="D809" s="276"/>
      <c r="E809" s="276" t="s">
        <v>1022</v>
      </c>
      <c r="F809" s="265" t="s">
        <v>216</v>
      </c>
      <c r="G809" s="265" t="s">
        <v>97</v>
      </c>
      <c r="H809" s="277" t="s">
        <v>138</v>
      </c>
      <c r="I809" s="276">
        <v>1.7</v>
      </c>
      <c r="J809" s="296">
        <f t="shared" si="122"/>
        <v>0</v>
      </c>
      <c r="K809" s="280" t="s">
        <v>151</v>
      </c>
      <c r="L809" s="298"/>
      <c r="M809" s="280"/>
      <c r="N809" s="281">
        <f t="shared" si="116"/>
        <v>0</v>
      </c>
      <c r="O809" s="281">
        <f t="shared" si="117"/>
        <v>0</v>
      </c>
      <c r="P809" s="281">
        <f t="shared" si="118"/>
        <v>0</v>
      </c>
      <c r="Q809" s="282">
        <f>IF(K809="nio",0,IF(K809&gt;0,VLOOKUP(G809,'3-Productie normen'!A:N,VLOOKUP(K809,'3-Productie normen'!$B$31:$C$37,2,FALSE),FALSE)))/VLOOKUP(B809,'2-Kosten per locatie'!$A$14:$C$28,3,FALSE)</f>
        <v>0</v>
      </c>
      <c r="R809" s="282">
        <f t="shared" si="119"/>
        <v>0</v>
      </c>
      <c r="S809" s="282">
        <f t="shared" si="120"/>
        <v>0</v>
      </c>
      <c r="T809" s="283">
        <f>VLOOKUP(G809,'3-Productie normen'!A:N,11,FALSE)</f>
        <v>0</v>
      </c>
      <c r="U809" s="283"/>
      <c r="V809" s="189"/>
      <c r="W809" s="284">
        <f t="shared" si="121"/>
        <v>0</v>
      </c>
    </row>
    <row r="810" spans="1:23" ht="14.1" customHeight="1">
      <c r="A810" s="37">
        <f t="shared" si="115"/>
        <v>810</v>
      </c>
      <c r="B810" s="265" t="s">
        <v>47</v>
      </c>
      <c r="C810" s="265" t="s">
        <v>130</v>
      </c>
      <c r="D810" s="276"/>
      <c r="E810" s="276" t="s">
        <v>1023</v>
      </c>
      <c r="F810" s="265" t="s">
        <v>1024</v>
      </c>
      <c r="G810" s="265" t="s">
        <v>85</v>
      </c>
      <c r="H810" s="277" t="s">
        <v>175</v>
      </c>
      <c r="I810" s="276">
        <v>1.8</v>
      </c>
      <c r="J810" s="296">
        <f t="shared" si="122"/>
        <v>156</v>
      </c>
      <c r="K810" s="280">
        <v>156</v>
      </c>
      <c r="L810" s="298"/>
      <c r="M810" s="280"/>
      <c r="N810" s="281" t="e">
        <f t="shared" si="116"/>
        <v>#DIV/0!</v>
      </c>
      <c r="O810" s="281">
        <f t="shared" si="117"/>
        <v>0</v>
      </c>
      <c r="P810" s="281">
        <f t="shared" si="118"/>
        <v>0</v>
      </c>
      <c r="Q810" s="282">
        <f>IF(K810="nio",0,IF(K810&gt;0,VLOOKUP(G810,'3-Productie normen'!A:N,VLOOKUP(K810,'3-Productie normen'!$B$31:$C$37,2,FALSE),FALSE)))/VLOOKUP(B810,'2-Kosten per locatie'!$A$14:$C$28,3,FALSE)</f>
        <v>0</v>
      </c>
      <c r="R810" s="282">
        <f t="shared" si="119"/>
        <v>0</v>
      </c>
      <c r="S810" s="282">
        <f t="shared" si="120"/>
        <v>0</v>
      </c>
      <c r="T810" s="283">
        <f>VLOOKUP(G810,'3-Productie normen'!A:N,11,FALSE)</f>
        <v>0</v>
      </c>
      <c r="U810" s="283"/>
      <c r="V810" s="189"/>
      <c r="W810" s="284">
        <f t="shared" si="121"/>
        <v>280.8</v>
      </c>
    </row>
    <row r="811" spans="1:23" ht="14.1" customHeight="1">
      <c r="A811" s="37">
        <f t="shared" si="115"/>
        <v>811</v>
      </c>
      <c r="B811" s="265" t="s">
        <v>47</v>
      </c>
      <c r="C811" s="265" t="s">
        <v>130</v>
      </c>
      <c r="D811" s="276"/>
      <c r="E811" s="276" t="s">
        <v>1025</v>
      </c>
      <c r="F811" s="265" t="s">
        <v>1024</v>
      </c>
      <c r="G811" s="265" t="s">
        <v>85</v>
      </c>
      <c r="H811" s="277" t="s">
        <v>175</v>
      </c>
      <c r="I811" s="276">
        <v>1.8</v>
      </c>
      <c r="J811" s="296">
        <f t="shared" si="122"/>
        <v>156</v>
      </c>
      <c r="K811" s="280">
        <v>156</v>
      </c>
      <c r="L811" s="298"/>
      <c r="M811" s="280"/>
      <c r="N811" s="281" t="e">
        <f t="shared" si="116"/>
        <v>#DIV/0!</v>
      </c>
      <c r="O811" s="281">
        <f t="shared" si="117"/>
        <v>0</v>
      </c>
      <c r="P811" s="281">
        <f t="shared" si="118"/>
        <v>0</v>
      </c>
      <c r="Q811" s="282">
        <f>IF(K811="nio",0,IF(K811&gt;0,VLOOKUP(G811,'3-Productie normen'!A:N,VLOOKUP(K811,'3-Productie normen'!$B$31:$C$37,2,FALSE),FALSE)))/VLOOKUP(B811,'2-Kosten per locatie'!$A$14:$C$28,3,FALSE)</f>
        <v>0</v>
      </c>
      <c r="R811" s="282">
        <f t="shared" si="119"/>
        <v>0</v>
      </c>
      <c r="S811" s="282">
        <f t="shared" si="120"/>
        <v>0</v>
      </c>
      <c r="T811" s="283">
        <f>VLOOKUP(G811,'3-Productie normen'!A:N,11,FALSE)</f>
        <v>0</v>
      </c>
      <c r="U811" s="283"/>
      <c r="V811" s="189"/>
      <c r="W811" s="284">
        <f t="shared" si="121"/>
        <v>280.8</v>
      </c>
    </row>
    <row r="812" spans="1:23" ht="14.1" customHeight="1">
      <c r="A812" s="37">
        <f t="shared" si="115"/>
        <v>812</v>
      </c>
      <c r="B812" s="265" t="s">
        <v>44</v>
      </c>
      <c r="C812" s="265" t="s">
        <v>130</v>
      </c>
      <c r="D812" s="276"/>
      <c r="E812" s="276" t="s">
        <v>1026</v>
      </c>
      <c r="F812" s="265" t="s">
        <v>255</v>
      </c>
      <c r="G812" s="265" t="s">
        <v>85</v>
      </c>
      <c r="H812" s="277" t="s">
        <v>138</v>
      </c>
      <c r="I812" s="276">
        <v>1</v>
      </c>
      <c r="J812" s="299">
        <f t="shared" si="122"/>
        <v>102</v>
      </c>
      <c r="K812" s="280">
        <v>102</v>
      </c>
      <c r="L812" s="280"/>
      <c r="M812" s="280"/>
      <c r="N812" s="281" t="e">
        <f t="shared" ref="N812:N817" si="123">IF(K812="nio",0,IF(K812&gt;0,K812*I812/Q812,0))</f>
        <v>#DIV/0!</v>
      </c>
      <c r="O812" s="281">
        <f t="shared" ref="O812:O817" si="124">IF(L812&gt;0,L812*I812/R812,0)</f>
        <v>0</v>
      </c>
      <c r="P812" s="281">
        <f t="shared" ref="P812:P817" si="125">IF(M812&gt;0,M812*I812/S812,0)</f>
        <v>0</v>
      </c>
      <c r="Q812" s="282">
        <f>IF(K812="nio",0,IF(K812&gt;0,VLOOKUP(G812,'3-Productie normen'!A:N,VLOOKUP(K812,'3-Productie normen'!$B$31:$C$37,2,FALSE),FALSE)))/VLOOKUP(B812,'2-Kosten per locatie'!$A$14:$C$28,3,FALSE)</f>
        <v>0</v>
      </c>
      <c r="R812" s="282">
        <f t="shared" ref="R812:R817" si="126">IF(L812&gt;0,Q812*$R$8,0)</f>
        <v>0</v>
      </c>
      <c r="S812" s="282">
        <f t="shared" ref="S812:S817" si="127">IF(M812&gt;0,Q812*$S$8,0)</f>
        <v>0</v>
      </c>
      <c r="T812" s="283">
        <f>VLOOKUP(G812,'3-Productie normen'!A:N,11,FALSE)</f>
        <v>0</v>
      </c>
      <c r="U812" s="283"/>
      <c r="V812" s="189"/>
      <c r="W812" s="284">
        <f t="shared" ref="W812:W817" si="128">J812*I812</f>
        <v>102</v>
      </c>
    </row>
    <row r="813" spans="1:23" ht="14.1" customHeight="1">
      <c r="A813" s="37">
        <f t="shared" si="115"/>
        <v>813</v>
      </c>
      <c r="B813" s="265" t="s">
        <v>44</v>
      </c>
      <c r="C813" s="265" t="s">
        <v>130</v>
      </c>
      <c r="D813" s="276"/>
      <c r="E813" s="276" t="s">
        <v>1027</v>
      </c>
      <c r="F813" s="265" t="s">
        <v>216</v>
      </c>
      <c r="G813" s="265" t="s">
        <v>97</v>
      </c>
      <c r="H813" s="277" t="s">
        <v>175</v>
      </c>
      <c r="I813" s="276">
        <v>0.7</v>
      </c>
      <c r="J813" s="299">
        <f t="shared" si="122"/>
        <v>0</v>
      </c>
      <c r="K813" s="280" t="s">
        <v>151</v>
      </c>
      <c r="L813" s="280"/>
      <c r="M813" s="280"/>
      <c r="N813" s="281">
        <f t="shared" si="123"/>
        <v>0</v>
      </c>
      <c r="O813" s="281">
        <f t="shared" si="124"/>
        <v>0</v>
      </c>
      <c r="P813" s="281">
        <f t="shared" si="125"/>
        <v>0</v>
      </c>
      <c r="Q813" s="282">
        <f>IF(K813="nio",0,IF(K813&gt;0,VLOOKUP(G813,'3-Productie normen'!A:N,VLOOKUP(K813,'3-Productie normen'!$B$31:$C$37,2,FALSE),FALSE)))/VLOOKUP(B813,'2-Kosten per locatie'!$A$14:$C$28,3,FALSE)</f>
        <v>0</v>
      </c>
      <c r="R813" s="282">
        <f t="shared" si="126"/>
        <v>0</v>
      </c>
      <c r="S813" s="282">
        <f t="shared" si="127"/>
        <v>0</v>
      </c>
      <c r="T813" s="283">
        <f>VLOOKUP(G813,'3-Productie normen'!A:N,11,FALSE)</f>
        <v>0</v>
      </c>
      <c r="U813" s="283"/>
      <c r="V813" s="189"/>
      <c r="W813" s="284">
        <f t="shared" si="128"/>
        <v>0</v>
      </c>
    </row>
    <row r="814" spans="1:23" ht="14.1" customHeight="1">
      <c r="A814" s="37">
        <f t="shared" si="115"/>
        <v>814</v>
      </c>
      <c r="B814" s="265" t="s">
        <v>44</v>
      </c>
      <c r="C814" s="265" t="s">
        <v>130</v>
      </c>
      <c r="D814" s="276"/>
      <c r="E814" s="276" t="s">
        <v>1028</v>
      </c>
      <c r="F814" s="265" t="s">
        <v>1029</v>
      </c>
      <c r="G814" s="265" t="s">
        <v>94</v>
      </c>
      <c r="H814" s="277" t="s">
        <v>175</v>
      </c>
      <c r="I814" s="276">
        <v>2.6</v>
      </c>
      <c r="J814" s="299">
        <f t="shared" si="122"/>
        <v>102</v>
      </c>
      <c r="K814" s="280">
        <v>102</v>
      </c>
      <c r="L814" s="280"/>
      <c r="M814" s="280"/>
      <c r="N814" s="281" t="e">
        <f t="shared" si="123"/>
        <v>#DIV/0!</v>
      </c>
      <c r="O814" s="281">
        <f t="shared" si="124"/>
        <v>0</v>
      </c>
      <c r="P814" s="281">
        <f t="shared" si="125"/>
        <v>0</v>
      </c>
      <c r="Q814" s="282">
        <f>IF(K814="nio",0,IF(K814&gt;0,VLOOKUP(G814,'3-Productie normen'!A:N,VLOOKUP(K814,'3-Productie normen'!$B$31:$C$37,2,FALSE),FALSE)))/VLOOKUP(B814,'2-Kosten per locatie'!$A$14:$C$28,3,FALSE)</f>
        <v>0</v>
      </c>
      <c r="R814" s="282">
        <f t="shared" si="126"/>
        <v>0</v>
      </c>
      <c r="S814" s="282">
        <f t="shared" si="127"/>
        <v>0</v>
      </c>
      <c r="T814" s="283">
        <f>VLOOKUP(G814,'3-Productie normen'!A:N,11,FALSE)</f>
        <v>0</v>
      </c>
      <c r="U814" s="283"/>
      <c r="V814" s="189"/>
      <c r="W814" s="284">
        <f t="shared" si="128"/>
        <v>265.2</v>
      </c>
    </row>
    <row r="815" spans="1:23" ht="14.1" customHeight="1">
      <c r="A815" s="37">
        <f t="shared" si="115"/>
        <v>815</v>
      </c>
      <c r="B815" s="265" t="s">
        <v>44</v>
      </c>
      <c r="C815" s="265" t="s">
        <v>130</v>
      </c>
      <c r="D815" s="276"/>
      <c r="E815" s="276" t="s">
        <v>1030</v>
      </c>
      <c r="F815" s="265" t="s">
        <v>1031</v>
      </c>
      <c r="G815" s="265" t="s">
        <v>94</v>
      </c>
      <c r="H815" s="277" t="s">
        <v>175</v>
      </c>
      <c r="I815" s="276">
        <v>5.0999999999999996</v>
      </c>
      <c r="J815" s="299">
        <f t="shared" si="122"/>
        <v>102</v>
      </c>
      <c r="K815" s="280">
        <v>102</v>
      </c>
      <c r="L815" s="280"/>
      <c r="M815" s="280"/>
      <c r="N815" s="281" t="e">
        <f t="shared" si="123"/>
        <v>#DIV/0!</v>
      </c>
      <c r="O815" s="281">
        <f t="shared" si="124"/>
        <v>0</v>
      </c>
      <c r="P815" s="281">
        <f t="shared" si="125"/>
        <v>0</v>
      </c>
      <c r="Q815" s="282">
        <f>IF(K815="nio",0,IF(K815&gt;0,VLOOKUP(G815,'3-Productie normen'!A:N,VLOOKUP(K815,'3-Productie normen'!$B$31:$C$37,2,FALSE),FALSE)))/VLOOKUP(B815,'2-Kosten per locatie'!$A$14:$C$28,3,FALSE)</f>
        <v>0</v>
      </c>
      <c r="R815" s="282">
        <f t="shared" si="126"/>
        <v>0</v>
      </c>
      <c r="S815" s="282">
        <f t="shared" si="127"/>
        <v>0</v>
      </c>
      <c r="T815" s="283">
        <f>VLOOKUP(G815,'3-Productie normen'!A:N,11,FALSE)</f>
        <v>0</v>
      </c>
      <c r="U815" s="283"/>
      <c r="V815" s="189"/>
      <c r="W815" s="284">
        <f t="shared" si="128"/>
        <v>520.19999999999993</v>
      </c>
    </row>
    <row r="816" spans="1:23" ht="14.1" customHeight="1">
      <c r="A816" s="37">
        <f t="shared" si="115"/>
        <v>816</v>
      </c>
      <c r="B816" s="265" t="s">
        <v>44</v>
      </c>
      <c r="C816" s="265" t="s">
        <v>130</v>
      </c>
      <c r="D816" s="276"/>
      <c r="E816" s="276" t="s">
        <v>1032</v>
      </c>
      <c r="F816" s="265" t="s">
        <v>225</v>
      </c>
      <c r="G816" s="265" t="s">
        <v>86</v>
      </c>
      <c r="H816" s="277" t="s">
        <v>138</v>
      </c>
      <c r="I816" s="276">
        <v>25.8</v>
      </c>
      <c r="J816" s="299">
        <f t="shared" si="122"/>
        <v>102</v>
      </c>
      <c r="K816" s="280">
        <v>102</v>
      </c>
      <c r="L816" s="280"/>
      <c r="M816" s="280"/>
      <c r="N816" s="281" t="e">
        <f t="shared" si="123"/>
        <v>#DIV/0!</v>
      </c>
      <c r="O816" s="281">
        <f t="shared" si="124"/>
        <v>0</v>
      </c>
      <c r="P816" s="281">
        <f t="shared" si="125"/>
        <v>0</v>
      </c>
      <c r="Q816" s="282">
        <f>IF(K816="nio",0,IF(K816&gt;0,VLOOKUP(G816,'3-Productie normen'!A:N,VLOOKUP(K816,'3-Productie normen'!$B$31:$C$37,2,FALSE),FALSE)))/VLOOKUP('11-Vloeronderhoud'!A17,'2-Kosten per locatie'!$A$14:$C$28,3,FALSE)</f>
        <v>0</v>
      </c>
      <c r="R816" s="282">
        <f t="shared" si="126"/>
        <v>0</v>
      </c>
      <c r="S816" s="282">
        <f t="shared" si="127"/>
        <v>0</v>
      </c>
      <c r="T816" s="283">
        <f>VLOOKUP(G816,'3-Productie normen'!A:N,11,FALSE)</f>
        <v>0</v>
      </c>
      <c r="U816" s="283"/>
      <c r="V816" s="189"/>
      <c r="W816" s="284">
        <f t="shared" si="128"/>
        <v>2631.6</v>
      </c>
    </row>
    <row r="817" spans="1:23" ht="14.1" customHeight="1">
      <c r="A817" s="37">
        <f t="shared" si="115"/>
        <v>817</v>
      </c>
      <c r="B817" s="265" t="s">
        <v>44</v>
      </c>
      <c r="C817" s="265" t="s">
        <v>130</v>
      </c>
      <c r="D817" s="276"/>
      <c r="E817" s="276" t="s">
        <v>1033</v>
      </c>
      <c r="F817" s="265" t="s">
        <v>167</v>
      </c>
      <c r="G817" s="265" t="s">
        <v>81</v>
      </c>
      <c r="H817" s="277" t="s">
        <v>134</v>
      </c>
      <c r="I817" s="276">
        <v>234.6</v>
      </c>
      <c r="J817" s="299">
        <f t="shared" si="122"/>
        <v>102</v>
      </c>
      <c r="K817" s="280">
        <v>102</v>
      </c>
      <c r="L817" s="280"/>
      <c r="M817" s="280"/>
      <c r="N817" s="281" t="e">
        <f t="shared" si="123"/>
        <v>#DIV/0!</v>
      </c>
      <c r="O817" s="281">
        <f t="shared" si="124"/>
        <v>0</v>
      </c>
      <c r="P817" s="281">
        <f t="shared" si="125"/>
        <v>0</v>
      </c>
      <c r="Q817" s="282">
        <f>IF(K817="nio",0,IF(K817&gt;0,VLOOKUP(G817,'3-Productie normen'!A:N,VLOOKUP(K817,'3-Productie normen'!$B$31:$C$37,2,FALSE),FALSE)))/VLOOKUP(B817,'2-Kosten per locatie'!$A$14:$C$28,3,FALSE)</f>
        <v>0</v>
      </c>
      <c r="R817" s="282">
        <f t="shared" si="126"/>
        <v>0</v>
      </c>
      <c r="S817" s="282">
        <f t="shared" si="127"/>
        <v>0</v>
      </c>
      <c r="T817" s="283">
        <f>VLOOKUP(G817,'3-Productie normen'!A:N,11,FALSE)</f>
        <v>0</v>
      </c>
      <c r="U817" s="283"/>
      <c r="V817" s="189"/>
      <c r="W817" s="284">
        <f t="shared" si="128"/>
        <v>23929.200000000001</v>
      </c>
    </row>
    <row r="818" spans="1:23" ht="14.1" customHeight="1">
      <c r="A818" s="37">
        <f t="shared" si="115"/>
        <v>818</v>
      </c>
      <c r="B818" s="265" t="s">
        <v>49</v>
      </c>
      <c r="C818" s="265" t="s">
        <v>1034</v>
      </c>
      <c r="D818" s="276"/>
      <c r="E818" s="276" t="s">
        <v>1035</v>
      </c>
      <c r="F818" s="265" t="s">
        <v>936</v>
      </c>
      <c r="G818" s="265" t="s">
        <v>81</v>
      </c>
      <c r="H818" s="277" t="s">
        <v>175</v>
      </c>
      <c r="I818" s="276">
        <v>53.4</v>
      </c>
      <c r="J818" s="299">
        <f t="shared" si="122"/>
        <v>251</v>
      </c>
      <c r="K818" s="280">
        <v>199</v>
      </c>
      <c r="L818" s="280"/>
      <c r="M818" s="280">
        <v>52</v>
      </c>
      <c r="N818" s="281" t="e">
        <f t="shared" ref="N818:N819" si="129">IF(K818="nio",0,IF(K818&gt;0,K818*I818/Q818,0))</f>
        <v>#DIV/0!</v>
      </c>
      <c r="O818" s="281">
        <f t="shared" ref="O818:O819" si="130">IF(L818&gt;0,L818*I818/R818,0)</f>
        <v>0</v>
      </c>
      <c r="P818" s="281" t="e">
        <f t="shared" ref="P818:P819" si="131">IF(M818&gt;0,M818*I818/S818,0)</f>
        <v>#DIV/0!</v>
      </c>
      <c r="Q818" s="282">
        <f>IF(K818="nio",0,IF(K818&gt;0,VLOOKUP(G818,'3-Productie normen'!A:N,VLOOKUP(K818,'3-Productie normen'!$B$31:$C$37,2,FALSE),FALSE)))/VLOOKUP(B818,'2-Kosten per locatie'!$A$14:$C$28,3,FALSE)</f>
        <v>0</v>
      </c>
      <c r="R818" s="282">
        <f t="shared" ref="R818:R819" si="132">IF(L818&gt;0,Q818*$R$8,0)</f>
        <v>0</v>
      </c>
      <c r="S818" s="282">
        <f t="shared" ref="S818:S819" si="133">IF(M818&gt;0,Q818*$S$8,0)</f>
        <v>0</v>
      </c>
      <c r="T818" s="283">
        <f>VLOOKUP(G818,'3-Productie normen'!A:N,11,FALSE)</f>
        <v>0</v>
      </c>
      <c r="U818" s="283"/>
      <c r="V818" s="189"/>
      <c r="W818" s="284">
        <f t="shared" ref="W818:W819" si="134">J818*I818</f>
        <v>13403.4</v>
      </c>
    </row>
    <row r="819" spans="1:23" ht="14.1" customHeight="1">
      <c r="A819" s="37">
        <f t="shared" si="115"/>
        <v>819</v>
      </c>
      <c r="B819" s="265" t="s">
        <v>49</v>
      </c>
      <c r="C819" s="265" t="s">
        <v>1034</v>
      </c>
      <c r="D819" s="276"/>
      <c r="E819" s="276" t="s">
        <v>1036</v>
      </c>
      <c r="F819" s="265" t="s">
        <v>570</v>
      </c>
      <c r="G819" s="265" t="s">
        <v>85</v>
      </c>
      <c r="H819" s="277" t="s">
        <v>175</v>
      </c>
      <c r="I819" s="276">
        <v>11.5</v>
      </c>
      <c r="J819" s="299">
        <f t="shared" si="122"/>
        <v>251</v>
      </c>
      <c r="K819" s="280">
        <v>199</v>
      </c>
      <c r="L819" s="280"/>
      <c r="M819" s="280">
        <v>52</v>
      </c>
      <c r="N819" s="281" t="e">
        <f t="shared" si="129"/>
        <v>#DIV/0!</v>
      </c>
      <c r="O819" s="281">
        <f t="shared" si="130"/>
        <v>0</v>
      </c>
      <c r="P819" s="281" t="e">
        <f t="shared" si="131"/>
        <v>#DIV/0!</v>
      </c>
      <c r="Q819" s="282">
        <f>IF(K819="nio",0,IF(K819&gt;0,VLOOKUP(G819,'3-Productie normen'!A:N,VLOOKUP(K819,'3-Productie normen'!$B$31:$C$37,2,FALSE),FALSE)))/VLOOKUP(B819,'2-Kosten per locatie'!$A$14:$C$28,3,FALSE)</f>
        <v>0</v>
      </c>
      <c r="R819" s="282">
        <f t="shared" si="132"/>
        <v>0</v>
      </c>
      <c r="S819" s="282">
        <f t="shared" si="133"/>
        <v>0</v>
      </c>
      <c r="T819" s="283">
        <f>VLOOKUP(G819,'3-Productie normen'!A:N,11,FALSE)</f>
        <v>0</v>
      </c>
      <c r="U819" s="283"/>
      <c r="V819" s="189"/>
      <c r="W819" s="284">
        <f t="shared" si="134"/>
        <v>2886.5</v>
      </c>
    </row>
    <row r="820" spans="1:23" ht="14.1" customHeight="1">
      <c r="A820" s="37">
        <f t="shared" si="115"/>
        <v>820</v>
      </c>
      <c r="B820" s="265" t="s">
        <v>48</v>
      </c>
      <c r="C820" s="265" t="s">
        <v>1037</v>
      </c>
      <c r="D820" s="276"/>
      <c r="E820" s="276" t="s">
        <v>1038</v>
      </c>
      <c r="F820" s="265" t="s">
        <v>91</v>
      </c>
      <c r="G820" s="265" t="s">
        <v>97</v>
      </c>
      <c r="H820" s="277" t="s">
        <v>175</v>
      </c>
      <c r="I820" s="276">
        <v>220</v>
      </c>
      <c r="J820" s="299">
        <f t="shared" si="122"/>
        <v>0</v>
      </c>
      <c r="K820" s="280" t="s">
        <v>151</v>
      </c>
      <c r="L820" s="280"/>
      <c r="M820" s="280"/>
      <c r="N820" s="281">
        <f t="shared" ref="N820:N822" si="135">IF(K820="nio",0,IF(K820&gt;0,K820*I820/Q820,0))</f>
        <v>0</v>
      </c>
      <c r="O820" s="281">
        <f t="shared" ref="O820:O822" si="136">IF(L820&gt;0,L820*I820/R820,0)</f>
        <v>0</v>
      </c>
      <c r="P820" s="281">
        <f t="shared" ref="P820:P822" si="137">IF(M820&gt;0,M820*I820/S820,0)</f>
        <v>0</v>
      </c>
      <c r="Q820" s="282">
        <f>IF(K820="nio",0,IF(K820&gt;0,VLOOKUP(G820,'3-Productie normen'!A:N,VLOOKUP(K820,'3-Productie normen'!$B$31:$C$37,2,FALSE),FALSE)))/VLOOKUP(B820,'2-Kosten per locatie'!$A$14:$C$28,3,FALSE)</f>
        <v>0</v>
      </c>
      <c r="R820" s="282">
        <f t="shared" ref="R820:R822" si="138">IF(L820&gt;0,Q820*$R$8,0)</f>
        <v>0</v>
      </c>
      <c r="S820" s="282">
        <f t="shared" ref="S820:S822" si="139">IF(M820&gt;0,Q820*$S$8,0)</f>
        <v>0</v>
      </c>
      <c r="T820" s="283">
        <f>VLOOKUP(G820,'3-Productie normen'!A:N,11,FALSE)</f>
        <v>0</v>
      </c>
      <c r="U820" s="283"/>
      <c r="V820" s="189"/>
      <c r="W820" s="284">
        <f t="shared" ref="W820:W822" si="140">J820*I820</f>
        <v>0</v>
      </c>
    </row>
    <row r="821" spans="1:23" ht="14.1" customHeight="1">
      <c r="A821" s="37">
        <f t="shared" si="115"/>
        <v>821</v>
      </c>
      <c r="B821" s="265" t="s">
        <v>48</v>
      </c>
      <c r="C821" s="265" t="s">
        <v>1037</v>
      </c>
      <c r="D821" s="276"/>
      <c r="E821" s="276" t="s">
        <v>1039</v>
      </c>
      <c r="F821" s="265" t="s">
        <v>1040</v>
      </c>
      <c r="G821" s="265" t="s">
        <v>81</v>
      </c>
      <c r="H821" s="277" t="s">
        <v>134</v>
      </c>
      <c r="I821" s="276">
        <v>25</v>
      </c>
      <c r="J821" s="299">
        <f t="shared" si="122"/>
        <v>51</v>
      </c>
      <c r="K821" s="280">
        <v>51</v>
      </c>
      <c r="L821" s="280"/>
      <c r="M821" s="280"/>
      <c r="N821" s="281" t="e">
        <f t="shared" si="135"/>
        <v>#DIV/0!</v>
      </c>
      <c r="O821" s="281">
        <f t="shared" si="136"/>
        <v>0</v>
      </c>
      <c r="P821" s="281">
        <f t="shared" si="137"/>
        <v>0</v>
      </c>
      <c r="Q821" s="282">
        <f>IF(K821="nio",0,IF(K821&gt;0,VLOOKUP(G821,'3-Productie normen'!A:N,VLOOKUP(K821,'3-Productie normen'!$B$31:$C$37,2,FALSE),FALSE)))/VLOOKUP(B821,'2-Kosten per locatie'!$A$14:$C$28,3,FALSE)</f>
        <v>0</v>
      </c>
      <c r="R821" s="282">
        <f t="shared" si="138"/>
        <v>0</v>
      </c>
      <c r="S821" s="282">
        <f t="shared" si="139"/>
        <v>0</v>
      </c>
      <c r="T821" s="283">
        <f>VLOOKUP(G821,'3-Productie normen'!A:N,11,FALSE)</f>
        <v>0</v>
      </c>
      <c r="U821" s="283"/>
      <c r="V821" s="189"/>
      <c r="W821" s="284">
        <f t="shared" si="140"/>
        <v>1275</v>
      </c>
    </row>
    <row r="822" spans="1:23" ht="14.1" customHeight="1">
      <c r="A822" s="37">
        <f t="shared" si="115"/>
        <v>822</v>
      </c>
      <c r="B822" s="265" t="s">
        <v>48</v>
      </c>
      <c r="C822" s="265" t="s">
        <v>1037</v>
      </c>
      <c r="D822" s="276"/>
      <c r="E822" s="276" t="s">
        <v>1041</v>
      </c>
      <c r="F822" s="265" t="s">
        <v>225</v>
      </c>
      <c r="G822" s="265" t="s">
        <v>86</v>
      </c>
      <c r="H822" s="277" t="s">
        <v>134</v>
      </c>
      <c r="I822" s="276">
        <v>5</v>
      </c>
      <c r="J822" s="299">
        <f t="shared" si="122"/>
        <v>51</v>
      </c>
      <c r="K822" s="280">
        <v>51</v>
      </c>
      <c r="L822" s="280"/>
      <c r="M822" s="280"/>
      <c r="N822" s="281" t="e">
        <f t="shared" si="135"/>
        <v>#DIV/0!</v>
      </c>
      <c r="O822" s="281">
        <f t="shared" si="136"/>
        <v>0</v>
      </c>
      <c r="P822" s="281">
        <f t="shared" si="137"/>
        <v>0</v>
      </c>
      <c r="Q822" s="282">
        <f>IF(K822="nio",0,IF(K822&gt;0,VLOOKUP(G822,'3-Productie normen'!A:N,VLOOKUP(K822,'3-Productie normen'!$B$31:$C$37,2,FALSE),FALSE)))/VLOOKUP(B822,'2-Kosten per locatie'!$A$14:$C$28,3,FALSE)</f>
        <v>0</v>
      </c>
      <c r="R822" s="282">
        <f t="shared" si="138"/>
        <v>0</v>
      </c>
      <c r="S822" s="282">
        <f t="shared" si="139"/>
        <v>0</v>
      </c>
      <c r="T822" s="283">
        <f>VLOOKUP(G822,'3-Productie normen'!A:N,11,FALSE)</f>
        <v>0</v>
      </c>
      <c r="U822" s="283"/>
      <c r="V822" s="189"/>
      <c r="W822" s="284">
        <f t="shared" si="140"/>
        <v>255</v>
      </c>
    </row>
    <row r="823" spans="1:23" ht="14.1" customHeight="1">
      <c r="A823" s="37">
        <f t="shared" si="115"/>
        <v>823</v>
      </c>
      <c r="B823" s="265" t="s">
        <v>50</v>
      </c>
      <c r="C823" s="265" t="s">
        <v>130</v>
      </c>
      <c r="D823" s="276"/>
      <c r="E823" s="276" t="s">
        <v>837</v>
      </c>
      <c r="F823" s="265" t="s">
        <v>1042</v>
      </c>
      <c r="G823" s="265" t="s">
        <v>97</v>
      </c>
      <c r="H823" s="277" t="s">
        <v>275</v>
      </c>
      <c r="I823" s="276">
        <v>207.4</v>
      </c>
      <c r="J823" s="299">
        <f t="shared" si="122"/>
        <v>0</v>
      </c>
      <c r="K823" s="280" t="s">
        <v>151</v>
      </c>
      <c r="L823" s="280"/>
      <c r="M823" s="280"/>
      <c r="N823" s="281">
        <f t="shared" ref="N823:N837" si="141">IF(K823="nio",0,IF(K823&gt;0,K823*I823/Q823,0))</f>
        <v>0</v>
      </c>
      <c r="O823" s="281">
        <f t="shared" ref="O823:O837" si="142">IF(L823&gt;0,L823*I823/R823,0)</f>
        <v>0</v>
      </c>
      <c r="P823" s="281">
        <f t="shared" ref="P823:P837" si="143">IF(M823&gt;0,M823*I823/S823,0)</f>
        <v>0</v>
      </c>
      <c r="Q823" s="282">
        <f>IF(K823="nio",0,IF(K823&gt;0,VLOOKUP(G823,'3-Productie normen'!A:N,VLOOKUP(K823,'3-Productie normen'!$B$31:$C$37,2,FALSE),FALSE)))/VLOOKUP(B823,'2-Kosten per locatie'!$A$14:$C$28,3,FALSE)</f>
        <v>0</v>
      </c>
      <c r="R823" s="282">
        <f t="shared" ref="R823:R837" si="144">IF(L823&gt;0,Q823*$R$8,0)</f>
        <v>0</v>
      </c>
      <c r="S823" s="282">
        <f t="shared" ref="S823:S837" si="145">IF(M823&gt;0,Q823*$S$8,0)</f>
        <v>0</v>
      </c>
      <c r="T823" s="283">
        <f>VLOOKUP(G823,'3-Productie normen'!A:N,11,FALSE)</f>
        <v>0</v>
      </c>
      <c r="U823" s="283"/>
      <c r="V823" s="189"/>
      <c r="W823" s="284">
        <f t="shared" ref="W823:W837" si="146">J823*I823</f>
        <v>0</v>
      </c>
    </row>
    <row r="824" spans="1:23" ht="14.1" customHeight="1">
      <c r="A824" s="37">
        <f t="shared" si="115"/>
        <v>824</v>
      </c>
      <c r="B824" s="265" t="s">
        <v>50</v>
      </c>
      <c r="C824" s="265" t="s">
        <v>130</v>
      </c>
      <c r="D824" s="276"/>
      <c r="E824" s="276" t="s">
        <v>838</v>
      </c>
      <c r="F824" s="265" t="s">
        <v>440</v>
      </c>
      <c r="G824" s="265" t="s">
        <v>97</v>
      </c>
      <c r="H824" s="277" t="s">
        <v>275</v>
      </c>
      <c r="I824" s="276">
        <v>109.2</v>
      </c>
      <c r="J824" s="299">
        <f t="shared" si="122"/>
        <v>0</v>
      </c>
      <c r="K824" s="280" t="s">
        <v>151</v>
      </c>
      <c r="L824" s="280"/>
      <c r="M824" s="280"/>
      <c r="N824" s="281">
        <f t="shared" si="141"/>
        <v>0</v>
      </c>
      <c r="O824" s="281">
        <f t="shared" si="142"/>
        <v>0</v>
      </c>
      <c r="P824" s="281">
        <f t="shared" si="143"/>
        <v>0</v>
      </c>
      <c r="Q824" s="282">
        <f>IF(K824="nio",0,IF(K824&gt;0,VLOOKUP(G824,'3-Productie normen'!A:N,VLOOKUP(K824,'3-Productie normen'!$B$31:$C$37,2,FALSE),FALSE)))/VLOOKUP(B824,'2-Kosten per locatie'!$A$14:$C$28,3,FALSE)</f>
        <v>0</v>
      </c>
      <c r="R824" s="282">
        <f t="shared" si="144"/>
        <v>0</v>
      </c>
      <c r="S824" s="282">
        <f t="shared" si="145"/>
        <v>0</v>
      </c>
      <c r="T824" s="283">
        <f>VLOOKUP(G824,'3-Productie normen'!A:N,11,FALSE)</f>
        <v>0</v>
      </c>
      <c r="U824" s="283"/>
      <c r="V824" s="189"/>
      <c r="W824" s="284">
        <f t="shared" si="146"/>
        <v>0</v>
      </c>
    </row>
    <row r="825" spans="1:23" ht="14.1" customHeight="1">
      <c r="A825" s="37">
        <f t="shared" si="115"/>
        <v>825</v>
      </c>
      <c r="B825" s="265" t="s">
        <v>50</v>
      </c>
      <c r="C825" s="265" t="s">
        <v>130</v>
      </c>
      <c r="D825" s="276"/>
      <c r="E825" s="276" t="s">
        <v>839</v>
      </c>
      <c r="F825" s="265" t="s">
        <v>440</v>
      </c>
      <c r="G825" s="265" t="s">
        <v>97</v>
      </c>
      <c r="H825" s="277" t="s">
        <v>275</v>
      </c>
      <c r="I825" s="276">
        <v>54</v>
      </c>
      <c r="J825" s="299">
        <f t="shared" si="122"/>
        <v>0</v>
      </c>
      <c r="K825" s="280" t="s">
        <v>151</v>
      </c>
      <c r="L825" s="280"/>
      <c r="M825" s="280"/>
      <c r="N825" s="281">
        <f t="shared" si="141"/>
        <v>0</v>
      </c>
      <c r="O825" s="281">
        <f t="shared" si="142"/>
        <v>0</v>
      </c>
      <c r="P825" s="281">
        <f t="shared" si="143"/>
        <v>0</v>
      </c>
      <c r="Q825" s="282">
        <f>IF(K825="nio",0,IF(K825&gt;0,VLOOKUP(G825,'3-Productie normen'!A:N,VLOOKUP(K825,'3-Productie normen'!$B$31:$C$37,2,FALSE),FALSE)))/VLOOKUP(B825,'2-Kosten per locatie'!$A$14:$C$28,3,FALSE)</f>
        <v>0</v>
      </c>
      <c r="R825" s="282">
        <f t="shared" si="144"/>
        <v>0</v>
      </c>
      <c r="S825" s="282">
        <f t="shared" si="145"/>
        <v>0</v>
      </c>
      <c r="T825" s="283">
        <f>VLOOKUP(G825,'3-Productie normen'!A:N,11,FALSE)</f>
        <v>0</v>
      </c>
      <c r="U825" s="283"/>
      <c r="V825" s="189"/>
      <c r="W825" s="284">
        <f t="shared" si="146"/>
        <v>0</v>
      </c>
    </row>
    <row r="826" spans="1:23" ht="14.1" customHeight="1">
      <c r="A826" s="37">
        <f t="shared" si="115"/>
        <v>826</v>
      </c>
      <c r="B826" s="265" t="s">
        <v>50</v>
      </c>
      <c r="C826" s="265" t="s">
        <v>130</v>
      </c>
      <c r="D826" s="276"/>
      <c r="E826" s="276" t="s">
        <v>840</v>
      </c>
      <c r="F826" s="265" t="s">
        <v>440</v>
      </c>
      <c r="G826" s="265" t="s">
        <v>97</v>
      </c>
      <c r="H826" s="277" t="s">
        <v>275</v>
      </c>
      <c r="I826" s="276">
        <v>109.7</v>
      </c>
      <c r="J826" s="299">
        <f t="shared" si="122"/>
        <v>0</v>
      </c>
      <c r="K826" s="280" t="s">
        <v>151</v>
      </c>
      <c r="L826" s="280"/>
      <c r="M826" s="280"/>
      <c r="N826" s="281">
        <f t="shared" si="141"/>
        <v>0</v>
      </c>
      <c r="O826" s="281">
        <f t="shared" si="142"/>
        <v>0</v>
      </c>
      <c r="P826" s="281">
        <f t="shared" si="143"/>
        <v>0</v>
      </c>
      <c r="Q826" s="282">
        <f>IF(K826="nio",0,IF(K826&gt;0,VLOOKUP(G826,'3-Productie normen'!A:N,VLOOKUP(K826,'3-Productie normen'!$B$31:$C$37,2,FALSE),FALSE)))/VLOOKUP(B826,'2-Kosten per locatie'!$A$14:$C$28,3,FALSE)</f>
        <v>0</v>
      </c>
      <c r="R826" s="282">
        <f t="shared" si="144"/>
        <v>0</v>
      </c>
      <c r="S826" s="282">
        <f t="shared" si="145"/>
        <v>0</v>
      </c>
      <c r="T826" s="283">
        <f>VLOOKUP(G826,'3-Productie normen'!A:N,11,FALSE)</f>
        <v>0</v>
      </c>
      <c r="U826" s="283"/>
      <c r="V826" s="189"/>
      <c r="W826" s="284">
        <f t="shared" si="146"/>
        <v>0</v>
      </c>
    </row>
    <row r="827" spans="1:23" ht="14.1" customHeight="1">
      <c r="A827" s="37">
        <f t="shared" si="115"/>
        <v>827</v>
      </c>
      <c r="B827" s="265" t="s">
        <v>50</v>
      </c>
      <c r="C827" s="265" t="s">
        <v>130</v>
      </c>
      <c r="D827" s="276"/>
      <c r="E827" s="276" t="s">
        <v>841</v>
      </c>
      <c r="F827" s="265" t="s">
        <v>440</v>
      </c>
      <c r="G827" s="265" t="s">
        <v>97</v>
      </c>
      <c r="H827" s="277" t="s">
        <v>275</v>
      </c>
      <c r="I827" s="276">
        <v>220.8</v>
      </c>
      <c r="J827" s="299">
        <f t="shared" si="122"/>
        <v>0</v>
      </c>
      <c r="K827" s="280" t="s">
        <v>151</v>
      </c>
      <c r="L827" s="280"/>
      <c r="M827" s="280"/>
      <c r="N827" s="281">
        <f t="shared" si="141"/>
        <v>0</v>
      </c>
      <c r="O827" s="281">
        <f t="shared" si="142"/>
        <v>0</v>
      </c>
      <c r="P827" s="281">
        <f t="shared" si="143"/>
        <v>0</v>
      </c>
      <c r="Q827" s="282">
        <f>IF(K827="nio",0,IF(K827&gt;0,VLOOKUP(G827,'3-Productie normen'!A:N,VLOOKUP(K827,'3-Productie normen'!$B$31:$C$37,2,FALSE),FALSE)))/VLOOKUP(B827,'2-Kosten per locatie'!$A$14:$C$28,3,FALSE)</f>
        <v>0</v>
      </c>
      <c r="R827" s="282">
        <f t="shared" si="144"/>
        <v>0</v>
      </c>
      <c r="S827" s="282">
        <f t="shared" si="145"/>
        <v>0</v>
      </c>
      <c r="T827" s="283">
        <f>VLOOKUP(G827,'3-Productie normen'!A:N,11,FALSE)</f>
        <v>0</v>
      </c>
      <c r="U827" s="283"/>
      <c r="V827" s="189"/>
      <c r="W827" s="284">
        <f t="shared" si="146"/>
        <v>0</v>
      </c>
    </row>
    <row r="828" spans="1:23" ht="14.1" customHeight="1">
      <c r="A828" s="37">
        <f t="shared" si="115"/>
        <v>828</v>
      </c>
      <c r="B828" s="265" t="s">
        <v>50</v>
      </c>
      <c r="C828" s="265" t="s">
        <v>130</v>
      </c>
      <c r="D828" s="276"/>
      <c r="E828" s="276" t="s">
        <v>842</v>
      </c>
      <c r="F828" s="265" t="s">
        <v>1043</v>
      </c>
      <c r="G828" s="265" t="s">
        <v>97</v>
      </c>
      <c r="H828" s="277" t="s">
        <v>275</v>
      </c>
      <c r="I828" s="276">
        <v>93.7</v>
      </c>
      <c r="J828" s="299">
        <f t="shared" si="122"/>
        <v>0</v>
      </c>
      <c r="K828" s="280" t="s">
        <v>151</v>
      </c>
      <c r="L828" s="280"/>
      <c r="M828" s="280"/>
      <c r="N828" s="281">
        <f t="shared" si="141"/>
        <v>0</v>
      </c>
      <c r="O828" s="281">
        <f t="shared" si="142"/>
        <v>0</v>
      </c>
      <c r="P828" s="281">
        <f t="shared" si="143"/>
        <v>0</v>
      </c>
      <c r="Q828" s="282">
        <f>IF(K828="nio",0,IF(K828&gt;0,VLOOKUP(G828,'3-Productie normen'!A:N,VLOOKUP(K828,'3-Productie normen'!$B$31:$C$37,2,FALSE),FALSE)))/VLOOKUP(B828,'2-Kosten per locatie'!$A$14:$C$28,3,FALSE)</f>
        <v>0</v>
      </c>
      <c r="R828" s="282">
        <f t="shared" si="144"/>
        <v>0</v>
      </c>
      <c r="S828" s="282">
        <f t="shared" si="145"/>
        <v>0</v>
      </c>
      <c r="T828" s="283">
        <f>VLOOKUP(G828,'3-Productie normen'!A:N,11,FALSE)</f>
        <v>0</v>
      </c>
      <c r="U828" s="283"/>
      <c r="V828" s="189"/>
      <c r="W828" s="284">
        <f t="shared" si="146"/>
        <v>0</v>
      </c>
    </row>
    <row r="829" spans="1:23" ht="14.1" customHeight="1">
      <c r="A829" s="37">
        <f t="shared" si="115"/>
        <v>829</v>
      </c>
      <c r="B829" s="265" t="s">
        <v>50</v>
      </c>
      <c r="C829" s="265" t="s">
        <v>130</v>
      </c>
      <c r="D829" s="276"/>
      <c r="E829" s="276" t="s">
        <v>843</v>
      </c>
      <c r="F829" s="265" t="s">
        <v>1042</v>
      </c>
      <c r="G829" s="265" t="s">
        <v>85</v>
      </c>
      <c r="H829" s="277" t="s">
        <v>175</v>
      </c>
      <c r="I829" s="276">
        <v>3.8</v>
      </c>
      <c r="J829" s="299">
        <f t="shared" si="122"/>
        <v>12</v>
      </c>
      <c r="K829" s="280">
        <v>12</v>
      </c>
      <c r="L829" s="280"/>
      <c r="M829" s="280"/>
      <c r="N829" s="281" t="e">
        <f t="shared" si="141"/>
        <v>#DIV/0!</v>
      </c>
      <c r="O829" s="281">
        <f t="shared" si="142"/>
        <v>0</v>
      </c>
      <c r="P829" s="281">
        <f t="shared" si="143"/>
        <v>0</v>
      </c>
      <c r="Q829" s="282">
        <f>IF(K829="nio",0,IF(K829&gt;0,VLOOKUP(G829,'3-Productie normen'!A:N,VLOOKUP(K829,'3-Productie normen'!$B$31:$C$37,2,FALSE),FALSE)))/VLOOKUP(B829,'2-Kosten per locatie'!$A$14:$C$28,3,FALSE)</f>
        <v>0</v>
      </c>
      <c r="R829" s="282">
        <f t="shared" si="144"/>
        <v>0</v>
      </c>
      <c r="S829" s="282">
        <f t="shared" si="145"/>
        <v>0</v>
      </c>
      <c r="T829" s="283">
        <f>VLOOKUP(G829,'3-Productie normen'!A:N,11,FALSE)</f>
        <v>0</v>
      </c>
      <c r="U829" s="283"/>
      <c r="V829" s="189"/>
      <c r="W829" s="284">
        <f t="shared" si="146"/>
        <v>45.599999999999994</v>
      </c>
    </row>
    <row r="830" spans="1:23" ht="14.1" customHeight="1">
      <c r="A830" s="37">
        <f t="shared" si="115"/>
        <v>830</v>
      </c>
      <c r="B830" s="265" t="s">
        <v>50</v>
      </c>
      <c r="C830" s="265" t="s">
        <v>130</v>
      </c>
      <c r="D830" s="276"/>
      <c r="E830" s="276" t="s">
        <v>1044</v>
      </c>
      <c r="F830" s="265" t="s">
        <v>1045</v>
      </c>
      <c r="G830" s="265" t="s">
        <v>97</v>
      </c>
      <c r="H830" s="277" t="s">
        <v>175</v>
      </c>
      <c r="I830" s="276">
        <v>9.6</v>
      </c>
      <c r="J830" s="299">
        <f t="shared" si="122"/>
        <v>0</v>
      </c>
      <c r="K830" s="280" t="s">
        <v>151</v>
      </c>
      <c r="L830" s="280"/>
      <c r="M830" s="280"/>
      <c r="N830" s="281">
        <f t="shared" si="141"/>
        <v>0</v>
      </c>
      <c r="O830" s="281">
        <f t="shared" si="142"/>
        <v>0</v>
      </c>
      <c r="P830" s="281">
        <f t="shared" si="143"/>
        <v>0</v>
      </c>
      <c r="Q830" s="282">
        <f>IF(K830="nio",0,IF(K830&gt;0,VLOOKUP(G830,'3-Productie normen'!A:N,VLOOKUP(K830,'3-Productie normen'!$B$31:$C$37,2,FALSE),FALSE)))/VLOOKUP(B830,'2-Kosten per locatie'!$A$14:$C$28,3,FALSE)</f>
        <v>0</v>
      </c>
      <c r="R830" s="282">
        <f t="shared" si="144"/>
        <v>0</v>
      </c>
      <c r="S830" s="282">
        <f t="shared" si="145"/>
        <v>0</v>
      </c>
      <c r="T830" s="283">
        <f>VLOOKUP(G830,'3-Productie normen'!A:N,11,FALSE)</f>
        <v>0</v>
      </c>
      <c r="U830" s="283"/>
      <c r="V830" s="189"/>
      <c r="W830" s="284">
        <f t="shared" si="146"/>
        <v>0</v>
      </c>
    </row>
    <row r="831" spans="1:23" ht="14.1" customHeight="1">
      <c r="A831" s="37">
        <f t="shared" si="115"/>
        <v>831</v>
      </c>
      <c r="B831" s="265" t="s">
        <v>50</v>
      </c>
      <c r="C831" s="265" t="s">
        <v>130</v>
      </c>
      <c r="D831" s="276"/>
      <c r="E831" s="276" t="s">
        <v>1046</v>
      </c>
      <c r="F831" s="265" t="s">
        <v>225</v>
      </c>
      <c r="G831" s="265" t="s">
        <v>86</v>
      </c>
      <c r="H831" s="277" t="s">
        <v>175</v>
      </c>
      <c r="I831" s="276">
        <v>4.5999999999999996</v>
      </c>
      <c r="J831" s="299">
        <f t="shared" si="122"/>
        <v>12</v>
      </c>
      <c r="K831" s="280">
        <v>12</v>
      </c>
      <c r="L831" s="280"/>
      <c r="M831" s="280"/>
      <c r="N831" s="281" t="e">
        <f t="shared" si="141"/>
        <v>#DIV/0!</v>
      </c>
      <c r="O831" s="281">
        <f t="shared" si="142"/>
        <v>0</v>
      </c>
      <c r="P831" s="281">
        <f t="shared" si="143"/>
        <v>0</v>
      </c>
      <c r="Q831" s="282">
        <f>IF(K831="nio",0,IF(K831&gt;0,VLOOKUP(G831,'3-Productie normen'!A:N,VLOOKUP(K831,'3-Productie normen'!$B$31:$C$37,2,FALSE),FALSE)))/VLOOKUP(B831,'2-Kosten per locatie'!$A$14:$C$28,3,FALSE)</f>
        <v>0</v>
      </c>
      <c r="R831" s="282">
        <f t="shared" si="144"/>
        <v>0</v>
      </c>
      <c r="S831" s="282">
        <f t="shared" si="145"/>
        <v>0</v>
      </c>
      <c r="T831" s="283">
        <f>VLOOKUP(G831,'3-Productie normen'!A:N,11,FALSE)</f>
        <v>0</v>
      </c>
      <c r="U831" s="283"/>
      <c r="V831" s="189"/>
      <c r="W831" s="284">
        <f t="shared" si="146"/>
        <v>55.199999999999996</v>
      </c>
    </row>
    <row r="832" spans="1:23" ht="14.1" customHeight="1">
      <c r="A832" s="37">
        <f t="shared" si="115"/>
        <v>832</v>
      </c>
      <c r="B832" s="265" t="s">
        <v>50</v>
      </c>
      <c r="C832" s="265" t="s">
        <v>130</v>
      </c>
      <c r="D832" s="276"/>
      <c r="E832" s="276" t="s">
        <v>1047</v>
      </c>
      <c r="F832" s="265" t="s">
        <v>216</v>
      </c>
      <c r="G832" s="265" t="s">
        <v>97</v>
      </c>
      <c r="H832" s="277" t="s">
        <v>175</v>
      </c>
      <c r="I832" s="276">
        <v>0.9</v>
      </c>
      <c r="J832" s="299">
        <f t="shared" si="122"/>
        <v>0</v>
      </c>
      <c r="K832" s="280" t="s">
        <v>151</v>
      </c>
      <c r="L832" s="280"/>
      <c r="M832" s="280"/>
      <c r="N832" s="281">
        <f t="shared" si="141"/>
        <v>0</v>
      </c>
      <c r="O832" s="281">
        <f t="shared" si="142"/>
        <v>0</v>
      </c>
      <c r="P832" s="281">
        <f t="shared" si="143"/>
        <v>0</v>
      </c>
      <c r="Q832" s="282">
        <f>IF(K832="nio",0,IF(K832&gt;0,VLOOKUP(G832,'3-Productie normen'!A:N,VLOOKUP(K832,'3-Productie normen'!$B$31:$C$37,2,FALSE),FALSE)))/VLOOKUP(B832,'2-Kosten per locatie'!$A$14:$C$28,3,FALSE)</f>
        <v>0</v>
      </c>
      <c r="R832" s="282">
        <f t="shared" si="144"/>
        <v>0</v>
      </c>
      <c r="S832" s="282">
        <f t="shared" si="145"/>
        <v>0</v>
      </c>
      <c r="T832" s="283">
        <f>VLOOKUP(G832,'3-Productie normen'!A:N,11,FALSE)</f>
        <v>0</v>
      </c>
      <c r="U832" s="283"/>
      <c r="V832" s="189"/>
      <c r="W832" s="284">
        <f t="shared" si="146"/>
        <v>0</v>
      </c>
    </row>
    <row r="833" spans="1:23" ht="14.1" customHeight="1">
      <c r="A833" s="37">
        <f t="shared" si="115"/>
        <v>833</v>
      </c>
      <c r="B833" s="265" t="s">
        <v>50</v>
      </c>
      <c r="C833" s="265" t="s">
        <v>130</v>
      </c>
      <c r="D833" s="276"/>
      <c r="E833" s="276" t="s">
        <v>1048</v>
      </c>
      <c r="F833" s="265" t="s">
        <v>651</v>
      </c>
      <c r="G833" s="265" t="s">
        <v>94</v>
      </c>
      <c r="H833" s="277" t="s">
        <v>175</v>
      </c>
      <c r="I833" s="276">
        <v>0.9</v>
      </c>
      <c r="J833" s="299">
        <f t="shared" si="122"/>
        <v>12</v>
      </c>
      <c r="K833" s="280">
        <v>12</v>
      </c>
      <c r="L833" s="280"/>
      <c r="M833" s="280"/>
      <c r="N833" s="281" t="e">
        <f t="shared" si="141"/>
        <v>#DIV/0!</v>
      </c>
      <c r="O833" s="281">
        <f t="shared" si="142"/>
        <v>0</v>
      </c>
      <c r="P833" s="281">
        <f t="shared" si="143"/>
        <v>0</v>
      </c>
      <c r="Q833" s="282">
        <f>IF(K833="nio",0,IF(K833&gt;0,VLOOKUP(G833,'3-Productie normen'!A:N,VLOOKUP(K833,'3-Productie normen'!$B$31:$C$37,2,FALSE),FALSE)))/VLOOKUP(B833,'2-Kosten per locatie'!$A$14:$C$28,3,FALSE)</f>
        <v>0</v>
      </c>
      <c r="R833" s="282">
        <f t="shared" si="144"/>
        <v>0</v>
      </c>
      <c r="S833" s="282">
        <f t="shared" si="145"/>
        <v>0</v>
      </c>
      <c r="T833" s="283">
        <f>VLOOKUP(G833,'3-Productie normen'!A:N,11,FALSE)</f>
        <v>0</v>
      </c>
      <c r="U833" s="283"/>
      <c r="V833" s="189"/>
      <c r="W833" s="284">
        <f t="shared" si="146"/>
        <v>10.8</v>
      </c>
    </row>
    <row r="834" spans="1:23" ht="14.1" customHeight="1">
      <c r="A834" s="37">
        <f t="shared" si="115"/>
        <v>834</v>
      </c>
      <c r="B834" s="265" t="s">
        <v>50</v>
      </c>
      <c r="C834" s="265" t="s">
        <v>130</v>
      </c>
      <c r="D834" s="276"/>
      <c r="E834" s="276" t="s">
        <v>845</v>
      </c>
      <c r="F834" s="265" t="s">
        <v>440</v>
      </c>
      <c r="G834" s="265" t="s">
        <v>97</v>
      </c>
      <c r="H834" s="277" t="s">
        <v>275</v>
      </c>
      <c r="I834" s="276">
        <v>18</v>
      </c>
      <c r="J834" s="299">
        <f t="shared" si="122"/>
        <v>0</v>
      </c>
      <c r="K834" s="280" t="s">
        <v>151</v>
      </c>
      <c r="L834" s="280"/>
      <c r="M834" s="280"/>
      <c r="N834" s="281">
        <f t="shared" si="141"/>
        <v>0</v>
      </c>
      <c r="O834" s="281">
        <f t="shared" si="142"/>
        <v>0</v>
      </c>
      <c r="P834" s="281">
        <f t="shared" si="143"/>
        <v>0</v>
      </c>
      <c r="Q834" s="282">
        <f>IF(K834="nio",0,IF(K834&gt;0,VLOOKUP(G834,'3-Productie normen'!A:N,VLOOKUP(K834,'3-Productie normen'!$B$31:$C$37,2,FALSE),FALSE)))/VLOOKUP(B834,'2-Kosten per locatie'!$A$14:$C$28,3,FALSE)</f>
        <v>0</v>
      </c>
      <c r="R834" s="282">
        <f t="shared" si="144"/>
        <v>0</v>
      </c>
      <c r="S834" s="282">
        <f t="shared" si="145"/>
        <v>0</v>
      </c>
      <c r="T834" s="283">
        <f>VLOOKUP(G834,'3-Productie normen'!A:N,11,FALSE)</f>
        <v>0</v>
      </c>
      <c r="U834" s="283"/>
      <c r="V834" s="189"/>
      <c r="W834" s="284">
        <f t="shared" si="146"/>
        <v>0</v>
      </c>
    </row>
    <row r="835" spans="1:23" ht="14.1" customHeight="1">
      <c r="A835" s="37">
        <f t="shared" si="115"/>
        <v>835</v>
      </c>
      <c r="B835" s="265" t="s">
        <v>50</v>
      </c>
      <c r="C835" s="265" t="s">
        <v>130</v>
      </c>
      <c r="D835" s="276"/>
      <c r="E835" s="276" t="s">
        <v>846</v>
      </c>
      <c r="F835" s="265" t="s">
        <v>440</v>
      </c>
      <c r="G835" s="265" t="s">
        <v>97</v>
      </c>
      <c r="H835" s="277" t="s">
        <v>275</v>
      </c>
      <c r="I835" s="276">
        <v>36.799999999999997</v>
      </c>
      <c r="J835" s="299">
        <f t="shared" si="122"/>
        <v>0</v>
      </c>
      <c r="K835" s="280" t="s">
        <v>151</v>
      </c>
      <c r="L835" s="280"/>
      <c r="M835" s="280"/>
      <c r="N835" s="281">
        <f t="shared" si="141"/>
        <v>0</v>
      </c>
      <c r="O835" s="281">
        <f t="shared" si="142"/>
        <v>0</v>
      </c>
      <c r="P835" s="281">
        <f t="shared" si="143"/>
        <v>0</v>
      </c>
      <c r="Q835" s="282">
        <f>IF(K835="nio",0,IF(K835&gt;0,VLOOKUP(G835,'3-Productie normen'!A:N,VLOOKUP(K835,'3-Productie normen'!$B$31:$C$37,2,FALSE),FALSE)))/VLOOKUP(B835,'2-Kosten per locatie'!$A$14:$C$28,3,FALSE)</f>
        <v>0</v>
      </c>
      <c r="R835" s="282">
        <f t="shared" si="144"/>
        <v>0</v>
      </c>
      <c r="S835" s="282">
        <f t="shared" si="145"/>
        <v>0</v>
      </c>
      <c r="T835" s="283">
        <f>VLOOKUP(G835,'3-Productie normen'!A:N,11,FALSE)</f>
        <v>0</v>
      </c>
      <c r="U835" s="283"/>
      <c r="V835" s="189"/>
      <c r="W835" s="284">
        <f t="shared" si="146"/>
        <v>0</v>
      </c>
    </row>
    <row r="836" spans="1:23" ht="14.1" customHeight="1">
      <c r="A836" s="37">
        <f t="shared" si="115"/>
        <v>836</v>
      </c>
      <c r="B836" s="265" t="s">
        <v>50</v>
      </c>
      <c r="C836" s="265" t="s">
        <v>130</v>
      </c>
      <c r="D836" s="276"/>
      <c r="E836" s="276" t="s">
        <v>1049</v>
      </c>
      <c r="F836" s="265" t="s">
        <v>440</v>
      </c>
      <c r="G836" s="265" t="s">
        <v>97</v>
      </c>
      <c r="H836" s="277" t="s">
        <v>275</v>
      </c>
      <c r="I836" s="276">
        <v>15.2</v>
      </c>
      <c r="J836" s="299">
        <f t="shared" si="122"/>
        <v>0</v>
      </c>
      <c r="K836" s="280" t="s">
        <v>151</v>
      </c>
      <c r="L836" s="280"/>
      <c r="M836" s="280"/>
      <c r="N836" s="281">
        <f t="shared" si="141"/>
        <v>0</v>
      </c>
      <c r="O836" s="281">
        <f t="shared" si="142"/>
        <v>0</v>
      </c>
      <c r="P836" s="281">
        <f t="shared" si="143"/>
        <v>0</v>
      </c>
      <c r="Q836" s="282">
        <f>IF(K836="nio",0,IF(K836&gt;0,VLOOKUP(G836,'3-Productie normen'!A:N,VLOOKUP(K836,'3-Productie normen'!$B$31:$C$37,2,FALSE),FALSE)))/VLOOKUP(B836,'2-Kosten per locatie'!$A$14:$C$28,3,FALSE)</f>
        <v>0</v>
      </c>
      <c r="R836" s="282">
        <f t="shared" si="144"/>
        <v>0</v>
      </c>
      <c r="S836" s="282">
        <f t="shared" si="145"/>
        <v>0</v>
      </c>
      <c r="T836" s="283">
        <f>VLOOKUP(G836,'3-Productie normen'!A:N,11,FALSE)</f>
        <v>0</v>
      </c>
      <c r="U836" s="283"/>
      <c r="V836" s="189"/>
      <c r="W836" s="284">
        <f t="shared" si="146"/>
        <v>0</v>
      </c>
    </row>
    <row r="837" spans="1:23" ht="14.1" customHeight="1">
      <c r="A837" s="37">
        <f t="shared" si="115"/>
        <v>837</v>
      </c>
      <c r="B837" s="265" t="s">
        <v>50</v>
      </c>
      <c r="C837" s="265" t="s">
        <v>130</v>
      </c>
      <c r="D837" s="276"/>
      <c r="E837" s="276" t="s">
        <v>847</v>
      </c>
      <c r="F837" s="265" t="s">
        <v>440</v>
      </c>
      <c r="G837" s="265" t="s">
        <v>97</v>
      </c>
      <c r="H837" s="277" t="s">
        <v>275</v>
      </c>
      <c r="I837" s="276">
        <v>22.7</v>
      </c>
      <c r="J837" s="299">
        <f t="shared" si="122"/>
        <v>0</v>
      </c>
      <c r="K837" s="280" t="s">
        <v>151</v>
      </c>
      <c r="L837" s="280"/>
      <c r="M837" s="280"/>
      <c r="N837" s="281">
        <f t="shared" si="141"/>
        <v>0</v>
      </c>
      <c r="O837" s="281">
        <f t="shared" si="142"/>
        <v>0</v>
      </c>
      <c r="P837" s="281">
        <f t="shared" si="143"/>
        <v>0</v>
      </c>
      <c r="Q837" s="282">
        <f>IF(K837="nio",0,IF(K837&gt;0,VLOOKUP(G837,'3-Productie normen'!A:N,VLOOKUP(K837,'3-Productie normen'!$B$31:$C$37,2,FALSE),FALSE)))/VLOOKUP(B837,'2-Kosten per locatie'!$A$14:$C$28,3,FALSE)</f>
        <v>0</v>
      </c>
      <c r="R837" s="282">
        <f t="shared" si="144"/>
        <v>0</v>
      </c>
      <c r="S837" s="282">
        <f t="shared" si="145"/>
        <v>0</v>
      </c>
      <c r="T837" s="283">
        <f>VLOOKUP(G837,'3-Productie normen'!A:N,11,FALSE)</f>
        <v>0</v>
      </c>
      <c r="U837" s="283"/>
      <c r="V837" s="189"/>
      <c r="W837" s="284">
        <f t="shared" si="146"/>
        <v>0</v>
      </c>
    </row>
    <row r="838" spans="1:23" ht="14.1" customHeight="1">
      <c r="A838" s="37">
        <f t="shared" si="115"/>
        <v>838</v>
      </c>
      <c r="B838" s="265" t="s">
        <v>56</v>
      </c>
      <c r="C838" s="265" t="s">
        <v>1050</v>
      </c>
      <c r="D838" s="276"/>
      <c r="E838" s="276" t="s">
        <v>1051</v>
      </c>
      <c r="F838" s="265" t="s">
        <v>1052</v>
      </c>
      <c r="G838" s="265" t="s">
        <v>86</v>
      </c>
      <c r="H838" s="277" t="s">
        <v>175</v>
      </c>
      <c r="I838" s="276">
        <v>16.25</v>
      </c>
      <c r="J838" s="299">
        <f t="shared" si="122"/>
        <v>51</v>
      </c>
      <c r="K838" s="280">
        <v>51</v>
      </c>
      <c r="L838" s="280"/>
      <c r="M838" s="280"/>
      <c r="N838" s="281" t="e">
        <f t="shared" ref="N838:N840" si="147">IF(K838="nio",0,IF(K838&gt;0,K838*I838/Q838,0))</f>
        <v>#DIV/0!</v>
      </c>
      <c r="O838" s="281">
        <f t="shared" ref="O838:O840" si="148">IF(L838&gt;0,L838*I838/R838,0)</f>
        <v>0</v>
      </c>
      <c r="P838" s="281">
        <f t="shared" ref="P838:P840" si="149">IF(M838&gt;0,M838*I838/S838,0)</f>
        <v>0</v>
      </c>
      <c r="Q838" s="282">
        <f>IF(K838="nio",0,IF(K838&gt;0,VLOOKUP(G838,'3-Productie normen'!A:N,VLOOKUP(K838,'3-Productie normen'!$B$31:$C$37,2,FALSE),FALSE)))/VLOOKUP(B838,'2-Kosten per locatie'!$A$14:$C$28,3,FALSE)</f>
        <v>0</v>
      </c>
      <c r="R838" s="282">
        <f t="shared" ref="R838:R840" si="150">IF(L838&gt;0,Q838*$R$8,0)</f>
        <v>0</v>
      </c>
      <c r="S838" s="282">
        <f t="shared" ref="S838:S840" si="151">IF(M838&gt;0,Q838*$S$8,0)</f>
        <v>0</v>
      </c>
      <c r="T838" s="283">
        <f>VLOOKUP(G838,'3-Productie normen'!A:N,11,FALSE)</f>
        <v>0</v>
      </c>
      <c r="U838" s="283"/>
      <c r="V838" s="189"/>
      <c r="W838" s="284">
        <f t="shared" ref="W838:W840" si="152">J838*I838</f>
        <v>828.75</v>
      </c>
    </row>
    <row r="839" spans="1:23" ht="14.1" customHeight="1">
      <c r="A839" s="37">
        <f t="shared" si="115"/>
        <v>839</v>
      </c>
      <c r="B839" s="265" t="s">
        <v>56</v>
      </c>
      <c r="C839" s="265" t="s">
        <v>1050</v>
      </c>
      <c r="D839" s="276"/>
      <c r="E839" s="276" t="s">
        <v>1053</v>
      </c>
      <c r="F839" s="265" t="s">
        <v>651</v>
      </c>
      <c r="G839" s="265" t="s">
        <v>94</v>
      </c>
      <c r="H839" s="277" t="s">
        <v>175</v>
      </c>
      <c r="I839" s="276">
        <v>1.49</v>
      </c>
      <c r="J839" s="299">
        <f t="shared" si="122"/>
        <v>51</v>
      </c>
      <c r="K839" s="280">
        <v>51</v>
      </c>
      <c r="L839" s="280"/>
      <c r="M839" s="280"/>
      <c r="N839" s="281" t="e">
        <f t="shared" si="147"/>
        <v>#DIV/0!</v>
      </c>
      <c r="O839" s="281">
        <f t="shared" si="148"/>
        <v>0</v>
      </c>
      <c r="P839" s="281">
        <f t="shared" si="149"/>
        <v>0</v>
      </c>
      <c r="Q839" s="282">
        <f>IF(K839="nio",0,IF(K839&gt;0,VLOOKUP(G839,'3-Productie normen'!A:N,VLOOKUP(K839,'3-Productie normen'!$B$31:$C$37,2,FALSE),FALSE)))/VLOOKUP(B839,'2-Kosten per locatie'!$A$14:$C$28,3,FALSE)</f>
        <v>0</v>
      </c>
      <c r="R839" s="282">
        <f t="shared" si="150"/>
        <v>0</v>
      </c>
      <c r="S839" s="282">
        <f t="shared" si="151"/>
        <v>0</v>
      </c>
      <c r="T839" s="283">
        <f>VLOOKUP(G839,'3-Productie normen'!A:N,11,FALSE)</f>
        <v>0</v>
      </c>
      <c r="U839" s="283"/>
      <c r="V839" s="189"/>
      <c r="W839" s="284">
        <f t="shared" si="152"/>
        <v>75.989999999999995</v>
      </c>
    </row>
    <row r="840" spans="1:23" ht="14.1" customHeight="1">
      <c r="A840" s="37">
        <f t="shared" si="115"/>
        <v>840</v>
      </c>
      <c r="B840" s="265" t="s">
        <v>56</v>
      </c>
      <c r="C840" s="265" t="s">
        <v>1050</v>
      </c>
      <c r="D840" s="276"/>
      <c r="E840" s="276" t="s">
        <v>1054</v>
      </c>
      <c r="F840" s="265" t="s">
        <v>1055</v>
      </c>
      <c r="G840" s="265" t="s">
        <v>97</v>
      </c>
      <c r="H840" s="277" t="s">
        <v>175</v>
      </c>
      <c r="I840" s="276">
        <v>88.04</v>
      </c>
      <c r="J840" s="299">
        <f t="shared" si="122"/>
        <v>0</v>
      </c>
      <c r="K840" s="280" t="s">
        <v>151</v>
      </c>
      <c r="L840" s="280"/>
      <c r="M840" s="280"/>
      <c r="N840" s="281">
        <f t="shared" si="147"/>
        <v>0</v>
      </c>
      <c r="O840" s="281">
        <f t="shared" si="148"/>
        <v>0</v>
      </c>
      <c r="P840" s="281">
        <f t="shared" si="149"/>
        <v>0</v>
      </c>
      <c r="Q840" s="282">
        <f>IF(K840="nio",0,IF(K840&gt;0,VLOOKUP(G840,'3-Productie normen'!A:N,VLOOKUP(K840,'3-Productie normen'!$B$31:$C$37,2,FALSE),FALSE)))/VLOOKUP(B840,'2-Kosten per locatie'!$A$14:$C$28,3,FALSE)</f>
        <v>0</v>
      </c>
      <c r="R840" s="282">
        <f t="shared" si="150"/>
        <v>0</v>
      </c>
      <c r="S840" s="282">
        <f t="shared" si="151"/>
        <v>0</v>
      </c>
      <c r="T840" s="283">
        <f>VLOOKUP(G840,'3-Productie normen'!A:N,11,FALSE)</f>
        <v>0</v>
      </c>
      <c r="U840" s="283"/>
      <c r="V840" s="189"/>
      <c r="W840" s="284">
        <f t="shared" si="152"/>
        <v>0</v>
      </c>
    </row>
    <row r="841" spans="1:23" ht="14.1" customHeight="1">
      <c r="A841" s="37">
        <f t="shared" si="115"/>
        <v>841</v>
      </c>
      <c r="B841" s="265" t="s">
        <v>52</v>
      </c>
      <c r="C841" s="265" t="s">
        <v>130</v>
      </c>
      <c r="D841" s="276"/>
      <c r="E841" s="276" t="s">
        <v>1056</v>
      </c>
      <c r="F841" s="265" t="s">
        <v>651</v>
      </c>
      <c r="G841" s="265" t="s">
        <v>94</v>
      </c>
      <c r="H841" s="277" t="s">
        <v>175</v>
      </c>
      <c r="I841" s="276">
        <v>6</v>
      </c>
      <c r="J841" s="299">
        <f t="shared" si="122"/>
        <v>52</v>
      </c>
      <c r="K841" s="280">
        <v>52</v>
      </c>
      <c r="L841" s="280"/>
      <c r="M841" s="280"/>
      <c r="N841" s="281" t="e">
        <f t="shared" ref="N841" si="153">IF(K841="nio",0,IF(K841&gt;0,K841*I841/Q841,0))</f>
        <v>#DIV/0!</v>
      </c>
      <c r="O841" s="281">
        <f t="shared" ref="O841" si="154">IF(L841&gt;0,L841*I841/R841,0)</f>
        <v>0</v>
      </c>
      <c r="P841" s="281">
        <f t="shared" ref="P841" si="155">IF(M841&gt;0,M841*I841/S841,0)</f>
        <v>0</v>
      </c>
      <c r="Q841" s="282">
        <f>IF(K841="nio",0,IF(K841&gt;0,VLOOKUP(G841,'3-Productie normen'!A:N,VLOOKUP(K841,'3-Productie normen'!$B$31:$C$37,2,FALSE),FALSE)))/VLOOKUP(B841,'2-Kosten per locatie'!$A$14:$C$28,3,FALSE)</f>
        <v>0</v>
      </c>
      <c r="R841" s="282">
        <f t="shared" ref="R841" si="156">IF(L841&gt;0,Q841*$R$8,0)</f>
        <v>0</v>
      </c>
      <c r="S841" s="282">
        <f t="shared" ref="S841" si="157">IF(M841&gt;0,Q841*$S$8,0)</f>
        <v>0</v>
      </c>
      <c r="T841" s="283">
        <f>VLOOKUP(G841,'3-Productie normen'!A:N,11,FALSE)</f>
        <v>0</v>
      </c>
      <c r="U841" s="283"/>
      <c r="V841" s="189"/>
      <c r="W841" s="284">
        <f t="shared" ref="W841" si="158">J841*I841</f>
        <v>312</v>
      </c>
    </row>
  </sheetData>
  <autoFilter ref="B9:N841" xr:uid="{00000000-0001-0000-0400-000000000000}"/>
  <mergeCells count="1">
    <mergeCell ref="R6:S7"/>
  </mergeCells>
  <phoneticPr fontId="13"/>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activeCell="B1" sqref="B1"/>
      <selection pane="bottomLeft"/>
    </sheetView>
  </sheetViews>
  <sheetFormatPr defaultColWidth="9.33203125" defaultRowHeight="13.2"/>
  <cols>
    <col min="1" max="1" width="45.5546875" style="3" customWidth="1"/>
    <col min="2" max="2" width="18.33203125" style="3" customWidth="1"/>
    <col min="3" max="3" width="18.44140625" style="3" customWidth="1"/>
    <col min="4" max="4" width="10.6640625" style="3" customWidth="1"/>
    <col min="5" max="5" width="11.109375" style="3" customWidth="1"/>
    <col min="6" max="6" width="2.109375" style="3" customWidth="1"/>
    <col min="7" max="7" width="7.88671875" style="3" customWidth="1"/>
    <col min="8" max="8" width="27" style="3" bestFit="1" customWidth="1"/>
    <col min="9" max="16384" width="9.33203125" style="3"/>
  </cols>
  <sheetData>
    <row r="1" spans="1:8">
      <c r="A1" s="300" t="s">
        <v>13</v>
      </c>
      <c r="B1" s="45"/>
      <c r="C1" s="2"/>
      <c r="D1" s="2"/>
      <c r="E1" s="2"/>
      <c r="F1" s="2"/>
      <c r="G1" s="2"/>
    </row>
    <row r="2" spans="1:8">
      <c r="A2" s="2"/>
      <c r="B2" s="2"/>
      <c r="C2" s="2"/>
      <c r="D2" s="2"/>
      <c r="E2" s="2"/>
      <c r="F2" s="2"/>
      <c r="G2" s="2"/>
    </row>
    <row r="3" spans="1:8" ht="15">
      <c r="A3" s="23" t="str">
        <f>'2-Kosten per locatie'!A3</f>
        <v>Naam opdrachtgever</v>
      </c>
      <c r="B3" s="35" t="str">
        <f>'2-Kosten per locatie'!B3</f>
        <v>Gemeente Haarlemmermeer</v>
      </c>
      <c r="C3" s="2"/>
      <c r="D3" s="2"/>
      <c r="E3" s="133"/>
      <c r="F3" s="2"/>
      <c r="G3" s="2"/>
    </row>
    <row r="4" spans="1:8" ht="15">
      <c r="A4" s="23" t="str">
        <f>'2-Kosten per locatie'!A4</f>
        <v>Calculatie onderdeel</v>
      </c>
      <c r="B4" s="35" t="str">
        <f ca="1">MID(CELL("bestandsnaam",$C$9),SEARCH("]",CELL("bestandsnaam",$C$9),1)+1,256)</f>
        <v>5-Premies en opslagen</v>
      </c>
      <c r="C4" s="46"/>
      <c r="D4" s="47"/>
      <c r="E4" s="5"/>
      <c r="F4" s="5"/>
      <c r="G4" s="5"/>
    </row>
    <row r="5" spans="1:8" ht="15">
      <c r="A5" s="23" t="str">
        <f>'2-Kosten per locatie'!A5</f>
        <v>Gebouw/plaats</v>
      </c>
      <c r="B5" s="35" t="str">
        <f>'2-Kosten per locatie'!B5</f>
        <v>Divers</v>
      </c>
      <c r="C5" s="23"/>
      <c r="D5" s="10"/>
      <c r="E5" s="48"/>
      <c r="F5" s="6"/>
      <c r="G5" s="5"/>
    </row>
    <row r="6" spans="1:8" ht="15">
      <c r="A6" s="23" t="str">
        <f>'2-Kosten per locatie'!A6</f>
        <v>Referentie nummer</v>
      </c>
      <c r="B6" s="35" t="str">
        <f>'2-Kosten per locatie'!B6</f>
        <v>2023-420</v>
      </c>
      <c r="C6" s="39"/>
      <c r="D6" s="10"/>
      <c r="E6" s="135"/>
      <c r="F6" s="134"/>
      <c r="G6" s="136"/>
      <c r="H6" s="137"/>
    </row>
    <row r="7" spans="1:8" ht="15">
      <c r="A7" s="23" t="str">
        <f>'2-Kosten per locatie'!A7</f>
        <v>Naam dienstverlener</v>
      </c>
      <c r="B7" s="35">
        <f>'2-Kosten per locatie'!B7</f>
        <v>0</v>
      </c>
      <c r="C7" s="39"/>
      <c r="D7" s="10"/>
      <c r="E7" s="48"/>
      <c r="F7" s="6"/>
      <c r="G7" s="5"/>
    </row>
    <row r="8" spans="1:8" ht="15">
      <c r="A8" s="23" t="str">
        <f>'2-Kosten per locatie'!A8</f>
        <v>Prijspeil</v>
      </c>
      <c r="B8" s="161">
        <f>'2-Kosten per locatie'!B8</f>
        <v>45292</v>
      </c>
      <c r="C8" s="48"/>
      <c r="D8" s="48"/>
      <c r="E8" s="48"/>
      <c r="F8" s="6"/>
      <c r="G8" s="5"/>
    </row>
    <row r="9" spans="1:8" ht="15">
      <c r="A9" s="49"/>
      <c r="B9" s="48"/>
      <c r="C9" s="48"/>
      <c r="D9" s="48"/>
      <c r="E9" s="48"/>
      <c r="F9" s="6"/>
      <c r="G9" s="5"/>
    </row>
    <row r="10" spans="1:8" ht="17.399999999999999">
      <c r="A10" s="301" t="s">
        <v>1057</v>
      </c>
      <c r="B10" s="302"/>
      <c r="C10" s="303"/>
      <c r="D10" s="48"/>
      <c r="E10" s="48"/>
      <c r="F10" s="6"/>
      <c r="G10" s="5"/>
    </row>
    <row r="11" spans="1:8">
      <c r="A11" s="50"/>
      <c r="B11" s="4"/>
      <c r="C11" s="4"/>
      <c r="D11" s="48"/>
      <c r="E11" s="48"/>
      <c r="F11" s="5"/>
      <c r="G11" s="5"/>
    </row>
    <row r="12" spans="1:8">
      <c r="A12" s="304"/>
      <c r="B12" s="305"/>
      <c r="C12" s="306" t="s">
        <v>1058</v>
      </c>
      <c r="D12" s="48"/>
      <c r="E12" s="48"/>
      <c r="F12" s="6"/>
      <c r="G12" s="5"/>
    </row>
    <row r="13" spans="1:8">
      <c r="A13" s="307" t="s">
        <v>1059</v>
      </c>
      <c r="B13" s="305"/>
      <c r="C13" s="308">
        <v>0</v>
      </c>
      <c r="D13" s="48"/>
      <c r="E13" s="48"/>
      <c r="F13" s="51"/>
      <c r="G13" s="5"/>
    </row>
    <row r="14" spans="1:8">
      <c r="A14" s="307" t="s">
        <v>1060</v>
      </c>
      <c r="B14" s="305"/>
      <c r="C14" s="308">
        <v>0</v>
      </c>
      <c r="D14" s="48"/>
      <c r="E14" s="48"/>
      <c r="F14" s="51"/>
      <c r="G14" s="5"/>
    </row>
    <row r="15" spans="1:8">
      <c r="A15" s="307" t="s">
        <v>1061</v>
      </c>
      <c r="B15" s="305"/>
      <c r="C15" s="308">
        <v>0</v>
      </c>
      <c r="D15" s="48"/>
      <c r="E15" s="48"/>
      <c r="F15" s="51"/>
      <c r="G15" s="5"/>
    </row>
    <row r="16" spans="1:8">
      <c r="A16" s="309" t="s">
        <v>57</v>
      </c>
      <c r="B16" s="310"/>
      <c r="C16" s="311">
        <f>SUM(C13:C15)</f>
        <v>0</v>
      </c>
      <c r="D16" s="48"/>
      <c r="E16" s="48"/>
      <c r="F16" s="5"/>
    </row>
    <row r="17" spans="1:7">
      <c r="A17" s="309"/>
      <c r="B17" s="310"/>
      <c r="C17" s="311"/>
      <c r="D17" s="48"/>
      <c r="E17" s="48"/>
      <c r="F17" s="5"/>
    </row>
    <row r="18" spans="1:7">
      <c r="A18" s="529" t="s">
        <v>1062</v>
      </c>
      <c r="B18" s="530"/>
      <c r="C18" s="308">
        <v>0</v>
      </c>
      <c r="D18" s="48"/>
      <c r="E18" s="48"/>
      <c r="F18" s="5"/>
    </row>
    <row r="19" spans="1:7">
      <c r="A19" s="307" t="s">
        <v>1063</v>
      </c>
      <c r="B19" s="312"/>
      <c r="C19" s="308">
        <v>0</v>
      </c>
      <c r="D19" s="48"/>
      <c r="E19" s="48"/>
      <c r="F19" s="5"/>
    </row>
    <row r="20" spans="1:7">
      <c r="A20" s="529" t="s">
        <v>1064</v>
      </c>
      <c r="B20" s="530"/>
      <c r="C20" s="308">
        <v>0</v>
      </c>
      <c r="D20" s="48"/>
      <c r="E20" s="48"/>
      <c r="F20" s="5"/>
    </row>
    <row r="21" spans="1:7">
      <c r="A21" s="529" t="s">
        <v>1065</v>
      </c>
      <c r="B21" s="530"/>
      <c r="C21" s="313" t="e">
        <f>C34</f>
        <v>#DIV/0!</v>
      </c>
      <c r="D21" s="48"/>
      <c r="E21" s="48"/>
      <c r="F21" s="5"/>
    </row>
    <row r="22" spans="1:7">
      <c r="A22" s="529" t="s">
        <v>1066</v>
      </c>
      <c r="B22" s="530"/>
      <c r="C22" s="308">
        <v>0</v>
      </c>
      <c r="D22" s="48"/>
      <c r="E22" s="48"/>
      <c r="F22" s="5"/>
    </row>
    <row r="23" spans="1:7">
      <c r="A23" s="529" t="s">
        <v>1067</v>
      </c>
      <c r="B23" s="530"/>
      <c r="C23" s="308">
        <v>0</v>
      </c>
      <c r="D23" s="48"/>
      <c r="E23" s="48"/>
      <c r="F23" s="5"/>
    </row>
    <row r="24" spans="1:7">
      <c r="A24" s="531" t="s">
        <v>1068</v>
      </c>
      <c r="B24" s="532"/>
      <c r="C24" s="314" t="e">
        <f>SUM(C16:C23)</f>
        <v>#DIV/0!</v>
      </c>
      <c r="D24" s="48"/>
      <c r="E24" s="48"/>
      <c r="F24" s="5"/>
    </row>
    <row r="25" spans="1:7">
      <c r="A25" s="52"/>
      <c r="B25" s="47"/>
      <c r="C25" s="8"/>
      <c r="D25" s="48"/>
      <c r="E25" s="48"/>
      <c r="F25" s="9"/>
      <c r="G25" s="5"/>
    </row>
    <row r="26" spans="1:7" ht="17.399999999999999">
      <c r="A26" s="301" t="s">
        <v>1069</v>
      </c>
      <c r="B26" s="302"/>
      <c r="C26" s="303"/>
      <c r="D26" s="48"/>
      <c r="E26" s="48"/>
      <c r="F26" s="6"/>
      <c r="G26" s="5"/>
    </row>
    <row r="27" spans="1:7">
      <c r="A27" s="50"/>
      <c r="B27" s="4"/>
      <c r="C27" s="4"/>
      <c r="D27" s="48"/>
      <c r="E27" s="48"/>
      <c r="F27" s="5"/>
      <c r="G27" s="5"/>
    </row>
    <row r="28" spans="1:7">
      <c r="A28" s="4"/>
      <c r="B28" s="4"/>
      <c r="C28" s="315" t="s">
        <v>1070</v>
      </c>
      <c r="D28" s="48"/>
      <c r="E28" s="48"/>
      <c r="F28" s="5"/>
      <c r="G28" s="5"/>
    </row>
    <row r="29" spans="1:7">
      <c r="A29" s="307" t="s">
        <v>1071</v>
      </c>
      <c r="B29" s="305"/>
      <c r="C29" s="316">
        <f>'6-Opbouw uurtarief productie'!E21</f>
        <v>0</v>
      </c>
      <c r="D29" s="48"/>
      <c r="E29" s="48"/>
      <c r="G29" s="5"/>
    </row>
    <row r="30" spans="1:7">
      <c r="A30" s="307" t="s">
        <v>1072</v>
      </c>
      <c r="B30" s="317" t="s">
        <v>1073</v>
      </c>
      <c r="C30" s="318">
        <v>0</v>
      </c>
      <c r="D30" s="48"/>
      <c r="E30" s="48"/>
      <c r="F30" s="6"/>
      <c r="G30" s="5"/>
    </row>
    <row r="31" spans="1:7">
      <c r="A31" s="307" t="s">
        <v>1074</v>
      </c>
      <c r="B31" s="305"/>
      <c r="C31" s="53">
        <f>C29+C30</f>
        <v>0</v>
      </c>
      <c r="D31" s="48"/>
      <c r="E31" s="48"/>
      <c r="F31" s="6"/>
      <c r="G31" s="5"/>
    </row>
    <row r="32" spans="1:7">
      <c r="A32" s="319" t="s">
        <v>1075</v>
      </c>
      <c r="B32" s="54"/>
      <c r="C32" s="320">
        <v>0</v>
      </c>
      <c r="E32" s="55"/>
      <c r="F32" s="6"/>
      <c r="G32" s="5"/>
    </row>
    <row r="33" spans="1:7">
      <c r="A33" s="50"/>
      <c r="B33" s="321"/>
      <c r="C33" s="56"/>
      <c r="E33" s="4"/>
      <c r="F33" s="5"/>
      <c r="G33" s="5"/>
    </row>
    <row r="34" spans="1:7">
      <c r="A34" s="322" t="s">
        <v>1076</v>
      </c>
      <c r="B34" s="323"/>
      <c r="C34" s="324" t="e">
        <f>(C31/C29)*C32</f>
        <v>#DIV/0!</v>
      </c>
      <c r="E34" s="57"/>
      <c r="F34" s="6"/>
      <c r="G34" s="58"/>
    </row>
    <row r="35" spans="1:7">
      <c r="A35" s="50"/>
      <c r="B35" s="4"/>
      <c r="C35" s="4"/>
      <c r="E35" s="57"/>
      <c r="F35" s="6"/>
      <c r="G35" s="5"/>
    </row>
    <row r="36" spans="1:7" ht="17.399999999999999">
      <c r="A36" s="325" t="s">
        <v>1077</v>
      </c>
      <c r="B36" s="326"/>
      <c r="C36" s="327"/>
      <c r="E36" s="57"/>
      <c r="F36" s="6"/>
      <c r="G36" s="5"/>
    </row>
    <row r="37" spans="1:7">
      <c r="A37" s="52"/>
      <c r="B37" s="47"/>
      <c r="C37" s="8"/>
      <c r="E37" s="57"/>
      <c r="F37" s="6"/>
      <c r="G37" s="5"/>
    </row>
    <row r="38" spans="1:7">
      <c r="A38" s="52"/>
      <c r="B38" s="328" t="s">
        <v>1078</v>
      </c>
      <c r="C38" s="8"/>
      <c r="E38" s="57"/>
      <c r="F38" s="6"/>
      <c r="G38" s="5"/>
    </row>
    <row r="39" spans="1:7">
      <c r="A39" s="329" t="s">
        <v>1079</v>
      </c>
      <c r="B39" s="330">
        <v>365</v>
      </c>
      <c r="C39" s="8"/>
      <c r="E39" s="57"/>
      <c r="F39" s="6"/>
      <c r="G39" s="11"/>
    </row>
    <row r="40" spans="1:7">
      <c r="A40" s="329" t="s">
        <v>1080</v>
      </c>
      <c r="B40" s="330">
        <v>104</v>
      </c>
      <c r="C40" s="8"/>
      <c r="E40" s="57"/>
      <c r="F40" s="6"/>
      <c r="G40" s="11"/>
    </row>
    <row r="41" spans="1:7">
      <c r="A41" s="331" t="s">
        <v>1081</v>
      </c>
      <c r="B41" s="332">
        <f>B39-B40</f>
        <v>261</v>
      </c>
      <c r="C41" s="8"/>
      <c r="E41" s="57"/>
      <c r="F41" s="6"/>
      <c r="G41" s="7"/>
    </row>
    <row r="42" spans="1:7">
      <c r="A42" s="333"/>
      <c r="B42" s="252"/>
      <c r="C42" s="8"/>
      <c r="E42" s="57"/>
      <c r="F42" s="6"/>
      <c r="G42" s="7"/>
    </row>
    <row r="43" spans="1:7">
      <c r="A43" s="329" t="s">
        <v>1082</v>
      </c>
      <c r="B43" s="334">
        <v>0</v>
      </c>
      <c r="C43" s="8"/>
      <c r="E43" s="57"/>
      <c r="F43" s="6"/>
      <c r="G43" s="7"/>
    </row>
    <row r="44" spans="1:7">
      <c r="A44" s="329" t="s">
        <v>1083</v>
      </c>
      <c r="B44" s="334">
        <v>0</v>
      </c>
      <c r="C44" s="8"/>
      <c r="E44" s="57"/>
      <c r="F44" s="6"/>
      <c r="G44" s="7"/>
    </row>
    <row r="45" spans="1:7">
      <c r="A45" s="329" t="s">
        <v>1084</v>
      </c>
      <c r="B45" s="334">
        <v>0</v>
      </c>
      <c r="C45" s="8"/>
      <c r="E45" s="57"/>
      <c r="F45" s="6"/>
      <c r="G45" s="7"/>
    </row>
    <row r="46" spans="1:7">
      <c r="A46" s="329" t="s">
        <v>1085</v>
      </c>
      <c r="B46" s="334"/>
      <c r="C46" s="8"/>
      <c r="E46" s="57"/>
      <c r="F46" s="6"/>
      <c r="G46" s="7"/>
    </row>
    <row r="47" spans="1:7">
      <c r="A47" s="331" t="s">
        <v>1086</v>
      </c>
      <c r="B47" s="332">
        <f>B41-SUM(B43:B46)</f>
        <v>261</v>
      </c>
      <c r="C47" s="8"/>
      <c r="E47" s="57"/>
      <c r="F47" s="6"/>
      <c r="G47" s="7"/>
    </row>
    <row r="48" spans="1:7">
      <c r="A48" s="335"/>
      <c r="B48" s="252"/>
      <c r="C48" s="8"/>
      <c r="E48" s="57"/>
      <c r="F48" s="6"/>
      <c r="G48" s="7"/>
    </row>
    <row r="49" spans="1:7">
      <c r="A49" s="336" t="s">
        <v>1082</v>
      </c>
      <c r="B49" s="337">
        <f>IF(B43=0,0,B43/$B$47)</f>
        <v>0</v>
      </c>
      <c r="C49" s="8"/>
      <c r="E49" s="57"/>
      <c r="F49" s="6"/>
      <c r="G49" s="7"/>
    </row>
    <row r="50" spans="1:7">
      <c r="A50" s="336" t="s">
        <v>1083</v>
      </c>
      <c r="B50" s="337">
        <f>IF(B44=0,0,B44/$B$47)</f>
        <v>0</v>
      </c>
      <c r="C50" s="8"/>
      <c r="E50" s="57"/>
      <c r="F50" s="6"/>
      <c r="G50" s="7"/>
    </row>
    <row r="51" spans="1:7">
      <c r="A51" s="329" t="s">
        <v>1084</v>
      </c>
      <c r="B51" s="337">
        <f>IF(B45=0,0,B45/$B$47)</f>
        <v>0</v>
      </c>
      <c r="C51" s="8"/>
      <c r="E51" s="57"/>
      <c r="F51" s="6"/>
      <c r="G51" s="7"/>
    </row>
    <row r="52" spans="1:7">
      <c r="A52" s="336" t="s">
        <v>1085</v>
      </c>
      <c r="B52" s="337">
        <f>IF(B46=0,0,B46/$B$47)</f>
        <v>0</v>
      </c>
      <c r="C52" s="8"/>
      <c r="E52" s="57"/>
      <c r="F52" s="6"/>
      <c r="G52" s="12"/>
    </row>
    <row r="53" spans="1:7">
      <c r="A53" s="331" t="s">
        <v>1087</v>
      </c>
      <c r="B53" s="338">
        <f>SUM(B49:B52)</f>
        <v>0</v>
      </c>
      <c r="C53" s="8"/>
      <c r="E53" s="57"/>
      <c r="F53" s="6"/>
      <c r="G53" s="13"/>
    </row>
    <row r="54" spans="1:7">
      <c r="A54" s="14"/>
      <c r="B54" s="14"/>
      <c r="C54" s="14"/>
      <c r="E54" s="57"/>
      <c r="F54" s="6"/>
      <c r="G54" s="2"/>
    </row>
    <row r="55" spans="1:7" ht="31.2" customHeight="1">
      <c r="A55" s="526" t="s">
        <v>1088</v>
      </c>
      <c r="B55" s="527"/>
      <c r="C55" s="528"/>
      <c r="E55" s="57"/>
      <c r="F55" s="6"/>
      <c r="G55" s="2"/>
    </row>
    <row r="58" spans="1:7" ht="13.8">
      <c r="A58" s="59"/>
      <c r="B58" s="1"/>
    </row>
    <row r="59" spans="1:7" ht="13.8">
      <c r="A59" s="59"/>
      <c r="B59" s="1"/>
    </row>
    <row r="60" spans="1:7" ht="13.8">
      <c r="A60" s="59"/>
      <c r="B60" s="1"/>
    </row>
    <row r="61" spans="1:7" ht="13.8">
      <c r="A61" s="59"/>
      <c r="B61" s="1"/>
    </row>
    <row r="62" spans="1:7" ht="13.8">
      <c r="A62" s="60"/>
      <c r="B62" s="1"/>
    </row>
    <row r="63" spans="1:7" ht="13.8">
      <c r="A63" s="1"/>
      <c r="B63" s="1"/>
    </row>
    <row r="64" spans="1:7" ht="13.8">
      <c r="A64" s="1"/>
      <c r="B64" s="1"/>
    </row>
    <row r="65" spans="1:3" ht="13.8">
      <c r="A65" s="1"/>
      <c r="B65" s="1"/>
    </row>
    <row r="66" spans="1:3" ht="13.8">
      <c r="A66" s="1"/>
      <c r="B66" s="1"/>
    </row>
    <row r="67" spans="1:3" ht="13.8">
      <c r="A67" s="1"/>
      <c r="B67" s="1"/>
    </row>
    <row r="68" spans="1:3" ht="13.8">
      <c r="A68" s="1"/>
      <c r="B68" s="1"/>
    </row>
    <row r="69" spans="1:3" ht="13.8">
      <c r="A69" s="1"/>
      <c r="B69" s="1"/>
    </row>
    <row r="70" spans="1:3" ht="13.8">
      <c r="A70" s="1"/>
      <c r="B70" s="61"/>
    </row>
    <row r="71" spans="1:3" ht="13.8">
      <c r="A71" s="1"/>
      <c r="B71" s="1"/>
    </row>
    <row r="72" spans="1:3" ht="13.8">
      <c r="B72" s="1"/>
    </row>
    <row r="73" spans="1:3" ht="13.8">
      <c r="A73" s="1"/>
      <c r="B73" s="1"/>
      <c r="C73" s="1"/>
    </row>
    <row r="74" spans="1:3" ht="13.8">
      <c r="A74" s="62"/>
      <c r="B74" s="1"/>
      <c r="C74" s="62"/>
    </row>
    <row r="75" spans="1:3" ht="13.8">
      <c r="A75" s="1"/>
      <c r="B75" s="1"/>
      <c r="C75" s="1"/>
    </row>
    <row r="76" spans="1:3" ht="13.8">
      <c r="A76" s="1"/>
      <c r="B76" s="1"/>
      <c r="C76" s="1"/>
    </row>
    <row r="77" spans="1:3" ht="13.8">
      <c r="A77" s="1"/>
      <c r="B77" s="1"/>
      <c r="C77" s="1"/>
    </row>
    <row r="78" spans="1:3" ht="13.8">
      <c r="A78" s="62"/>
      <c r="B78" s="1"/>
      <c r="C78" s="62"/>
    </row>
    <row r="79" spans="1:3" ht="13.8">
      <c r="A79" s="62"/>
      <c r="B79" s="1"/>
      <c r="C79" s="62"/>
    </row>
    <row r="80" spans="1:3" ht="13.8">
      <c r="A80" s="62"/>
      <c r="B80" s="1"/>
      <c r="C80" s="62"/>
    </row>
    <row r="81" spans="1:2" ht="13.8">
      <c r="A81" s="1"/>
      <c r="B81" s="1"/>
    </row>
    <row r="82" spans="1:2" ht="13.8">
      <c r="A82" s="1"/>
      <c r="B82" s="1"/>
    </row>
    <row r="83" spans="1:2" ht="13.8">
      <c r="A83" s="1"/>
      <c r="B83" s="1"/>
    </row>
  </sheetData>
  <dataConsolidate/>
  <mergeCells count="7">
    <mergeCell ref="A55:C55"/>
    <mergeCell ref="A18:B18"/>
    <mergeCell ref="A24:B24"/>
    <mergeCell ref="A21:B21"/>
    <mergeCell ref="A20:B20"/>
    <mergeCell ref="A23:B23"/>
    <mergeCell ref="A22:B22"/>
  </mergeCells>
  <phoneticPr fontId="13"/>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U75"/>
  <sheetViews>
    <sheetView showGridLines="0" showZeros="0" showOutlineSymbols="0" zoomScale="90" zoomScaleNormal="90" zoomScalePageLayoutView="50" workbookViewId="0">
      <pane ySplit="10" topLeftCell="A11" activePane="bottomLeft" state="frozen"/>
      <selection activeCell="B1" sqref="B1"/>
      <selection pane="bottomLeft"/>
    </sheetView>
  </sheetViews>
  <sheetFormatPr defaultColWidth="11.44140625" defaultRowHeight="13.2"/>
  <cols>
    <col min="1" max="1" width="35.88671875" style="3" customWidth="1"/>
    <col min="2" max="2" width="21.6640625" style="3" customWidth="1"/>
    <col min="3" max="3" width="19.33203125" style="3" bestFit="1" customWidth="1"/>
    <col min="4" max="4" width="2" style="3" customWidth="1"/>
    <col min="5" max="5" width="14.44140625" style="3" customWidth="1"/>
    <col min="6" max="6" width="10.6640625" style="3" customWidth="1"/>
    <col min="7" max="7" width="6" style="3" customWidth="1"/>
    <col min="8" max="8" width="27.5546875" style="3" customWidth="1"/>
    <col min="9" max="15" width="11.44140625" style="3"/>
    <col min="16" max="16" width="10.5546875" style="3" customWidth="1"/>
    <col min="17" max="16384" width="11.44140625" style="3"/>
  </cols>
  <sheetData>
    <row r="1" spans="1:21" ht="12.75" customHeight="1">
      <c r="A1" s="300" t="s">
        <v>13</v>
      </c>
      <c r="B1" s="45"/>
      <c r="C1" s="2"/>
      <c r="D1" s="2"/>
      <c r="E1" s="2"/>
      <c r="F1" s="2"/>
      <c r="H1" s="536"/>
      <c r="I1" s="536"/>
      <c r="J1" s="536"/>
      <c r="K1" s="536"/>
      <c r="L1" s="536"/>
      <c r="M1" s="536"/>
      <c r="N1" s="536"/>
    </row>
    <row r="2" spans="1:21">
      <c r="A2" s="63"/>
      <c r="B2" s="64"/>
      <c r="C2" s="65"/>
      <c r="D2" s="64"/>
      <c r="E2" s="66"/>
      <c r="F2" s="67"/>
      <c r="H2" s="536"/>
      <c r="I2" s="536"/>
      <c r="J2" s="536"/>
      <c r="K2" s="536"/>
      <c r="L2" s="536"/>
      <c r="M2" s="536"/>
      <c r="N2" s="536"/>
    </row>
    <row r="3" spans="1:21" ht="14.25" customHeight="1">
      <c r="A3" s="89" t="str">
        <f>'2-Kosten per locatie'!A3</f>
        <v>Naam opdrachtgever</v>
      </c>
      <c r="B3" s="90" t="str">
        <f>'2-Kosten per locatie'!B3</f>
        <v>Gemeente Haarlemmermeer</v>
      </c>
      <c r="C3" s="91"/>
      <c r="D3" s="64"/>
      <c r="E3" s="139"/>
      <c r="F3" s="69"/>
      <c r="H3" s="536"/>
      <c r="I3" s="536"/>
      <c r="J3" s="536"/>
      <c r="K3" s="536"/>
      <c r="L3" s="536"/>
      <c r="M3" s="536"/>
      <c r="N3" s="536"/>
    </row>
    <row r="4" spans="1:21" ht="15.75" customHeight="1">
      <c r="A4" s="89" t="str">
        <f>'2-Kosten per locatie'!A4</f>
        <v>Calculatie onderdeel</v>
      </c>
      <c r="B4" s="92" t="str">
        <f ca="1">MID(CELL("bestandsnaam",$C$9),SEARCH("]",CELL("bestandsnaam",$C$9),1)+1,256)</f>
        <v>6-Opbouw uurtarief productie</v>
      </c>
      <c r="C4" s="93"/>
      <c r="D4" s="72"/>
      <c r="H4" s="536"/>
      <c r="I4" s="536"/>
      <c r="J4" s="536"/>
      <c r="K4" s="536"/>
      <c r="L4" s="536"/>
      <c r="M4" s="536"/>
      <c r="N4" s="536"/>
    </row>
    <row r="5" spans="1:21" ht="15">
      <c r="A5" s="89" t="str">
        <f>'2-Kosten per locatie'!A5</f>
        <v>Gebouw/plaats</v>
      </c>
      <c r="B5" s="90" t="str">
        <f>'2-Kosten per locatie'!B5</f>
        <v>Divers</v>
      </c>
      <c r="C5" s="93"/>
      <c r="D5" s="72"/>
      <c r="H5" s="536"/>
      <c r="I5" s="536"/>
      <c r="J5" s="536"/>
      <c r="K5" s="536"/>
      <c r="L5" s="536"/>
      <c r="M5" s="536"/>
      <c r="N5" s="536"/>
    </row>
    <row r="6" spans="1:21" ht="15">
      <c r="A6" s="89" t="str">
        <f>'2-Kosten per locatie'!A6</f>
        <v>Referentie nummer</v>
      </c>
      <c r="B6" s="90" t="str">
        <f>'2-Kosten per locatie'!B6</f>
        <v>2023-420</v>
      </c>
      <c r="C6" s="93"/>
      <c r="D6" s="72"/>
      <c r="H6" s="73"/>
      <c r="I6" s="73"/>
      <c r="J6" s="73"/>
      <c r="K6" s="73"/>
      <c r="L6" s="73"/>
      <c r="M6" s="73"/>
      <c r="N6" s="73"/>
    </row>
    <row r="7" spans="1:21" ht="15">
      <c r="A7" s="89" t="str">
        <f>'2-Kosten per locatie'!A7</f>
        <v>Naam dienstverlener</v>
      </c>
      <c r="B7" s="90">
        <f>'2-Kosten per locatie'!B7</f>
        <v>0</v>
      </c>
      <c r="C7" s="93"/>
      <c r="D7" s="72"/>
      <c r="H7" s="73"/>
      <c r="I7" s="73"/>
      <c r="J7" s="73"/>
      <c r="K7" s="73"/>
      <c r="L7" s="73"/>
      <c r="M7" s="73"/>
      <c r="N7" s="73"/>
    </row>
    <row r="8" spans="1:21" ht="15">
      <c r="A8" s="89" t="str">
        <f>'2-Kosten per locatie'!A8</f>
        <v>Prijspeil</v>
      </c>
      <c r="B8" s="162">
        <f>'2-Kosten per locatie'!B8</f>
        <v>45292</v>
      </c>
      <c r="C8" s="93"/>
      <c r="D8" s="72"/>
      <c r="J8" s="73"/>
      <c r="K8" s="73"/>
      <c r="L8" s="73"/>
      <c r="M8" s="73"/>
      <c r="N8" s="73"/>
      <c r="O8" s="76"/>
    </row>
    <row r="9" spans="1:21" ht="15">
      <c r="A9" s="68"/>
      <c r="B9" s="70"/>
      <c r="C9" s="71"/>
      <c r="D9" s="72"/>
      <c r="E9" s="140"/>
      <c r="F9" s="74"/>
    </row>
    <row r="10" spans="1:21" s="76" customFormat="1" ht="30.75" customHeight="1">
      <c r="A10" s="339" t="s">
        <v>1089</v>
      </c>
      <c r="B10" s="340"/>
      <c r="C10" s="341"/>
      <c r="D10" s="75"/>
      <c r="E10" s="534" t="s">
        <v>1090</v>
      </c>
      <c r="F10" s="535"/>
      <c r="H10" s="342" t="s">
        <v>1091</v>
      </c>
      <c r="I10" s="533" t="s">
        <v>1092</v>
      </c>
      <c r="J10" s="533"/>
      <c r="K10" s="533"/>
      <c r="L10" s="533"/>
      <c r="M10" s="533"/>
      <c r="N10" s="533"/>
    </row>
    <row r="11" spans="1:21" ht="30" customHeight="1">
      <c r="A11" s="343"/>
      <c r="B11" s="344" t="s">
        <v>1093</v>
      </c>
      <c r="C11" s="345" t="s">
        <v>1093</v>
      </c>
      <c r="D11" s="72"/>
      <c r="E11" s="346"/>
      <c r="F11" s="347"/>
      <c r="H11" s="343"/>
      <c r="I11" s="348">
        <v>1</v>
      </c>
      <c r="J11" s="348">
        <v>2</v>
      </c>
      <c r="K11" s="348">
        <v>3</v>
      </c>
      <c r="L11" s="348">
        <v>4</v>
      </c>
      <c r="M11" s="348">
        <v>5</v>
      </c>
      <c r="N11" s="348">
        <v>6</v>
      </c>
      <c r="P11" s="76"/>
      <c r="Q11" s="76"/>
      <c r="R11" s="76"/>
      <c r="S11" s="76"/>
      <c r="T11" s="76"/>
      <c r="U11" s="76"/>
    </row>
    <row r="12" spans="1:21">
      <c r="A12" s="343" t="s">
        <v>1094</v>
      </c>
      <c r="B12" s="349" t="s">
        <v>1095</v>
      </c>
      <c r="C12" s="350"/>
      <c r="D12" s="72"/>
      <c r="E12" s="351">
        <f>SUM(I43:N43)</f>
        <v>0</v>
      </c>
      <c r="F12" s="77"/>
      <c r="H12" s="343" t="s">
        <v>1096</v>
      </c>
      <c r="I12" s="352"/>
      <c r="J12" s="352"/>
      <c r="K12" s="352"/>
      <c r="L12" s="352"/>
      <c r="M12" s="352"/>
      <c r="N12" s="352"/>
      <c r="P12" s="76"/>
      <c r="Q12" s="76"/>
      <c r="R12" s="76"/>
      <c r="S12" s="76"/>
      <c r="T12" s="76"/>
      <c r="U12" s="76"/>
    </row>
    <row r="13" spans="1:21" ht="13.8">
      <c r="A13" s="343" t="s">
        <v>1097</v>
      </c>
      <c r="B13" s="349" t="s">
        <v>1095</v>
      </c>
      <c r="C13" s="353"/>
      <c r="D13" s="72"/>
      <c r="E13" s="354">
        <v>0</v>
      </c>
      <c r="F13" s="77"/>
      <c r="H13" s="343" t="s">
        <v>1098</v>
      </c>
      <c r="I13" s="352"/>
      <c r="J13" s="352"/>
      <c r="K13" s="352"/>
      <c r="L13" s="352"/>
      <c r="M13" s="352"/>
      <c r="N13" s="352"/>
      <c r="P13" s="76"/>
      <c r="Q13" s="76"/>
      <c r="R13" s="76"/>
      <c r="S13" s="76"/>
      <c r="T13" s="76"/>
      <c r="U13" s="76"/>
    </row>
    <row r="14" spans="1:21" ht="13.8">
      <c r="A14" s="355" t="s">
        <v>1099</v>
      </c>
      <c r="B14" s="349" t="s">
        <v>1095</v>
      </c>
      <c r="C14" s="356"/>
      <c r="D14" s="72"/>
      <c r="E14" s="354">
        <v>0</v>
      </c>
      <c r="F14" s="77"/>
      <c r="H14" s="343" t="s">
        <v>1100</v>
      </c>
      <c r="I14" s="352"/>
      <c r="J14" s="352"/>
      <c r="K14" s="352"/>
      <c r="L14" s="352"/>
      <c r="M14" s="352"/>
      <c r="N14" s="352"/>
      <c r="P14" s="76"/>
      <c r="Q14" s="76"/>
      <c r="R14" s="76"/>
      <c r="S14" s="76"/>
      <c r="T14" s="76"/>
      <c r="U14" s="76"/>
    </row>
    <row r="15" spans="1:21" ht="13.8">
      <c r="A15" s="357" t="s">
        <v>1101</v>
      </c>
      <c r="B15" s="358"/>
      <c r="C15" s="359"/>
      <c r="D15" s="123"/>
      <c r="E15" s="360">
        <f>SUM(E12:E14)</f>
        <v>0</v>
      </c>
      <c r="F15" s="77"/>
      <c r="H15" s="343" t="s">
        <v>1102</v>
      </c>
      <c r="I15" s="352"/>
      <c r="J15" s="352"/>
      <c r="K15" s="352"/>
      <c r="L15" s="352"/>
      <c r="M15" s="352"/>
      <c r="N15" s="352"/>
      <c r="P15" s="76"/>
      <c r="Q15" s="76"/>
      <c r="R15" s="76"/>
      <c r="S15" s="76"/>
      <c r="T15" s="76"/>
      <c r="U15" s="76"/>
    </row>
    <row r="16" spans="1:21" ht="13.8">
      <c r="A16" s="355"/>
      <c r="B16" s="361"/>
      <c r="C16" s="362"/>
      <c r="D16" s="72"/>
      <c r="E16" s="363"/>
      <c r="F16" s="77"/>
      <c r="H16" s="343" t="s">
        <v>1103</v>
      </c>
      <c r="I16" s="352"/>
      <c r="J16" s="352"/>
      <c r="K16" s="352"/>
      <c r="L16" s="352"/>
      <c r="M16" s="352"/>
      <c r="N16" s="352"/>
      <c r="P16" s="76"/>
      <c r="Q16" s="76"/>
      <c r="R16" s="76"/>
      <c r="S16" s="76"/>
      <c r="T16" s="76"/>
      <c r="U16" s="76"/>
    </row>
    <row r="17" spans="1:21" ht="13.8">
      <c r="A17" s="364" t="s">
        <v>1104</v>
      </c>
      <c r="B17" s="349" t="s">
        <v>1095</v>
      </c>
      <c r="C17" s="365">
        <v>0</v>
      </c>
      <c r="D17" s="72"/>
      <c r="E17" s="366">
        <f>$C17*E15</f>
        <v>0</v>
      </c>
      <c r="F17" s="77"/>
      <c r="H17" s="343" t="s">
        <v>1105</v>
      </c>
      <c r="I17" s="352"/>
      <c r="J17" s="352"/>
      <c r="K17" s="352"/>
      <c r="L17" s="352"/>
      <c r="M17" s="352"/>
      <c r="N17" s="352"/>
      <c r="P17" s="76"/>
      <c r="Q17" s="76"/>
      <c r="R17" s="76"/>
      <c r="S17" s="76"/>
      <c r="T17" s="76"/>
      <c r="U17" s="76"/>
    </row>
    <row r="18" spans="1:21" ht="13.8">
      <c r="A18" s="364" t="s">
        <v>1106</v>
      </c>
      <c r="B18" s="349" t="s">
        <v>1095</v>
      </c>
      <c r="C18" s="365">
        <v>0</v>
      </c>
      <c r="D18" s="72"/>
      <c r="E18" s="367">
        <f>$C18*E15</f>
        <v>0</v>
      </c>
      <c r="F18" s="77"/>
      <c r="H18" s="343" t="s">
        <v>1107</v>
      </c>
      <c r="I18" s="352"/>
      <c r="J18" s="352"/>
      <c r="K18" s="352"/>
      <c r="L18" s="352"/>
      <c r="M18" s="352"/>
      <c r="N18" s="352"/>
      <c r="P18" s="76"/>
      <c r="Q18" s="76"/>
      <c r="R18" s="76"/>
      <c r="S18" s="76"/>
      <c r="T18" s="76"/>
      <c r="U18" s="76"/>
    </row>
    <row r="19" spans="1:21" ht="13.8">
      <c r="A19" s="357" t="s">
        <v>1108</v>
      </c>
      <c r="B19" s="368"/>
      <c r="C19" s="356"/>
      <c r="D19" s="72"/>
      <c r="E19" s="360">
        <f>SUM(E15:E18)</f>
        <v>0</v>
      </c>
      <c r="F19" s="369">
        <f>IF(E19=0,0,E19/E$47)</f>
        <v>0</v>
      </c>
      <c r="H19" s="343" t="s">
        <v>1109</v>
      </c>
      <c r="I19" s="352"/>
      <c r="J19" s="352"/>
      <c r="K19" s="352"/>
      <c r="L19" s="352"/>
      <c r="M19" s="352"/>
      <c r="N19" s="352"/>
      <c r="P19" s="76"/>
      <c r="Q19" s="76"/>
      <c r="R19" s="76"/>
      <c r="S19" s="76"/>
      <c r="T19" s="76"/>
      <c r="U19" s="76"/>
    </row>
    <row r="20" spans="1:21" ht="13.8">
      <c r="A20" s="355"/>
      <c r="B20" s="361"/>
      <c r="C20" s="362"/>
      <c r="D20" s="72"/>
      <c r="E20" s="363"/>
      <c r="F20" s="77"/>
      <c r="P20" s="76"/>
      <c r="Q20" s="76"/>
      <c r="R20" s="76"/>
      <c r="S20" s="76"/>
      <c r="T20" s="76"/>
      <c r="U20" s="76"/>
    </row>
    <row r="21" spans="1:21" ht="13.8">
      <c r="A21" s="370" t="s">
        <v>1110</v>
      </c>
      <c r="B21" s="371"/>
      <c r="C21" s="362"/>
      <c r="D21" s="78"/>
      <c r="E21" s="372">
        <f>E19*0.96</f>
        <v>0</v>
      </c>
      <c r="F21" s="79"/>
      <c r="G21" s="44"/>
      <c r="H21" s="342" t="s">
        <v>1091</v>
      </c>
      <c r="I21" s="537" t="s">
        <v>1111</v>
      </c>
      <c r="J21" s="538"/>
      <c r="K21" s="538"/>
      <c r="L21" s="538"/>
      <c r="M21" s="538"/>
      <c r="N21" s="539"/>
      <c r="P21" s="76"/>
      <c r="Q21" s="76"/>
      <c r="R21" s="76"/>
      <c r="S21" s="76"/>
      <c r="T21" s="76"/>
      <c r="U21" s="76"/>
    </row>
    <row r="22" spans="1:21" s="44" customFormat="1" ht="13.8">
      <c r="A22" s="364" t="s">
        <v>1112</v>
      </c>
      <c r="B22" s="371"/>
      <c r="C22" s="373" t="s">
        <v>1113</v>
      </c>
      <c r="D22" s="72"/>
      <c r="E22" s="366" t="e">
        <f>E21*'5-Premies en opslagen'!$C24</f>
        <v>#DIV/0!</v>
      </c>
      <c r="F22" s="77"/>
      <c r="G22" s="3"/>
      <c r="H22" s="343"/>
      <c r="I22" s="348">
        <v>1</v>
      </c>
      <c r="J22" s="348">
        <v>2</v>
      </c>
      <c r="K22" s="348">
        <v>3</v>
      </c>
      <c r="L22" s="348">
        <v>4</v>
      </c>
      <c r="M22" s="348">
        <v>5</v>
      </c>
      <c r="N22" s="348">
        <v>6</v>
      </c>
    </row>
    <row r="23" spans="1:21" ht="14.25" customHeight="1">
      <c r="A23" s="357" t="s">
        <v>1114</v>
      </c>
      <c r="B23" s="374"/>
      <c r="C23" s="356"/>
      <c r="D23" s="72"/>
      <c r="E23" s="360" t="e">
        <f>E22+E19</f>
        <v>#DIV/0!</v>
      </c>
      <c r="F23" s="369" t="e">
        <f>IF(E23=0,0,E23/E$47)</f>
        <v>#DIV/0!</v>
      </c>
      <c r="H23" s="343" t="s">
        <v>1096</v>
      </c>
      <c r="I23" s="375"/>
      <c r="J23" s="375"/>
      <c r="K23" s="375"/>
      <c r="L23" s="375"/>
      <c r="M23" s="375"/>
      <c r="N23" s="375"/>
    </row>
    <row r="24" spans="1:21" ht="12.75" customHeight="1">
      <c r="A24" s="355"/>
      <c r="B24" s="368"/>
      <c r="C24" s="356"/>
      <c r="D24" s="72"/>
      <c r="E24" s="346"/>
      <c r="F24" s="77"/>
      <c r="H24" s="343" t="s">
        <v>1098</v>
      </c>
      <c r="I24" s="375"/>
      <c r="J24" s="375"/>
      <c r="K24" s="375"/>
      <c r="L24" s="375"/>
      <c r="M24" s="375"/>
      <c r="N24" s="375"/>
    </row>
    <row r="25" spans="1:21" ht="12.75" customHeight="1">
      <c r="A25" s="364" t="s">
        <v>1115</v>
      </c>
      <c r="B25" s="371"/>
      <c r="C25" s="373" t="s">
        <v>1113</v>
      </c>
      <c r="D25" s="72"/>
      <c r="E25" s="366" t="e">
        <f>E23*'5-Premies en opslagen'!$B53</f>
        <v>#DIV/0!</v>
      </c>
      <c r="F25" s="77"/>
      <c r="H25" s="343" t="s">
        <v>1100</v>
      </c>
      <c r="I25" s="375"/>
      <c r="J25" s="375"/>
      <c r="K25" s="375"/>
      <c r="L25" s="375"/>
      <c r="M25" s="375"/>
      <c r="N25" s="375"/>
    </row>
    <row r="26" spans="1:21" ht="13.8">
      <c r="A26" s="357" t="s">
        <v>1116</v>
      </c>
      <c r="B26" s="368"/>
      <c r="C26" s="356"/>
      <c r="D26" s="72"/>
      <c r="E26" s="360" t="e">
        <f>SUM(E23:E25)</f>
        <v>#DIV/0!</v>
      </c>
      <c r="F26" s="369" t="e">
        <f>IF(E26=0,0,E26/E$47)</f>
        <v>#DIV/0!</v>
      </c>
      <c r="H26" s="343" t="s">
        <v>1102</v>
      </c>
      <c r="I26" s="376"/>
      <c r="J26" s="376"/>
      <c r="K26" s="376"/>
      <c r="L26" s="376"/>
      <c r="M26" s="376"/>
      <c r="N26" s="376"/>
    </row>
    <row r="27" spans="1:21" ht="13.8">
      <c r="A27" s="355"/>
      <c r="B27" s="368"/>
      <c r="C27" s="356"/>
      <c r="D27" s="72"/>
      <c r="E27" s="346"/>
      <c r="F27" s="77"/>
      <c r="H27" s="343" t="s">
        <v>1103</v>
      </c>
      <c r="I27" s="375"/>
      <c r="J27" s="375"/>
      <c r="K27" s="375"/>
      <c r="L27" s="375"/>
      <c r="M27" s="375"/>
      <c r="N27" s="375"/>
    </row>
    <row r="28" spans="1:21" ht="13.8">
      <c r="A28" s="355" t="s">
        <v>1117</v>
      </c>
      <c r="B28" s="377"/>
      <c r="C28" s="353" t="s">
        <v>1118</v>
      </c>
      <c r="D28" s="72"/>
      <c r="E28" s="354">
        <v>0</v>
      </c>
      <c r="F28" s="77">
        <v>0</v>
      </c>
      <c r="H28" s="343" t="s">
        <v>1105</v>
      </c>
      <c r="I28" s="375"/>
      <c r="J28" s="375"/>
      <c r="K28" s="375"/>
      <c r="L28" s="375"/>
      <c r="M28" s="375"/>
      <c r="N28" s="375"/>
    </row>
    <row r="29" spans="1:21" ht="13.8">
      <c r="A29" s="355" t="s">
        <v>1119</v>
      </c>
      <c r="B29" s="378"/>
      <c r="C29" s="353" t="s">
        <v>1118</v>
      </c>
      <c r="D29" s="72"/>
      <c r="E29" s="354">
        <v>0</v>
      </c>
      <c r="F29" s="77">
        <v>0</v>
      </c>
      <c r="H29" s="343" t="s">
        <v>1107</v>
      </c>
      <c r="I29" s="375">
        <v>0</v>
      </c>
      <c r="J29" s="375"/>
      <c r="K29" s="375"/>
      <c r="L29" s="375"/>
      <c r="M29" s="375"/>
      <c r="N29" s="375"/>
    </row>
    <row r="30" spans="1:21" ht="13.8">
      <c r="A30" s="355" t="s">
        <v>71</v>
      </c>
      <c r="B30" s="368"/>
      <c r="C30" s="356" t="s">
        <v>1093</v>
      </c>
      <c r="D30" s="72"/>
      <c r="E30" s="354">
        <v>0</v>
      </c>
      <c r="F30" s="77"/>
      <c r="H30" s="343" t="s">
        <v>1109</v>
      </c>
      <c r="I30" s="375"/>
      <c r="J30" s="375"/>
      <c r="K30" s="375"/>
      <c r="L30" s="375"/>
      <c r="M30" s="375"/>
      <c r="N30" s="375"/>
    </row>
    <row r="31" spans="1:21" ht="12.75" customHeight="1">
      <c r="A31" s="379"/>
      <c r="B31" s="380"/>
      <c r="C31" s="381" t="s">
        <v>1093</v>
      </c>
      <c r="D31" s="72"/>
      <c r="E31" s="354"/>
      <c r="F31" s="77"/>
      <c r="H31" s="382" t="s">
        <v>1120</v>
      </c>
      <c r="I31" s="383">
        <f t="shared" ref="I31:N31" si="0">SUM(I23:I30)</f>
        <v>0</v>
      </c>
      <c r="J31" s="383">
        <f t="shared" si="0"/>
        <v>0</v>
      </c>
      <c r="K31" s="383">
        <f t="shared" si="0"/>
        <v>0</v>
      </c>
      <c r="L31" s="383">
        <f t="shared" si="0"/>
        <v>0</v>
      </c>
      <c r="M31" s="383">
        <f t="shared" si="0"/>
        <v>0</v>
      </c>
      <c r="N31" s="383">
        <f t="shared" si="0"/>
        <v>0</v>
      </c>
      <c r="O31" s="384">
        <f>SUM(I31:N31)</f>
        <v>0</v>
      </c>
    </row>
    <row r="32" spans="1:21" ht="12.75" customHeight="1">
      <c r="A32" s="357" t="s">
        <v>1121</v>
      </c>
      <c r="B32" s="368"/>
      <c r="C32" s="356"/>
      <c r="D32" s="72"/>
      <c r="E32" s="360" t="e">
        <f>SUM(E26:E31)</f>
        <v>#DIV/0!</v>
      </c>
      <c r="F32" s="369" t="e">
        <f>IF(E32=0,0,E32/E$47)</f>
        <v>#DIV/0!</v>
      </c>
      <c r="H32" s="44"/>
      <c r="I32" s="44"/>
      <c r="J32" s="44"/>
      <c r="K32" s="44"/>
      <c r="L32" s="44"/>
      <c r="M32" s="44"/>
      <c r="N32" s="44"/>
    </row>
    <row r="33" spans="1:15" ht="12.75" customHeight="1">
      <c r="A33" s="355"/>
      <c r="B33" s="368"/>
      <c r="C33" s="356"/>
      <c r="D33" s="72"/>
      <c r="E33" s="346"/>
      <c r="F33" s="77"/>
      <c r="H33" s="342" t="s">
        <v>1091</v>
      </c>
      <c r="I33" s="533" t="s">
        <v>1122</v>
      </c>
      <c r="J33" s="533"/>
      <c r="K33" s="533"/>
      <c r="L33" s="533"/>
      <c r="M33" s="533"/>
      <c r="N33" s="533"/>
    </row>
    <row r="34" spans="1:15" ht="12.75" customHeight="1">
      <c r="A34" s="355" t="s">
        <v>1123</v>
      </c>
      <c r="B34" s="368"/>
      <c r="C34" s="385"/>
      <c r="D34" s="72"/>
      <c r="E34" s="354">
        <v>0</v>
      </c>
      <c r="F34" s="138" t="e">
        <f t="shared" ref="F34:F42" si="1">E34/$E$47</f>
        <v>#DIV/0!</v>
      </c>
      <c r="H34" s="343"/>
      <c r="I34" s="348">
        <v>1</v>
      </c>
      <c r="J34" s="348">
        <v>2</v>
      </c>
      <c r="K34" s="348">
        <v>3</v>
      </c>
      <c r="L34" s="348">
        <v>4</v>
      </c>
      <c r="M34" s="348">
        <v>5</v>
      </c>
      <c r="N34" s="348">
        <v>6</v>
      </c>
    </row>
    <row r="35" spans="1:15" ht="12.75" customHeight="1">
      <c r="A35" s="355" t="s">
        <v>1124</v>
      </c>
      <c r="B35" s="368"/>
      <c r="C35" s="385"/>
      <c r="D35" s="72"/>
      <c r="E35" s="354">
        <v>0</v>
      </c>
      <c r="F35" s="138" t="e">
        <f t="shared" si="1"/>
        <v>#DIV/0!</v>
      </c>
      <c r="H35" s="343" t="s">
        <v>1096</v>
      </c>
      <c r="I35" s="386">
        <f t="shared" ref="I35:N35" si="2">I23*I12</f>
        <v>0</v>
      </c>
      <c r="J35" s="386">
        <f t="shared" si="2"/>
        <v>0</v>
      </c>
      <c r="K35" s="386">
        <f t="shared" si="2"/>
        <v>0</v>
      </c>
      <c r="L35" s="386">
        <f t="shared" si="2"/>
        <v>0</v>
      </c>
      <c r="M35" s="386">
        <f t="shared" si="2"/>
        <v>0</v>
      </c>
      <c r="N35" s="387">
        <f t="shared" si="2"/>
        <v>0</v>
      </c>
    </row>
    <row r="36" spans="1:15" ht="14.25" customHeight="1">
      <c r="A36" s="355" t="s">
        <v>1125</v>
      </c>
      <c r="B36" s="368"/>
      <c r="C36" s="385"/>
      <c r="D36" s="72"/>
      <c r="E36" s="354">
        <v>0</v>
      </c>
      <c r="F36" s="138" t="e">
        <f t="shared" si="1"/>
        <v>#DIV/0!</v>
      </c>
      <c r="H36" s="343" t="s">
        <v>1098</v>
      </c>
      <c r="I36" s="386">
        <f t="shared" ref="I36:N36" si="3">I24*I13</f>
        <v>0</v>
      </c>
      <c r="J36" s="386">
        <f t="shared" si="3"/>
        <v>0</v>
      </c>
      <c r="K36" s="386">
        <f t="shared" si="3"/>
        <v>0</v>
      </c>
      <c r="L36" s="386">
        <f t="shared" si="3"/>
        <v>0</v>
      </c>
      <c r="M36" s="386">
        <f t="shared" si="3"/>
        <v>0</v>
      </c>
      <c r="N36" s="387">
        <f t="shared" si="3"/>
        <v>0</v>
      </c>
    </row>
    <row r="37" spans="1:15" ht="13.8">
      <c r="A37" s="355" t="s">
        <v>1126</v>
      </c>
      <c r="B37" s="368"/>
      <c r="C37" s="388"/>
      <c r="D37" s="72"/>
      <c r="E37" s="354">
        <v>0</v>
      </c>
      <c r="F37" s="138" t="e">
        <f t="shared" si="1"/>
        <v>#DIV/0!</v>
      </c>
      <c r="H37" s="343" t="s">
        <v>1100</v>
      </c>
      <c r="I37" s="386">
        <f t="shared" ref="I37:N37" si="4">I25*I14</f>
        <v>0</v>
      </c>
      <c r="J37" s="386">
        <f t="shared" si="4"/>
        <v>0</v>
      </c>
      <c r="K37" s="386">
        <f t="shared" si="4"/>
        <v>0</v>
      </c>
      <c r="L37" s="386">
        <f t="shared" si="4"/>
        <v>0</v>
      </c>
      <c r="M37" s="386">
        <f t="shared" si="4"/>
        <v>0</v>
      </c>
      <c r="N37" s="387">
        <f t="shared" si="4"/>
        <v>0</v>
      </c>
      <c r="O37" s="44"/>
    </row>
    <row r="38" spans="1:15" ht="13.8">
      <c r="A38" s="355" t="s">
        <v>1127</v>
      </c>
      <c r="B38" s="368"/>
      <c r="C38" s="385"/>
      <c r="D38" s="72"/>
      <c r="E38" s="354">
        <v>0</v>
      </c>
      <c r="F38" s="138" t="e">
        <f t="shared" si="1"/>
        <v>#DIV/0!</v>
      </c>
      <c r="H38" s="343" t="s">
        <v>1102</v>
      </c>
      <c r="I38" s="386">
        <f t="shared" ref="I38:N38" si="5">I26*I15</f>
        <v>0</v>
      </c>
      <c r="J38" s="386">
        <f t="shared" si="5"/>
        <v>0</v>
      </c>
      <c r="K38" s="386">
        <f t="shared" si="5"/>
        <v>0</v>
      </c>
      <c r="L38" s="386">
        <f t="shared" si="5"/>
        <v>0</v>
      </c>
      <c r="M38" s="386">
        <f t="shared" si="5"/>
        <v>0</v>
      </c>
      <c r="N38" s="387">
        <f t="shared" si="5"/>
        <v>0</v>
      </c>
      <c r="O38" s="44"/>
    </row>
    <row r="39" spans="1:15" ht="13.8">
      <c r="A39" s="355" t="s">
        <v>1128</v>
      </c>
      <c r="B39" s="368"/>
      <c r="C39" s="388"/>
      <c r="D39" s="72"/>
      <c r="E39" s="354">
        <v>0</v>
      </c>
      <c r="F39" s="138" t="e">
        <f t="shared" si="1"/>
        <v>#DIV/0!</v>
      </c>
      <c r="H39" s="343" t="s">
        <v>1103</v>
      </c>
      <c r="I39" s="386">
        <f t="shared" ref="I39:N39" si="6">I27*I16</f>
        <v>0</v>
      </c>
      <c r="J39" s="386">
        <f t="shared" si="6"/>
        <v>0</v>
      </c>
      <c r="K39" s="386">
        <f t="shared" si="6"/>
        <v>0</v>
      </c>
      <c r="L39" s="386">
        <f t="shared" si="6"/>
        <v>0</v>
      </c>
      <c r="M39" s="386">
        <f t="shared" si="6"/>
        <v>0</v>
      </c>
      <c r="N39" s="387">
        <f t="shared" si="6"/>
        <v>0</v>
      </c>
      <c r="O39" s="44"/>
    </row>
    <row r="40" spans="1:15" ht="13.8">
      <c r="A40" s="355" t="s">
        <v>1129</v>
      </c>
      <c r="B40" s="368"/>
      <c r="C40" s="353" t="s">
        <v>1118</v>
      </c>
      <c r="D40" s="72"/>
      <c r="E40" s="354">
        <v>0</v>
      </c>
      <c r="F40" s="138" t="e">
        <f t="shared" si="1"/>
        <v>#DIV/0!</v>
      </c>
      <c r="H40" s="343" t="s">
        <v>1105</v>
      </c>
      <c r="I40" s="386">
        <f t="shared" ref="I40:N40" si="7">I28*I17</f>
        <v>0</v>
      </c>
      <c r="J40" s="386">
        <f t="shared" si="7"/>
        <v>0</v>
      </c>
      <c r="K40" s="386">
        <f t="shared" si="7"/>
        <v>0</v>
      </c>
      <c r="L40" s="386">
        <f t="shared" si="7"/>
        <v>0</v>
      </c>
      <c r="M40" s="386">
        <f t="shared" si="7"/>
        <v>0</v>
      </c>
      <c r="N40" s="387">
        <f t="shared" si="7"/>
        <v>0</v>
      </c>
      <c r="O40" s="44"/>
    </row>
    <row r="41" spans="1:15" ht="13.8">
      <c r="A41" s="355" t="s">
        <v>1130</v>
      </c>
      <c r="B41" s="368"/>
      <c r="C41" s="353"/>
      <c r="D41" s="72"/>
      <c r="E41" s="354">
        <v>0</v>
      </c>
      <c r="F41" s="138" t="e">
        <f t="shared" si="1"/>
        <v>#DIV/0!</v>
      </c>
      <c r="H41" s="343" t="s">
        <v>1107</v>
      </c>
      <c r="I41" s="386">
        <f t="shared" ref="I41:N41" si="8">I29*I18</f>
        <v>0</v>
      </c>
      <c r="J41" s="386">
        <f t="shared" si="8"/>
        <v>0</v>
      </c>
      <c r="K41" s="386">
        <f t="shared" si="8"/>
        <v>0</v>
      </c>
      <c r="L41" s="386">
        <f t="shared" si="8"/>
        <v>0</v>
      </c>
      <c r="M41" s="386">
        <f t="shared" si="8"/>
        <v>0</v>
      </c>
      <c r="N41" s="387">
        <f t="shared" si="8"/>
        <v>0</v>
      </c>
      <c r="O41" s="44"/>
    </row>
    <row r="42" spans="1:15" ht="13.8">
      <c r="A42" s="379"/>
      <c r="B42" s="380"/>
      <c r="C42" s="389"/>
      <c r="D42" s="72"/>
      <c r="E42" s="354">
        <v>0</v>
      </c>
      <c r="F42" s="77" t="e">
        <f t="shared" si="1"/>
        <v>#DIV/0!</v>
      </c>
      <c r="H42" s="343" t="s">
        <v>1109</v>
      </c>
      <c r="I42" s="386">
        <f t="shared" ref="I42:N42" si="9">I30*I19</f>
        <v>0</v>
      </c>
      <c r="J42" s="386">
        <f t="shared" si="9"/>
        <v>0</v>
      </c>
      <c r="K42" s="386">
        <f t="shared" si="9"/>
        <v>0</v>
      </c>
      <c r="L42" s="386">
        <f t="shared" si="9"/>
        <v>0</v>
      </c>
      <c r="M42" s="386">
        <f t="shared" si="9"/>
        <v>0</v>
      </c>
      <c r="N42" s="387">
        <f t="shared" si="9"/>
        <v>0</v>
      </c>
      <c r="O42" s="44"/>
    </row>
    <row r="43" spans="1:15" ht="13.8">
      <c r="A43" s="357" t="s">
        <v>1131</v>
      </c>
      <c r="B43" s="368"/>
      <c r="C43" s="356"/>
      <c r="D43" s="72"/>
      <c r="E43" s="360" t="e">
        <f>SUM(E32:E42)</f>
        <v>#DIV/0!</v>
      </c>
      <c r="F43" s="369" t="e">
        <f>IF(E43=0,0,E43/E$47)</f>
        <v>#DIV/0!</v>
      </c>
      <c r="H43" s="382" t="s">
        <v>1120</v>
      </c>
      <c r="I43" s="236">
        <f t="shared" ref="I43:N43" si="10">SUM(I35:I42)</f>
        <v>0</v>
      </c>
      <c r="J43" s="236">
        <f t="shared" si="10"/>
        <v>0</v>
      </c>
      <c r="K43" s="236">
        <f t="shared" si="10"/>
        <v>0</v>
      </c>
      <c r="L43" s="236">
        <f t="shared" si="10"/>
        <v>0</v>
      </c>
      <c r="M43" s="236">
        <f t="shared" si="10"/>
        <v>0</v>
      </c>
      <c r="N43" s="236">
        <f t="shared" si="10"/>
        <v>0</v>
      </c>
      <c r="O43" s="44"/>
    </row>
    <row r="44" spans="1:15" ht="13.8">
      <c r="A44" s="355"/>
      <c r="B44" s="368"/>
      <c r="C44" s="356"/>
      <c r="D44" s="72"/>
      <c r="E44" s="346"/>
      <c r="F44" s="80"/>
      <c r="H44" s="44"/>
      <c r="I44" s="44"/>
      <c r="J44" s="44"/>
      <c r="K44" s="44"/>
      <c r="L44" s="44"/>
      <c r="M44" s="44"/>
      <c r="N44" s="44"/>
      <c r="O44" s="44"/>
    </row>
    <row r="45" spans="1:15" ht="13.8">
      <c r="A45" s="355" t="s">
        <v>1132</v>
      </c>
      <c r="B45" s="368"/>
      <c r="C45" s="388"/>
      <c r="D45" s="72"/>
      <c r="E45" s="354">
        <v>0</v>
      </c>
      <c r="F45" s="369">
        <f>(IF(E45=0,0,E45/E$47))</f>
        <v>0</v>
      </c>
      <c r="H45" s="44"/>
      <c r="I45" s="44"/>
      <c r="J45" s="44"/>
      <c r="K45" s="44"/>
      <c r="L45" s="44"/>
      <c r="M45" s="44"/>
      <c r="N45" s="44"/>
      <c r="O45" s="44"/>
    </row>
    <row r="46" spans="1:15" ht="30" customHeight="1">
      <c r="A46" s="355"/>
      <c r="B46" s="390"/>
      <c r="C46" s="356"/>
      <c r="D46" s="72"/>
      <c r="E46" s="346"/>
      <c r="F46" s="77"/>
      <c r="H46" s="339" t="s">
        <v>1133</v>
      </c>
      <c r="I46" s="340"/>
      <c r="J46" s="341"/>
      <c r="K46" s="391" t="s">
        <v>1090</v>
      </c>
      <c r="L46" s="44"/>
      <c r="M46" s="44"/>
      <c r="N46" s="44"/>
    </row>
    <row r="47" spans="1:15" ht="13.8">
      <c r="A47" s="357" t="s">
        <v>1134</v>
      </c>
      <c r="B47" s="392"/>
      <c r="C47" s="393"/>
      <c r="D47" s="72"/>
      <c r="E47" s="124" t="e">
        <f>SUM(E43:E46)</f>
        <v>#DIV/0!</v>
      </c>
      <c r="F47" s="125" t="e">
        <f>SUM(F43:F46)</f>
        <v>#DIV/0!</v>
      </c>
      <c r="H47" s="343"/>
      <c r="I47" s="344" t="s">
        <v>1093</v>
      </c>
      <c r="J47" s="345" t="s">
        <v>1093</v>
      </c>
      <c r="K47" s="346"/>
      <c r="L47" s="44"/>
      <c r="M47" s="44"/>
      <c r="N47" s="44"/>
    </row>
    <row r="48" spans="1:15" ht="13.8">
      <c r="B48" s="81"/>
      <c r="C48" s="394"/>
      <c r="D48" s="72"/>
      <c r="F48" s="82"/>
      <c r="H48" s="395" t="s">
        <v>1101</v>
      </c>
      <c r="I48" s="396"/>
      <c r="J48" s="397"/>
      <c r="K48" s="360">
        <f>E15</f>
        <v>0</v>
      </c>
      <c r="L48" s="44"/>
      <c r="M48" s="44"/>
      <c r="N48" s="44"/>
    </row>
    <row r="49" spans="1:14" ht="13.8">
      <c r="A49" s="398" t="s">
        <v>1135</v>
      </c>
      <c r="B49" s="399"/>
      <c r="C49" s="400"/>
      <c r="D49" s="44"/>
      <c r="E49" s="401" t="e">
        <f>(E$26*1.3)+($E$47-$E$26)</f>
        <v>#DIV/0!</v>
      </c>
      <c r="F49" s="83"/>
      <c r="G49" s="44"/>
      <c r="H49" s="145" t="s">
        <v>1104</v>
      </c>
      <c r="I49" s="143"/>
      <c r="J49" s="144"/>
      <c r="K49" s="366">
        <f>E17</f>
        <v>0</v>
      </c>
      <c r="L49" s="44"/>
      <c r="M49" s="44"/>
      <c r="N49" s="44"/>
    </row>
    <row r="50" spans="1:14" s="44" customFormat="1" ht="13.8">
      <c r="B50" s="84"/>
      <c r="C50" s="85"/>
      <c r="H50" s="364" t="s">
        <v>1106</v>
      </c>
      <c r="I50" s="143"/>
      <c r="J50" s="144"/>
      <c r="K50" s="367">
        <f>E18</f>
        <v>0</v>
      </c>
    </row>
    <row r="51" spans="1:14" s="44" customFormat="1" ht="13.8">
      <c r="A51" s="398" t="s">
        <v>1136</v>
      </c>
      <c r="B51" s="399"/>
      <c r="C51" s="400"/>
      <c r="E51" s="401" t="e">
        <f>(E$26*1.5)+($E$47-$E$26)</f>
        <v>#DIV/0!</v>
      </c>
      <c r="F51" s="83"/>
      <c r="H51" s="364" t="s">
        <v>1112</v>
      </c>
      <c r="I51" s="143"/>
      <c r="J51" s="144"/>
      <c r="K51" s="366" t="e">
        <f>E22</f>
        <v>#DIV/0!</v>
      </c>
    </row>
    <row r="52" spans="1:14" s="44" customFormat="1" ht="13.8">
      <c r="B52" s="84"/>
      <c r="C52" s="85"/>
      <c r="H52" s="364" t="s">
        <v>1115</v>
      </c>
      <c r="I52" s="371"/>
      <c r="J52" s="373"/>
      <c r="K52" s="366" t="e">
        <f>E25</f>
        <v>#DIV/0!</v>
      </c>
    </row>
    <row r="53" spans="1:14" s="44" customFormat="1" ht="13.8">
      <c r="A53" s="398" t="s">
        <v>1137</v>
      </c>
      <c r="B53" s="399"/>
      <c r="C53" s="400"/>
      <c r="E53" s="401" t="e">
        <f>(E$26*2.5)+($E$47-$E$26)</f>
        <v>#DIV/0!</v>
      </c>
      <c r="H53" s="355" t="s">
        <v>1117</v>
      </c>
      <c r="I53" s="377"/>
      <c r="J53" s="353"/>
      <c r="K53" s="351">
        <f>E28</f>
        <v>0</v>
      </c>
    </row>
    <row r="54" spans="1:14" s="44" customFormat="1" ht="13.8">
      <c r="B54" s="84"/>
      <c r="C54" s="86"/>
      <c r="F54" s="87"/>
      <c r="H54" s="355" t="s">
        <v>1119</v>
      </c>
      <c r="I54" s="378"/>
      <c r="J54" s="353"/>
      <c r="K54" s="351">
        <f t="shared" ref="K54:K55" si="11">E29</f>
        <v>0</v>
      </c>
      <c r="M54" s="3"/>
    </row>
    <row r="55" spans="1:14" s="44" customFormat="1" ht="13.8">
      <c r="B55" s="84"/>
      <c r="C55" s="86"/>
      <c r="F55" s="87"/>
      <c r="H55" s="355" t="s">
        <v>71</v>
      </c>
      <c r="I55" s="368"/>
      <c r="J55" s="356" t="s">
        <v>1093</v>
      </c>
      <c r="K55" s="351">
        <f t="shared" si="11"/>
        <v>0</v>
      </c>
      <c r="M55" s="3"/>
    </row>
    <row r="56" spans="1:14" s="44" customFormat="1" ht="13.8">
      <c r="C56" s="88"/>
      <c r="F56" s="87"/>
      <c r="H56" s="355" t="s">
        <v>1123</v>
      </c>
      <c r="I56" s="368"/>
      <c r="J56" s="385"/>
      <c r="K56" s="351">
        <f>E34</f>
        <v>0</v>
      </c>
      <c r="M56" s="3"/>
    </row>
    <row r="57" spans="1:14" s="44" customFormat="1" ht="13.8">
      <c r="C57" s="88"/>
      <c r="F57" s="87"/>
      <c r="H57" s="355" t="s">
        <v>1124</v>
      </c>
      <c r="I57" s="368"/>
      <c r="J57" s="385"/>
      <c r="K57" s="351">
        <f t="shared" ref="K57:K63" si="12">E35</f>
        <v>0</v>
      </c>
      <c r="M57" s="3"/>
    </row>
    <row r="58" spans="1:14" s="44" customFormat="1" ht="13.8">
      <c r="A58" s="3"/>
      <c r="C58" s="88"/>
      <c r="F58" s="87"/>
      <c r="H58" s="355" t="s">
        <v>1125</v>
      </c>
      <c r="I58" s="368"/>
      <c r="J58" s="385"/>
      <c r="K58" s="351">
        <f t="shared" si="12"/>
        <v>0</v>
      </c>
      <c r="M58" s="3"/>
    </row>
    <row r="59" spans="1:14" s="44" customFormat="1" ht="13.8">
      <c r="C59" s="88"/>
      <c r="F59" s="87"/>
      <c r="H59" s="355" t="s">
        <v>1126</v>
      </c>
      <c r="I59" s="368"/>
      <c r="J59" s="388"/>
      <c r="K59" s="351">
        <f t="shared" si="12"/>
        <v>0</v>
      </c>
      <c r="M59" s="3"/>
    </row>
    <row r="60" spans="1:14" s="44" customFormat="1" ht="13.8">
      <c r="C60" s="88"/>
      <c r="F60" s="87"/>
      <c r="H60" s="355" t="s">
        <v>1127</v>
      </c>
      <c r="I60" s="368"/>
      <c r="J60" s="385"/>
      <c r="K60" s="351">
        <f t="shared" si="12"/>
        <v>0</v>
      </c>
      <c r="M60" s="3"/>
    </row>
    <row r="61" spans="1:14" s="44" customFormat="1" ht="13.8">
      <c r="C61" s="88"/>
      <c r="F61" s="87"/>
      <c r="H61" s="355" t="s">
        <v>1128</v>
      </c>
      <c r="I61" s="368"/>
      <c r="J61" s="388"/>
      <c r="K61" s="351">
        <f t="shared" si="12"/>
        <v>0</v>
      </c>
      <c r="M61" s="3"/>
      <c r="N61" s="3"/>
    </row>
    <row r="62" spans="1:14" s="44" customFormat="1" ht="13.8">
      <c r="C62" s="88"/>
      <c r="F62" s="87"/>
      <c r="H62" s="355" t="s">
        <v>1129</v>
      </c>
      <c r="I62" s="368"/>
      <c r="J62" s="353"/>
      <c r="K62" s="351">
        <f t="shared" si="12"/>
        <v>0</v>
      </c>
      <c r="M62" s="3"/>
      <c r="N62" s="3"/>
    </row>
    <row r="63" spans="1:14" s="44" customFormat="1" ht="13.8">
      <c r="C63" s="88"/>
      <c r="F63" s="87"/>
      <c r="H63" s="355" t="s">
        <v>1130</v>
      </c>
      <c r="I63" s="368"/>
      <c r="J63" s="353"/>
      <c r="K63" s="351">
        <f t="shared" si="12"/>
        <v>0</v>
      </c>
      <c r="M63" s="3"/>
      <c r="N63" s="3"/>
    </row>
    <row r="64" spans="1:14" s="44" customFormat="1" ht="13.8">
      <c r="C64" s="88"/>
      <c r="F64" s="87"/>
      <c r="H64" s="355" t="s">
        <v>1132</v>
      </c>
      <c r="I64" s="368"/>
      <c r="J64" s="388"/>
      <c r="K64" s="351">
        <f>E45</f>
        <v>0</v>
      </c>
      <c r="M64" s="3"/>
      <c r="N64" s="3"/>
    </row>
    <row r="65" spans="1:14" s="44" customFormat="1" ht="13.8">
      <c r="C65" s="88"/>
      <c r="E65" s="3"/>
      <c r="F65" s="87"/>
      <c r="H65" s="355"/>
      <c r="I65" s="390"/>
      <c r="J65" s="356"/>
      <c r="K65" s="346"/>
      <c r="M65" s="3"/>
      <c r="N65" s="3"/>
    </row>
    <row r="66" spans="1:14" s="44" customFormat="1" ht="13.8">
      <c r="A66" s="3"/>
      <c r="B66" s="3"/>
      <c r="C66" s="3"/>
      <c r="D66" s="3"/>
      <c r="E66" s="3"/>
      <c r="F66" s="3"/>
      <c r="G66" s="3"/>
      <c r="H66" s="357" t="s">
        <v>1134</v>
      </c>
      <c r="I66" s="392"/>
      <c r="J66" s="393"/>
      <c r="K66" s="124" t="e">
        <f>SUM(K48:K65)</f>
        <v>#DIV/0!</v>
      </c>
      <c r="M66" s="3"/>
      <c r="N66" s="3"/>
    </row>
    <row r="67" spans="1:14" ht="13.8">
      <c r="I67" s="81"/>
      <c r="J67" s="394"/>
      <c r="L67" s="44"/>
    </row>
    <row r="68" spans="1:14" ht="13.8">
      <c r="H68" s="398" t="s">
        <v>1135</v>
      </c>
      <c r="I68" s="399"/>
      <c r="J68" s="400"/>
      <c r="K68" s="401" t="e">
        <f>E49</f>
        <v>#DIV/0!</v>
      </c>
      <c r="L68" s="44"/>
    </row>
    <row r="69" spans="1:14" ht="13.8">
      <c r="H69" s="44"/>
      <c r="I69" s="84"/>
      <c r="J69" s="85"/>
      <c r="K69" s="44"/>
      <c r="L69" s="44"/>
    </row>
    <row r="70" spans="1:14" ht="13.8">
      <c r="H70" s="398" t="s">
        <v>1136</v>
      </c>
      <c r="I70" s="399"/>
      <c r="J70" s="400"/>
      <c r="K70" s="401" t="e">
        <f>E51</f>
        <v>#DIV/0!</v>
      </c>
      <c r="L70" s="44"/>
    </row>
    <row r="71" spans="1:14" ht="13.8">
      <c r="H71" s="44"/>
      <c r="I71" s="84"/>
      <c r="J71" s="85"/>
      <c r="K71" s="44"/>
      <c r="L71" s="44"/>
    </row>
    <row r="72" spans="1:14" ht="13.8">
      <c r="H72" s="398" t="s">
        <v>1137</v>
      </c>
      <c r="I72" s="399"/>
      <c r="J72" s="400"/>
      <c r="K72" s="401" t="e">
        <f>E53</f>
        <v>#DIV/0!</v>
      </c>
      <c r="L72" s="44"/>
    </row>
    <row r="73" spans="1:14">
      <c r="L73" s="44"/>
    </row>
    <row r="74" spans="1:14">
      <c r="L74" s="44"/>
    </row>
    <row r="75" spans="1:14">
      <c r="L75" s="44"/>
    </row>
  </sheetData>
  <dataConsolidate/>
  <mergeCells count="7">
    <mergeCell ref="I33:N33"/>
    <mergeCell ref="E10:F10"/>
    <mergeCell ref="H1:N2"/>
    <mergeCell ref="H3:N3"/>
    <mergeCell ref="H4:N5"/>
    <mergeCell ref="I10:N10"/>
    <mergeCell ref="I21:N21"/>
  </mergeCells>
  <phoneticPr fontId="13"/>
  <conditionalFormatting sqref="O31">
    <cfRule type="cellIs" dxfId="9" priority="1" operator="greaterThan">
      <formula>1</formula>
    </cfRule>
    <cfRule type="cellIs" dxfId="8" priority="2" operator="between">
      <formula>0.999999</formula>
      <formula>0</formula>
    </cfRule>
    <cfRule type="cellIs" dxfId="7"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U79"/>
  <sheetViews>
    <sheetView showGridLines="0" zoomScale="89" zoomScaleNormal="89" zoomScalePageLayoutView="50" workbookViewId="0">
      <pane ySplit="9" topLeftCell="A10" activePane="bottomLeft" state="frozen"/>
      <selection activeCell="B1" sqref="B1"/>
      <selection pane="bottomLeft"/>
    </sheetView>
  </sheetViews>
  <sheetFormatPr defaultColWidth="11.44140625" defaultRowHeight="13.2"/>
  <cols>
    <col min="1" max="1" width="35.88671875" style="3" customWidth="1"/>
    <col min="2" max="2" width="21.33203125" style="3" customWidth="1"/>
    <col min="3" max="3" width="19.33203125" style="3" bestFit="1" customWidth="1"/>
    <col min="4" max="4" width="2" style="3" customWidth="1"/>
    <col min="5" max="5" width="14.44140625" style="3" customWidth="1"/>
    <col min="6" max="6" width="10.6640625" style="3" customWidth="1"/>
    <col min="7" max="7" width="6" style="3" customWidth="1"/>
    <col min="8" max="8" width="27.88671875" style="3" customWidth="1"/>
    <col min="9" max="15" width="11.44140625" style="3"/>
    <col min="16" max="16" width="12.6640625" style="3" customWidth="1"/>
    <col min="17" max="16384" width="11.44140625" style="3"/>
  </cols>
  <sheetData>
    <row r="1" spans="1:21" ht="12.75" customHeight="1">
      <c r="A1" s="300" t="s">
        <v>13</v>
      </c>
      <c r="B1" s="45"/>
      <c r="C1" s="2"/>
      <c r="D1" s="2"/>
      <c r="E1" s="2"/>
      <c r="F1" s="2"/>
      <c r="H1" s="536"/>
      <c r="I1" s="536"/>
      <c r="J1" s="536"/>
      <c r="K1" s="536"/>
      <c r="L1" s="536"/>
      <c r="M1" s="536"/>
      <c r="N1" s="536"/>
    </row>
    <row r="2" spans="1:21">
      <c r="A2" s="63"/>
      <c r="B2" s="64"/>
      <c r="C2" s="65"/>
      <c r="D2" s="64"/>
      <c r="E2" s="66"/>
      <c r="F2" s="67"/>
      <c r="H2" s="536"/>
      <c r="I2" s="536"/>
      <c r="J2" s="536"/>
      <c r="K2" s="536"/>
      <c r="L2" s="536"/>
      <c r="M2" s="536"/>
      <c r="N2" s="536"/>
    </row>
    <row r="3" spans="1:21" ht="14.25" customHeight="1">
      <c r="A3" s="89" t="str">
        <f>'2-Kosten per locatie'!A3</f>
        <v>Naam opdrachtgever</v>
      </c>
      <c r="B3" s="90" t="str">
        <f>'2-Kosten per locatie'!B3</f>
        <v>Gemeente Haarlemmermeer</v>
      </c>
      <c r="C3" s="91"/>
      <c r="D3" s="64"/>
      <c r="E3" s="139"/>
      <c r="F3" s="69"/>
      <c r="H3" s="536"/>
      <c r="I3" s="536"/>
      <c r="J3" s="536"/>
      <c r="K3" s="536"/>
      <c r="L3" s="536"/>
      <c r="M3" s="536"/>
      <c r="N3" s="536"/>
    </row>
    <row r="4" spans="1:21" ht="15.75" customHeight="1">
      <c r="A4" s="89" t="str">
        <f>'2-Kosten per locatie'!A4</f>
        <v>Calculatie onderdeel</v>
      </c>
      <c r="B4" s="92" t="str">
        <f ca="1">MID(CELL("bestandsnaam",$C$9),SEARCH("]",CELL("bestandsnaam",$C$9),1)+1,256)</f>
        <v>7-Opbouw uurtarief toezicht</v>
      </c>
      <c r="C4" s="93"/>
      <c r="D4" s="72"/>
      <c r="H4" s="536"/>
      <c r="I4" s="536"/>
      <c r="J4" s="536"/>
      <c r="K4" s="536"/>
      <c r="L4" s="536"/>
      <c r="M4" s="536"/>
      <c r="N4" s="536"/>
    </row>
    <row r="5" spans="1:21" ht="15">
      <c r="A5" s="89" t="str">
        <f>'2-Kosten per locatie'!A5</f>
        <v>Gebouw/plaats</v>
      </c>
      <c r="B5" s="90" t="str">
        <f>'2-Kosten per locatie'!B5</f>
        <v>Divers</v>
      </c>
      <c r="C5" s="93"/>
      <c r="D5" s="72"/>
      <c r="H5" s="536"/>
      <c r="I5" s="536"/>
      <c r="J5" s="536"/>
      <c r="K5" s="536"/>
      <c r="L5" s="536"/>
      <c r="M5" s="536"/>
      <c r="N5" s="536"/>
    </row>
    <row r="6" spans="1:21" ht="15">
      <c r="A6" s="89" t="str">
        <f>'2-Kosten per locatie'!A6</f>
        <v>Referentie nummer</v>
      </c>
      <c r="B6" s="90" t="str">
        <f>'2-Kosten per locatie'!B6</f>
        <v>2023-420</v>
      </c>
      <c r="C6" s="93"/>
      <c r="D6" s="72"/>
      <c r="H6" s="73"/>
      <c r="I6" s="73"/>
      <c r="J6" s="73"/>
      <c r="K6" s="73"/>
      <c r="L6" s="73"/>
      <c r="M6" s="73"/>
      <c r="N6" s="73"/>
    </row>
    <row r="7" spans="1:21" ht="15">
      <c r="A7" s="89" t="str">
        <f>'2-Kosten per locatie'!A7</f>
        <v>Naam dienstverlener</v>
      </c>
      <c r="B7" s="90">
        <f>'2-Kosten per locatie'!B7</f>
        <v>0</v>
      </c>
      <c r="C7" s="93"/>
      <c r="D7" s="72"/>
      <c r="H7" s="73"/>
      <c r="I7" s="73"/>
      <c r="J7" s="73"/>
      <c r="K7" s="73"/>
      <c r="L7" s="73"/>
      <c r="M7" s="73"/>
      <c r="N7" s="73"/>
      <c r="O7" s="76"/>
    </row>
    <row r="8" spans="1:21" ht="15">
      <c r="A8" s="89" t="str">
        <f>'2-Kosten per locatie'!A8</f>
        <v>Prijspeil</v>
      </c>
      <c r="B8" s="162">
        <f>'2-Kosten per locatie'!B8</f>
        <v>45292</v>
      </c>
      <c r="C8" s="93"/>
      <c r="D8" s="72"/>
      <c r="L8" s="73"/>
      <c r="M8" s="73"/>
      <c r="N8" s="73"/>
    </row>
    <row r="9" spans="1:21" ht="15">
      <c r="A9" s="68"/>
      <c r="B9" s="70"/>
      <c r="C9" s="71"/>
      <c r="D9" s="72"/>
      <c r="E9" s="140"/>
      <c r="F9" s="74"/>
    </row>
    <row r="10" spans="1:21" s="76" customFormat="1" ht="30.75" customHeight="1">
      <c r="A10" s="339" t="s">
        <v>1138</v>
      </c>
      <c r="B10" s="340"/>
      <c r="C10" s="341"/>
      <c r="D10" s="75"/>
      <c r="E10" s="534" t="s">
        <v>1139</v>
      </c>
      <c r="F10" s="540"/>
      <c r="H10" s="342" t="s">
        <v>1091</v>
      </c>
      <c r="I10" s="533" t="s">
        <v>1092</v>
      </c>
      <c r="J10" s="533"/>
      <c r="K10" s="533"/>
      <c r="L10" s="533"/>
      <c r="M10" s="533"/>
      <c r="N10" s="533"/>
      <c r="P10" s="3"/>
      <c r="Q10" s="3"/>
      <c r="R10" s="3"/>
      <c r="S10" s="3"/>
      <c r="T10" s="3"/>
      <c r="U10" s="3"/>
    </row>
    <row r="11" spans="1:21" ht="30" customHeight="1">
      <c r="A11" s="343"/>
      <c r="B11" s="344" t="s">
        <v>1093</v>
      </c>
      <c r="C11" s="345" t="s">
        <v>1093</v>
      </c>
      <c r="D11" s="72"/>
      <c r="E11" s="346"/>
      <c r="F11" s="347"/>
      <c r="H11" s="343"/>
      <c r="I11" s="402">
        <v>1</v>
      </c>
      <c r="J11" s="402">
        <v>2</v>
      </c>
      <c r="K11" s="402">
        <v>3</v>
      </c>
      <c r="L11" s="402">
        <v>4</v>
      </c>
      <c r="M11" s="402">
        <v>5</v>
      </c>
      <c r="N11" s="402">
        <v>6</v>
      </c>
    </row>
    <row r="12" spans="1:21" ht="12.75" customHeight="1">
      <c r="A12" s="343" t="s">
        <v>1094</v>
      </c>
      <c r="B12" s="349" t="s">
        <v>1095</v>
      </c>
      <c r="C12" s="350"/>
      <c r="D12" s="72"/>
      <c r="E12" s="351">
        <f>SUM(I34:N34)</f>
        <v>0</v>
      </c>
      <c r="F12" s="77"/>
      <c r="H12" s="403" t="s">
        <v>1102</v>
      </c>
      <c r="I12" s="352"/>
      <c r="J12" s="352"/>
      <c r="K12" s="352"/>
      <c r="L12" s="352"/>
      <c r="M12" s="352"/>
      <c r="N12" s="352"/>
    </row>
    <row r="13" spans="1:21" ht="13.8">
      <c r="A13" s="343" t="s">
        <v>1097</v>
      </c>
      <c r="B13" s="349" t="s">
        <v>1095</v>
      </c>
      <c r="C13" s="353"/>
      <c r="D13" s="72"/>
      <c r="E13" s="354">
        <v>0</v>
      </c>
      <c r="F13" s="77"/>
      <c r="H13" s="403" t="s">
        <v>1103</v>
      </c>
      <c r="I13" s="352"/>
      <c r="J13" s="352"/>
      <c r="K13" s="352"/>
      <c r="L13" s="352"/>
      <c r="M13" s="352"/>
      <c r="N13" s="352"/>
    </row>
    <row r="14" spans="1:21" ht="13.8">
      <c r="A14" s="355" t="s">
        <v>1099</v>
      </c>
      <c r="B14" s="349" t="s">
        <v>1095</v>
      </c>
      <c r="C14" s="356"/>
      <c r="D14" s="72"/>
      <c r="E14" s="354">
        <v>0</v>
      </c>
      <c r="F14" s="77"/>
      <c r="H14" s="403" t="s">
        <v>1105</v>
      </c>
      <c r="I14" s="352"/>
      <c r="J14" s="352"/>
      <c r="K14" s="352"/>
      <c r="L14" s="352"/>
      <c r="M14" s="352"/>
      <c r="N14" s="352"/>
    </row>
    <row r="15" spans="1:21" ht="13.8">
      <c r="A15" s="357" t="s">
        <v>1101</v>
      </c>
      <c r="B15" s="358"/>
      <c r="C15" s="356"/>
      <c r="D15" s="72"/>
      <c r="E15" s="360">
        <f>SUM(E12:E14)</f>
        <v>0</v>
      </c>
      <c r="F15" s="77"/>
      <c r="H15" s="403" t="s">
        <v>1107</v>
      </c>
      <c r="I15" s="352"/>
      <c r="J15" s="352"/>
      <c r="K15" s="352"/>
      <c r="L15" s="352"/>
      <c r="M15" s="352"/>
      <c r="N15" s="352"/>
    </row>
    <row r="16" spans="1:21" ht="13.8">
      <c r="A16" s="355"/>
      <c r="B16" s="361"/>
      <c r="C16" s="362"/>
      <c r="D16" s="72"/>
      <c r="E16" s="363"/>
      <c r="F16" s="77"/>
      <c r="H16" s="403" t="s">
        <v>1109</v>
      </c>
      <c r="I16" s="352"/>
      <c r="J16" s="352"/>
      <c r="K16" s="352"/>
      <c r="L16" s="352"/>
      <c r="M16" s="352"/>
      <c r="N16" s="352"/>
    </row>
    <row r="17" spans="1:15" ht="13.8">
      <c r="A17" s="364" t="s">
        <v>1104</v>
      </c>
      <c r="B17" s="349" t="s">
        <v>1095</v>
      </c>
      <c r="C17" s="365">
        <v>0</v>
      </c>
      <c r="D17" s="72"/>
      <c r="E17" s="366">
        <f>$C17*E15</f>
        <v>0</v>
      </c>
      <c r="F17" s="77"/>
      <c r="H17" s="130"/>
      <c r="I17" s="131"/>
      <c r="J17" s="131"/>
      <c r="K17" s="131"/>
      <c r="L17" s="131"/>
      <c r="M17" s="131"/>
      <c r="N17" s="131"/>
    </row>
    <row r="18" spans="1:15" ht="13.8">
      <c r="A18" s="364" t="s">
        <v>1106</v>
      </c>
      <c r="B18" s="349" t="s">
        <v>1095</v>
      </c>
      <c r="C18" s="365">
        <v>0</v>
      </c>
      <c r="D18" s="72"/>
      <c r="E18" s="367">
        <f>$C18*E15</f>
        <v>0</v>
      </c>
      <c r="F18" s="77"/>
      <c r="H18" s="342" t="s">
        <v>1091</v>
      </c>
      <c r="I18" s="537" t="s">
        <v>1111</v>
      </c>
      <c r="J18" s="538"/>
      <c r="K18" s="538"/>
      <c r="L18" s="538"/>
      <c r="M18" s="538"/>
      <c r="N18" s="539"/>
    </row>
    <row r="19" spans="1:15" ht="13.8">
      <c r="A19" s="357" t="s">
        <v>1108</v>
      </c>
      <c r="B19" s="368"/>
      <c r="C19" s="356"/>
      <c r="D19" s="72"/>
      <c r="E19" s="360">
        <f>SUM(E15:E18)</f>
        <v>0</v>
      </c>
      <c r="F19" s="369">
        <f>IF(E19=0,0,E19/E$47)</f>
        <v>0</v>
      </c>
      <c r="H19" s="343"/>
      <c r="I19" s="348">
        <v>1</v>
      </c>
      <c r="J19" s="348">
        <v>2</v>
      </c>
      <c r="K19" s="348">
        <v>3</v>
      </c>
      <c r="L19" s="348">
        <v>4</v>
      </c>
      <c r="M19" s="348">
        <v>5</v>
      </c>
      <c r="N19" s="348">
        <v>6</v>
      </c>
    </row>
    <row r="20" spans="1:15" ht="13.8">
      <c r="A20" s="355"/>
      <c r="B20" s="361"/>
      <c r="C20" s="362"/>
      <c r="D20" s="72"/>
      <c r="E20" s="363"/>
      <c r="F20" s="77"/>
      <c r="H20" s="343" t="s">
        <v>1102</v>
      </c>
      <c r="I20" s="376"/>
      <c r="J20" s="376"/>
      <c r="K20" s="376"/>
      <c r="L20" s="376"/>
      <c r="M20" s="376"/>
      <c r="N20" s="376"/>
    </row>
    <row r="21" spans="1:15" ht="13.8">
      <c r="A21" s="404" t="s">
        <v>1110</v>
      </c>
      <c r="B21" s="371"/>
      <c r="C21" s="362"/>
      <c r="D21" s="78"/>
      <c r="E21" s="372">
        <f>E19*0.96</f>
        <v>0</v>
      </c>
      <c r="F21" s="79"/>
      <c r="G21" s="44"/>
      <c r="H21" s="343" t="s">
        <v>1103</v>
      </c>
      <c r="I21" s="375"/>
      <c r="J21" s="375"/>
      <c r="K21" s="375"/>
      <c r="L21" s="375"/>
      <c r="M21" s="375"/>
      <c r="N21" s="375"/>
    </row>
    <row r="22" spans="1:15" s="44" customFormat="1" ht="13.8">
      <c r="A22" s="364" t="s">
        <v>1112</v>
      </c>
      <c r="B22" s="371"/>
      <c r="C22" s="373" t="s">
        <v>1113</v>
      </c>
      <c r="D22" s="72"/>
      <c r="E22" s="366" t="e">
        <f>E21*'5-Premies en opslagen'!$C24</f>
        <v>#DIV/0!</v>
      </c>
      <c r="F22" s="77"/>
      <c r="G22" s="3"/>
      <c r="H22" s="343" t="s">
        <v>1105</v>
      </c>
      <c r="I22" s="375"/>
      <c r="J22" s="375"/>
      <c r="K22" s="375"/>
      <c r="L22" s="375"/>
      <c r="M22" s="375"/>
      <c r="N22" s="375"/>
      <c r="O22" s="3"/>
    </row>
    <row r="23" spans="1:15" ht="14.25" customHeight="1">
      <c r="A23" s="357" t="s">
        <v>1114</v>
      </c>
      <c r="B23" s="368"/>
      <c r="C23" s="356"/>
      <c r="D23" s="72"/>
      <c r="E23" s="360" t="e">
        <f>E22+E19</f>
        <v>#DIV/0!</v>
      </c>
      <c r="F23" s="369" t="e">
        <f>IF(E23=0,0,E23/E$47)</f>
        <v>#DIV/0!</v>
      </c>
      <c r="H23" s="343" t="s">
        <v>1107</v>
      </c>
      <c r="I23" s="375"/>
      <c r="J23" s="375"/>
      <c r="K23" s="375"/>
      <c r="L23" s="375"/>
      <c r="M23" s="375"/>
      <c r="N23" s="375"/>
      <c r="O23" s="44"/>
    </row>
    <row r="24" spans="1:15" ht="12.75" customHeight="1">
      <c r="A24" s="355"/>
      <c r="B24" s="368"/>
      <c r="C24" s="356"/>
      <c r="D24" s="72"/>
      <c r="E24" s="346"/>
      <c r="F24" s="77"/>
      <c r="H24" s="343" t="s">
        <v>1109</v>
      </c>
      <c r="I24" s="375"/>
      <c r="J24" s="375"/>
      <c r="K24" s="375"/>
      <c r="L24" s="375"/>
      <c r="M24" s="375"/>
      <c r="N24" s="375"/>
    </row>
    <row r="25" spans="1:15" ht="12.75" customHeight="1">
      <c r="A25" s="364" t="s">
        <v>1115</v>
      </c>
      <c r="B25" s="371"/>
      <c r="C25" s="373" t="s">
        <v>1113</v>
      </c>
      <c r="D25" s="72"/>
      <c r="E25" s="366" t="e">
        <f>E23*'5-Premies en opslagen'!$B53</f>
        <v>#DIV/0!</v>
      </c>
      <c r="F25" s="77"/>
      <c r="H25" s="382" t="s">
        <v>1120</v>
      </c>
      <c r="I25" s="405">
        <f t="shared" ref="I25:N25" si="0">SUM(I20:I24)</f>
        <v>0</v>
      </c>
      <c r="J25" s="405">
        <f t="shared" si="0"/>
        <v>0</v>
      </c>
      <c r="K25" s="405">
        <f t="shared" si="0"/>
        <v>0</v>
      </c>
      <c r="L25" s="405">
        <f t="shared" si="0"/>
        <v>0</v>
      </c>
      <c r="M25" s="405">
        <f t="shared" si="0"/>
        <v>0</v>
      </c>
      <c r="N25" s="405">
        <f t="shared" si="0"/>
        <v>0</v>
      </c>
      <c r="O25" s="406">
        <f>SUM(I25:N25)</f>
        <v>0</v>
      </c>
    </row>
    <row r="26" spans="1:15" ht="13.8">
      <c r="A26" s="357" t="s">
        <v>1116</v>
      </c>
      <c r="B26" s="368"/>
      <c r="C26" s="356"/>
      <c r="D26" s="72"/>
      <c r="E26" s="360" t="e">
        <f>SUM(E23:E25)</f>
        <v>#DIV/0!</v>
      </c>
      <c r="F26" s="369" t="e">
        <f>IF(E26=0,0,E26/E$47)</f>
        <v>#DIV/0!</v>
      </c>
    </row>
    <row r="27" spans="1:15" ht="13.8">
      <c r="A27" s="355"/>
      <c r="B27" s="368"/>
      <c r="C27" s="356"/>
      <c r="D27" s="72"/>
      <c r="E27" s="346"/>
      <c r="F27" s="77"/>
      <c r="H27" s="342" t="s">
        <v>1091</v>
      </c>
      <c r="I27" s="533" t="s">
        <v>1122</v>
      </c>
      <c r="J27" s="533"/>
      <c r="K27" s="533"/>
      <c r="L27" s="533"/>
      <c r="M27" s="533"/>
      <c r="N27" s="533"/>
    </row>
    <row r="28" spans="1:15" ht="13.8">
      <c r="A28" s="355" t="s">
        <v>1117</v>
      </c>
      <c r="B28" s="377"/>
      <c r="C28" s="353" t="s">
        <v>1118</v>
      </c>
      <c r="D28" s="72"/>
      <c r="E28" s="354">
        <v>0</v>
      </c>
      <c r="F28" s="126">
        <v>0</v>
      </c>
      <c r="H28" s="343"/>
      <c r="I28" s="348">
        <v>1</v>
      </c>
      <c r="J28" s="348">
        <v>2</v>
      </c>
      <c r="K28" s="348">
        <v>3</v>
      </c>
      <c r="L28" s="348">
        <v>4</v>
      </c>
      <c r="M28" s="348">
        <v>5</v>
      </c>
      <c r="N28" s="348">
        <v>6</v>
      </c>
    </row>
    <row r="29" spans="1:15" ht="13.8">
      <c r="A29" s="355" t="s">
        <v>1119</v>
      </c>
      <c r="B29" s="378"/>
      <c r="C29" s="353" t="s">
        <v>1118</v>
      </c>
      <c r="D29" s="72"/>
      <c r="E29" s="354">
        <v>0</v>
      </c>
      <c r="F29" s="126">
        <v>0</v>
      </c>
      <c r="H29" s="343" t="s">
        <v>1102</v>
      </c>
      <c r="I29" s="386">
        <f t="shared" ref="I29:N29" si="1">I20*I12</f>
        <v>0</v>
      </c>
      <c r="J29" s="386">
        <f t="shared" si="1"/>
        <v>0</v>
      </c>
      <c r="K29" s="386">
        <f t="shared" si="1"/>
        <v>0</v>
      </c>
      <c r="L29" s="386">
        <f t="shared" si="1"/>
        <v>0</v>
      </c>
      <c r="M29" s="386">
        <f t="shared" si="1"/>
        <v>0</v>
      </c>
      <c r="N29" s="387">
        <f t="shared" si="1"/>
        <v>0</v>
      </c>
    </row>
    <row r="30" spans="1:15" ht="13.8">
      <c r="A30" s="355"/>
      <c r="B30" s="368"/>
      <c r="C30" s="356"/>
      <c r="D30" s="72"/>
      <c r="E30" s="346"/>
      <c r="F30" s="77"/>
      <c r="H30" s="343" t="s">
        <v>1103</v>
      </c>
      <c r="I30" s="386">
        <f t="shared" ref="I30:N30" si="2">I21*I13</f>
        <v>0</v>
      </c>
      <c r="J30" s="386">
        <f t="shared" si="2"/>
        <v>0</v>
      </c>
      <c r="K30" s="386">
        <f t="shared" si="2"/>
        <v>0</v>
      </c>
      <c r="L30" s="386">
        <f t="shared" si="2"/>
        <v>0</v>
      </c>
      <c r="M30" s="386">
        <f t="shared" si="2"/>
        <v>0</v>
      </c>
      <c r="N30" s="387">
        <f t="shared" si="2"/>
        <v>0</v>
      </c>
    </row>
    <row r="31" spans="1:15" ht="12.75" customHeight="1">
      <c r="A31" s="379"/>
      <c r="B31" s="380"/>
      <c r="C31" s="381" t="s">
        <v>1093</v>
      </c>
      <c r="D31" s="72"/>
      <c r="E31" s="354"/>
      <c r="F31" s="77"/>
      <c r="H31" s="343" t="s">
        <v>1105</v>
      </c>
      <c r="I31" s="386">
        <f t="shared" ref="I31:N31" si="3">I22*I14</f>
        <v>0</v>
      </c>
      <c r="J31" s="386">
        <f t="shared" si="3"/>
        <v>0</v>
      </c>
      <c r="K31" s="386">
        <f t="shared" si="3"/>
        <v>0</v>
      </c>
      <c r="L31" s="386">
        <f t="shared" si="3"/>
        <v>0</v>
      </c>
      <c r="M31" s="386">
        <f t="shared" si="3"/>
        <v>0</v>
      </c>
      <c r="N31" s="387">
        <f t="shared" si="3"/>
        <v>0</v>
      </c>
    </row>
    <row r="32" spans="1:15" ht="12.75" customHeight="1">
      <c r="A32" s="357" t="s">
        <v>1121</v>
      </c>
      <c r="B32" s="368"/>
      <c r="C32" s="356"/>
      <c r="D32" s="72"/>
      <c r="E32" s="360" t="e">
        <f>SUM(E26:E31)</f>
        <v>#DIV/0!</v>
      </c>
      <c r="F32" s="369" t="e">
        <f>IF(E32=0,0,E32/E$47)</f>
        <v>#DIV/0!</v>
      </c>
      <c r="H32" s="343" t="s">
        <v>1107</v>
      </c>
      <c r="I32" s="386">
        <f t="shared" ref="I32:N32" si="4">I23*I15</f>
        <v>0</v>
      </c>
      <c r="J32" s="386">
        <f t="shared" si="4"/>
        <v>0</v>
      </c>
      <c r="K32" s="386">
        <f t="shared" si="4"/>
        <v>0</v>
      </c>
      <c r="L32" s="386">
        <f t="shared" si="4"/>
        <v>0</v>
      </c>
      <c r="M32" s="386">
        <f t="shared" si="4"/>
        <v>0</v>
      </c>
      <c r="N32" s="387">
        <f t="shared" si="4"/>
        <v>0</v>
      </c>
    </row>
    <row r="33" spans="1:14" ht="12.75" customHeight="1">
      <c r="A33" s="355"/>
      <c r="B33" s="368"/>
      <c r="C33" s="356"/>
      <c r="D33" s="72"/>
      <c r="E33" s="346"/>
      <c r="F33" s="77"/>
      <c r="H33" s="343" t="s">
        <v>1109</v>
      </c>
      <c r="I33" s="386">
        <f t="shared" ref="I33:N33" si="5">I24*I16</f>
        <v>0</v>
      </c>
      <c r="J33" s="386">
        <f t="shared" si="5"/>
        <v>0</v>
      </c>
      <c r="K33" s="386">
        <f t="shared" si="5"/>
        <v>0</v>
      </c>
      <c r="L33" s="386">
        <f t="shared" si="5"/>
        <v>0</v>
      </c>
      <c r="M33" s="386">
        <f t="shared" si="5"/>
        <v>0</v>
      </c>
      <c r="N33" s="387">
        <f t="shared" si="5"/>
        <v>0</v>
      </c>
    </row>
    <row r="34" spans="1:14" ht="12.75" customHeight="1">
      <c r="A34" s="355" t="s">
        <v>1123</v>
      </c>
      <c r="B34" s="368"/>
      <c r="C34" s="385"/>
      <c r="D34" s="72"/>
      <c r="E34" s="354">
        <v>0</v>
      </c>
      <c r="F34" s="138" t="e">
        <f>E34/$E$47</f>
        <v>#DIV/0!</v>
      </c>
      <c r="H34" s="382" t="s">
        <v>1120</v>
      </c>
      <c r="I34" s="236">
        <f t="shared" ref="I34:N34" si="6">SUM(I29:I33)</f>
        <v>0</v>
      </c>
      <c r="J34" s="236">
        <f t="shared" si="6"/>
        <v>0</v>
      </c>
      <c r="K34" s="236">
        <f t="shared" si="6"/>
        <v>0</v>
      </c>
      <c r="L34" s="236">
        <f t="shared" si="6"/>
        <v>0</v>
      </c>
      <c r="M34" s="236">
        <f t="shared" si="6"/>
        <v>0</v>
      </c>
      <c r="N34" s="236">
        <f t="shared" si="6"/>
        <v>0</v>
      </c>
    </row>
    <row r="35" spans="1:14" ht="12.75" customHeight="1">
      <c r="A35" s="355" t="s">
        <v>1124</v>
      </c>
      <c r="B35" s="368"/>
      <c r="C35" s="385"/>
      <c r="D35" s="72"/>
      <c r="E35" s="354">
        <v>0</v>
      </c>
      <c r="F35" s="138" t="e">
        <f t="shared" ref="F35:F41" si="7">E35/$E$47</f>
        <v>#DIV/0!</v>
      </c>
      <c r="H35" s="44"/>
      <c r="I35" s="44"/>
      <c r="J35" s="44"/>
      <c r="K35" s="44"/>
      <c r="L35" s="44"/>
      <c r="M35" s="44"/>
      <c r="N35" s="44"/>
    </row>
    <row r="36" spans="1:14" ht="14.25" customHeight="1">
      <c r="A36" s="355" t="s">
        <v>1125</v>
      </c>
      <c r="B36" s="368"/>
      <c r="C36" s="385"/>
      <c r="D36" s="72"/>
      <c r="E36" s="354">
        <v>0</v>
      </c>
      <c r="F36" s="138" t="e">
        <f t="shared" si="7"/>
        <v>#DIV/0!</v>
      </c>
      <c r="H36" s="44"/>
      <c r="I36" s="44"/>
      <c r="J36" s="44"/>
      <c r="K36" s="44"/>
      <c r="L36" s="44"/>
      <c r="M36" s="44"/>
      <c r="N36" s="44"/>
    </row>
    <row r="37" spans="1:14" ht="13.8">
      <c r="A37" s="355" t="s">
        <v>1126</v>
      </c>
      <c r="B37" s="368"/>
      <c r="C37" s="388"/>
      <c r="D37" s="72"/>
      <c r="E37" s="354">
        <v>0</v>
      </c>
      <c r="F37" s="138" t="e">
        <f t="shared" si="7"/>
        <v>#DIV/0!</v>
      </c>
      <c r="H37" s="44"/>
      <c r="I37" s="44"/>
      <c r="J37" s="44"/>
      <c r="K37" s="44"/>
      <c r="L37" s="44"/>
      <c r="M37" s="44"/>
      <c r="N37" s="44"/>
    </row>
    <row r="38" spans="1:14" ht="13.8">
      <c r="A38" s="355" t="s">
        <v>1127</v>
      </c>
      <c r="B38" s="368"/>
      <c r="C38" s="385"/>
      <c r="D38" s="72"/>
      <c r="E38" s="354">
        <v>0</v>
      </c>
      <c r="F38" s="138" t="e">
        <f t="shared" si="7"/>
        <v>#DIV/0!</v>
      </c>
      <c r="H38" s="44"/>
      <c r="I38" s="44"/>
      <c r="J38" s="44"/>
      <c r="K38" s="44"/>
      <c r="L38" s="44"/>
      <c r="M38" s="44"/>
      <c r="N38" s="44"/>
    </row>
    <row r="39" spans="1:14" ht="13.8">
      <c r="A39" s="355" t="s">
        <v>1128</v>
      </c>
      <c r="B39" s="368"/>
      <c r="C39" s="388"/>
      <c r="D39" s="72"/>
      <c r="E39" s="354">
        <v>0</v>
      </c>
      <c r="F39" s="138" t="e">
        <f t="shared" si="7"/>
        <v>#DIV/0!</v>
      </c>
      <c r="H39" s="44"/>
      <c r="I39" s="44"/>
      <c r="J39" s="44"/>
      <c r="K39" s="44"/>
      <c r="L39" s="44"/>
      <c r="M39" s="44"/>
      <c r="N39" s="44"/>
    </row>
    <row r="40" spans="1:14" ht="13.8">
      <c r="A40" s="355" t="s">
        <v>1129</v>
      </c>
      <c r="B40" s="368"/>
      <c r="C40" s="353" t="s">
        <v>1118</v>
      </c>
      <c r="D40" s="72"/>
      <c r="E40" s="354">
        <v>0</v>
      </c>
      <c r="F40" s="138" t="e">
        <f t="shared" si="7"/>
        <v>#DIV/0!</v>
      </c>
      <c r="H40" s="44"/>
      <c r="I40" s="44"/>
      <c r="J40" s="44"/>
      <c r="K40" s="44"/>
      <c r="L40" s="44"/>
      <c r="M40" s="44"/>
      <c r="N40" s="44"/>
    </row>
    <row r="41" spans="1:14" ht="13.8">
      <c r="A41" s="355" t="s">
        <v>1130</v>
      </c>
      <c r="B41" s="368"/>
      <c r="C41" s="353"/>
      <c r="D41" s="72"/>
      <c r="E41" s="354">
        <v>0</v>
      </c>
      <c r="F41" s="138" t="e">
        <f t="shared" si="7"/>
        <v>#DIV/0!</v>
      </c>
      <c r="H41" s="44"/>
      <c r="I41" s="44"/>
      <c r="J41" s="44"/>
      <c r="K41" s="44"/>
      <c r="L41" s="44"/>
      <c r="M41" s="44"/>
      <c r="N41" s="44"/>
    </row>
    <row r="42" spans="1:14" ht="13.8">
      <c r="A42" s="379"/>
      <c r="B42" s="380"/>
      <c r="C42" s="389"/>
      <c r="D42" s="72"/>
      <c r="E42" s="354">
        <v>0</v>
      </c>
      <c r="F42" s="77"/>
      <c r="H42" s="44"/>
      <c r="I42" s="44"/>
      <c r="J42" s="44"/>
      <c r="K42" s="44"/>
      <c r="L42" s="44"/>
      <c r="M42" s="44"/>
      <c r="N42" s="44"/>
    </row>
    <row r="43" spans="1:14" ht="13.8">
      <c r="A43" s="357" t="s">
        <v>1131</v>
      </c>
      <c r="B43" s="368"/>
      <c r="C43" s="356"/>
      <c r="D43" s="72"/>
      <c r="E43" s="360" t="e">
        <f>SUM(E32:E42)</f>
        <v>#DIV/0!</v>
      </c>
      <c r="F43" s="369" t="e">
        <f>IF(E43=0,0,E43/E$47)</f>
        <v>#DIV/0!</v>
      </c>
      <c r="H43" s="44"/>
      <c r="I43" s="44"/>
      <c r="J43" s="44"/>
      <c r="K43" s="44"/>
      <c r="L43" s="44"/>
      <c r="M43" s="44"/>
      <c r="N43" s="44"/>
    </row>
    <row r="44" spans="1:14" ht="13.8">
      <c r="A44" s="355"/>
      <c r="B44" s="368"/>
      <c r="C44" s="356"/>
      <c r="D44" s="72"/>
      <c r="E44" s="346"/>
      <c r="F44" s="80"/>
      <c r="H44" s="44"/>
      <c r="I44" s="44"/>
      <c r="J44" s="44"/>
      <c r="K44" s="44"/>
      <c r="L44" s="44"/>
      <c r="M44" s="44"/>
      <c r="N44" s="44"/>
    </row>
    <row r="45" spans="1:14" ht="13.8">
      <c r="A45" s="355" t="s">
        <v>1132</v>
      </c>
      <c r="B45" s="368"/>
      <c r="C45" s="388"/>
      <c r="D45" s="72"/>
      <c r="E45" s="354">
        <v>0</v>
      </c>
      <c r="F45" s="369">
        <f>(IF(E45=0,0,E45/E$47))</f>
        <v>0</v>
      </c>
      <c r="H45" s="44"/>
      <c r="I45" s="44"/>
      <c r="J45" s="44"/>
      <c r="K45" s="44"/>
      <c r="L45" s="44"/>
      <c r="M45" s="44"/>
      <c r="N45" s="44"/>
    </row>
    <row r="46" spans="1:14" ht="34.200000000000003">
      <c r="A46" s="355"/>
      <c r="B46" s="390"/>
      <c r="C46" s="356"/>
      <c r="D46" s="72"/>
      <c r="E46" s="346"/>
      <c r="F46" s="77"/>
      <c r="H46" s="339" t="s">
        <v>1133</v>
      </c>
      <c r="I46" s="340"/>
      <c r="J46" s="341"/>
      <c r="K46" s="391" t="s">
        <v>1090</v>
      </c>
      <c r="L46" s="44"/>
      <c r="M46" s="44"/>
      <c r="N46" s="44"/>
    </row>
    <row r="47" spans="1:14" ht="13.8">
      <c r="A47" s="357" t="s">
        <v>1134</v>
      </c>
      <c r="B47" s="407"/>
      <c r="C47" s="393"/>
      <c r="D47" s="72"/>
      <c r="E47" s="124" t="e">
        <f>SUM(E43:E46)</f>
        <v>#DIV/0!</v>
      </c>
      <c r="F47" s="125" t="e">
        <f>SUM(F43:F46)</f>
        <v>#DIV/0!</v>
      </c>
      <c r="H47" s="343"/>
      <c r="I47" s="344" t="s">
        <v>1093</v>
      </c>
      <c r="J47" s="345" t="s">
        <v>1093</v>
      </c>
      <c r="K47" s="346"/>
      <c r="L47" s="44"/>
      <c r="M47" s="44"/>
      <c r="N47" s="44"/>
    </row>
    <row r="48" spans="1:14" ht="13.8">
      <c r="B48" s="81"/>
      <c r="C48" s="394"/>
      <c r="D48" s="72"/>
      <c r="F48" s="82"/>
      <c r="H48" s="395" t="s">
        <v>1101</v>
      </c>
      <c r="I48" s="396"/>
      <c r="J48" s="397"/>
      <c r="K48" s="360">
        <f>E15</f>
        <v>0</v>
      </c>
      <c r="L48" s="44"/>
      <c r="M48" s="44"/>
      <c r="N48" s="44"/>
    </row>
    <row r="49" spans="1:15" ht="13.8">
      <c r="A49" s="398" t="s">
        <v>1135</v>
      </c>
      <c r="B49" s="399"/>
      <c r="C49" s="400"/>
      <c r="D49" s="44"/>
      <c r="E49" s="401" t="e">
        <f>(E$26*1.3)+($E$47-$E$26)</f>
        <v>#DIV/0!</v>
      </c>
      <c r="F49" s="83"/>
      <c r="G49" s="44"/>
      <c r="H49" s="145" t="s">
        <v>1104</v>
      </c>
      <c r="I49" s="143"/>
      <c r="J49" s="144"/>
      <c r="K49" s="366">
        <f>E17</f>
        <v>0</v>
      </c>
      <c r="L49" s="44"/>
      <c r="M49" s="44"/>
      <c r="N49" s="44"/>
    </row>
    <row r="50" spans="1:15" s="44" customFormat="1" ht="13.8">
      <c r="B50" s="84"/>
      <c r="C50" s="85"/>
      <c r="H50" s="364" t="s">
        <v>1106</v>
      </c>
      <c r="I50" s="143"/>
      <c r="J50" s="144"/>
      <c r="K50" s="367">
        <f>E18</f>
        <v>0</v>
      </c>
    </row>
    <row r="51" spans="1:15" s="44" customFormat="1" ht="13.8">
      <c r="A51" s="398" t="s">
        <v>1136</v>
      </c>
      <c r="B51" s="399"/>
      <c r="C51" s="400"/>
      <c r="E51" s="401" t="e">
        <f>(E$26*1.5)+($E$47-$E$26)</f>
        <v>#DIV/0!</v>
      </c>
      <c r="F51" s="83"/>
      <c r="H51" s="364" t="s">
        <v>1112</v>
      </c>
      <c r="I51" s="143"/>
      <c r="J51" s="144"/>
      <c r="K51" s="366" t="e">
        <f>E22</f>
        <v>#DIV/0!</v>
      </c>
    </row>
    <row r="52" spans="1:15" s="44" customFormat="1" ht="13.8">
      <c r="B52" s="84"/>
      <c r="C52" s="85"/>
      <c r="H52" s="364" t="s">
        <v>1115</v>
      </c>
      <c r="I52" s="371"/>
      <c r="J52" s="373"/>
      <c r="K52" s="366" t="e">
        <f>E25</f>
        <v>#DIV/0!</v>
      </c>
    </row>
    <row r="53" spans="1:15" s="44" customFormat="1" ht="13.8">
      <c r="A53" s="398" t="s">
        <v>1137</v>
      </c>
      <c r="B53" s="399"/>
      <c r="C53" s="400"/>
      <c r="E53" s="401" t="e">
        <f>(E$26*2.5)+($E$47-$E$26)</f>
        <v>#DIV/0!</v>
      </c>
      <c r="H53" s="355" t="s">
        <v>1117</v>
      </c>
      <c r="I53" s="377"/>
      <c r="J53" s="353"/>
      <c r="K53" s="351">
        <f>E28</f>
        <v>0</v>
      </c>
    </row>
    <row r="54" spans="1:15" s="44" customFormat="1" ht="13.8">
      <c r="B54" s="84"/>
      <c r="C54" s="86"/>
      <c r="F54" s="87"/>
      <c r="H54" s="355" t="s">
        <v>1119</v>
      </c>
      <c r="I54" s="378"/>
      <c r="J54" s="353"/>
      <c r="K54" s="351">
        <f t="shared" ref="K54:K55" si="8">E29</f>
        <v>0</v>
      </c>
    </row>
    <row r="55" spans="1:15" s="44" customFormat="1" ht="13.8">
      <c r="C55" s="88"/>
      <c r="F55" s="87"/>
      <c r="H55" s="355" t="s">
        <v>71</v>
      </c>
      <c r="I55" s="368"/>
      <c r="J55" s="356" t="s">
        <v>1093</v>
      </c>
      <c r="K55" s="351">
        <f t="shared" si="8"/>
        <v>0</v>
      </c>
    </row>
    <row r="56" spans="1:15" s="44" customFormat="1" ht="13.8">
      <c r="C56" s="88"/>
      <c r="F56" s="87"/>
      <c r="H56" s="355" t="s">
        <v>1123</v>
      </c>
      <c r="I56" s="368"/>
      <c r="J56" s="385"/>
      <c r="K56" s="351">
        <f>E34</f>
        <v>0</v>
      </c>
    </row>
    <row r="57" spans="1:15" s="44" customFormat="1" ht="13.8">
      <c r="A57" s="3"/>
      <c r="C57" s="88"/>
      <c r="F57" s="87"/>
      <c r="H57" s="355" t="s">
        <v>1124</v>
      </c>
      <c r="I57" s="368"/>
      <c r="J57" s="385"/>
      <c r="K57" s="351">
        <f t="shared" ref="K57:K63" si="9">E35</f>
        <v>0</v>
      </c>
    </row>
    <row r="58" spans="1:15" s="44" customFormat="1" ht="13.8">
      <c r="C58" s="88"/>
      <c r="F58" s="87"/>
      <c r="H58" s="355" t="s">
        <v>1125</v>
      </c>
      <c r="I58" s="368"/>
      <c r="J58" s="385"/>
      <c r="K58" s="351">
        <f t="shared" si="9"/>
        <v>0</v>
      </c>
    </row>
    <row r="59" spans="1:15" s="44" customFormat="1" ht="13.8">
      <c r="C59" s="88"/>
      <c r="F59" s="87"/>
      <c r="H59" s="355" t="s">
        <v>1126</v>
      </c>
      <c r="I59" s="368"/>
      <c r="J59" s="388"/>
      <c r="K59" s="351">
        <f t="shared" si="9"/>
        <v>0</v>
      </c>
    </row>
    <row r="60" spans="1:15" s="44" customFormat="1" ht="13.8">
      <c r="C60" s="88"/>
      <c r="F60" s="87"/>
      <c r="H60" s="355" t="s">
        <v>1127</v>
      </c>
      <c r="I60" s="368"/>
      <c r="J60" s="385"/>
      <c r="K60" s="351">
        <f t="shared" si="9"/>
        <v>0</v>
      </c>
    </row>
    <row r="61" spans="1:15" s="44" customFormat="1" ht="13.8">
      <c r="C61" s="88"/>
      <c r="F61" s="87"/>
      <c r="H61" s="355" t="s">
        <v>1128</v>
      </c>
      <c r="I61" s="368"/>
      <c r="J61" s="388"/>
      <c r="K61" s="351">
        <f t="shared" si="9"/>
        <v>0</v>
      </c>
      <c r="M61" s="3"/>
      <c r="N61" s="3"/>
    </row>
    <row r="62" spans="1:15" s="44" customFormat="1" ht="13.8">
      <c r="C62" s="88"/>
      <c r="F62" s="87"/>
      <c r="H62" s="355" t="s">
        <v>1129</v>
      </c>
      <c r="I62" s="368"/>
      <c r="J62" s="353"/>
      <c r="K62" s="351">
        <f t="shared" si="9"/>
        <v>0</v>
      </c>
      <c r="M62" s="3"/>
      <c r="N62" s="3"/>
    </row>
    <row r="63" spans="1:15" s="44" customFormat="1" ht="13.8">
      <c r="C63" s="88"/>
      <c r="F63" s="87"/>
      <c r="H63" s="355" t="s">
        <v>1130</v>
      </c>
      <c r="I63" s="368"/>
      <c r="J63" s="353"/>
      <c r="K63" s="351">
        <f t="shared" si="9"/>
        <v>0</v>
      </c>
      <c r="M63" s="3"/>
      <c r="N63" s="3"/>
      <c r="O63" s="3"/>
    </row>
    <row r="64" spans="1:15" s="44" customFormat="1" ht="13.8">
      <c r="C64" s="88"/>
      <c r="F64" s="87"/>
      <c r="H64" s="355" t="s">
        <v>1132</v>
      </c>
      <c r="I64" s="368"/>
      <c r="J64" s="388"/>
      <c r="K64" s="351">
        <f>E45</f>
        <v>0</v>
      </c>
      <c r="M64" s="3"/>
      <c r="N64" s="3"/>
    </row>
    <row r="65" spans="1:15" s="44" customFormat="1" ht="13.8">
      <c r="A65" s="3"/>
      <c r="B65" s="3"/>
      <c r="C65" s="3"/>
      <c r="D65" s="3"/>
      <c r="E65" s="3"/>
      <c r="F65" s="3"/>
      <c r="H65" s="355"/>
      <c r="I65" s="390"/>
      <c r="J65" s="356"/>
      <c r="K65" s="346"/>
      <c r="M65" s="3"/>
      <c r="N65" s="3"/>
    </row>
    <row r="66" spans="1:15" ht="13.8">
      <c r="H66" s="357" t="s">
        <v>1134</v>
      </c>
      <c r="I66" s="392"/>
      <c r="J66" s="393"/>
      <c r="K66" s="124" t="e">
        <f>SUM(K48:K65)</f>
        <v>#DIV/0!</v>
      </c>
      <c r="L66" s="44"/>
      <c r="O66" s="44"/>
    </row>
    <row r="67" spans="1:15" ht="13.8">
      <c r="I67" s="81"/>
      <c r="J67" s="394"/>
      <c r="L67" s="44"/>
      <c r="O67" s="44"/>
    </row>
    <row r="68" spans="1:15" ht="13.8">
      <c r="H68" s="398" t="s">
        <v>1135</v>
      </c>
      <c r="I68" s="399"/>
      <c r="J68" s="400"/>
      <c r="K68" s="401" t="e">
        <f>E49</f>
        <v>#DIV/0!</v>
      </c>
      <c r="L68" s="44"/>
      <c r="O68" s="44"/>
    </row>
    <row r="69" spans="1:15" ht="13.8">
      <c r="H69" s="44"/>
      <c r="I69" s="84"/>
      <c r="J69" s="85"/>
      <c r="K69" s="44"/>
      <c r="L69" s="44"/>
      <c r="O69" s="44"/>
    </row>
    <row r="70" spans="1:15" ht="13.8">
      <c r="H70" s="398" t="s">
        <v>1136</v>
      </c>
      <c r="I70" s="399"/>
      <c r="J70" s="400"/>
      <c r="K70" s="401" t="e">
        <f>E51</f>
        <v>#DIV/0!</v>
      </c>
      <c r="L70" s="44"/>
      <c r="O70" s="44"/>
    </row>
    <row r="71" spans="1:15" ht="13.8">
      <c r="H71" s="44"/>
      <c r="I71" s="84"/>
      <c r="J71" s="85"/>
      <c r="K71" s="44"/>
      <c r="L71" s="44"/>
      <c r="O71" s="44"/>
    </row>
    <row r="72" spans="1:15" ht="13.8">
      <c r="H72" s="398" t="s">
        <v>1137</v>
      </c>
      <c r="I72" s="399"/>
      <c r="J72" s="400"/>
      <c r="K72" s="401" t="e">
        <f>E53</f>
        <v>#DIV/0!</v>
      </c>
      <c r="L72" s="44"/>
      <c r="O72" s="44"/>
    </row>
    <row r="73" spans="1:15">
      <c r="L73" s="44"/>
      <c r="O73" s="44"/>
    </row>
    <row r="74" spans="1:15">
      <c r="O74" s="44"/>
    </row>
    <row r="75" spans="1:15">
      <c r="O75" s="44"/>
    </row>
    <row r="76" spans="1:15">
      <c r="O76" s="44"/>
    </row>
    <row r="77" spans="1:15">
      <c r="O77" s="44"/>
    </row>
    <row r="78" spans="1:15">
      <c r="O78" s="44"/>
    </row>
    <row r="79" spans="1:15">
      <c r="O79" s="44"/>
    </row>
  </sheetData>
  <mergeCells count="7">
    <mergeCell ref="E10:F10"/>
    <mergeCell ref="I10:N10"/>
    <mergeCell ref="I27:N27"/>
    <mergeCell ref="H1:N2"/>
    <mergeCell ref="H3:N3"/>
    <mergeCell ref="H4:N5"/>
    <mergeCell ref="I18:N18"/>
  </mergeCells>
  <conditionalFormatting sqref="O25">
    <cfRule type="cellIs" dxfId="6" priority="1" operator="greaterThan">
      <formula>1</formula>
    </cfRule>
    <cfRule type="cellIs" dxfId="5" priority="2" operator="between">
      <formula>0.999999</formula>
      <formula>0</formula>
    </cfRule>
    <cfRule type="cellIs" dxfId="4"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I50"/>
  <sheetViews>
    <sheetView showGridLines="0" zoomScaleNormal="100" workbookViewId="0">
      <pane ySplit="10" topLeftCell="A11" activePane="bottomLeft" state="frozen"/>
      <selection activeCell="B1" sqref="B1"/>
      <selection pane="bottomLeft" activeCell="C19" sqref="C19"/>
    </sheetView>
  </sheetViews>
  <sheetFormatPr defaultColWidth="9.109375" defaultRowHeight="13.2"/>
  <cols>
    <col min="1" max="1" width="30.109375" style="3" bestFit="1" customWidth="1"/>
    <col min="2" max="2" width="126.33203125" style="3" customWidth="1"/>
    <col min="3" max="3" width="12.88671875" style="3" customWidth="1"/>
    <col min="4" max="4" width="11.109375" style="3" customWidth="1"/>
    <col min="5" max="5" width="15.33203125" style="3" customWidth="1"/>
    <col min="6" max="6" width="12.88671875" style="3" customWidth="1"/>
    <col min="7" max="7" width="12.109375" style="3" bestFit="1" customWidth="1"/>
    <col min="8" max="8" width="13.33203125" style="3" bestFit="1" customWidth="1"/>
    <col min="9" max="9" width="19.88671875" style="3" customWidth="1"/>
    <col min="10" max="16384" width="9.109375" style="3"/>
  </cols>
  <sheetData>
    <row r="1" spans="1:9">
      <c r="A1" s="408" t="s">
        <v>13</v>
      </c>
      <c r="D1" s="409" t="s">
        <v>1140</v>
      </c>
      <c r="E1" s="410"/>
      <c r="F1" s="410"/>
      <c r="G1" s="411"/>
      <c r="H1" s="412" t="s">
        <v>1141</v>
      </c>
    </row>
    <row r="2" spans="1:9">
      <c r="D2" s="413" t="s">
        <v>1142</v>
      </c>
      <c r="E2" s="414"/>
      <c r="F2" s="414"/>
      <c r="G2" s="415"/>
      <c r="H2" s="416">
        <v>0</v>
      </c>
    </row>
    <row r="3" spans="1:9" ht="15">
      <c r="A3" s="148" t="str">
        <f>'2-Kosten per locatie'!A3</f>
        <v>Naam opdrachtgever</v>
      </c>
      <c r="B3" s="15" t="str">
        <f>'2-Kosten per locatie'!B3</f>
        <v>Gemeente Haarlemmermeer</v>
      </c>
      <c r="D3" s="413" t="s">
        <v>1143</v>
      </c>
      <c r="E3" s="414"/>
      <c r="F3" s="414"/>
      <c r="G3" s="415"/>
      <c r="H3" s="416">
        <v>0</v>
      </c>
    </row>
    <row r="4" spans="1:9" ht="15">
      <c r="A4" s="148" t="str">
        <f>'2-Kosten per locatie'!A4</f>
        <v>Calculatie onderdeel</v>
      </c>
      <c r="B4" s="35" t="str">
        <f ca="1">MID(CELL("bestandsnaam",$C$9),SEARCH("]",CELL("bestandsnaam",$C$9),1)+1,256)</f>
        <v>8-Additionele kosten</v>
      </c>
      <c r="D4" s="413" t="s">
        <v>1144</v>
      </c>
      <c r="E4" s="414"/>
      <c r="F4" s="414"/>
      <c r="G4" s="415"/>
      <c r="H4" s="416">
        <v>0</v>
      </c>
    </row>
    <row r="5" spans="1:9" ht="15">
      <c r="A5" s="148" t="str">
        <f>'2-Kosten per locatie'!A5</f>
        <v>Gebouw/plaats</v>
      </c>
      <c r="B5" s="15" t="str">
        <f>'2-Kosten per locatie'!B5</f>
        <v>Divers</v>
      </c>
    </row>
    <row r="6" spans="1:9" ht="15">
      <c r="A6" s="148" t="str">
        <f>'2-Kosten per locatie'!A6</f>
        <v>Referentie nummer</v>
      </c>
      <c r="B6" s="15" t="str">
        <f>'2-Kosten per locatie'!B6</f>
        <v>2023-420</v>
      </c>
    </row>
    <row r="7" spans="1:9" ht="15" customHeight="1">
      <c r="A7" s="148" t="str">
        <f>'2-Kosten per locatie'!A7</f>
        <v>Naam dienstverlener</v>
      </c>
      <c r="B7" s="15">
        <f>'2-Kosten per locatie'!B7</f>
        <v>0</v>
      </c>
    </row>
    <row r="8" spans="1:9" ht="15">
      <c r="A8" s="148" t="str">
        <f>'2-Kosten per locatie'!A8</f>
        <v>Prijspeil</v>
      </c>
      <c r="B8" s="160">
        <f>'2-Kosten per locatie'!B8</f>
        <v>45292</v>
      </c>
    </row>
    <row r="10" spans="1:9" ht="25.2">
      <c r="A10" s="417" t="s">
        <v>29</v>
      </c>
      <c r="B10" s="417" t="s">
        <v>1145</v>
      </c>
      <c r="C10" s="417" t="s">
        <v>1146</v>
      </c>
      <c r="D10" s="417" t="s">
        <v>1147</v>
      </c>
      <c r="E10" s="417" t="s">
        <v>1148</v>
      </c>
      <c r="F10" s="417" t="s">
        <v>1149</v>
      </c>
      <c r="G10" s="417" t="s">
        <v>1150</v>
      </c>
      <c r="H10" s="417" t="s">
        <v>1151</v>
      </c>
    </row>
    <row r="11" spans="1:9">
      <c r="A11" s="418" t="s">
        <v>45</v>
      </c>
      <c r="B11" s="265" t="s">
        <v>1152</v>
      </c>
      <c r="C11" s="419"/>
      <c r="D11" s="419"/>
      <c r="E11" s="420"/>
      <c r="F11" s="421">
        <v>251</v>
      </c>
      <c r="G11" s="422">
        <v>0</v>
      </c>
      <c r="H11" s="234">
        <f>G11*F11</f>
        <v>0</v>
      </c>
    </row>
    <row r="12" spans="1:9">
      <c r="A12" s="418" t="s">
        <v>46</v>
      </c>
      <c r="B12" s="265" t="s">
        <v>1152</v>
      </c>
      <c r="C12" s="419"/>
      <c r="D12" s="419"/>
      <c r="E12" s="420"/>
      <c r="F12" s="421">
        <v>251</v>
      </c>
      <c r="G12" s="422">
        <v>0</v>
      </c>
      <c r="H12" s="234">
        <f t="shared" ref="H12:H48" si="0">G12*F12</f>
        <v>0</v>
      </c>
    </row>
    <row r="13" spans="1:9">
      <c r="A13" s="418" t="s">
        <v>45</v>
      </c>
      <c r="B13" s="265" t="s">
        <v>1153</v>
      </c>
      <c r="C13" s="419"/>
      <c r="D13" s="419"/>
      <c r="E13" s="420"/>
      <c r="F13" s="421">
        <v>25</v>
      </c>
      <c r="G13" s="422">
        <v>0</v>
      </c>
      <c r="H13" s="234">
        <f t="shared" si="0"/>
        <v>0</v>
      </c>
    </row>
    <row r="14" spans="1:9">
      <c r="A14" s="418" t="s">
        <v>46</v>
      </c>
      <c r="B14" s="265" t="s">
        <v>1153</v>
      </c>
      <c r="C14" s="419"/>
      <c r="D14" s="419"/>
      <c r="E14" s="420"/>
      <c r="F14" s="421">
        <v>25</v>
      </c>
      <c r="G14" s="422">
        <v>0</v>
      </c>
      <c r="H14" s="234">
        <f t="shared" si="0"/>
        <v>0</v>
      </c>
    </row>
    <row r="15" spans="1:9">
      <c r="A15" s="418" t="s">
        <v>46</v>
      </c>
      <c r="B15" s="265" t="s">
        <v>1154</v>
      </c>
      <c r="C15" s="276">
        <v>1</v>
      </c>
      <c r="D15" s="276">
        <v>2</v>
      </c>
      <c r="E15" s="423"/>
      <c r="F15" s="421">
        <f t="shared" ref="F15" si="1">E15*D15</f>
        <v>0</v>
      </c>
      <c r="G15" s="422">
        <v>0</v>
      </c>
      <c r="H15" s="234">
        <f t="shared" ref="H15" si="2">G15*F15</f>
        <v>0</v>
      </c>
      <c r="I15" s="147"/>
    </row>
    <row r="16" spans="1:9">
      <c r="A16" s="418" t="s">
        <v>45</v>
      </c>
      <c r="B16" s="265" t="s">
        <v>1155</v>
      </c>
      <c r="C16" s="276"/>
      <c r="D16" s="276">
        <v>52</v>
      </c>
      <c r="E16" s="423"/>
      <c r="F16" s="421">
        <f t="shared" ref="F16:F48" si="3">E16*D16</f>
        <v>0</v>
      </c>
      <c r="G16" s="422">
        <v>0</v>
      </c>
      <c r="H16" s="234">
        <f t="shared" si="0"/>
        <v>0</v>
      </c>
    </row>
    <row r="17" spans="1:8">
      <c r="A17" s="418" t="s">
        <v>45</v>
      </c>
      <c r="B17" s="265" t="s">
        <v>1156</v>
      </c>
      <c r="C17" s="276">
        <f>3787/2</f>
        <v>1893.5</v>
      </c>
      <c r="D17" s="276">
        <v>12</v>
      </c>
      <c r="E17" s="423"/>
      <c r="F17" s="421">
        <f t="shared" si="3"/>
        <v>0</v>
      </c>
      <c r="G17" s="422">
        <v>0</v>
      </c>
      <c r="H17" s="234">
        <f t="shared" si="0"/>
        <v>0</v>
      </c>
    </row>
    <row r="18" spans="1:8">
      <c r="A18" s="418" t="s">
        <v>46</v>
      </c>
      <c r="B18" s="265" t="s">
        <v>1155</v>
      </c>
      <c r="C18" s="276"/>
      <c r="D18" s="276">
        <v>52</v>
      </c>
      <c r="E18" s="423"/>
      <c r="F18" s="421">
        <f t="shared" si="3"/>
        <v>0</v>
      </c>
      <c r="G18" s="422">
        <v>0</v>
      </c>
      <c r="H18" s="234">
        <f t="shared" si="0"/>
        <v>0</v>
      </c>
    </row>
    <row r="19" spans="1:8">
      <c r="A19" s="418" t="s">
        <v>46</v>
      </c>
      <c r="B19" s="265" t="s">
        <v>1156</v>
      </c>
      <c r="C19" s="276">
        <f>3787/2</f>
        <v>1893.5</v>
      </c>
      <c r="D19" s="276">
        <v>12</v>
      </c>
      <c r="E19" s="423"/>
      <c r="F19" s="421">
        <f t="shared" si="3"/>
        <v>0</v>
      </c>
      <c r="G19" s="422">
        <v>0</v>
      </c>
      <c r="H19" s="234">
        <f t="shared" si="0"/>
        <v>0</v>
      </c>
    </row>
    <row r="20" spans="1:8">
      <c r="A20" s="418" t="s">
        <v>45</v>
      </c>
      <c r="B20" s="265" t="s">
        <v>1157</v>
      </c>
      <c r="C20" s="276"/>
      <c r="D20" s="276">
        <v>251</v>
      </c>
      <c r="E20" s="423"/>
      <c r="F20" s="421">
        <f t="shared" si="3"/>
        <v>0</v>
      </c>
      <c r="G20" s="422">
        <v>0</v>
      </c>
      <c r="H20" s="234">
        <f t="shared" si="0"/>
        <v>0</v>
      </c>
    </row>
    <row r="21" spans="1:8">
      <c r="A21" s="418" t="s">
        <v>46</v>
      </c>
      <c r="B21" s="265" t="s">
        <v>1157</v>
      </c>
      <c r="C21" s="276"/>
      <c r="D21" s="276">
        <v>251</v>
      </c>
      <c r="E21" s="423"/>
      <c r="F21" s="421">
        <f t="shared" si="3"/>
        <v>0</v>
      </c>
      <c r="G21" s="422">
        <v>0</v>
      </c>
      <c r="H21" s="234">
        <f t="shared" si="0"/>
        <v>0</v>
      </c>
    </row>
    <row r="22" spans="1:8">
      <c r="A22" s="418" t="s">
        <v>47</v>
      </c>
      <c r="B22" s="265" t="s">
        <v>1158</v>
      </c>
      <c r="C22" s="276"/>
      <c r="D22" s="276">
        <v>104</v>
      </c>
      <c r="E22" s="423"/>
      <c r="F22" s="421">
        <f t="shared" si="3"/>
        <v>0</v>
      </c>
      <c r="G22" s="422">
        <v>0</v>
      </c>
      <c r="H22" s="234">
        <f t="shared" si="0"/>
        <v>0</v>
      </c>
    </row>
    <row r="23" spans="1:8">
      <c r="A23" s="418" t="s">
        <v>53</v>
      </c>
      <c r="B23" s="265" t="s">
        <v>1159</v>
      </c>
      <c r="C23" s="276">
        <v>20</v>
      </c>
      <c r="D23" s="276">
        <v>251</v>
      </c>
      <c r="E23" s="424"/>
      <c r="F23" s="424"/>
      <c r="G23" s="422">
        <v>0</v>
      </c>
      <c r="H23" s="234">
        <f>C23*D23*G23</f>
        <v>0</v>
      </c>
    </row>
    <row r="24" spans="1:8">
      <c r="A24" s="418" t="s">
        <v>53</v>
      </c>
      <c r="B24" s="265" t="s">
        <v>1160</v>
      </c>
      <c r="C24" s="276">
        <v>4</v>
      </c>
      <c r="D24" s="276">
        <v>12</v>
      </c>
      <c r="E24" s="423"/>
      <c r="F24" s="421">
        <f>D24*E24</f>
        <v>0</v>
      </c>
      <c r="G24" s="422">
        <v>0</v>
      </c>
      <c r="H24" s="234">
        <f t="shared" si="0"/>
        <v>0</v>
      </c>
    </row>
    <row r="25" spans="1:8">
      <c r="A25" s="418" t="s">
        <v>55</v>
      </c>
      <c r="B25" s="265" t="s">
        <v>1160</v>
      </c>
      <c r="C25" s="276">
        <v>1</v>
      </c>
      <c r="D25" s="276">
        <v>12</v>
      </c>
      <c r="E25" s="423"/>
      <c r="F25" s="421">
        <f t="shared" ref="F25:F28" si="4">D25*E25</f>
        <v>0</v>
      </c>
      <c r="G25" s="422">
        <v>0</v>
      </c>
      <c r="H25" s="234">
        <f t="shared" si="0"/>
        <v>0</v>
      </c>
    </row>
    <row r="26" spans="1:8">
      <c r="A26" s="418" t="s">
        <v>54</v>
      </c>
      <c r="B26" s="265" t="s">
        <v>1160</v>
      </c>
      <c r="C26" s="276">
        <v>2</v>
      </c>
      <c r="D26" s="276">
        <v>12</v>
      </c>
      <c r="E26" s="423"/>
      <c r="F26" s="421">
        <f t="shared" si="4"/>
        <v>0</v>
      </c>
      <c r="G26" s="422">
        <v>0</v>
      </c>
      <c r="H26" s="234">
        <f t="shared" si="0"/>
        <v>0</v>
      </c>
    </row>
    <row r="27" spans="1:8">
      <c r="A27" s="418" t="s">
        <v>47</v>
      </c>
      <c r="B27" s="265" t="s">
        <v>1160</v>
      </c>
      <c r="C27" s="276">
        <v>2</v>
      </c>
      <c r="D27" s="276">
        <v>12</v>
      </c>
      <c r="E27" s="423"/>
      <c r="F27" s="421">
        <f t="shared" si="4"/>
        <v>0</v>
      </c>
      <c r="G27" s="422">
        <v>0</v>
      </c>
      <c r="H27" s="234">
        <f t="shared" si="0"/>
        <v>0</v>
      </c>
    </row>
    <row r="28" spans="1:8">
      <c r="A28" s="418" t="s">
        <v>51</v>
      </c>
      <c r="B28" s="265" t="s">
        <v>1160</v>
      </c>
      <c r="C28" s="276">
        <v>1</v>
      </c>
      <c r="D28" s="276">
        <v>12</v>
      </c>
      <c r="E28" s="423"/>
      <c r="F28" s="421">
        <f t="shared" si="4"/>
        <v>0</v>
      </c>
      <c r="G28" s="422">
        <v>0</v>
      </c>
      <c r="H28" s="234">
        <f t="shared" si="0"/>
        <v>0</v>
      </c>
    </row>
    <row r="29" spans="1:8">
      <c r="A29" s="418" t="s">
        <v>53</v>
      </c>
      <c r="B29" s="265" t="s">
        <v>1161</v>
      </c>
      <c r="C29" s="276">
        <v>6</v>
      </c>
      <c r="D29" s="276">
        <v>12</v>
      </c>
      <c r="E29" s="423"/>
      <c r="F29" s="421">
        <f t="shared" si="3"/>
        <v>0</v>
      </c>
      <c r="G29" s="422">
        <v>0</v>
      </c>
      <c r="H29" s="234">
        <f t="shared" si="0"/>
        <v>0</v>
      </c>
    </row>
    <row r="30" spans="1:8">
      <c r="A30" s="418" t="s">
        <v>51</v>
      </c>
      <c r="B30" s="265" t="s">
        <v>1161</v>
      </c>
      <c r="C30" s="276">
        <v>2</v>
      </c>
      <c r="D30" s="276">
        <v>12</v>
      </c>
      <c r="E30" s="423"/>
      <c r="F30" s="421">
        <f t="shared" si="3"/>
        <v>0</v>
      </c>
      <c r="G30" s="422">
        <v>0</v>
      </c>
      <c r="H30" s="234">
        <f t="shared" si="0"/>
        <v>0</v>
      </c>
    </row>
    <row r="31" spans="1:8">
      <c r="A31" s="418" t="s">
        <v>55</v>
      </c>
      <c r="B31" s="265" t="s">
        <v>1161</v>
      </c>
      <c r="C31" s="276">
        <v>1</v>
      </c>
      <c r="D31" s="276">
        <v>12</v>
      </c>
      <c r="E31" s="423"/>
      <c r="F31" s="421">
        <f t="shared" si="3"/>
        <v>0</v>
      </c>
      <c r="G31" s="422">
        <v>0</v>
      </c>
      <c r="H31" s="234">
        <f t="shared" si="0"/>
        <v>0</v>
      </c>
    </row>
    <row r="32" spans="1:8">
      <c r="A32" s="418" t="s">
        <v>54</v>
      </c>
      <c r="B32" s="265" t="s">
        <v>1161</v>
      </c>
      <c r="C32" s="276">
        <v>2</v>
      </c>
      <c r="D32" s="276">
        <v>12</v>
      </c>
      <c r="E32" s="423"/>
      <c r="F32" s="421">
        <f t="shared" si="3"/>
        <v>0</v>
      </c>
      <c r="G32" s="422">
        <v>0</v>
      </c>
      <c r="H32" s="234">
        <f t="shared" si="0"/>
        <v>0</v>
      </c>
    </row>
    <row r="33" spans="1:8">
      <c r="A33" s="418" t="s">
        <v>49</v>
      </c>
      <c r="B33" s="265" t="s">
        <v>1161</v>
      </c>
      <c r="C33" s="276">
        <v>1</v>
      </c>
      <c r="D33" s="276">
        <v>12</v>
      </c>
      <c r="E33" s="423"/>
      <c r="F33" s="421">
        <f t="shared" si="3"/>
        <v>0</v>
      </c>
      <c r="G33" s="422">
        <v>0</v>
      </c>
      <c r="H33" s="234">
        <f t="shared" si="0"/>
        <v>0</v>
      </c>
    </row>
    <row r="34" spans="1:8">
      <c r="A34" s="418" t="s">
        <v>56</v>
      </c>
      <c r="B34" s="265" t="s">
        <v>1161</v>
      </c>
      <c r="C34" s="276">
        <v>1</v>
      </c>
      <c r="D34" s="276">
        <v>12</v>
      </c>
      <c r="E34" s="423"/>
      <c r="F34" s="421">
        <f t="shared" si="3"/>
        <v>0</v>
      </c>
      <c r="G34" s="422">
        <v>0</v>
      </c>
      <c r="H34" s="234">
        <f t="shared" si="0"/>
        <v>0</v>
      </c>
    </row>
    <row r="35" spans="1:8">
      <c r="A35" s="418" t="s">
        <v>45</v>
      </c>
      <c r="B35" s="265" t="s">
        <v>1161</v>
      </c>
      <c r="C35" s="276">
        <v>6</v>
      </c>
      <c r="D35" s="276">
        <v>12</v>
      </c>
      <c r="E35" s="423"/>
      <c r="F35" s="421">
        <f t="shared" si="3"/>
        <v>0</v>
      </c>
      <c r="G35" s="422">
        <v>0</v>
      </c>
      <c r="H35" s="234">
        <f t="shared" si="0"/>
        <v>0</v>
      </c>
    </row>
    <row r="36" spans="1:8">
      <c r="A36" s="418" t="s">
        <v>46</v>
      </c>
      <c r="B36" s="265" t="s">
        <v>1161</v>
      </c>
      <c r="C36" s="276">
        <v>6</v>
      </c>
      <c r="D36" s="276">
        <v>12</v>
      </c>
      <c r="E36" s="423"/>
      <c r="F36" s="421">
        <f t="shared" si="3"/>
        <v>0</v>
      </c>
      <c r="G36" s="422">
        <v>0</v>
      </c>
      <c r="H36" s="234">
        <f t="shared" si="0"/>
        <v>0</v>
      </c>
    </row>
    <row r="37" spans="1:8">
      <c r="A37" s="418" t="s">
        <v>53</v>
      </c>
      <c r="B37" s="265" t="s">
        <v>1162</v>
      </c>
      <c r="C37" s="276">
        <v>8</v>
      </c>
      <c r="D37" s="276">
        <v>2</v>
      </c>
      <c r="E37" s="423"/>
      <c r="F37" s="421">
        <f t="shared" si="3"/>
        <v>0</v>
      </c>
      <c r="G37" s="422">
        <v>0</v>
      </c>
      <c r="H37" s="234">
        <f t="shared" si="0"/>
        <v>0</v>
      </c>
    </row>
    <row r="38" spans="1:8">
      <c r="A38" s="418" t="s">
        <v>51</v>
      </c>
      <c r="B38" s="265" t="s">
        <v>1162</v>
      </c>
      <c r="C38" s="276">
        <v>2</v>
      </c>
      <c r="D38" s="276">
        <v>2</v>
      </c>
      <c r="E38" s="423"/>
      <c r="F38" s="421">
        <f t="shared" si="3"/>
        <v>0</v>
      </c>
      <c r="G38" s="422">
        <v>0</v>
      </c>
      <c r="H38" s="234">
        <f t="shared" si="0"/>
        <v>0</v>
      </c>
    </row>
    <row r="39" spans="1:8">
      <c r="A39" s="418" t="s">
        <v>55</v>
      </c>
      <c r="B39" s="265" t="s">
        <v>1162</v>
      </c>
      <c r="C39" s="276">
        <v>1</v>
      </c>
      <c r="D39" s="276">
        <v>2</v>
      </c>
      <c r="E39" s="423"/>
      <c r="F39" s="421">
        <f t="shared" si="3"/>
        <v>0</v>
      </c>
      <c r="G39" s="422">
        <v>0</v>
      </c>
      <c r="H39" s="234">
        <f t="shared" si="0"/>
        <v>0</v>
      </c>
    </row>
    <row r="40" spans="1:8">
      <c r="A40" s="418" t="s">
        <v>54</v>
      </c>
      <c r="B40" s="265" t="s">
        <v>1162</v>
      </c>
      <c r="C40" s="276">
        <v>2</v>
      </c>
      <c r="D40" s="276">
        <v>2</v>
      </c>
      <c r="E40" s="423"/>
      <c r="F40" s="421">
        <f t="shared" si="3"/>
        <v>0</v>
      </c>
      <c r="G40" s="422">
        <v>0</v>
      </c>
      <c r="H40" s="234">
        <f t="shared" si="0"/>
        <v>0</v>
      </c>
    </row>
    <row r="41" spans="1:8">
      <c r="A41" s="418" t="s">
        <v>49</v>
      </c>
      <c r="B41" s="265" t="s">
        <v>1162</v>
      </c>
      <c r="C41" s="276">
        <v>1</v>
      </c>
      <c r="D41" s="276">
        <v>2</v>
      </c>
      <c r="E41" s="423"/>
      <c r="F41" s="421">
        <f t="shared" si="3"/>
        <v>0</v>
      </c>
      <c r="G41" s="422">
        <v>0</v>
      </c>
      <c r="H41" s="234">
        <f t="shared" si="0"/>
        <v>0</v>
      </c>
    </row>
    <row r="42" spans="1:8">
      <c r="A42" s="418" t="s">
        <v>56</v>
      </c>
      <c r="B42" s="265" t="s">
        <v>1162</v>
      </c>
      <c r="C42" s="276">
        <v>1</v>
      </c>
      <c r="D42" s="276">
        <v>2</v>
      </c>
      <c r="E42" s="423"/>
      <c r="F42" s="421">
        <f t="shared" si="3"/>
        <v>0</v>
      </c>
      <c r="G42" s="422">
        <v>0</v>
      </c>
      <c r="H42" s="234">
        <f t="shared" si="0"/>
        <v>0</v>
      </c>
    </row>
    <row r="43" spans="1:8">
      <c r="A43" s="418" t="s">
        <v>45</v>
      </c>
      <c r="B43" s="265" t="s">
        <v>1162</v>
      </c>
      <c r="C43" s="276">
        <v>6</v>
      </c>
      <c r="D43" s="276">
        <v>2</v>
      </c>
      <c r="E43" s="423"/>
      <c r="F43" s="421">
        <f t="shared" si="3"/>
        <v>0</v>
      </c>
      <c r="G43" s="422">
        <v>0</v>
      </c>
      <c r="H43" s="234">
        <f t="shared" si="0"/>
        <v>0</v>
      </c>
    </row>
    <row r="44" spans="1:8">
      <c r="A44" s="418" t="s">
        <v>46</v>
      </c>
      <c r="B44" s="265" t="s">
        <v>1162</v>
      </c>
      <c r="C44" s="276">
        <v>6</v>
      </c>
      <c r="D44" s="276">
        <v>2</v>
      </c>
      <c r="E44" s="423"/>
      <c r="F44" s="421">
        <f t="shared" si="3"/>
        <v>0</v>
      </c>
      <c r="G44" s="422">
        <v>0</v>
      </c>
      <c r="H44" s="234">
        <f t="shared" si="0"/>
        <v>0</v>
      </c>
    </row>
    <row r="45" spans="1:8">
      <c r="A45" s="418" t="s">
        <v>53</v>
      </c>
      <c r="B45" s="265" t="s">
        <v>1163</v>
      </c>
      <c r="C45" s="276">
        <v>5</v>
      </c>
      <c r="D45" s="276">
        <v>6</v>
      </c>
      <c r="E45" s="423"/>
      <c r="F45" s="421">
        <f t="shared" si="3"/>
        <v>0</v>
      </c>
      <c r="G45" s="422">
        <v>0</v>
      </c>
      <c r="H45" s="234">
        <f t="shared" si="0"/>
        <v>0</v>
      </c>
    </row>
    <row r="46" spans="1:8">
      <c r="A46" s="418" t="s">
        <v>51</v>
      </c>
      <c r="B46" s="265" t="s">
        <v>1163</v>
      </c>
      <c r="C46" s="276">
        <v>2</v>
      </c>
      <c r="D46" s="276">
        <v>6</v>
      </c>
      <c r="E46" s="423"/>
      <c r="F46" s="421">
        <f t="shared" si="3"/>
        <v>0</v>
      </c>
      <c r="G46" s="422">
        <v>0</v>
      </c>
      <c r="H46" s="234">
        <f t="shared" si="0"/>
        <v>0</v>
      </c>
    </row>
    <row r="47" spans="1:8">
      <c r="A47" s="418" t="s">
        <v>54</v>
      </c>
      <c r="B47" s="265" t="s">
        <v>1163</v>
      </c>
      <c r="C47" s="276">
        <v>1</v>
      </c>
      <c r="D47" s="276">
        <v>6</v>
      </c>
      <c r="E47" s="423"/>
      <c r="F47" s="421">
        <f t="shared" si="3"/>
        <v>0</v>
      </c>
      <c r="G47" s="422">
        <v>0</v>
      </c>
      <c r="H47" s="234">
        <f t="shared" si="0"/>
        <v>0</v>
      </c>
    </row>
    <row r="48" spans="1:8">
      <c r="A48" s="418" t="s">
        <v>55</v>
      </c>
      <c r="B48" s="265" t="s">
        <v>1163</v>
      </c>
      <c r="C48" s="276">
        <v>2</v>
      </c>
      <c r="D48" s="276">
        <v>6</v>
      </c>
      <c r="E48" s="423"/>
      <c r="F48" s="421">
        <f t="shared" si="3"/>
        <v>0</v>
      </c>
      <c r="G48" s="422">
        <v>0</v>
      </c>
      <c r="H48" s="234">
        <f t="shared" si="0"/>
        <v>0</v>
      </c>
    </row>
    <row r="50" spans="1:8" s="41" customFormat="1" ht="12.6">
      <c r="A50" s="309" t="s">
        <v>57</v>
      </c>
      <c r="B50" s="323"/>
      <c r="C50" s="323"/>
      <c r="D50" s="323"/>
      <c r="E50" s="323"/>
      <c r="F50" s="425">
        <f>SUM(F11:F48)</f>
        <v>552</v>
      </c>
      <c r="G50" s="323"/>
      <c r="H50" s="236">
        <f>SUM(H11:H49)</f>
        <v>0</v>
      </c>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65"/>
  <sheetViews>
    <sheetView showGridLines="0" showZeros="0" zoomScaleNormal="100" zoomScaleSheetLayoutView="75" zoomScalePageLayoutView="50" workbookViewId="0">
      <pane ySplit="10" topLeftCell="A11" activePane="bottomLeft" state="frozen"/>
      <selection activeCell="B1" sqref="B1"/>
      <selection pane="bottomLeft"/>
    </sheetView>
  </sheetViews>
  <sheetFormatPr defaultColWidth="11.44140625" defaultRowHeight="13.2"/>
  <cols>
    <col min="1" max="1" width="39" style="3" customWidth="1"/>
    <col min="2" max="2" width="20.33203125" style="3" customWidth="1"/>
    <col min="3" max="6" width="17.5546875" style="3" customWidth="1"/>
    <col min="7" max="16384" width="11.44140625" style="3"/>
  </cols>
  <sheetData>
    <row r="1" spans="1:6" ht="13.8">
      <c r="A1" s="408" t="s">
        <v>13</v>
      </c>
      <c r="B1" s="94"/>
      <c r="C1" s="94"/>
      <c r="D1" s="95"/>
    </row>
    <row r="3" spans="1:6" ht="15.6">
      <c r="A3" s="23" t="str">
        <f>'2-Kosten per locatie'!A3</f>
        <v>Naam opdrachtgever</v>
      </c>
      <c r="B3" s="35" t="str">
        <f>'2-Kosten per locatie'!B3</f>
        <v>Gemeente Haarlemmermeer</v>
      </c>
      <c r="C3" s="96"/>
      <c r="D3" s="96"/>
    </row>
    <row r="4" spans="1:6" ht="15">
      <c r="A4" s="23" t="str">
        <f>'2-Kosten per locatie'!A4</f>
        <v>Calculatie onderdeel</v>
      </c>
      <c r="B4" s="35" t="str">
        <f ca="1">MID(CELL("bestandsnaam",$C$9),SEARCH("]",CELL("bestandsnaam",$C$9),1)+1,256)</f>
        <v>9-Afroepprijs</v>
      </c>
      <c r="C4" s="97"/>
      <c r="D4" s="98"/>
    </row>
    <row r="5" spans="1:6" ht="15">
      <c r="A5" s="23" t="str">
        <f>'2-Kosten per locatie'!A5</f>
        <v>Gebouw/plaats</v>
      </c>
      <c r="B5" s="35" t="str">
        <f>'2-Kosten per locatie'!B5</f>
        <v>Divers</v>
      </c>
      <c r="C5" s="97"/>
      <c r="D5" s="98"/>
    </row>
    <row r="6" spans="1:6" ht="15">
      <c r="A6" s="23" t="str">
        <f>'2-Kosten per locatie'!A6</f>
        <v>Referentie nummer</v>
      </c>
      <c r="B6" s="35" t="str">
        <f>'2-Kosten per locatie'!B6</f>
        <v>2023-420</v>
      </c>
      <c r="C6" s="97"/>
      <c r="D6" s="98"/>
    </row>
    <row r="7" spans="1:6" ht="15">
      <c r="A7" s="23" t="str">
        <f>'2-Kosten per locatie'!A7</f>
        <v>Naam dienstverlener</v>
      </c>
      <c r="B7" s="35">
        <f>'2-Kosten per locatie'!B7</f>
        <v>0</v>
      </c>
      <c r="C7" s="97"/>
      <c r="D7" s="98"/>
    </row>
    <row r="8" spans="1:6" ht="15">
      <c r="A8" s="23" t="str">
        <f>'2-Kosten per locatie'!A8</f>
        <v>Prijspeil</v>
      </c>
      <c r="B8" s="161">
        <f>'2-Kosten per locatie'!B8</f>
        <v>45292</v>
      </c>
      <c r="C8" s="97"/>
      <c r="D8" s="98"/>
    </row>
    <row r="9" spans="1:6" ht="15">
      <c r="A9" s="18"/>
      <c r="B9" s="99"/>
      <c r="C9" s="97"/>
      <c r="D9" s="98"/>
    </row>
    <row r="10" spans="1:6">
      <c r="A10" s="100"/>
      <c r="B10" s="101"/>
      <c r="C10" s="101"/>
      <c r="D10" s="101"/>
    </row>
    <row r="11" spans="1:6" ht="15">
      <c r="A11" s="426" t="s">
        <v>1164</v>
      </c>
      <c r="B11" s="427"/>
      <c r="C11" s="427"/>
      <c r="D11" s="428"/>
      <c r="E11" s="428"/>
      <c r="F11" s="429"/>
    </row>
    <row r="13" spans="1:6">
      <c r="A13" s="430"/>
      <c r="B13" s="431"/>
      <c r="C13" s="541" t="s">
        <v>1165</v>
      </c>
      <c r="D13" s="542"/>
      <c r="E13" s="542"/>
      <c r="F13" s="543"/>
    </row>
    <row r="14" spans="1:6">
      <c r="A14" s="432" t="s">
        <v>1166</v>
      </c>
      <c r="B14" s="432" t="s">
        <v>1167</v>
      </c>
      <c r="C14" s="433" t="s">
        <v>1168</v>
      </c>
      <c r="D14" s="276" t="s">
        <v>1169</v>
      </c>
      <c r="E14" s="276" t="s">
        <v>1170</v>
      </c>
      <c r="F14" s="276" t="s">
        <v>1171</v>
      </c>
    </row>
    <row r="15" spans="1:6" ht="13.8">
      <c r="A15" s="434" t="s">
        <v>1172</v>
      </c>
      <c r="B15" s="434" t="s">
        <v>1173</v>
      </c>
      <c r="C15" s="435">
        <v>0</v>
      </c>
      <c r="D15" s="435">
        <v>0</v>
      </c>
      <c r="E15" s="435">
        <v>0</v>
      </c>
      <c r="F15" s="435">
        <v>0</v>
      </c>
    </row>
    <row r="16" spans="1:6" ht="13.8">
      <c r="A16" s="434" t="s">
        <v>1174</v>
      </c>
      <c r="B16" s="434" t="s">
        <v>1173</v>
      </c>
      <c r="C16" s="435">
        <v>0</v>
      </c>
      <c r="D16" s="435">
        <v>0</v>
      </c>
      <c r="E16" s="435">
        <v>0</v>
      </c>
      <c r="F16" s="435">
        <v>0</v>
      </c>
    </row>
    <row r="17" spans="1:6" ht="13.8">
      <c r="A17" s="434" t="s">
        <v>1175</v>
      </c>
      <c r="B17" s="434" t="s">
        <v>1176</v>
      </c>
      <c r="C17" s="435">
        <v>0</v>
      </c>
      <c r="D17" s="435">
        <v>0</v>
      </c>
      <c r="E17" s="435">
        <v>0</v>
      </c>
      <c r="F17" s="435">
        <v>0</v>
      </c>
    </row>
    <row r="18" spans="1:6" ht="13.8">
      <c r="A18" s="434" t="s">
        <v>1177</v>
      </c>
      <c r="B18" s="434"/>
      <c r="C18" s="435">
        <v>0</v>
      </c>
      <c r="D18" s="435">
        <v>0</v>
      </c>
      <c r="E18" s="435">
        <v>0</v>
      </c>
      <c r="F18" s="435">
        <v>0</v>
      </c>
    </row>
    <row r="19" spans="1:6" ht="13.8">
      <c r="A19" s="432" t="s">
        <v>1178</v>
      </c>
      <c r="B19" s="436"/>
      <c r="C19" s="435">
        <v>0</v>
      </c>
      <c r="D19" s="435">
        <v>0</v>
      </c>
      <c r="E19" s="435">
        <v>0</v>
      </c>
      <c r="F19" s="435">
        <v>0</v>
      </c>
    </row>
    <row r="20" spans="1:6" ht="13.8">
      <c r="A20" s="432" t="s">
        <v>1179</v>
      </c>
      <c r="B20" s="436"/>
      <c r="C20" s="435">
        <v>0</v>
      </c>
      <c r="D20" s="435">
        <v>0</v>
      </c>
      <c r="E20" s="435">
        <v>0</v>
      </c>
      <c r="F20" s="435">
        <v>0</v>
      </c>
    </row>
    <row r="21" spans="1:6" ht="13.8">
      <c r="A21" s="430"/>
      <c r="B21" s="437"/>
      <c r="C21" s="438"/>
      <c r="D21" s="438"/>
      <c r="E21" s="438"/>
      <c r="F21" s="439"/>
    </row>
    <row r="22" spans="1:6" ht="15">
      <c r="A22" s="426" t="s">
        <v>1180</v>
      </c>
      <c r="B22" s="427"/>
      <c r="C22" s="427"/>
      <c r="D22" s="427"/>
      <c r="E22" s="427"/>
      <c r="F22" s="440"/>
    </row>
    <row r="23" spans="1:6">
      <c r="A23" s="105"/>
      <c r="B23" s="102"/>
      <c r="C23" s="102"/>
      <c r="D23" s="541" t="s">
        <v>1181</v>
      </c>
      <c r="E23" s="542"/>
      <c r="F23" s="543"/>
    </row>
    <row r="24" spans="1:6">
      <c r="A24" s="432" t="s">
        <v>1182</v>
      </c>
      <c r="B24" s="441" t="s">
        <v>1167</v>
      </c>
      <c r="C24" s="442"/>
      <c r="D24" s="443" t="s">
        <v>1183</v>
      </c>
      <c r="E24" s="433" t="s">
        <v>1184</v>
      </c>
      <c r="F24" s="433" t="s">
        <v>1185</v>
      </c>
    </row>
    <row r="25" spans="1:6" ht="13.8">
      <c r="A25" s="434" t="s">
        <v>1186</v>
      </c>
      <c r="B25" s="436" t="s">
        <v>1187</v>
      </c>
      <c r="C25" s="129"/>
      <c r="D25" s="435">
        <v>0</v>
      </c>
      <c r="E25" s="435">
        <v>0</v>
      </c>
      <c r="F25" s="435">
        <v>0</v>
      </c>
    </row>
    <row r="26" spans="1:6" ht="13.8">
      <c r="A26" s="434" t="s">
        <v>1188</v>
      </c>
      <c r="B26" s="436" t="s">
        <v>1187</v>
      </c>
      <c r="C26" s="444"/>
      <c r="D26" s="435">
        <v>0</v>
      </c>
      <c r="E26" s="435">
        <v>0</v>
      </c>
      <c r="F26" s="435">
        <v>0</v>
      </c>
    </row>
    <row r="27" spans="1:6" ht="13.8">
      <c r="A27" s="445"/>
      <c r="B27" s="437"/>
      <c r="C27" s="437"/>
      <c r="D27" s="438"/>
      <c r="E27" s="438"/>
      <c r="F27" s="439"/>
    </row>
    <row r="28" spans="1:6" ht="15">
      <c r="A28" s="426" t="s">
        <v>1189</v>
      </c>
      <c r="B28" s="427"/>
      <c r="C28" s="427"/>
      <c r="D28" s="427"/>
      <c r="E28" s="427"/>
      <c r="F28" s="440"/>
    </row>
    <row r="29" spans="1:6">
      <c r="A29" s="105"/>
      <c r="B29" s="102"/>
      <c r="C29" s="102"/>
      <c r="D29" s="541" t="s">
        <v>1181</v>
      </c>
      <c r="E29" s="542"/>
      <c r="F29" s="543"/>
    </row>
    <row r="30" spans="1:6">
      <c r="A30" s="432" t="s">
        <v>1190</v>
      </c>
      <c r="B30" s="441" t="s">
        <v>1167</v>
      </c>
      <c r="C30" s="442"/>
      <c r="D30" s="443" t="s">
        <v>1183</v>
      </c>
      <c r="E30" s="433" t="s">
        <v>1184</v>
      </c>
      <c r="F30" s="433" t="s">
        <v>1185</v>
      </c>
    </row>
    <row r="31" spans="1:6" ht="13.8">
      <c r="A31" s="434" t="s">
        <v>1191</v>
      </c>
      <c r="B31" s="436" t="s">
        <v>1187</v>
      </c>
      <c r="C31" s="129"/>
      <c r="D31" s="435">
        <v>0</v>
      </c>
      <c r="E31" s="435">
        <v>0</v>
      </c>
      <c r="F31" s="435">
        <v>0</v>
      </c>
    </row>
    <row r="32" spans="1:6" ht="13.8">
      <c r="A32" s="102"/>
      <c r="B32" s="102"/>
      <c r="C32" s="102"/>
      <c r="D32" s="94"/>
    </row>
    <row r="33" spans="1:6" ht="15">
      <c r="A33" s="426" t="s">
        <v>1192</v>
      </c>
      <c r="B33" s="427"/>
      <c r="C33" s="427"/>
      <c r="D33" s="427"/>
      <c r="E33" s="427"/>
      <c r="F33" s="440"/>
    </row>
    <row r="34" spans="1:6">
      <c r="A34" s="437"/>
      <c r="B34" s="437"/>
      <c r="C34" s="437"/>
      <c r="D34" s="437"/>
    </row>
    <row r="35" spans="1:6" ht="26.4">
      <c r="A35" s="446" t="s">
        <v>1166</v>
      </c>
      <c r="B35" s="447" t="s">
        <v>1167</v>
      </c>
      <c r="C35" s="442"/>
      <c r="D35" s="448"/>
      <c r="E35" s="449" t="s">
        <v>1193</v>
      </c>
      <c r="F35" s="450" t="s">
        <v>1194</v>
      </c>
    </row>
    <row r="36" spans="1:6" ht="13.8">
      <c r="A36" s="434" t="s">
        <v>1195</v>
      </c>
      <c r="B36" s="436" t="s">
        <v>1187</v>
      </c>
      <c r="C36" s="129"/>
      <c r="D36" s="129"/>
      <c r="E36" s="435">
        <v>0</v>
      </c>
      <c r="F36" s="435">
        <v>0</v>
      </c>
    </row>
    <row r="37" spans="1:6" ht="13.8">
      <c r="A37" s="434" t="s">
        <v>1196</v>
      </c>
      <c r="B37" s="436" t="s">
        <v>1187</v>
      </c>
      <c r="C37" s="444"/>
      <c r="D37" s="444"/>
      <c r="E37" s="435">
        <v>0</v>
      </c>
      <c r="F37" s="435">
        <v>0</v>
      </c>
    </row>
    <row r="38" spans="1:6" ht="13.8">
      <c r="A38" s="434" t="s">
        <v>1197</v>
      </c>
      <c r="B38" s="436" t="s">
        <v>1187</v>
      </c>
      <c r="C38" s="451"/>
      <c r="D38" s="444"/>
      <c r="E38" s="435">
        <v>0</v>
      </c>
      <c r="F38" s="435">
        <v>0</v>
      </c>
    </row>
    <row r="39" spans="1:6" s="16" customFormat="1" ht="13.8">
      <c r="A39" s="434" t="s">
        <v>1198</v>
      </c>
      <c r="B39" s="436" t="s">
        <v>1187</v>
      </c>
      <c r="C39" s="451"/>
      <c r="D39" s="444"/>
      <c r="E39" s="435">
        <v>0</v>
      </c>
      <c r="F39" s="435">
        <v>0</v>
      </c>
    </row>
    <row r="40" spans="1:6" ht="13.8">
      <c r="A40" s="434" t="s">
        <v>1199</v>
      </c>
      <c r="B40" s="436" t="s">
        <v>1187</v>
      </c>
      <c r="C40" s="451"/>
      <c r="D40" s="444"/>
      <c r="E40" s="435">
        <v>0</v>
      </c>
      <c r="F40" s="435">
        <v>0</v>
      </c>
    </row>
    <row r="42" spans="1:6" ht="15">
      <c r="A42" s="426" t="s">
        <v>1200</v>
      </c>
      <c r="B42" s="427"/>
      <c r="C42" s="427"/>
      <c r="D42" s="427"/>
      <c r="E42" s="427"/>
      <c r="F42" s="440"/>
    </row>
    <row r="43" spans="1:6" ht="12.75" customHeight="1">
      <c r="A43" s="105"/>
      <c r="B43" s="102"/>
      <c r="C43" s="102"/>
      <c r="D43" s="94"/>
    </row>
    <row r="44" spans="1:6">
      <c r="A44" s="432" t="s">
        <v>1166</v>
      </c>
      <c r="B44" s="430" t="s">
        <v>1167</v>
      </c>
      <c r="C44" s="437"/>
      <c r="D44" s="437"/>
      <c r="E44" s="437"/>
      <c r="F44" s="452" t="s">
        <v>1201</v>
      </c>
    </row>
    <row r="45" spans="1:6" ht="13.8">
      <c r="A45" s="434" t="s">
        <v>1202</v>
      </c>
      <c r="B45" s="103" t="s">
        <v>1142</v>
      </c>
      <c r="C45" s="103"/>
      <c r="D45" s="103"/>
      <c r="E45" s="103"/>
      <c r="F45" s="435">
        <v>0</v>
      </c>
    </row>
    <row r="46" spans="1:6" ht="13.8">
      <c r="A46" s="434" t="s">
        <v>1202</v>
      </c>
      <c r="B46" s="103" t="s">
        <v>1203</v>
      </c>
      <c r="C46" s="103"/>
      <c r="D46" s="103"/>
      <c r="E46" s="103"/>
      <c r="F46" s="435">
        <v>0</v>
      </c>
    </row>
    <row r="47" spans="1:6" ht="13.8">
      <c r="A47" s="434" t="s">
        <v>1202</v>
      </c>
      <c r="B47" s="103" t="s">
        <v>1143</v>
      </c>
      <c r="C47" s="103"/>
      <c r="D47" s="103"/>
      <c r="E47" s="103"/>
      <c r="F47" s="435">
        <v>0</v>
      </c>
    </row>
    <row r="48" spans="1:6" ht="13.8">
      <c r="A48" s="434" t="s">
        <v>1202</v>
      </c>
      <c r="B48" s="103" t="s">
        <v>1144</v>
      </c>
      <c r="C48" s="103"/>
      <c r="D48" s="103"/>
      <c r="E48" s="103"/>
      <c r="F48" s="435">
        <v>0</v>
      </c>
    </row>
    <row r="49" spans="1:6" ht="13.8">
      <c r="A49" s="434" t="s">
        <v>1204</v>
      </c>
      <c r="B49" s="103" t="s">
        <v>1142</v>
      </c>
      <c r="C49" s="103"/>
      <c r="D49" s="103"/>
      <c r="E49" s="103"/>
      <c r="F49" s="435">
        <v>0</v>
      </c>
    </row>
    <row r="50" spans="1:6" ht="13.8">
      <c r="A50" s="434" t="s">
        <v>1205</v>
      </c>
      <c r="B50" s="103" t="s">
        <v>1142</v>
      </c>
      <c r="C50" s="103"/>
      <c r="D50" s="103"/>
      <c r="E50" s="103"/>
      <c r="F50" s="435">
        <v>0</v>
      </c>
    </row>
    <row r="51" spans="1:6" ht="13.8">
      <c r="A51" s="434" t="s">
        <v>1205</v>
      </c>
      <c r="B51" s="103" t="s">
        <v>1203</v>
      </c>
      <c r="C51" s="103"/>
      <c r="D51" s="103"/>
      <c r="E51" s="103"/>
      <c r="F51" s="435">
        <v>0</v>
      </c>
    </row>
    <row r="52" spans="1:6" ht="13.8">
      <c r="A52" s="434" t="s">
        <v>1205</v>
      </c>
      <c r="B52" s="103" t="s">
        <v>1143</v>
      </c>
      <c r="C52" s="103"/>
      <c r="D52" s="103"/>
      <c r="E52" s="103"/>
      <c r="F52" s="435">
        <v>0</v>
      </c>
    </row>
    <row r="53" spans="1:6" ht="13.8">
      <c r="A53" s="434" t="s">
        <v>1205</v>
      </c>
      <c r="B53" s="103" t="s">
        <v>1144</v>
      </c>
      <c r="C53" s="103"/>
      <c r="D53" s="103"/>
      <c r="E53" s="103"/>
      <c r="F53" s="435">
        <v>0</v>
      </c>
    </row>
    <row r="54" spans="1:6">
      <c r="A54" s="102"/>
      <c r="B54" s="102"/>
      <c r="C54" s="16"/>
      <c r="D54" s="16"/>
      <c r="E54" s="16"/>
      <c r="F54" s="16"/>
    </row>
    <row r="55" spans="1:6" ht="15">
      <c r="A55" s="106" t="s">
        <v>1206</v>
      </c>
      <c r="B55" s="94"/>
      <c r="C55" s="94"/>
      <c r="D55" s="102"/>
    </row>
    <row r="56" spans="1:6">
      <c r="A56" s="102" t="s">
        <v>1207</v>
      </c>
    </row>
    <row r="57" spans="1:6" ht="13.8">
      <c r="A57" s="102" t="s">
        <v>1208</v>
      </c>
      <c r="B57" s="94"/>
      <c r="C57" s="94"/>
      <c r="D57" s="102"/>
    </row>
    <row r="58" spans="1:6" ht="13.8">
      <c r="A58" s="102"/>
      <c r="B58" s="94"/>
      <c r="C58" s="94"/>
      <c r="D58" s="102"/>
    </row>
    <row r="59" spans="1:6" ht="13.8">
      <c r="A59" s="102"/>
      <c r="B59" s="94"/>
      <c r="C59" s="94"/>
      <c r="D59" s="102"/>
    </row>
    <row r="60" spans="1:6" ht="13.8">
      <c r="A60" s="102"/>
      <c r="B60" s="94"/>
      <c r="C60" s="94"/>
      <c r="D60" s="102"/>
    </row>
    <row r="62" spans="1:6" ht="13.8">
      <c r="A62" s="104"/>
      <c r="B62" s="94"/>
      <c r="C62" s="94"/>
      <c r="D62" s="94"/>
    </row>
    <row r="63" spans="1:6">
      <c r="A63" s="104"/>
    </row>
    <row r="64" spans="1:6">
      <c r="A64" s="104"/>
    </row>
    <row r="65" spans="1:1">
      <c r="A65" s="104"/>
    </row>
  </sheetData>
  <mergeCells count="3">
    <mergeCell ref="C13:F13"/>
    <mergeCell ref="D23:F23"/>
    <mergeCell ref="D29:F29"/>
  </mergeCells>
  <phoneticPr fontId="15"/>
  <conditionalFormatting sqref="D25:F27">
    <cfRule type="cellIs" dxfId="3" priority="2" stopIfTrue="1" operator="equal">
      <formula>"nvt"</formula>
    </cfRule>
  </conditionalFormatting>
  <conditionalFormatting sqref="D31:F31">
    <cfRule type="cellIs" dxfId="2" priority="1" stopIfTrue="1" operator="equal">
      <formula>"nvt"</formula>
    </cfRule>
  </conditionalFormatting>
  <conditionalFormatting sqref="E33:F40">
    <cfRule type="cellIs" dxfId="1" priority="4" stopIfTrue="1" operator="equal">
      <formula>"nvt"</formula>
    </cfRule>
  </conditionalFormatting>
  <conditionalFormatting sqref="F45:F53">
    <cfRule type="cellIs" dxfId="0" priority="12"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000858F295FBD48BC671904C89E77F3" ma:contentTypeVersion="16" ma:contentTypeDescription="Een nieuw document maken." ma:contentTypeScope="" ma:versionID="42f443a33d4d8caeb60c04afb31b8a9d">
  <xsd:schema xmlns:xsd="http://www.w3.org/2001/XMLSchema" xmlns:xs="http://www.w3.org/2001/XMLSchema" xmlns:p="http://schemas.microsoft.com/office/2006/metadata/properties" xmlns:ns2="4746ef10-7315-4667-8ef3-9a2b57944718" xmlns:ns3="3fc53e6e-5c6f-442d-9d41-3b90e48160e6" targetNamespace="http://schemas.microsoft.com/office/2006/metadata/properties" ma:root="true" ma:fieldsID="5c613a2a5a44ff9c038475e00157b3ac" ns2:_="" ns3:_="">
    <xsd:import namespace="4746ef10-7315-4667-8ef3-9a2b57944718"/>
    <xsd:import namespace="3fc53e6e-5c6f-442d-9d41-3b90e48160e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46ef10-7315-4667-8ef3-9a2b5794471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25" nillable="true" ma:displayName="Taxonomy Catch All Column" ma:hidden="true" ma:list="{d7f3a518-9646-478b-9b52-622ad0f1869f}" ma:internalName="TaxCatchAll" ma:showField="CatchAllData" ma:web="4746ef10-7315-4667-8ef3-9a2b5794471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c53e6e-5c6f-442d-9d41-3b90e48160e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746ef10-7315-4667-8ef3-9a2b57944718" xsi:nil="true"/>
    <lcf76f155ced4ddcb4097134ff3c332f xmlns="3fc53e6e-5c6f-442d-9d41-3b90e48160e6">
      <Terms xmlns="http://schemas.microsoft.com/office/infopath/2007/PartnerControls"/>
    </lcf76f155ced4ddcb4097134ff3c332f>
    <_dlc_DocId xmlns="4746ef10-7315-4667-8ef3-9a2b57944718">KEN3FMN5XDHW-131163414-5596</_dlc_DocId>
    <_dlc_DocIdUrl xmlns="4746ef10-7315-4667-8ef3-9a2b57944718">
      <Url>https://hlmr.sharepoint.com/sites/teamsites/Contractmanagement%20FM/_layouts/15/DocIdRedir.aspx?ID=KEN3FMN5XDHW-131163414-5596</Url>
      <Description>KEN3FMN5XDHW-131163414-5596</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9A153A9-160A-4588-810A-8EFDD12FED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46ef10-7315-4667-8ef3-9a2b57944718"/>
    <ds:schemaRef ds:uri="3fc53e6e-5c6f-442d-9d41-3b90e48160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D56EE6-0FD8-4FC4-9A03-8ACC9015181D}">
  <ds:schemaRefs>
    <ds:schemaRef ds:uri="http://purl.org/dc/terms/"/>
    <ds:schemaRef ds:uri="http://schemas.microsoft.com/office/2006/documentManagement/types"/>
    <ds:schemaRef ds:uri="http://schemas.microsoft.com/office/2006/metadata/properties"/>
    <ds:schemaRef ds:uri="http://purl.org/dc/elements/1.1/"/>
    <ds:schemaRef ds:uri="3fc53e6e-5c6f-442d-9d41-3b90e48160e6"/>
    <ds:schemaRef ds:uri="http://www.w3.org/XML/1998/namespace"/>
    <ds:schemaRef ds:uri="http://schemas.microsoft.com/office/infopath/2007/PartnerControls"/>
    <ds:schemaRef ds:uri="http://schemas.openxmlformats.org/package/2006/metadata/core-properties"/>
    <ds:schemaRef ds:uri="4746ef10-7315-4667-8ef3-9a2b57944718"/>
    <ds:schemaRef ds:uri="http://purl.org/dc/dcmitype/"/>
  </ds:schemaRefs>
</ds:datastoreItem>
</file>

<file path=customXml/itemProps3.xml><?xml version="1.0" encoding="utf-8"?>
<ds:datastoreItem xmlns:ds="http://schemas.openxmlformats.org/officeDocument/2006/customXml" ds:itemID="{8DE918FD-9620-4B43-A957-0B7A4749D1AF}">
  <ds:schemaRefs>
    <ds:schemaRef ds:uri="http://schemas.microsoft.com/sharepoint/v3/contenttype/forms"/>
  </ds:schemaRefs>
</ds:datastoreItem>
</file>

<file path=customXml/itemProps4.xml><?xml version="1.0" encoding="utf-8"?>
<ds:datastoreItem xmlns:ds="http://schemas.openxmlformats.org/officeDocument/2006/customXml" ds:itemID="{681535A4-1DD3-47CA-B4B4-D47653BF229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18</vt:i4>
      </vt:variant>
    </vt:vector>
  </HeadingPairs>
  <TitlesOfParts>
    <vt:vector size="31"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11-Vloeronderhoud</vt:lpstr>
      <vt:lpstr>12-Sanitaire voorzieningen</vt:lpstr>
      <vt:lpstr>13-Machinekosten</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'10-Glasbewassing'!Afdruktitels</vt:lpstr>
      <vt:lpstr>'11-Vloeronderhoud'!Afdruktitels</vt:lpstr>
      <vt:lpstr>'12-Sanitaire voorzieningen'!Afdruktitels</vt:lpstr>
      <vt:lpstr>'2-Kosten per locatie'!Afdruktitels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Loosdrecht, Sander van de</cp:lastModifiedBy>
  <cp:revision/>
  <dcterms:created xsi:type="dcterms:W3CDTF">1999-10-05T12:28:40Z</dcterms:created>
  <dcterms:modified xsi:type="dcterms:W3CDTF">2023-09-08T16:40:16Z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0x0101002000858F295FBD48BC671904C89E77F3</vt:lpwstr>
  </property>
  <property fmtid="{D5CDD505-2E9C-101B-9397-08002B2CF9AE}" pid="3" name="_dlc_DocIdItemGuid">
    <vt:lpwstr>71667b1c-04de-477b-abcb-be67a09ae1fb</vt:lpwstr>
  </property>
  <property fmtid="{D5CDD505-2E9C-101B-9397-08002B2CF9AE}" pid="4" name="MediaServiceImageTags">
    <vt:lpwstr/>
  </property>
</Properties>
</file>