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Zwolle\CAR\04) Definitieve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H67" i="1"/>
  <c r="G67" i="1"/>
  <c r="F67" i="1"/>
  <c r="D67" i="1"/>
  <c r="I62" i="1"/>
  <c r="H62" i="1"/>
  <c r="G62" i="1"/>
  <c r="F62" i="1"/>
  <c r="D62" i="1"/>
  <c r="H49" i="1"/>
  <c r="D49" i="1"/>
  <c r="I37" i="1"/>
  <c r="H37" i="1"/>
  <c r="G37" i="1"/>
  <c r="F37" i="1"/>
  <c r="H26" i="1"/>
  <c r="G26" i="1"/>
  <c r="F26" i="1"/>
  <c r="D26" i="1"/>
  <c r="G66" i="1"/>
  <c r="I66" i="1" s="1"/>
  <c r="F61" i="1"/>
  <c r="G61" i="1" s="1"/>
  <c r="I61" i="1" s="1"/>
  <c r="F60" i="1"/>
  <c r="G60" i="1" s="1"/>
  <c r="I60" i="1" s="1"/>
  <c r="H56" i="1"/>
  <c r="E56" i="1"/>
  <c r="F55" i="1"/>
  <c r="G55" i="1" s="1"/>
  <c r="I55" i="1" s="1"/>
  <c r="F53" i="1"/>
  <c r="F56" i="1" s="1"/>
  <c r="D53" i="1"/>
  <c r="F48" i="1"/>
  <c r="G48" i="1" s="1"/>
  <c r="I48" i="1" s="1"/>
  <c r="I49" i="1" s="1"/>
  <c r="H44" i="1"/>
  <c r="E44" i="1"/>
  <c r="D44" i="1"/>
  <c r="F43" i="1"/>
  <c r="G43" i="1" s="1"/>
  <c r="I43" i="1" s="1"/>
  <c r="I42" i="1"/>
  <c r="F41" i="1"/>
  <c r="H32" i="1"/>
  <c r="F32" i="1"/>
  <c r="D32" i="1"/>
  <c r="G31" i="1"/>
  <c r="I31" i="1" s="1"/>
  <c r="G30" i="1"/>
  <c r="I30" i="1" s="1"/>
  <c r="I32" i="1" s="1"/>
  <c r="I25" i="1"/>
  <c r="I26" i="1" s="1"/>
  <c r="H21" i="1"/>
  <c r="G20" i="1"/>
  <c r="I20" i="1" s="1"/>
  <c r="F19" i="1"/>
  <c r="F16" i="1"/>
  <c r="E16" i="1"/>
  <c r="D16" i="1"/>
  <c r="I15" i="1"/>
  <c r="H15" i="1"/>
  <c r="G15" i="1"/>
  <c r="F15" i="1"/>
  <c r="E15" i="1"/>
  <c r="D15" i="1"/>
  <c r="C15" i="1"/>
  <c r="B15" i="1"/>
  <c r="A15" i="1"/>
  <c r="H11" i="1"/>
  <c r="F11" i="1"/>
  <c r="D11" i="1"/>
  <c r="G10" i="1"/>
  <c r="I10" i="1" s="1"/>
  <c r="G9" i="1"/>
  <c r="I9" i="1" s="1"/>
  <c r="F49" i="1" l="1"/>
  <c r="G49" i="1"/>
  <c r="G16" i="1"/>
  <c r="G21" i="1" s="1"/>
  <c r="I11" i="1"/>
  <c r="F21" i="1"/>
  <c r="G32" i="1"/>
  <c r="G11" i="1"/>
  <c r="F44" i="1"/>
  <c r="G53" i="1"/>
  <c r="G56" i="1" s="1"/>
  <c r="I16" i="1"/>
  <c r="I21" i="1" s="1"/>
  <c r="D56" i="1"/>
  <c r="D21" i="1"/>
  <c r="G41" i="1"/>
  <c r="I53" i="1" l="1"/>
  <c r="I56" i="1" s="1"/>
  <c r="G44" i="1"/>
  <c r="I41" i="1"/>
  <c r="I44" i="1" s="1"/>
</calcChain>
</file>

<file path=xl/sharedStrings.xml><?xml version="1.0" encoding="utf-8"?>
<sst xmlns="http://schemas.openxmlformats.org/spreadsheetml/2006/main" count="122" uniqueCount="37">
  <si>
    <t xml:space="preserve"> </t>
  </si>
  <si>
    <t>Datum</t>
  </si>
  <si>
    <t>Nummer</t>
  </si>
  <si>
    <t>Omschrijving</t>
  </si>
  <si>
    <t>Schade</t>
  </si>
  <si>
    <t>Eigen risico</t>
  </si>
  <si>
    <t>Kosten</t>
  </si>
  <si>
    <t>Betaald</t>
  </si>
  <si>
    <t>Reserve</t>
  </si>
  <si>
    <t>Totaal</t>
  </si>
  <si>
    <t>Diefstal rijplaten aannemer</t>
  </si>
  <si>
    <t>Schade geluidsscherm door schoonmaakwerk</t>
  </si>
  <si>
    <t>Schade woningen tijdens sloop Hanzebad</t>
  </si>
  <si>
    <t>Kuip ondergelopen, schade trillingsmeters</t>
  </si>
  <si>
    <t>Schade rvs leuning Blalobrug</t>
  </si>
  <si>
    <t>Waterschade liftinstallatie</t>
  </si>
  <si>
    <t>Waterschade Stadskantoor na loskoppeling</t>
  </si>
  <si>
    <t>Opstalschade agv herinrichting Gasthuisplein</t>
  </si>
  <si>
    <t>Shovel derde onder hardschuim</t>
  </si>
  <si>
    <t>Opstalschade naburig pand tijdens sloop</t>
  </si>
  <si>
    <t>Schade infrarood wegdekverwarmingssysteem</t>
  </si>
  <si>
    <t>Opstalschade agv reconstructiewerkzaamheden</t>
  </si>
  <si>
    <t>Schade datakabels Breezicht fase 1</t>
  </si>
  <si>
    <t>Diefstal koperen leidingen VRI Vechtstraat</t>
  </si>
  <si>
    <t>Opstalschade agv heiwerkzaamheden Breezicht 10</t>
  </si>
  <si>
    <t>partijen</t>
  </si>
  <si>
    <t>Waterschade Stedelijk Museum</t>
  </si>
  <si>
    <t>Stormschade pas geplante bomen N. Leuserdijk</t>
  </si>
  <si>
    <t>2022.0058</t>
  </si>
  <si>
    <t>Schade stelconplaten Breezicht 1 en 2 Stadshagen</t>
  </si>
  <si>
    <t>2022.0165</t>
  </si>
  <si>
    <t>Muur ingestort na wegzuigen zand</t>
  </si>
  <si>
    <t>2023.0132</t>
  </si>
  <si>
    <t>GEMEENTE ZWOLLE</t>
  </si>
  <si>
    <t xml:space="preserve">SCHADESTATISTIEK LAATSTE 10 JAAR </t>
  </si>
  <si>
    <t>D.D. 13 September 2023</t>
  </si>
  <si>
    <t>BIJLAGE C.3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</si>
</sst>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0" fontId="2" fillId="0" borderId="1" xfId="0" applyFont="1" applyBorder="1"/>
    <xf numFmtId="0" fontId="3" fillId="0" borderId="0" xfId="0" applyNumberFormat="1" applyFont="1" applyFill="1" applyBorder="1"/>
    <xf numFmtId="0" fontId="3" fillId="0" borderId="0" xfId="0" applyFont="1"/>
    <xf numFmtId="14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Fill="1" applyBorder="1"/>
    <xf numFmtId="0" fontId="0" fillId="0" borderId="2" xfId="0" applyFill="1" applyBorder="1"/>
    <xf numFmtId="3" fontId="0" fillId="0" borderId="2" xfId="0" applyNumberFormat="1" applyBorder="1"/>
    <xf numFmtId="0" fontId="4" fillId="0" borderId="3" xfId="0" applyFont="1" applyFill="1" applyBorder="1"/>
    <xf numFmtId="3" fontId="4" fillId="0" borderId="4" xfId="0" applyNumberFormat="1" applyFont="1" applyBorder="1"/>
    <xf numFmtId="3" fontId="4" fillId="0" borderId="5" xfId="0" applyNumberFormat="1" applyFont="1" applyBorder="1"/>
    <xf numFmtId="0" fontId="4" fillId="0" borderId="6" xfId="0" applyFont="1" applyFill="1" applyBorder="1"/>
    <xf numFmtId="0" fontId="0" fillId="0" borderId="0" xfId="0" applyNumberFormat="1"/>
    <xf numFmtId="49" fontId="2" fillId="0" borderId="0" xfId="0" applyNumberFormat="1" applyFont="1"/>
    <xf numFmtId="49" fontId="0" fillId="0" borderId="0" xfId="0" applyNumberFormat="1"/>
    <xf numFmtId="0" fontId="0" fillId="0" borderId="2" xfId="0" applyBorder="1"/>
    <xf numFmtId="3" fontId="4" fillId="0" borderId="7" xfId="0" applyNumberFormat="1" applyFont="1" applyBorder="1"/>
    <xf numFmtId="3" fontId="4" fillId="0" borderId="8" xfId="0" applyNumberFormat="1" applyFont="1" applyBorder="1"/>
    <xf numFmtId="0" fontId="2" fillId="0" borderId="2" xfId="0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9"/>
  <sheetViews>
    <sheetView tabSelected="1" workbookViewId="0">
      <selection activeCell="A3" sqref="A3"/>
    </sheetView>
  </sheetViews>
  <sheetFormatPr defaultRowHeight="15" x14ac:dyDescent="0.25"/>
  <cols>
    <col min="1" max="1" width="12.42578125" customWidth="1"/>
    <col min="3" max="3" width="44.7109375" customWidth="1"/>
    <col min="4" max="4" width="10.85546875" style="1" bestFit="1" customWidth="1"/>
    <col min="5" max="6" width="13.28515625" style="1" customWidth="1"/>
    <col min="7" max="7" width="12" style="1" customWidth="1"/>
    <col min="8" max="8" width="11.7109375" style="1" customWidth="1"/>
    <col min="9" max="9" width="13.7109375" style="1" customWidth="1"/>
    <col min="10" max="10" width="13" customWidth="1"/>
    <col min="257" max="257" width="10.140625" customWidth="1"/>
    <col min="259" max="259" width="44.7109375" customWidth="1"/>
    <col min="260" max="260" width="10.85546875" bestFit="1" customWidth="1"/>
    <col min="261" max="262" width="13.28515625" customWidth="1"/>
    <col min="263" max="263" width="12" customWidth="1"/>
    <col min="264" max="264" width="11.7109375" customWidth="1"/>
    <col min="265" max="265" width="13.7109375" customWidth="1"/>
    <col min="266" max="266" width="13" customWidth="1"/>
    <col min="513" max="513" width="10.140625" customWidth="1"/>
    <col min="515" max="515" width="44.7109375" customWidth="1"/>
    <col min="516" max="516" width="10.85546875" bestFit="1" customWidth="1"/>
    <col min="517" max="518" width="13.28515625" customWidth="1"/>
    <col min="519" max="519" width="12" customWidth="1"/>
    <col min="520" max="520" width="11.7109375" customWidth="1"/>
    <col min="521" max="521" width="13.7109375" customWidth="1"/>
    <col min="522" max="522" width="13" customWidth="1"/>
    <col min="769" max="769" width="10.140625" customWidth="1"/>
    <col min="771" max="771" width="44.7109375" customWidth="1"/>
    <col min="772" max="772" width="10.85546875" bestFit="1" customWidth="1"/>
    <col min="773" max="774" width="13.28515625" customWidth="1"/>
    <col min="775" max="775" width="12" customWidth="1"/>
    <col min="776" max="776" width="11.7109375" customWidth="1"/>
    <col min="777" max="777" width="13.7109375" customWidth="1"/>
    <col min="778" max="778" width="13" customWidth="1"/>
    <col min="1025" max="1025" width="10.140625" customWidth="1"/>
    <col min="1027" max="1027" width="44.7109375" customWidth="1"/>
    <col min="1028" max="1028" width="10.85546875" bestFit="1" customWidth="1"/>
    <col min="1029" max="1030" width="13.28515625" customWidth="1"/>
    <col min="1031" max="1031" width="12" customWidth="1"/>
    <col min="1032" max="1032" width="11.7109375" customWidth="1"/>
    <col min="1033" max="1033" width="13.7109375" customWidth="1"/>
    <col min="1034" max="1034" width="13" customWidth="1"/>
    <col min="1281" max="1281" width="10.140625" customWidth="1"/>
    <col min="1283" max="1283" width="44.7109375" customWidth="1"/>
    <col min="1284" max="1284" width="10.85546875" bestFit="1" customWidth="1"/>
    <col min="1285" max="1286" width="13.28515625" customWidth="1"/>
    <col min="1287" max="1287" width="12" customWidth="1"/>
    <col min="1288" max="1288" width="11.7109375" customWidth="1"/>
    <col min="1289" max="1289" width="13.7109375" customWidth="1"/>
    <col min="1290" max="1290" width="13" customWidth="1"/>
    <col min="1537" max="1537" width="10.140625" customWidth="1"/>
    <col min="1539" max="1539" width="44.7109375" customWidth="1"/>
    <col min="1540" max="1540" width="10.85546875" bestFit="1" customWidth="1"/>
    <col min="1541" max="1542" width="13.28515625" customWidth="1"/>
    <col min="1543" max="1543" width="12" customWidth="1"/>
    <col min="1544" max="1544" width="11.7109375" customWidth="1"/>
    <col min="1545" max="1545" width="13.7109375" customWidth="1"/>
    <col min="1546" max="1546" width="13" customWidth="1"/>
    <col min="1793" max="1793" width="10.140625" customWidth="1"/>
    <col min="1795" max="1795" width="44.7109375" customWidth="1"/>
    <col min="1796" max="1796" width="10.85546875" bestFit="1" customWidth="1"/>
    <col min="1797" max="1798" width="13.28515625" customWidth="1"/>
    <col min="1799" max="1799" width="12" customWidth="1"/>
    <col min="1800" max="1800" width="11.7109375" customWidth="1"/>
    <col min="1801" max="1801" width="13.7109375" customWidth="1"/>
    <col min="1802" max="1802" width="13" customWidth="1"/>
    <col min="2049" max="2049" width="10.140625" customWidth="1"/>
    <col min="2051" max="2051" width="44.7109375" customWidth="1"/>
    <col min="2052" max="2052" width="10.85546875" bestFit="1" customWidth="1"/>
    <col min="2053" max="2054" width="13.28515625" customWidth="1"/>
    <col min="2055" max="2055" width="12" customWidth="1"/>
    <col min="2056" max="2056" width="11.7109375" customWidth="1"/>
    <col min="2057" max="2057" width="13.7109375" customWidth="1"/>
    <col min="2058" max="2058" width="13" customWidth="1"/>
    <col min="2305" max="2305" width="10.140625" customWidth="1"/>
    <col min="2307" max="2307" width="44.7109375" customWidth="1"/>
    <col min="2308" max="2308" width="10.85546875" bestFit="1" customWidth="1"/>
    <col min="2309" max="2310" width="13.28515625" customWidth="1"/>
    <col min="2311" max="2311" width="12" customWidth="1"/>
    <col min="2312" max="2312" width="11.7109375" customWidth="1"/>
    <col min="2313" max="2313" width="13.7109375" customWidth="1"/>
    <col min="2314" max="2314" width="13" customWidth="1"/>
    <col min="2561" max="2561" width="10.140625" customWidth="1"/>
    <col min="2563" max="2563" width="44.7109375" customWidth="1"/>
    <col min="2564" max="2564" width="10.85546875" bestFit="1" customWidth="1"/>
    <col min="2565" max="2566" width="13.28515625" customWidth="1"/>
    <col min="2567" max="2567" width="12" customWidth="1"/>
    <col min="2568" max="2568" width="11.7109375" customWidth="1"/>
    <col min="2569" max="2569" width="13.7109375" customWidth="1"/>
    <col min="2570" max="2570" width="13" customWidth="1"/>
    <col min="2817" max="2817" width="10.140625" customWidth="1"/>
    <col min="2819" max="2819" width="44.7109375" customWidth="1"/>
    <col min="2820" max="2820" width="10.85546875" bestFit="1" customWidth="1"/>
    <col min="2821" max="2822" width="13.28515625" customWidth="1"/>
    <col min="2823" max="2823" width="12" customWidth="1"/>
    <col min="2824" max="2824" width="11.7109375" customWidth="1"/>
    <col min="2825" max="2825" width="13.7109375" customWidth="1"/>
    <col min="2826" max="2826" width="13" customWidth="1"/>
    <col min="3073" max="3073" width="10.140625" customWidth="1"/>
    <col min="3075" max="3075" width="44.7109375" customWidth="1"/>
    <col min="3076" max="3076" width="10.85546875" bestFit="1" customWidth="1"/>
    <col min="3077" max="3078" width="13.28515625" customWidth="1"/>
    <col min="3079" max="3079" width="12" customWidth="1"/>
    <col min="3080" max="3080" width="11.7109375" customWidth="1"/>
    <col min="3081" max="3081" width="13.7109375" customWidth="1"/>
    <col min="3082" max="3082" width="13" customWidth="1"/>
    <col min="3329" max="3329" width="10.140625" customWidth="1"/>
    <col min="3331" max="3331" width="44.7109375" customWidth="1"/>
    <col min="3332" max="3332" width="10.85546875" bestFit="1" customWidth="1"/>
    <col min="3333" max="3334" width="13.28515625" customWidth="1"/>
    <col min="3335" max="3335" width="12" customWidth="1"/>
    <col min="3336" max="3336" width="11.7109375" customWidth="1"/>
    <col min="3337" max="3337" width="13.7109375" customWidth="1"/>
    <col min="3338" max="3338" width="13" customWidth="1"/>
    <col min="3585" max="3585" width="10.140625" customWidth="1"/>
    <col min="3587" max="3587" width="44.7109375" customWidth="1"/>
    <col min="3588" max="3588" width="10.85546875" bestFit="1" customWidth="1"/>
    <col min="3589" max="3590" width="13.28515625" customWidth="1"/>
    <col min="3591" max="3591" width="12" customWidth="1"/>
    <col min="3592" max="3592" width="11.7109375" customWidth="1"/>
    <col min="3593" max="3593" width="13.7109375" customWidth="1"/>
    <col min="3594" max="3594" width="13" customWidth="1"/>
    <col min="3841" max="3841" width="10.140625" customWidth="1"/>
    <col min="3843" max="3843" width="44.7109375" customWidth="1"/>
    <col min="3844" max="3844" width="10.85546875" bestFit="1" customWidth="1"/>
    <col min="3845" max="3846" width="13.28515625" customWidth="1"/>
    <col min="3847" max="3847" width="12" customWidth="1"/>
    <col min="3848" max="3848" width="11.7109375" customWidth="1"/>
    <col min="3849" max="3849" width="13.7109375" customWidth="1"/>
    <col min="3850" max="3850" width="13" customWidth="1"/>
    <col min="4097" max="4097" width="10.140625" customWidth="1"/>
    <col min="4099" max="4099" width="44.7109375" customWidth="1"/>
    <col min="4100" max="4100" width="10.85546875" bestFit="1" customWidth="1"/>
    <col min="4101" max="4102" width="13.28515625" customWidth="1"/>
    <col min="4103" max="4103" width="12" customWidth="1"/>
    <col min="4104" max="4104" width="11.7109375" customWidth="1"/>
    <col min="4105" max="4105" width="13.7109375" customWidth="1"/>
    <col min="4106" max="4106" width="13" customWidth="1"/>
    <col min="4353" max="4353" width="10.140625" customWidth="1"/>
    <col min="4355" max="4355" width="44.7109375" customWidth="1"/>
    <col min="4356" max="4356" width="10.85546875" bestFit="1" customWidth="1"/>
    <col min="4357" max="4358" width="13.28515625" customWidth="1"/>
    <col min="4359" max="4359" width="12" customWidth="1"/>
    <col min="4360" max="4360" width="11.7109375" customWidth="1"/>
    <col min="4361" max="4361" width="13.7109375" customWidth="1"/>
    <col min="4362" max="4362" width="13" customWidth="1"/>
    <col min="4609" max="4609" width="10.140625" customWidth="1"/>
    <col min="4611" max="4611" width="44.7109375" customWidth="1"/>
    <col min="4612" max="4612" width="10.85546875" bestFit="1" customWidth="1"/>
    <col min="4613" max="4614" width="13.28515625" customWidth="1"/>
    <col min="4615" max="4615" width="12" customWidth="1"/>
    <col min="4616" max="4616" width="11.7109375" customWidth="1"/>
    <col min="4617" max="4617" width="13.7109375" customWidth="1"/>
    <col min="4618" max="4618" width="13" customWidth="1"/>
    <col min="4865" max="4865" width="10.140625" customWidth="1"/>
    <col min="4867" max="4867" width="44.7109375" customWidth="1"/>
    <col min="4868" max="4868" width="10.85546875" bestFit="1" customWidth="1"/>
    <col min="4869" max="4870" width="13.28515625" customWidth="1"/>
    <col min="4871" max="4871" width="12" customWidth="1"/>
    <col min="4872" max="4872" width="11.7109375" customWidth="1"/>
    <col min="4873" max="4873" width="13.7109375" customWidth="1"/>
    <col min="4874" max="4874" width="13" customWidth="1"/>
    <col min="5121" max="5121" width="10.140625" customWidth="1"/>
    <col min="5123" max="5123" width="44.7109375" customWidth="1"/>
    <col min="5124" max="5124" width="10.85546875" bestFit="1" customWidth="1"/>
    <col min="5125" max="5126" width="13.28515625" customWidth="1"/>
    <col min="5127" max="5127" width="12" customWidth="1"/>
    <col min="5128" max="5128" width="11.7109375" customWidth="1"/>
    <col min="5129" max="5129" width="13.7109375" customWidth="1"/>
    <col min="5130" max="5130" width="13" customWidth="1"/>
    <col min="5377" max="5377" width="10.140625" customWidth="1"/>
    <col min="5379" max="5379" width="44.7109375" customWidth="1"/>
    <col min="5380" max="5380" width="10.85546875" bestFit="1" customWidth="1"/>
    <col min="5381" max="5382" width="13.28515625" customWidth="1"/>
    <col min="5383" max="5383" width="12" customWidth="1"/>
    <col min="5384" max="5384" width="11.7109375" customWidth="1"/>
    <col min="5385" max="5385" width="13.7109375" customWidth="1"/>
    <col min="5386" max="5386" width="13" customWidth="1"/>
    <col min="5633" max="5633" width="10.140625" customWidth="1"/>
    <col min="5635" max="5635" width="44.7109375" customWidth="1"/>
    <col min="5636" max="5636" width="10.85546875" bestFit="1" customWidth="1"/>
    <col min="5637" max="5638" width="13.28515625" customWidth="1"/>
    <col min="5639" max="5639" width="12" customWidth="1"/>
    <col min="5640" max="5640" width="11.7109375" customWidth="1"/>
    <col min="5641" max="5641" width="13.7109375" customWidth="1"/>
    <col min="5642" max="5642" width="13" customWidth="1"/>
    <col min="5889" max="5889" width="10.140625" customWidth="1"/>
    <col min="5891" max="5891" width="44.7109375" customWidth="1"/>
    <col min="5892" max="5892" width="10.85546875" bestFit="1" customWidth="1"/>
    <col min="5893" max="5894" width="13.28515625" customWidth="1"/>
    <col min="5895" max="5895" width="12" customWidth="1"/>
    <col min="5896" max="5896" width="11.7109375" customWidth="1"/>
    <col min="5897" max="5897" width="13.7109375" customWidth="1"/>
    <col min="5898" max="5898" width="13" customWidth="1"/>
    <col min="6145" max="6145" width="10.140625" customWidth="1"/>
    <col min="6147" max="6147" width="44.7109375" customWidth="1"/>
    <col min="6148" max="6148" width="10.85546875" bestFit="1" customWidth="1"/>
    <col min="6149" max="6150" width="13.28515625" customWidth="1"/>
    <col min="6151" max="6151" width="12" customWidth="1"/>
    <col min="6152" max="6152" width="11.7109375" customWidth="1"/>
    <col min="6153" max="6153" width="13.7109375" customWidth="1"/>
    <col min="6154" max="6154" width="13" customWidth="1"/>
    <col min="6401" max="6401" width="10.140625" customWidth="1"/>
    <col min="6403" max="6403" width="44.7109375" customWidth="1"/>
    <col min="6404" max="6404" width="10.85546875" bestFit="1" customWidth="1"/>
    <col min="6405" max="6406" width="13.28515625" customWidth="1"/>
    <col min="6407" max="6407" width="12" customWidth="1"/>
    <col min="6408" max="6408" width="11.7109375" customWidth="1"/>
    <col min="6409" max="6409" width="13.7109375" customWidth="1"/>
    <col min="6410" max="6410" width="13" customWidth="1"/>
    <col min="6657" max="6657" width="10.140625" customWidth="1"/>
    <col min="6659" max="6659" width="44.7109375" customWidth="1"/>
    <col min="6660" max="6660" width="10.85546875" bestFit="1" customWidth="1"/>
    <col min="6661" max="6662" width="13.28515625" customWidth="1"/>
    <col min="6663" max="6663" width="12" customWidth="1"/>
    <col min="6664" max="6664" width="11.7109375" customWidth="1"/>
    <col min="6665" max="6665" width="13.7109375" customWidth="1"/>
    <col min="6666" max="6666" width="13" customWidth="1"/>
    <col min="6913" max="6913" width="10.140625" customWidth="1"/>
    <col min="6915" max="6915" width="44.7109375" customWidth="1"/>
    <col min="6916" max="6916" width="10.85546875" bestFit="1" customWidth="1"/>
    <col min="6917" max="6918" width="13.28515625" customWidth="1"/>
    <col min="6919" max="6919" width="12" customWidth="1"/>
    <col min="6920" max="6920" width="11.7109375" customWidth="1"/>
    <col min="6921" max="6921" width="13.7109375" customWidth="1"/>
    <col min="6922" max="6922" width="13" customWidth="1"/>
    <col min="7169" max="7169" width="10.140625" customWidth="1"/>
    <col min="7171" max="7171" width="44.7109375" customWidth="1"/>
    <col min="7172" max="7172" width="10.85546875" bestFit="1" customWidth="1"/>
    <col min="7173" max="7174" width="13.28515625" customWidth="1"/>
    <col min="7175" max="7175" width="12" customWidth="1"/>
    <col min="7176" max="7176" width="11.7109375" customWidth="1"/>
    <col min="7177" max="7177" width="13.7109375" customWidth="1"/>
    <col min="7178" max="7178" width="13" customWidth="1"/>
    <col min="7425" max="7425" width="10.140625" customWidth="1"/>
    <col min="7427" max="7427" width="44.7109375" customWidth="1"/>
    <col min="7428" max="7428" width="10.85546875" bestFit="1" customWidth="1"/>
    <col min="7429" max="7430" width="13.28515625" customWidth="1"/>
    <col min="7431" max="7431" width="12" customWidth="1"/>
    <col min="7432" max="7432" width="11.7109375" customWidth="1"/>
    <col min="7433" max="7433" width="13.7109375" customWidth="1"/>
    <col min="7434" max="7434" width="13" customWidth="1"/>
    <col min="7681" max="7681" width="10.140625" customWidth="1"/>
    <col min="7683" max="7683" width="44.7109375" customWidth="1"/>
    <col min="7684" max="7684" width="10.85546875" bestFit="1" customWidth="1"/>
    <col min="7685" max="7686" width="13.28515625" customWidth="1"/>
    <col min="7687" max="7687" width="12" customWidth="1"/>
    <col min="7688" max="7688" width="11.7109375" customWidth="1"/>
    <col min="7689" max="7689" width="13.7109375" customWidth="1"/>
    <col min="7690" max="7690" width="13" customWidth="1"/>
    <col min="7937" max="7937" width="10.140625" customWidth="1"/>
    <col min="7939" max="7939" width="44.7109375" customWidth="1"/>
    <col min="7940" max="7940" width="10.85546875" bestFit="1" customWidth="1"/>
    <col min="7941" max="7942" width="13.28515625" customWidth="1"/>
    <col min="7943" max="7943" width="12" customWidth="1"/>
    <col min="7944" max="7944" width="11.7109375" customWidth="1"/>
    <col min="7945" max="7945" width="13.7109375" customWidth="1"/>
    <col min="7946" max="7946" width="13" customWidth="1"/>
    <col min="8193" max="8193" width="10.140625" customWidth="1"/>
    <col min="8195" max="8195" width="44.7109375" customWidth="1"/>
    <col min="8196" max="8196" width="10.85546875" bestFit="1" customWidth="1"/>
    <col min="8197" max="8198" width="13.28515625" customWidth="1"/>
    <col min="8199" max="8199" width="12" customWidth="1"/>
    <col min="8200" max="8200" width="11.7109375" customWidth="1"/>
    <col min="8201" max="8201" width="13.7109375" customWidth="1"/>
    <col min="8202" max="8202" width="13" customWidth="1"/>
    <col min="8449" max="8449" width="10.140625" customWidth="1"/>
    <col min="8451" max="8451" width="44.7109375" customWidth="1"/>
    <col min="8452" max="8452" width="10.85546875" bestFit="1" customWidth="1"/>
    <col min="8453" max="8454" width="13.28515625" customWidth="1"/>
    <col min="8455" max="8455" width="12" customWidth="1"/>
    <col min="8456" max="8456" width="11.7109375" customWidth="1"/>
    <col min="8457" max="8457" width="13.7109375" customWidth="1"/>
    <col min="8458" max="8458" width="13" customWidth="1"/>
    <col min="8705" max="8705" width="10.140625" customWidth="1"/>
    <col min="8707" max="8707" width="44.7109375" customWidth="1"/>
    <col min="8708" max="8708" width="10.85546875" bestFit="1" customWidth="1"/>
    <col min="8709" max="8710" width="13.28515625" customWidth="1"/>
    <col min="8711" max="8711" width="12" customWidth="1"/>
    <col min="8712" max="8712" width="11.7109375" customWidth="1"/>
    <col min="8713" max="8713" width="13.7109375" customWidth="1"/>
    <col min="8714" max="8714" width="13" customWidth="1"/>
    <col min="8961" max="8961" width="10.140625" customWidth="1"/>
    <col min="8963" max="8963" width="44.7109375" customWidth="1"/>
    <col min="8964" max="8964" width="10.85546875" bestFit="1" customWidth="1"/>
    <col min="8965" max="8966" width="13.28515625" customWidth="1"/>
    <col min="8967" max="8967" width="12" customWidth="1"/>
    <col min="8968" max="8968" width="11.7109375" customWidth="1"/>
    <col min="8969" max="8969" width="13.7109375" customWidth="1"/>
    <col min="8970" max="8970" width="13" customWidth="1"/>
    <col min="9217" max="9217" width="10.140625" customWidth="1"/>
    <col min="9219" max="9219" width="44.7109375" customWidth="1"/>
    <col min="9220" max="9220" width="10.85546875" bestFit="1" customWidth="1"/>
    <col min="9221" max="9222" width="13.28515625" customWidth="1"/>
    <col min="9223" max="9223" width="12" customWidth="1"/>
    <col min="9224" max="9224" width="11.7109375" customWidth="1"/>
    <col min="9225" max="9225" width="13.7109375" customWidth="1"/>
    <col min="9226" max="9226" width="13" customWidth="1"/>
    <col min="9473" max="9473" width="10.140625" customWidth="1"/>
    <col min="9475" max="9475" width="44.7109375" customWidth="1"/>
    <col min="9476" max="9476" width="10.85546875" bestFit="1" customWidth="1"/>
    <col min="9477" max="9478" width="13.28515625" customWidth="1"/>
    <col min="9479" max="9479" width="12" customWidth="1"/>
    <col min="9480" max="9480" width="11.7109375" customWidth="1"/>
    <col min="9481" max="9481" width="13.7109375" customWidth="1"/>
    <col min="9482" max="9482" width="13" customWidth="1"/>
    <col min="9729" max="9729" width="10.140625" customWidth="1"/>
    <col min="9731" max="9731" width="44.7109375" customWidth="1"/>
    <col min="9732" max="9732" width="10.85546875" bestFit="1" customWidth="1"/>
    <col min="9733" max="9734" width="13.28515625" customWidth="1"/>
    <col min="9735" max="9735" width="12" customWidth="1"/>
    <col min="9736" max="9736" width="11.7109375" customWidth="1"/>
    <col min="9737" max="9737" width="13.7109375" customWidth="1"/>
    <col min="9738" max="9738" width="13" customWidth="1"/>
    <col min="9985" max="9985" width="10.140625" customWidth="1"/>
    <col min="9987" max="9987" width="44.7109375" customWidth="1"/>
    <col min="9988" max="9988" width="10.85546875" bestFit="1" customWidth="1"/>
    <col min="9989" max="9990" width="13.28515625" customWidth="1"/>
    <col min="9991" max="9991" width="12" customWidth="1"/>
    <col min="9992" max="9992" width="11.7109375" customWidth="1"/>
    <col min="9993" max="9993" width="13.7109375" customWidth="1"/>
    <col min="9994" max="9994" width="13" customWidth="1"/>
    <col min="10241" max="10241" width="10.140625" customWidth="1"/>
    <col min="10243" max="10243" width="44.7109375" customWidth="1"/>
    <col min="10244" max="10244" width="10.85546875" bestFit="1" customWidth="1"/>
    <col min="10245" max="10246" width="13.28515625" customWidth="1"/>
    <col min="10247" max="10247" width="12" customWidth="1"/>
    <col min="10248" max="10248" width="11.7109375" customWidth="1"/>
    <col min="10249" max="10249" width="13.7109375" customWidth="1"/>
    <col min="10250" max="10250" width="13" customWidth="1"/>
    <col min="10497" max="10497" width="10.140625" customWidth="1"/>
    <col min="10499" max="10499" width="44.7109375" customWidth="1"/>
    <col min="10500" max="10500" width="10.85546875" bestFit="1" customWidth="1"/>
    <col min="10501" max="10502" width="13.28515625" customWidth="1"/>
    <col min="10503" max="10503" width="12" customWidth="1"/>
    <col min="10504" max="10504" width="11.7109375" customWidth="1"/>
    <col min="10505" max="10505" width="13.7109375" customWidth="1"/>
    <col min="10506" max="10506" width="13" customWidth="1"/>
    <col min="10753" max="10753" width="10.140625" customWidth="1"/>
    <col min="10755" max="10755" width="44.7109375" customWidth="1"/>
    <col min="10756" max="10756" width="10.85546875" bestFit="1" customWidth="1"/>
    <col min="10757" max="10758" width="13.28515625" customWidth="1"/>
    <col min="10759" max="10759" width="12" customWidth="1"/>
    <col min="10760" max="10760" width="11.7109375" customWidth="1"/>
    <col min="10761" max="10761" width="13.7109375" customWidth="1"/>
    <col min="10762" max="10762" width="13" customWidth="1"/>
    <col min="11009" max="11009" width="10.140625" customWidth="1"/>
    <col min="11011" max="11011" width="44.7109375" customWidth="1"/>
    <col min="11012" max="11012" width="10.85546875" bestFit="1" customWidth="1"/>
    <col min="11013" max="11014" width="13.28515625" customWidth="1"/>
    <col min="11015" max="11015" width="12" customWidth="1"/>
    <col min="11016" max="11016" width="11.7109375" customWidth="1"/>
    <col min="11017" max="11017" width="13.7109375" customWidth="1"/>
    <col min="11018" max="11018" width="13" customWidth="1"/>
    <col min="11265" max="11265" width="10.140625" customWidth="1"/>
    <col min="11267" max="11267" width="44.7109375" customWidth="1"/>
    <col min="11268" max="11268" width="10.85546875" bestFit="1" customWidth="1"/>
    <col min="11269" max="11270" width="13.28515625" customWidth="1"/>
    <col min="11271" max="11271" width="12" customWidth="1"/>
    <col min="11272" max="11272" width="11.7109375" customWidth="1"/>
    <col min="11273" max="11273" width="13.7109375" customWidth="1"/>
    <col min="11274" max="11274" width="13" customWidth="1"/>
    <col min="11521" max="11521" width="10.140625" customWidth="1"/>
    <col min="11523" max="11523" width="44.7109375" customWidth="1"/>
    <col min="11524" max="11524" width="10.85546875" bestFit="1" customWidth="1"/>
    <col min="11525" max="11526" width="13.28515625" customWidth="1"/>
    <col min="11527" max="11527" width="12" customWidth="1"/>
    <col min="11528" max="11528" width="11.7109375" customWidth="1"/>
    <col min="11529" max="11529" width="13.7109375" customWidth="1"/>
    <col min="11530" max="11530" width="13" customWidth="1"/>
    <col min="11777" max="11777" width="10.140625" customWidth="1"/>
    <col min="11779" max="11779" width="44.7109375" customWidth="1"/>
    <col min="11780" max="11780" width="10.85546875" bestFit="1" customWidth="1"/>
    <col min="11781" max="11782" width="13.28515625" customWidth="1"/>
    <col min="11783" max="11783" width="12" customWidth="1"/>
    <col min="11784" max="11784" width="11.7109375" customWidth="1"/>
    <col min="11785" max="11785" width="13.7109375" customWidth="1"/>
    <col min="11786" max="11786" width="13" customWidth="1"/>
    <col min="12033" max="12033" width="10.140625" customWidth="1"/>
    <col min="12035" max="12035" width="44.7109375" customWidth="1"/>
    <col min="12036" max="12036" width="10.85546875" bestFit="1" customWidth="1"/>
    <col min="12037" max="12038" width="13.28515625" customWidth="1"/>
    <col min="12039" max="12039" width="12" customWidth="1"/>
    <col min="12040" max="12040" width="11.7109375" customWidth="1"/>
    <col min="12041" max="12041" width="13.7109375" customWidth="1"/>
    <col min="12042" max="12042" width="13" customWidth="1"/>
    <col min="12289" max="12289" width="10.140625" customWidth="1"/>
    <col min="12291" max="12291" width="44.7109375" customWidth="1"/>
    <col min="12292" max="12292" width="10.85546875" bestFit="1" customWidth="1"/>
    <col min="12293" max="12294" width="13.28515625" customWidth="1"/>
    <col min="12295" max="12295" width="12" customWidth="1"/>
    <col min="12296" max="12296" width="11.7109375" customWidth="1"/>
    <col min="12297" max="12297" width="13.7109375" customWidth="1"/>
    <col min="12298" max="12298" width="13" customWidth="1"/>
    <col min="12545" max="12545" width="10.140625" customWidth="1"/>
    <col min="12547" max="12547" width="44.7109375" customWidth="1"/>
    <col min="12548" max="12548" width="10.85546875" bestFit="1" customWidth="1"/>
    <col min="12549" max="12550" width="13.28515625" customWidth="1"/>
    <col min="12551" max="12551" width="12" customWidth="1"/>
    <col min="12552" max="12552" width="11.7109375" customWidth="1"/>
    <col min="12553" max="12553" width="13.7109375" customWidth="1"/>
    <col min="12554" max="12554" width="13" customWidth="1"/>
    <col min="12801" max="12801" width="10.140625" customWidth="1"/>
    <col min="12803" max="12803" width="44.7109375" customWidth="1"/>
    <col min="12804" max="12804" width="10.85546875" bestFit="1" customWidth="1"/>
    <col min="12805" max="12806" width="13.28515625" customWidth="1"/>
    <col min="12807" max="12807" width="12" customWidth="1"/>
    <col min="12808" max="12808" width="11.7109375" customWidth="1"/>
    <col min="12809" max="12809" width="13.7109375" customWidth="1"/>
    <col min="12810" max="12810" width="13" customWidth="1"/>
    <col min="13057" max="13057" width="10.140625" customWidth="1"/>
    <col min="13059" max="13059" width="44.7109375" customWidth="1"/>
    <col min="13060" max="13060" width="10.85546875" bestFit="1" customWidth="1"/>
    <col min="13061" max="13062" width="13.28515625" customWidth="1"/>
    <col min="13063" max="13063" width="12" customWidth="1"/>
    <col min="13064" max="13064" width="11.7109375" customWidth="1"/>
    <col min="13065" max="13065" width="13.7109375" customWidth="1"/>
    <col min="13066" max="13066" width="13" customWidth="1"/>
    <col min="13313" max="13313" width="10.140625" customWidth="1"/>
    <col min="13315" max="13315" width="44.7109375" customWidth="1"/>
    <col min="13316" max="13316" width="10.85546875" bestFit="1" customWidth="1"/>
    <col min="13317" max="13318" width="13.28515625" customWidth="1"/>
    <col min="13319" max="13319" width="12" customWidth="1"/>
    <col min="13320" max="13320" width="11.7109375" customWidth="1"/>
    <col min="13321" max="13321" width="13.7109375" customWidth="1"/>
    <col min="13322" max="13322" width="13" customWidth="1"/>
    <col min="13569" max="13569" width="10.140625" customWidth="1"/>
    <col min="13571" max="13571" width="44.7109375" customWidth="1"/>
    <col min="13572" max="13572" width="10.85546875" bestFit="1" customWidth="1"/>
    <col min="13573" max="13574" width="13.28515625" customWidth="1"/>
    <col min="13575" max="13575" width="12" customWidth="1"/>
    <col min="13576" max="13576" width="11.7109375" customWidth="1"/>
    <col min="13577" max="13577" width="13.7109375" customWidth="1"/>
    <col min="13578" max="13578" width="13" customWidth="1"/>
    <col min="13825" max="13825" width="10.140625" customWidth="1"/>
    <col min="13827" max="13827" width="44.7109375" customWidth="1"/>
    <col min="13828" max="13828" width="10.85546875" bestFit="1" customWidth="1"/>
    <col min="13829" max="13830" width="13.28515625" customWidth="1"/>
    <col min="13831" max="13831" width="12" customWidth="1"/>
    <col min="13832" max="13832" width="11.7109375" customWidth="1"/>
    <col min="13833" max="13833" width="13.7109375" customWidth="1"/>
    <col min="13834" max="13834" width="13" customWidth="1"/>
    <col min="14081" max="14081" width="10.140625" customWidth="1"/>
    <col min="14083" max="14083" width="44.7109375" customWidth="1"/>
    <col min="14084" max="14084" width="10.85546875" bestFit="1" customWidth="1"/>
    <col min="14085" max="14086" width="13.28515625" customWidth="1"/>
    <col min="14087" max="14087" width="12" customWidth="1"/>
    <col min="14088" max="14088" width="11.7109375" customWidth="1"/>
    <col min="14089" max="14089" width="13.7109375" customWidth="1"/>
    <col min="14090" max="14090" width="13" customWidth="1"/>
    <col min="14337" max="14337" width="10.140625" customWidth="1"/>
    <col min="14339" max="14339" width="44.7109375" customWidth="1"/>
    <col min="14340" max="14340" width="10.85546875" bestFit="1" customWidth="1"/>
    <col min="14341" max="14342" width="13.28515625" customWidth="1"/>
    <col min="14343" max="14343" width="12" customWidth="1"/>
    <col min="14344" max="14344" width="11.7109375" customWidth="1"/>
    <col min="14345" max="14345" width="13.7109375" customWidth="1"/>
    <col min="14346" max="14346" width="13" customWidth="1"/>
    <col min="14593" max="14593" width="10.140625" customWidth="1"/>
    <col min="14595" max="14595" width="44.7109375" customWidth="1"/>
    <col min="14596" max="14596" width="10.85546875" bestFit="1" customWidth="1"/>
    <col min="14597" max="14598" width="13.28515625" customWidth="1"/>
    <col min="14599" max="14599" width="12" customWidth="1"/>
    <col min="14600" max="14600" width="11.7109375" customWidth="1"/>
    <col min="14601" max="14601" width="13.7109375" customWidth="1"/>
    <col min="14602" max="14602" width="13" customWidth="1"/>
    <col min="14849" max="14849" width="10.140625" customWidth="1"/>
    <col min="14851" max="14851" width="44.7109375" customWidth="1"/>
    <col min="14852" max="14852" width="10.85546875" bestFit="1" customWidth="1"/>
    <col min="14853" max="14854" width="13.28515625" customWidth="1"/>
    <col min="14855" max="14855" width="12" customWidth="1"/>
    <col min="14856" max="14856" width="11.7109375" customWidth="1"/>
    <col min="14857" max="14857" width="13.7109375" customWidth="1"/>
    <col min="14858" max="14858" width="13" customWidth="1"/>
    <col min="15105" max="15105" width="10.140625" customWidth="1"/>
    <col min="15107" max="15107" width="44.7109375" customWidth="1"/>
    <col min="15108" max="15108" width="10.85546875" bestFit="1" customWidth="1"/>
    <col min="15109" max="15110" width="13.28515625" customWidth="1"/>
    <col min="15111" max="15111" width="12" customWidth="1"/>
    <col min="15112" max="15112" width="11.7109375" customWidth="1"/>
    <col min="15113" max="15113" width="13.7109375" customWidth="1"/>
    <col min="15114" max="15114" width="13" customWidth="1"/>
    <col min="15361" max="15361" width="10.140625" customWidth="1"/>
    <col min="15363" max="15363" width="44.7109375" customWidth="1"/>
    <col min="15364" max="15364" width="10.85546875" bestFit="1" customWidth="1"/>
    <col min="15365" max="15366" width="13.28515625" customWidth="1"/>
    <col min="15367" max="15367" width="12" customWidth="1"/>
    <col min="15368" max="15368" width="11.7109375" customWidth="1"/>
    <col min="15369" max="15369" width="13.7109375" customWidth="1"/>
    <col min="15370" max="15370" width="13" customWidth="1"/>
    <col min="15617" max="15617" width="10.140625" customWidth="1"/>
    <col min="15619" max="15619" width="44.7109375" customWidth="1"/>
    <col min="15620" max="15620" width="10.85546875" bestFit="1" customWidth="1"/>
    <col min="15621" max="15622" width="13.28515625" customWidth="1"/>
    <col min="15623" max="15623" width="12" customWidth="1"/>
    <col min="15624" max="15624" width="11.7109375" customWidth="1"/>
    <col min="15625" max="15625" width="13.7109375" customWidth="1"/>
    <col min="15626" max="15626" width="13" customWidth="1"/>
    <col min="15873" max="15873" width="10.140625" customWidth="1"/>
    <col min="15875" max="15875" width="44.7109375" customWidth="1"/>
    <col min="15876" max="15876" width="10.85546875" bestFit="1" customWidth="1"/>
    <col min="15877" max="15878" width="13.28515625" customWidth="1"/>
    <col min="15879" max="15879" width="12" customWidth="1"/>
    <col min="15880" max="15880" width="11.7109375" customWidth="1"/>
    <col min="15881" max="15881" width="13.7109375" customWidth="1"/>
    <col min="15882" max="15882" width="13" customWidth="1"/>
    <col min="16129" max="16129" width="10.140625" customWidth="1"/>
    <col min="16131" max="16131" width="44.7109375" customWidth="1"/>
    <col min="16132" max="16132" width="10.85546875" bestFit="1" customWidth="1"/>
    <col min="16133" max="16134" width="13.28515625" customWidth="1"/>
    <col min="16135" max="16135" width="12" customWidth="1"/>
    <col min="16136" max="16136" width="11.7109375" customWidth="1"/>
    <col min="16137" max="16137" width="13.7109375" customWidth="1"/>
    <col min="16138" max="16138" width="13" customWidth="1"/>
  </cols>
  <sheetData>
    <row r="2" spans="1:9" x14ac:dyDescent="0.25">
      <c r="A2" s="28" t="s">
        <v>36</v>
      </c>
    </row>
    <row r="3" spans="1:9" x14ac:dyDescent="0.25">
      <c r="A3" s="28" t="s">
        <v>33</v>
      </c>
    </row>
    <row r="4" spans="1:9" x14ac:dyDescent="0.25">
      <c r="A4" t="s">
        <v>34</v>
      </c>
    </row>
    <row r="5" spans="1:9" s="2" customFormat="1" ht="12.75" x14ac:dyDescent="0.2">
      <c r="A5" s="2" t="s">
        <v>35</v>
      </c>
      <c r="D5" s="3"/>
      <c r="E5" s="3"/>
      <c r="F5" s="3"/>
      <c r="G5" s="3"/>
      <c r="H5" s="3"/>
      <c r="I5" s="3"/>
    </row>
    <row r="7" spans="1:9" x14ac:dyDescent="0.25">
      <c r="A7" s="8">
        <v>2014</v>
      </c>
    </row>
    <row r="8" spans="1:9" s="2" customFormat="1" ht="12.75" x14ac:dyDescent="0.2">
      <c r="A8" s="4" t="s">
        <v>1</v>
      </c>
      <c r="B8" s="4" t="s">
        <v>2</v>
      </c>
      <c r="C8" s="4" t="s">
        <v>3</v>
      </c>
      <c r="D8" s="5" t="s">
        <v>4</v>
      </c>
      <c r="E8" s="5" t="s">
        <v>5</v>
      </c>
      <c r="F8" s="5" t="s">
        <v>6</v>
      </c>
      <c r="G8" s="5" t="s">
        <v>7</v>
      </c>
      <c r="H8" s="5" t="s">
        <v>8</v>
      </c>
      <c r="I8" s="5" t="s">
        <v>9</v>
      </c>
    </row>
    <row r="9" spans="1:9" x14ac:dyDescent="0.25">
      <c r="A9" s="9">
        <v>41746</v>
      </c>
      <c r="B9" s="10">
        <v>1400509</v>
      </c>
      <c r="C9" s="6" t="s">
        <v>10</v>
      </c>
      <c r="D9" s="11">
        <v>15250</v>
      </c>
      <c r="E9" s="11">
        <v>5000</v>
      </c>
      <c r="F9" s="11">
        <v>112.5</v>
      </c>
      <c r="G9" s="11">
        <f>D9-E9+F9</f>
        <v>10362.5</v>
      </c>
      <c r="H9" s="11">
        <v>0</v>
      </c>
      <c r="I9" s="11">
        <f>G9+H9</f>
        <v>10362.5</v>
      </c>
    </row>
    <row r="10" spans="1:9" ht="15.75" thickBot="1" x14ac:dyDescent="0.3">
      <c r="A10" s="9">
        <v>41866</v>
      </c>
      <c r="B10" s="10">
        <v>1401286</v>
      </c>
      <c r="C10" s="22" t="s">
        <v>11</v>
      </c>
      <c r="D10" s="14">
        <v>10400</v>
      </c>
      <c r="E10" s="14">
        <v>5000</v>
      </c>
      <c r="F10" s="14">
        <v>54</v>
      </c>
      <c r="G10" s="14">
        <f>D10-E10+F10</f>
        <v>5454</v>
      </c>
      <c r="H10" s="14">
        <v>0</v>
      </c>
      <c r="I10" s="14">
        <f>G10+H10</f>
        <v>5454</v>
      </c>
    </row>
    <row r="11" spans="1:9" ht="15.75" thickBot="1" x14ac:dyDescent="0.3">
      <c r="C11" s="18" t="s">
        <v>9</v>
      </c>
      <c r="D11" s="23">
        <f>SUM(D9:D10)</f>
        <v>25650</v>
      </c>
      <c r="E11" s="23"/>
      <c r="F11" s="23">
        <f>SUM(F9:F10)</f>
        <v>166.5</v>
      </c>
      <c r="G11" s="23">
        <f>SUM(G9:G10)</f>
        <v>15816.5</v>
      </c>
      <c r="H11" s="23">
        <f>SUM(H9:H10)</f>
        <v>0</v>
      </c>
      <c r="I11" s="24">
        <f>SUM(I9:I10)</f>
        <v>15816.5</v>
      </c>
    </row>
    <row r="14" spans="1:9" x14ac:dyDescent="0.25">
      <c r="A14" s="8">
        <v>2015</v>
      </c>
    </row>
    <row r="15" spans="1:9" x14ac:dyDescent="0.25">
      <c r="A15" s="4" t="str">
        <f t="shared" ref="A15:I15" si="0">A8</f>
        <v>Datum</v>
      </c>
      <c r="B15" s="4" t="str">
        <f t="shared" si="0"/>
        <v>Nummer</v>
      </c>
      <c r="C15" s="4" t="str">
        <f t="shared" si="0"/>
        <v>Omschrijving</v>
      </c>
      <c r="D15" s="5" t="str">
        <f t="shared" si="0"/>
        <v>Schade</v>
      </c>
      <c r="E15" s="5" t="str">
        <f t="shared" si="0"/>
        <v>Eigen risico</v>
      </c>
      <c r="F15" s="5" t="str">
        <f t="shared" si="0"/>
        <v>Kosten</v>
      </c>
      <c r="G15" s="5" t="str">
        <f t="shared" si="0"/>
        <v>Betaald</v>
      </c>
      <c r="H15" s="5" t="str">
        <f t="shared" si="0"/>
        <v>Reserve</v>
      </c>
      <c r="I15" s="5" t="str">
        <f t="shared" si="0"/>
        <v>Totaal</v>
      </c>
    </row>
    <row r="16" spans="1:9" x14ac:dyDescent="0.25">
      <c r="A16" s="9">
        <v>42110</v>
      </c>
      <c r="B16" s="10">
        <v>1500329</v>
      </c>
      <c r="C16" s="10" t="s">
        <v>12</v>
      </c>
      <c r="D16" s="11">
        <f>500+1838.25+5146.39+3851.65+1300+3000</f>
        <v>15636.29</v>
      </c>
      <c r="E16" s="11">
        <f>3349.03+5000+419.12</f>
        <v>8768.1500000000015</v>
      </c>
      <c r="F16" s="11">
        <f>3026+4766.8+6841.04+2954.64</f>
        <v>17588.48</v>
      </c>
      <c r="G16" s="11">
        <f>D16-E16+F16</f>
        <v>24456.62</v>
      </c>
      <c r="H16" s="11">
        <v>0</v>
      </c>
      <c r="I16" s="11">
        <f>G16+H16</f>
        <v>24456.62</v>
      </c>
    </row>
    <row r="17" spans="1:9" x14ac:dyDescent="0.25">
      <c r="A17" s="9">
        <v>42509</v>
      </c>
      <c r="B17" s="10">
        <v>1500429</v>
      </c>
      <c r="C17" s="10" t="s">
        <v>13</v>
      </c>
      <c r="D17" s="11">
        <v>0</v>
      </c>
      <c r="E17" s="11">
        <v>5000</v>
      </c>
      <c r="F17" s="11">
        <v>948.32</v>
      </c>
      <c r="G17" s="11">
        <v>948.32</v>
      </c>
      <c r="H17" s="11">
        <v>0</v>
      </c>
      <c r="I17" s="11">
        <v>948.32</v>
      </c>
    </row>
    <row r="18" spans="1:9" x14ac:dyDescent="0.25">
      <c r="A18" s="9">
        <v>42341</v>
      </c>
      <c r="B18" s="10">
        <v>1501296</v>
      </c>
      <c r="C18" s="10" t="s">
        <v>14</v>
      </c>
      <c r="D18" s="11">
        <v>0</v>
      </c>
      <c r="E18" s="11">
        <v>5000</v>
      </c>
      <c r="F18" s="11">
        <v>1260.46</v>
      </c>
      <c r="G18" s="11">
        <v>1260.46</v>
      </c>
      <c r="H18" s="11">
        <v>0</v>
      </c>
      <c r="I18" s="11">
        <v>1260</v>
      </c>
    </row>
    <row r="19" spans="1:9" x14ac:dyDescent="0.25">
      <c r="A19" s="9">
        <v>42363</v>
      </c>
      <c r="B19" s="10">
        <v>1501516</v>
      </c>
      <c r="C19" s="10" t="s">
        <v>15</v>
      </c>
      <c r="D19" s="11">
        <v>0</v>
      </c>
      <c r="E19" s="11">
        <v>5000</v>
      </c>
      <c r="F19" s="11">
        <f>1769.5+0.5</f>
        <v>1770</v>
      </c>
      <c r="G19" s="11">
        <v>0</v>
      </c>
      <c r="H19" s="11">
        <v>0</v>
      </c>
      <c r="I19" s="11">
        <v>1770</v>
      </c>
    </row>
    <row r="20" spans="1:9" ht="15.75" thickBot="1" x14ac:dyDescent="0.3">
      <c r="A20" s="9">
        <v>42298</v>
      </c>
      <c r="B20" s="12">
        <v>1501555</v>
      </c>
      <c r="C20" s="13" t="s">
        <v>16</v>
      </c>
      <c r="D20" s="14">
        <v>5797.93</v>
      </c>
      <c r="E20" s="14">
        <v>5000</v>
      </c>
      <c r="F20" s="14">
        <v>2.0699999999999998</v>
      </c>
      <c r="G20" s="14">
        <f>D20-E20+F20</f>
        <v>800.00000000000034</v>
      </c>
      <c r="H20" s="14">
        <v>0</v>
      </c>
      <c r="I20" s="14">
        <f>G20+H20</f>
        <v>800.00000000000034</v>
      </c>
    </row>
    <row r="21" spans="1:9" ht="15.75" thickBot="1" x14ac:dyDescent="0.3">
      <c r="C21" s="18" t="s">
        <v>9</v>
      </c>
      <c r="D21" s="23">
        <f>SUM(D16:D20)</f>
        <v>21434.22</v>
      </c>
      <c r="E21" s="23"/>
      <c r="F21" s="23">
        <f>SUM(F16:F19)</f>
        <v>21567.26</v>
      </c>
      <c r="G21" s="23">
        <f>SUM(G16:G20)</f>
        <v>27465.399999999998</v>
      </c>
      <c r="H21" s="23">
        <f>SUM(H16:H20)</f>
        <v>0</v>
      </c>
      <c r="I21" s="24">
        <f>SUM(I16:I20)</f>
        <v>29234.94</v>
      </c>
    </row>
    <row r="23" spans="1:9" x14ac:dyDescent="0.25">
      <c r="A23" s="7">
        <v>2016</v>
      </c>
    </row>
    <row r="24" spans="1:9" x14ac:dyDescent="0.25">
      <c r="A24" s="4" t="s">
        <v>1</v>
      </c>
      <c r="B24" s="4" t="s">
        <v>2</v>
      </c>
      <c r="C24" s="4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8</v>
      </c>
      <c r="I24" s="5" t="s">
        <v>9</v>
      </c>
    </row>
    <row r="25" spans="1:9" ht="15.75" thickBot="1" x14ac:dyDescent="0.3">
      <c r="A25" s="9">
        <v>42729</v>
      </c>
      <c r="B25" s="10">
        <v>3037</v>
      </c>
      <c r="C25" s="25" t="s">
        <v>15</v>
      </c>
      <c r="D25" s="14">
        <v>0</v>
      </c>
      <c r="E25" s="14">
        <v>0</v>
      </c>
      <c r="F25" s="14">
        <v>1769.5</v>
      </c>
      <c r="G25" s="14">
        <v>1769.5</v>
      </c>
      <c r="H25" s="14">
        <v>0</v>
      </c>
      <c r="I25" s="14">
        <f>G25+H25</f>
        <v>1769.5</v>
      </c>
    </row>
    <row r="26" spans="1:9" ht="15.75" thickBot="1" x14ac:dyDescent="0.3">
      <c r="C26" s="18" t="s">
        <v>9</v>
      </c>
      <c r="D26" s="26">
        <f>SUM(D25)</f>
        <v>0</v>
      </c>
      <c r="E26" s="26"/>
      <c r="F26" s="26">
        <f>SUM(F25)</f>
        <v>1769.5</v>
      </c>
      <c r="G26" s="26">
        <f>SUM(G25)</f>
        <v>1769.5</v>
      </c>
      <c r="H26" s="26">
        <f>SUM(H25)</f>
        <v>0</v>
      </c>
      <c r="I26" s="26">
        <f>SUM(I25)</f>
        <v>1769.5</v>
      </c>
    </row>
    <row r="28" spans="1:9" x14ac:dyDescent="0.25">
      <c r="A28" s="7">
        <v>2017</v>
      </c>
    </row>
    <row r="29" spans="1:9" x14ac:dyDescent="0.25">
      <c r="A29" s="4" t="s">
        <v>1</v>
      </c>
      <c r="B29" s="4" t="s">
        <v>2</v>
      </c>
      <c r="C29" s="4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9</v>
      </c>
    </row>
    <row r="30" spans="1:9" x14ac:dyDescent="0.25">
      <c r="A30" s="9">
        <v>42923</v>
      </c>
      <c r="B30" s="10">
        <v>1701078</v>
      </c>
      <c r="C30" s="10" t="s">
        <v>17</v>
      </c>
      <c r="D30" s="11">
        <v>12714</v>
      </c>
      <c r="E30" s="11">
        <v>5000</v>
      </c>
      <c r="F30" s="11">
        <v>2404.63</v>
      </c>
      <c r="G30" s="11">
        <f>D30-E30+F30</f>
        <v>10118.630000000001</v>
      </c>
      <c r="H30" s="11">
        <v>0</v>
      </c>
      <c r="I30" s="11">
        <f>G30+H30</f>
        <v>10118.630000000001</v>
      </c>
    </row>
    <row r="31" spans="1:9" ht="15.75" thickBot="1" x14ac:dyDescent="0.3">
      <c r="A31" s="9">
        <v>42906</v>
      </c>
      <c r="B31" s="10">
        <v>1701235</v>
      </c>
      <c r="C31" s="22" t="s">
        <v>18</v>
      </c>
      <c r="D31" s="14">
        <v>0</v>
      </c>
      <c r="E31" s="14">
        <v>5000</v>
      </c>
      <c r="F31" s="14">
        <v>1174.6099999999999</v>
      </c>
      <c r="G31" s="14">
        <f>+F31</f>
        <v>1174.6099999999999</v>
      </c>
      <c r="H31" s="14">
        <v>0</v>
      </c>
      <c r="I31" s="14">
        <f>+G31</f>
        <v>1174.6099999999999</v>
      </c>
    </row>
    <row r="32" spans="1:9" ht="15.75" thickBot="1" x14ac:dyDescent="0.3">
      <c r="C32" s="18" t="s">
        <v>9</v>
      </c>
      <c r="D32" s="23">
        <f>SUM(D30:D31)</f>
        <v>12714</v>
      </c>
      <c r="E32" s="23"/>
      <c r="F32" s="23">
        <f>SUM(F30:F31)</f>
        <v>3579.24</v>
      </c>
      <c r="G32" s="23">
        <f>SUM(G30:G31)</f>
        <v>11293.240000000002</v>
      </c>
      <c r="H32" s="23">
        <f>SUM(H30:H31)</f>
        <v>0</v>
      </c>
      <c r="I32" s="24">
        <f>SUM(I30:I31)</f>
        <v>11293.240000000002</v>
      </c>
    </row>
    <row r="34" spans="1:9" x14ac:dyDescent="0.25">
      <c r="A34" s="7">
        <v>2018</v>
      </c>
    </row>
    <row r="35" spans="1:9" x14ac:dyDescent="0.25">
      <c r="A35" s="4" t="s">
        <v>1</v>
      </c>
      <c r="B35" s="4" t="s">
        <v>2</v>
      </c>
      <c r="C35" s="4" t="s">
        <v>3</v>
      </c>
      <c r="D35" s="5" t="s">
        <v>4</v>
      </c>
      <c r="E35" s="5" t="s">
        <v>5</v>
      </c>
      <c r="F35" s="5" t="s">
        <v>6</v>
      </c>
      <c r="G35" s="5" t="s">
        <v>7</v>
      </c>
      <c r="H35" s="5" t="s">
        <v>8</v>
      </c>
      <c r="I35" s="5" t="s">
        <v>9</v>
      </c>
    </row>
    <row r="36" spans="1:9" ht="15.75" thickBot="1" x14ac:dyDescent="0.3">
      <c r="A36" s="9">
        <v>43446</v>
      </c>
      <c r="B36" s="10">
        <v>1803531</v>
      </c>
      <c r="C36" s="25" t="s">
        <v>19</v>
      </c>
      <c r="D36" s="14" t="s">
        <v>0</v>
      </c>
      <c r="E36" s="14">
        <v>5000</v>
      </c>
      <c r="F36" s="14">
        <v>2949.68</v>
      </c>
      <c r="G36" s="14">
        <v>0</v>
      </c>
      <c r="H36" s="14">
        <v>0</v>
      </c>
      <c r="I36" s="14">
        <v>2949.68</v>
      </c>
    </row>
    <row r="37" spans="1:9" ht="15.75" thickBot="1" x14ac:dyDescent="0.3">
      <c r="C37" s="18" t="s">
        <v>9</v>
      </c>
      <c r="D37" s="26"/>
      <c r="E37" s="26"/>
      <c r="F37" s="26">
        <f>SUM(F36)</f>
        <v>2949.68</v>
      </c>
      <c r="G37" s="26">
        <f>SUM(G36)</f>
        <v>0</v>
      </c>
      <c r="H37" s="26">
        <f>SUM(H36)</f>
        <v>0</v>
      </c>
      <c r="I37" s="27">
        <f>SUM(I36)</f>
        <v>2949.68</v>
      </c>
    </row>
    <row r="39" spans="1:9" x14ac:dyDescent="0.25">
      <c r="A39" s="7">
        <v>2019</v>
      </c>
    </row>
    <row r="40" spans="1:9" x14ac:dyDescent="0.25">
      <c r="A40" s="4" t="s">
        <v>1</v>
      </c>
      <c r="B40" s="4" t="s">
        <v>2</v>
      </c>
      <c r="C40" s="4" t="s">
        <v>3</v>
      </c>
      <c r="D40" s="5" t="s">
        <v>4</v>
      </c>
      <c r="E40" s="5" t="s">
        <v>5</v>
      </c>
      <c r="F40" s="5" t="s">
        <v>6</v>
      </c>
      <c r="G40" s="5" t="s">
        <v>7</v>
      </c>
      <c r="H40" s="5" t="s">
        <v>8</v>
      </c>
      <c r="I40" s="5" t="s">
        <v>9</v>
      </c>
    </row>
    <row r="41" spans="1:9" x14ac:dyDescent="0.25">
      <c r="A41" s="9">
        <v>43607</v>
      </c>
      <c r="B41" s="10">
        <v>1901382</v>
      </c>
      <c r="C41" s="6" t="s">
        <v>20</v>
      </c>
      <c r="D41" s="11">
        <v>43468.05</v>
      </c>
      <c r="E41" s="11">
        <v>5000</v>
      </c>
      <c r="F41" s="11">
        <f>384.68+3158.95</f>
        <v>3543.6299999999997</v>
      </c>
      <c r="G41" s="11">
        <f>D41-E41+F41</f>
        <v>42011.68</v>
      </c>
      <c r="H41" s="11">
        <v>0</v>
      </c>
      <c r="I41" s="11">
        <f>G41+H41</f>
        <v>42011.68</v>
      </c>
    </row>
    <row r="42" spans="1:9" x14ac:dyDescent="0.25">
      <c r="A42" s="9">
        <v>43676</v>
      </c>
      <c r="B42" s="10">
        <v>1902401</v>
      </c>
      <c r="C42" s="10" t="s">
        <v>21</v>
      </c>
      <c r="D42" s="11" t="s">
        <v>0</v>
      </c>
      <c r="E42" s="11">
        <v>5000</v>
      </c>
      <c r="F42" s="11">
        <v>2698.42</v>
      </c>
      <c r="G42" s="11">
        <v>2698.42</v>
      </c>
      <c r="H42" s="11">
        <v>0</v>
      </c>
      <c r="I42" s="11">
        <f>G42+H42</f>
        <v>2698.42</v>
      </c>
    </row>
    <row r="43" spans="1:9" ht="15.75" thickBot="1" x14ac:dyDescent="0.3">
      <c r="A43" s="9">
        <v>43479</v>
      </c>
      <c r="B43" s="10">
        <v>1904319</v>
      </c>
      <c r="C43" s="13" t="s">
        <v>22</v>
      </c>
      <c r="D43" s="14">
        <v>0</v>
      </c>
      <c r="E43" s="14">
        <v>5000</v>
      </c>
      <c r="F43" s="14">
        <f>5528.07+594.35+869.2</f>
        <v>6991.62</v>
      </c>
      <c r="G43" s="14">
        <f>F43</f>
        <v>6991.62</v>
      </c>
      <c r="H43" s="14">
        <v>0</v>
      </c>
      <c r="I43" s="14">
        <f>G43+H43</f>
        <v>6991.62</v>
      </c>
    </row>
    <row r="44" spans="1:9" ht="15.75" thickBot="1" x14ac:dyDescent="0.3">
      <c r="C44" s="15" t="s">
        <v>9</v>
      </c>
      <c r="D44" s="16">
        <f>SUM(D41:D43)</f>
        <v>43468.05</v>
      </c>
      <c r="E44" s="16">
        <f>SUM(E41:E43)</f>
        <v>15000</v>
      </c>
      <c r="F44" s="16">
        <f>SUM(F41:F43)</f>
        <v>13233.669999999998</v>
      </c>
      <c r="G44" s="16">
        <f>SUM(G41:G43)</f>
        <v>51701.72</v>
      </c>
      <c r="H44" s="16">
        <f>SUM(H41:H42)</f>
        <v>0</v>
      </c>
      <c r="I44" s="17">
        <f>SUM(I41:I43)</f>
        <v>51701.72</v>
      </c>
    </row>
    <row r="46" spans="1:9" x14ac:dyDescent="0.25">
      <c r="A46" s="7">
        <v>2020</v>
      </c>
    </row>
    <row r="47" spans="1:9" x14ac:dyDescent="0.25">
      <c r="A47" s="4" t="s">
        <v>1</v>
      </c>
      <c r="B47" s="4" t="s">
        <v>2</v>
      </c>
      <c r="C47" s="4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</row>
    <row r="48" spans="1:9" ht="15.75" thickBot="1" x14ac:dyDescent="0.3">
      <c r="A48" s="9">
        <v>43955</v>
      </c>
      <c r="B48" s="10">
        <v>2001173</v>
      </c>
      <c r="C48" s="22" t="s">
        <v>23</v>
      </c>
      <c r="D48" s="14">
        <v>12647.64</v>
      </c>
      <c r="E48" s="14">
        <v>5000</v>
      </c>
      <c r="F48" s="14">
        <f>1801.63+76.48</f>
        <v>1878.1100000000001</v>
      </c>
      <c r="G48" s="14">
        <f>D48-E48+F48</f>
        <v>9525.75</v>
      </c>
      <c r="H48" s="14">
        <v>0</v>
      </c>
      <c r="I48" s="14">
        <f>G48+H48</f>
        <v>9525.75</v>
      </c>
    </row>
    <row r="49" spans="1:10" ht="15.75" thickBot="1" x14ac:dyDescent="0.3">
      <c r="C49" s="18" t="s">
        <v>9</v>
      </c>
      <c r="D49" s="26">
        <f>SUM(D48)</f>
        <v>12647.64</v>
      </c>
      <c r="E49" s="26"/>
      <c r="F49" s="26">
        <f>SUM(F48)</f>
        <v>1878.1100000000001</v>
      </c>
      <c r="G49" s="26">
        <f>SUM(G48)</f>
        <v>9525.75</v>
      </c>
      <c r="H49" s="26">
        <f>SUM(H48)</f>
        <v>0</v>
      </c>
      <c r="I49" s="26">
        <f>SUM(I48)</f>
        <v>9525.75</v>
      </c>
    </row>
    <row r="51" spans="1:10" x14ac:dyDescent="0.25">
      <c r="A51" s="7">
        <v>2021</v>
      </c>
    </row>
    <row r="52" spans="1:10" x14ac:dyDescent="0.25">
      <c r="A52" s="4" t="s">
        <v>1</v>
      </c>
      <c r="B52" s="4" t="s">
        <v>2</v>
      </c>
      <c r="C52" s="4" t="s">
        <v>3</v>
      </c>
      <c r="D52" s="5" t="s">
        <v>4</v>
      </c>
      <c r="E52" s="5" t="s">
        <v>5</v>
      </c>
      <c r="F52" s="5" t="s">
        <v>6</v>
      </c>
      <c r="G52" s="5" t="s">
        <v>7</v>
      </c>
      <c r="H52" s="5" t="s">
        <v>8</v>
      </c>
      <c r="I52" s="5" t="s">
        <v>9</v>
      </c>
    </row>
    <row r="53" spans="1:10" x14ac:dyDescent="0.25">
      <c r="A53" s="9">
        <v>44207</v>
      </c>
      <c r="B53" s="10">
        <v>2100040</v>
      </c>
      <c r="C53" s="10" t="s">
        <v>24</v>
      </c>
      <c r="D53" s="11">
        <f>784.08+784.08+784.08+1000+784.08+1045.44+1045.44+1045.44+1045.44+784.08+784.08+1306.8</f>
        <v>11193.04</v>
      </c>
      <c r="E53" s="11">
        <v>5000</v>
      </c>
      <c r="F53" s="11">
        <f>5548.82+1828.13+554.91</f>
        <v>7931.86</v>
      </c>
      <c r="G53" s="11">
        <f>D53-E53+F53</f>
        <v>14124.900000000001</v>
      </c>
      <c r="H53" s="11">
        <v>0</v>
      </c>
      <c r="I53" s="11">
        <f>G53+H53</f>
        <v>14124.900000000001</v>
      </c>
    </row>
    <row r="54" spans="1:10" x14ac:dyDescent="0.25">
      <c r="A54" s="10"/>
      <c r="B54" s="10"/>
      <c r="C54" s="10" t="s">
        <v>25</v>
      </c>
      <c r="D54" s="11"/>
      <c r="E54" s="11"/>
      <c r="F54" s="11"/>
      <c r="G54" s="11"/>
      <c r="H54" s="11"/>
      <c r="I54" s="11"/>
    </row>
    <row r="55" spans="1:10" ht="15.75" thickBot="1" x14ac:dyDescent="0.3">
      <c r="A55" s="9">
        <v>44392</v>
      </c>
      <c r="B55" s="10">
        <v>2102553</v>
      </c>
      <c r="C55" s="12" t="s">
        <v>26</v>
      </c>
      <c r="D55" s="11">
        <v>16445.52</v>
      </c>
      <c r="E55" s="11">
        <v>5000</v>
      </c>
      <c r="F55" s="11">
        <f>114.45+2351.21</f>
        <v>2465.66</v>
      </c>
      <c r="G55" s="11">
        <f>D55-E55+F55</f>
        <v>13911.18</v>
      </c>
      <c r="H55" s="11">
        <v>0</v>
      </c>
      <c r="I55" s="11">
        <f>G55+H55</f>
        <v>13911.18</v>
      </c>
    </row>
    <row r="56" spans="1:10" ht="15.75" thickBot="1" x14ac:dyDescent="0.3">
      <c r="C56" s="18" t="s">
        <v>9</v>
      </c>
      <c r="D56" s="16">
        <f t="shared" ref="D56:I56" si="1">SUM(D53:D55)</f>
        <v>27638.560000000001</v>
      </c>
      <c r="E56" s="16">
        <f t="shared" si="1"/>
        <v>10000</v>
      </c>
      <c r="F56" s="16">
        <f t="shared" si="1"/>
        <v>10397.52</v>
      </c>
      <c r="G56" s="16">
        <f t="shared" si="1"/>
        <v>28036.080000000002</v>
      </c>
      <c r="H56" s="16">
        <f t="shared" si="1"/>
        <v>0</v>
      </c>
      <c r="I56" s="17">
        <f t="shared" si="1"/>
        <v>28036.080000000002</v>
      </c>
    </row>
    <row r="58" spans="1:10" x14ac:dyDescent="0.25">
      <c r="A58" s="7">
        <v>2022</v>
      </c>
    </row>
    <row r="59" spans="1:10" x14ac:dyDescent="0.25">
      <c r="A59" s="4" t="s">
        <v>1</v>
      </c>
      <c r="B59" s="4" t="s">
        <v>2</v>
      </c>
      <c r="C59" s="4" t="s">
        <v>3</v>
      </c>
      <c r="D59" s="5" t="s">
        <v>4</v>
      </c>
      <c r="E59" s="5" t="s">
        <v>5</v>
      </c>
      <c r="F59" s="5" t="s">
        <v>6</v>
      </c>
      <c r="G59" s="5" t="s">
        <v>7</v>
      </c>
      <c r="H59" s="5" t="s">
        <v>8</v>
      </c>
      <c r="I59" s="5" t="s">
        <v>9</v>
      </c>
      <c r="J59" s="19"/>
    </row>
    <row r="60" spans="1:10" x14ac:dyDescent="0.25">
      <c r="A60" s="9">
        <v>44610</v>
      </c>
      <c r="B60" s="10">
        <v>2200693</v>
      </c>
      <c r="C60" s="10" t="s">
        <v>27</v>
      </c>
      <c r="D60" s="11">
        <v>0</v>
      </c>
      <c r="E60" s="11">
        <v>5000</v>
      </c>
      <c r="F60" s="11">
        <f>4981.15+7358.92</f>
        <v>12340.07</v>
      </c>
      <c r="G60" s="11">
        <f>F60</f>
        <v>12340.07</v>
      </c>
      <c r="H60" s="11">
        <v>0</v>
      </c>
      <c r="I60" s="11">
        <f>G60+H60</f>
        <v>12340.07</v>
      </c>
      <c r="J60" s="20" t="s">
        <v>28</v>
      </c>
    </row>
    <row r="61" spans="1:10" ht="15.75" thickBot="1" x14ac:dyDescent="0.3">
      <c r="A61" s="9">
        <v>44596</v>
      </c>
      <c r="B61" s="10">
        <v>2202221</v>
      </c>
      <c r="C61" s="22" t="s">
        <v>29</v>
      </c>
      <c r="D61" s="14">
        <v>15575</v>
      </c>
      <c r="E61" s="14">
        <v>5000</v>
      </c>
      <c r="F61" s="14">
        <f>105.75+1949.31</f>
        <v>2055.06</v>
      </c>
      <c r="G61" s="14">
        <f>D61-E61+F61</f>
        <v>12630.06</v>
      </c>
      <c r="H61" s="14">
        <v>0</v>
      </c>
      <c r="I61" s="14">
        <f>G61+H61</f>
        <v>12630.06</v>
      </c>
      <c r="J61" s="20" t="s">
        <v>30</v>
      </c>
    </row>
    <row r="62" spans="1:10" ht="15.75" thickBot="1" x14ac:dyDescent="0.3">
      <c r="C62" s="18" t="s">
        <v>9</v>
      </c>
      <c r="D62" s="26">
        <f>SUM(D60:D61)</f>
        <v>15575</v>
      </c>
      <c r="E62" s="26"/>
      <c r="F62" s="26">
        <f>SUM(F60:F61)</f>
        <v>14395.13</v>
      </c>
      <c r="G62" s="26">
        <f>SUM(G60:G61)</f>
        <v>24970.129999999997</v>
      </c>
      <c r="H62" s="26">
        <f>SUM(H60:H61)</f>
        <v>0</v>
      </c>
      <c r="I62" s="26">
        <f>SUM(I60:I61)</f>
        <v>24970.129999999997</v>
      </c>
      <c r="J62" s="20" t="s">
        <v>0</v>
      </c>
    </row>
    <row r="63" spans="1:10" x14ac:dyDescent="0.25">
      <c r="J63" s="21"/>
    </row>
    <row r="64" spans="1:10" x14ac:dyDescent="0.25">
      <c r="A64" s="7">
        <v>2023</v>
      </c>
      <c r="J64" s="21"/>
    </row>
    <row r="65" spans="1:10" x14ac:dyDescent="0.25">
      <c r="A65" s="4" t="s">
        <v>1</v>
      </c>
      <c r="B65" s="4" t="s">
        <v>2</v>
      </c>
      <c r="C65" s="4" t="s">
        <v>3</v>
      </c>
      <c r="D65" s="5" t="s">
        <v>4</v>
      </c>
      <c r="E65" s="5" t="s">
        <v>5</v>
      </c>
      <c r="F65" s="5" t="s">
        <v>6</v>
      </c>
      <c r="G65" s="5" t="s">
        <v>7</v>
      </c>
      <c r="H65" s="5" t="s">
        <v>8</v>
      </c>
      <c r="I65" s="5" t="s">
        <v>9</v>
      </c>
      <c r="J65" s="21"/>
    </row>
    <row r="66" spans="1:10" ht="15.75" thickBot="1" x14ac:dyDescent="0.3">
      <c r="A66" s="9">
        <v>45034</v>
      </c>
      <c r="B66" s="10">
        <v>2301369</v>
      </c>
      <c r="C66" s="22" t="s">
        <v>31</v>
      </c>
      <c r="D66" s="14">
        <v>10236.44</v>
      </c>
      <c r="E66" s="14">
        <v>5000</v>
      </c>
      <c r="F66" s="14">
        <v>2966.01</v>
      </c>
      <c r="G66" s="14">
        <f>D66-E66+F66</f>
        <v>8202.4500000000007</v>
      </c>
      <c r="H66" s="14">
        <v>0</v>
      </c>
      <c r="I66" s="14">
        <f>G66+H66</f>
        <v>8202.4500000000007</v>
      </c>
      <c r="J66" s="21" t="s">
        <v>32</v>
      </c>
    </row>
    <row r="67" spans="1:10" ht="15.75" thickBot="1" x14ac:dyDescent="0.3">
      <c r="C67" s="18" t="s">
        <v>9</v>
      </c>
      <c r="D67" s="26">
        <f>SUM(D66)</f>
        <v>10236.44</v>
      </c>
      <c r="E67" s="26"/>
      <c r="F67" s="26">
        <f>SUM(F66)</f>
        <v>2966.01</v>
      </c>
      <c r="G67" s="26">
        <f>SUM(G66)</f>
        <v>8202.4500000000007</v>
      </c>
      <c r="H67" s="26">
        <f>SUM(H66)</f>
        <v>0</v>
      </c>
      <c r="I67" s="26">
        <f>SUM(I66)</f>
        <v>8202.4500000000007</v>
      </c>
      <c r="J67" s="21"/>
    </row>
    <row r="68" spans="1:10" x14ac:dyDescent="0.25">
      <c r="J68" s="21"/>
    </row>
    <row r="69" spans="1:10" x14ac:dyDescent="0.25">
      <c r="J69" s="21"/>
    </row>
    <row r="70" spans="1:10" x14ac:dyDescent="0.25">
      <c r="J70" s="21"/>
    </row>
    <row r="71" spans="1:10" x14ac:dyDescent="0.25">
      <c r="J71" s="21"/>
    </row>
    <row r="72" spans="1:10" x14ac:dyDescent="0.25">
      <c r="J72" s="21"/>
    </row>
    <row r="73" spans="1:10" x14ac:dyDescent="0.25">
      <c r="J73" s="21"/>
    </row>
    <row r="74" spans="1:10" x14ac:dyDescent="0.25">
      <c r="J74" s="21"/>
    </row>
    <row r="75" spans="1:10" x14ac:dyDescent="0.25">
      <c r="J75" s="21"/>
    </row>
    <row r="76" spans="1:10" x14ac:dyDescent="0.25">
      <c r="J76" s="21"/>
    </row>
    <row r="77" spans="1:10" x14ac:dyDescent="0.25">
      <c r="J77" s="21"/>
    </row>
    <row r="78" spans="1:10" x14ac:dyDescent="0.25">
      <c r="J78" s="21"/>
    </row>
    <row r="79" spans="1:10" x14ac:dyDescent="0.25">
      <c r="J79" s="21"/>
    </row>
    <row r="80" spans="1:10" x14ac:dyDescent="0.25">
      <c r="J80" s="19"/>
    </row>
    <row r="81" spans="10:10" x14ac:dyDescent="0.25">
      <c r="J81" s="19"/>
    </row>
    <row r="82" spans="10:10" x14ac:dyDescent="0.25">
      <c r="J82" s="19"/>
    </row>
    <row r="83" spans="10:10" x14ac:dyDescent="0.25">
      <c r="J83" s="19"/>
    </row>
    <row r="84" spans="10:10" x14ac:dyDescent="0.25">
      <c r="J84" s="19"/>
    </row>
    <row r="85" spans="10:10" x14ac:dyDescent="0.25">
      <c r="J85" s="19"/>
    </row>
    <row r="86" spans="10:10" x14ac:dyDescent="0.25">
      <c r="J86" s="19"/>
    </row>
    <row r="87" spans="10:10" x14ac:dyDescent="0.25">
      <c r="J87" s="19"/>
    </row>
    <row r="88" spans="10:10" x14ac:dyDescent="0.25">
      <c r="J88" s="19"/>
    </row>
    <row r="89" spans="10:10" x14ac:dyDescent="0.25">
      <c r="J89" s="19"/>
    </row>
    <row r="90" spans="10:10" x14ac:dyDescent="0.25">
      <c r="J90" s="19"/>
    </row>
    <row r="91" spans="10:10" x14ac:dyDescent="0.25">
      <c r="J91" s="19"/>
    </row>
    <row r="92" spans="10:10" x14ac:dyDescent="0.25">
      <c r="J92" s="19"/>
    </row>
    <row r="93" spans="10:10" x14ac:dyDescent="0.25">
      <c r="J93" s="19"/>
    </row>
    <row r="94" spans="10:10" x14ac:dyDescent="0.25">
      <c r="J94" s="19"/>
    </row>
    <row r="95" spans="10:10" x14ac:dyDescent="0.25">
      <c r="J95" s="19"/>
    </row>
    <row r="96" spans="10:10" x14ac:dyDescent="0.25">
      <c r="J96" s="19"/>
    </row>
    <row r="97" spans="10:10" x14ac:dyDescent="0.25">
      <c r="J97" s="19"/>
    </row>
    <row r="98" spans="10:10" x14ac:dyDescent="0.25">
      <c r="J98" s="19"/>
    </row>
    <row r="99" spans="10:10" x14ac:dyDescent="0.25">
      <c r="J99" s="19"/>
    </row>
    <row r="100" spans="10:10" x14ac:dyDescent="0.25">
      <c r="J100" s="19"/>
    </row>
    <row r="101" spans="10:10" x14ac:dyDescent="0.25">
      <c r="J101" s="19"/>
    </row>
    <row r="102" spans="10:10" x14ac:dyDescent="0.25">
      <c r="J102" s="19"/>
    </row>
    <row r="103" spans="10:10" x14ac:dyDescent="0.25">
      <c r="J103" s="19"/>
    </row>
    <row r="104" spans="10:10" x14ac:dyDescent="0.25">
      <c r="J104" s="19"/>
    </row>
    <row r="105" spans="10:10" x14ac:dyDescent="0.25">
      <c r="J105" s="19"/>
    </row>
    <row r="106" spans="10:10" x14ac:dyDescent="0.25">
      <c r="J106" s="19"/>
    </row>
    <row r="107" spans="10:10" x14ac:dyDescent="0.25">
      <c r="J107" s="19"/>
    </row>
    <row r="108" spans="10:10" x14ac:dyDescent="0.25">
      <c r="J108" s="19"/>
    </row>
    <row r="109" spans="10:10" x14ac:dyDescent="0.25">
      <c r="J109" s="19"/>
    </row>
    <row r="110" spans="10:10" x14ac:dyDescent="0.25">
      <c r="J110" s="19"/>
    </row>
    <row r="111" spans="10:10" x14ac:dyDescent="0.25">
      <c r="J111" s="19"/>
    </row>
    <row r="112" spans="10:10" x14ac:dyDescent="0.25">
      <c r="J112" s="19"/>
    </row>
    <row r="113" spans="10:10" x14ac:dyDescent="0.25">
      <c r="J113" s="19"/>
    </row>
    <row r="114" spans="10:10" x14ac:dyDescent="0.25">
      <c r="J114" s="19"/>
    </row>
    <row r="115" spans="10:10" x14ac:dyDescent="0.25">
      <c r="J115" s="19"/>
    </row>
    <row r="116" spans="10:10" x14ac:dyDescent="0.25">
      <c r="J116" s="19"/>
    </row>
    <row r="117" spans="10:10" x14ac:dyDescent="0.25">
      <c r="J117" s="19"/>
    </row>
    <row r="118" spans="10:10" x14ac:dyDescent="0.25">
      <c r="J118" s="19"/>
    </row>
    <row r="119" spans="10:10" x14ac:dyDescent="0.25">
      <c r="J119" s="19"/>
    </row>
    <row r="120" spans="10:10" x14ac:dyDescent="0.25">
      <c r="J120" s="19"/>
    </row>
    <row r="121" spans="10:10" x14ac:dyDescent="0.25">
      <c r="J121" s="19"/>
    </row>
    <row r="122" spans="10:10" x14ac:dyDescent="0.25">
      <c r="J122" s="19"/>
    </row>
    <row r="123" spans="10:10" x14ac:dyDescent="0.25">
      <c r="J123" s="19"/>
    </row>
    <row r="124" spans="10:10" x14ac:dyDescent="0.25">
      <c r="J124" s="19"/>
    </row>
    <row r="125" spans="10:10" x14ac:dyDescent="0.25">
      <c r="J125" s="19"/>
    </row>
    <row r="126" spans="10:10" x14ac:dyDescent="0.25">
      <c r="J126" s="19"/>
    </row>
    <row r="127" spans="10:10" x14ac:dyDescent="0.25">
      <c r="J127" s="19"/>
    </row>
    <row r="128" spans="10:10" x14ac:dyDescent="0.25">
      <c r="J128" s="19"/>
    </row>
    <row r="129" spans="10:10" x14ac:dyDescent="0.25">
      <c r="J129" s="19"/>
    </row>
    <row r="130" spans="10:10" x14ac:dyDescent="0.25">
      <c r="J130" s="19"/>
    </row>
    <row r="131" spans="10:10" x14ac:dyDescent="0.25">
      <c r="J131" s="19"/>
    </row>
    <row r="132" spans="10:10" x14ac:dyDescent="0.25">
      <c r="J132" s="19"/>
    </row>
    <row r="133" spans="10:10" x14ac:dyDescent="0.25">
      <c r="J133" s="19"/>
    </row>
    <row r="134" spans="10:10" x14ac:dyDescent="0.25">
      <c r="J134" s="19"/>
    </row>
    <row r="135" spans="10:10" x14ac:dyDescent="0.25">
      <c r="J135" s="19"/>
    </row>
    <row r="136" spans="10:10" x14ac:dyDescent="0.25">
      <c r="J136" s="19"/>
    </row>
    <row r="137" spans="10:10" x14ac:dyDescent="0.25">
      <c r="J137" s="19"/>
    </row>
    <row r="138" spans="10:10" x14ac:dyDescent="0.25">
      <c r="J138" s="19"/>
    </row>
    <row r="139" spans="10:10" x14ac:dyDescent="0.25">
      <c r="J139" s="19"/>
    </row>
    <row r="140" spans="10:10" x14ac:dyDescent="0.25">
      <c r="J140" s="19"/>
    </row>
    <row r="141" spans="10:10" x14ac:dyDescent="0.25">
      <c r="J141" s="19"/>
    </row>
    <row r="142" spans="10:10" x14ac:dyDescent="0.25">
      <c r="J142" s="19"/>
    </row>
    <row r="143" spans="10:10" x14ac:dyDescent="0.25">
      <c r="J143" s="19"/>
    </row>
    <row r="144" spans="10:10" x14ac:dyDescent="0.25">
      <c r="J144" s="19"/>
    </row>
    <row r="145" spans="10:10" x14ac:dyDescent="0.25">
      <c r="J145" s="19"/>
    </row>
    <row r="146" spans="10:10" x14ac:dyDescent="0.25">
      <c r="J146" s="19"/>
    </row>
    <row r="147" spans="10:10" x14ac:dyDescent="0.25">
      <c r="J147" s="19"/>
    </row>
    <row r="148" spans="10:10" x14ac:dyDescent="0.25">
      <c r="J148" s="19"/>
    </row>
    <row r="149" spans="10:10" x14ac:dyDescent="0.25">
      <c r="J149" s="19"/>
    </row>
    <row r="150" spans="10:10" x14ac:dyDescent="0.25">
      <c r="J150" s="19"/>
    </row>
    <row r="151" spans="10:10" x14ac:dyDescent="0.25">
      <c r="J151" s="19"/>
    </row>
    <row r="152" spans="10:10" x14ac:dyDescent="0.25">
      <c r="J152" s="19"/>
    </row>
    <row r="153" spans="10:10" x14ac:dyDescent="0.25">
      <c r="J153" s="19"/>
    </row>
    <row r="154" spans="10:10" x14ac:dyDescent="0.25">
      <c r="J154" s="19"/>
    </row>
    <row r="155" spans="10:10" x14ac:dyDescent="0.25">
      <c r="J155" s="19"/>
    </row>
    <row r="156" spans="10:10" x14ac:dyDescent="0.25">
      <c r="J156" s="19"/>
    </row>
    <row r="157" spans="10:10" x14ac:dyDescent="0.25">
      <c r="J157" s="19"/>
    </row>
    <row r="158" spans="10:10" x14ac:dyDescent="0.25">
      <c r="J158" s="19"/>
    </row>
    <row r="159" spans="10:10" x14ac:dyDescent="0.25">
      <c r="J159" s="19"/>
    </row>
    <row r="160" spans="10:10" x14ac:dyDescent="0.25">
      <c r="J160" s="19"/>
    </row>
    <row r="161" spans="10:10" x14ac:dyDescent="0.25">
      <c r="J161" s="19"/>
    </row>
    <row r="162" spans="10:10" x14ac:dyDescent="0.25">
      <c r="J162" s="19"/>
    </row>
    <row r="163" spans="10:10" x14ac:dyDescent="0.25">
      <c r="J163" s="19"/>
    </row>
    <row r="164" spans="10:10" x14ac:dyDescent="0.25">
      <c r="J164" s="19"/>
    </row>
    <row r="165" spans="10:10" x14ac:dyDescent="0.25">
      <c r="J165" s="19"/>
    </row>
    <row r="166" spans="10:10" x14ac:dyDescent="0.25">
      <c r="J166" s="19"/>
    </row>
    <row r="167" spans="10:10" x14ac:dyDescent="0.25">
      <c r="J167" s="19"/>
    </row>
    <row r="168" spans="10:10" x14ac:dyDescent="0.25">
      <c r="J168" s="19"/>
    </row>
    <row r="169" spans="10:10" x14ac:dyDescent="0.25">
      <c r="J169" s="19"/>
    </row>
    <row r="170" spans="10:10" x14ac:dyDescent="0.25">
      <c r="J170" s="19"/>
    </row>
    <row r="171" spans="10:10" x14ac:dyDescent="0.25">
      <c r="J171" s="19"/>
    </row>
    <row r="172" spans="10:10" x14ac:dyDescent="0.25">
      <c r="J172" s="19"/>
    </row>
    <row r="173" spans="10:10" x14ac:dyDescent="0.25">
      <c r="J173" s="19"/>
    </row>
    <row r="174" spans="10:10" x14ac:dyDescent="0.25">
      <c r="J174" s="19"/>
    </row>
    <row r="175" spans="10:10" x14ac:dyDescent="0.25">
      <c r="J175" s="19"/>
    </row>
    <row r="176" spans="10:10" x14ac:dyDescent="0.25">
      <c r="J176" s="19"/>
    </row>
    <row r="177" spans="10:10" x14ac:dyDescent="0.25">
      <c r="J177" s="19"/>
    </row>
    <row r="178" spans="10:10" x14ac:dyDescent="0.25">
      <c r="J178" s="19"/>
    </row>
    <row r="179" spans="10:10" x14ac:dyDescent="0.25">
      <c r="J179" s="19"/>
    </row>
    <row r="180" spans="10:10" x14ac:dyDescent="0.25">
      <c r="J180" s="19"/>
    </row>
    <row r="181" spans="10:10" x14ac:dyDescent="0.25">
      <c r="J181" s="19"/>
    </row>
    <row r="182" spans="10:10" x14ac:dyDescent="0.25">
      <c r="J182" s="19"/>
    </row>
    <row r="183" spans="10:10" x14ac:dyDescent="0.25">
      <c r="J183" s="19"/>
    </row>
    <row r="184" spans="10:10" x14ac:dyDescent="0.25">
      <c r="J184" s="19"/>
    </row>
    <row r="185" spans="10:10" x14ac:dyDescent="0.25">
      <c r="J185" s="19"/>
    </row>
    <row r="186" spans="10:10" x14ac:dyDescent="0.25">
      <c r="J186" s="19"/>
    </row>
    <row r="187" spans="10:10" x14ac:dyDescent="0.25">
      <c r="J187" s="19"/>
    </row>
    <row r="188" spans="10:10" x14ac:dyDescent="0.25">
      <c r="J188" s="19"/>
    </row>
    <row r="189" spans="10:10" x14ac:dyDescent="0.25">
      <c r="J189" s="19"/>
    </row>
    <row r="190" spans="10:10" x14ac:dyDescent="0.25">
      <c r="J190" s="19"/>
    </row>
    <row r="191" spans="10:10" x14ac:dyDescent="0.25">
      <c r="J191" s="19"/>
    </row>
    <row r="192" spans="10:10" x14ac:dyDescent="0.25">
      <c r="J192" s="19"/>
    </row>
    <row r="193" spans="10:10" x14ac:dyDescent="0.25">
      <c r="J193" s="19"/>
    </row>
    <row r="194" spans="10:10" x14ac:dyDescent="0.25">
      <c r="J194" s="19"/>
    </row>
    <row r="195" spans="10:10" x14ac:dyDescent="0.25">
      <c r="J195" s="19"/>
    </row>
    <row r="196" spans="10:10" x14ac:dyDescent="0.25">
      <c r="J196" s="19"/>
    </row>
    <row r="197" spans="10:10" x14ac:dyDescent="0.25">
      <c r="J197" s="19"/>
    </row>
    <row r="198" spans="10:10" x14ac:dyDescent="0.25">
      <c r="J198" s="19"/>
    </row>
    <row r="199" spans="10:10" x14ac:dyDescent="0.25">
      <c r="J199" s="19"/>
    </row>
    <row r="200" spans="10:10" x14ac:dyDescent="0.25">
      <c r="J200" s="19"/>
    </row>
    <row r="201" spans="10:10" x14ac:dyDescent="0.25">
      <c r="J201" s="19"/>
    </row>
    <row r="202" spans="10:10" x14ac:dyDescent="0.25">
      <c r="J202" s="19"/>
    </row>
    <row r="203" spans="10:10" x14ac:dyDescent="0.25">
      <c r="J203" s="19"/>
    </row>
    <row r="204" spans="10:10" x14ac:dyDescent="0.25">
      <c r="J204" s="19"/>
    </row>
    <row r="205" spans="10:10" x14ac:dyDescent="0.25">
      <c r="J205" s="19"/>
    </row>
    <row r="206" spans="10:10" x14ac:dyDescent="0.25">
      <c r="J206" s="19"/>
    </row>
    <row r="207" spans="10:10" x14ac:dyDescent="0.25">
      <c r="J207" s="19"/>
    </row>
    <row r="208" spans="10:10" x14ac:dyDescent="0.25">
      <c r="J208" s="19"/>
    </row>
    <row r="209" spans="10:10" x14ac:dyDescent="0.25">
      <c r="J209" s="19"/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2023-09-18T09:04:25Z</dcterms:created>
  <dcterms:modified xsi:type="dcterms:W3CDTF">2023-09-19T10:46:42Z</dcterms:modified>
</cp:coreProperties>
</file>