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rneveldnl.sharepoint.com/sites/Inkoop/Gedeelde documenten/GWW/Maaien gras (Z1214109)/02 Specificatie/01 Aanvraag/02 Definitief/"/>
    </mc:Choice>
  </mc:AlternateContent>
  <xr:revisionPtr revIDLastSave="47" documentId="8_{7DCED98D-C29F-4C32-84EC-24BB72B2F21B}" xr6:coauthVersionLast="47" xr6:coauthVersionMax="47" xr10:uidLastSave="{846206C3-AE68-4C81-B70E-98125936E881}"/>
  <bookViews>
    <workbookView xWindow="28680" yWindow="-30" windowWidth="29040" windowHeight="16440" xr2:uid="{45F9EDC8-2EE9-4334-A4B5-21B504783FE0}"/>
  </bookViews>
  <sheets>
    <sheet name="GOW__-DM-CO2-__meerjarig (%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6" i="1" l="1"/>
  <c r="O23" i="1"/>
  <c r="O12" i="1"/>
  <c r="B19" i="1"/>
  <c r="B20" i="1"/>
  <c r="O20" i="1" s="1"/>
  <c r="N20" i="1" s="1"/>
  <c r="B21" i="1"/>
  <c r="B23" i="1" s="1"/>
  <c r="B22" i="1"/>
  <c r="B18" i="1"/>
  <c r="C38" i="1"/>
  <c r="K17" i="1"/>
  <c r="K16" i="1"/>
  <c r="I17" i="1"/>
  <c r="I16" i="1"/>
  <c r="G17" i="1"/>
  <c r="G16" i="1"/>
  <c r="E17" i="1"/>
  <c r="E16" i="1"/>
  <c r="C16" i="1"/>
  <c r="B32" i="1"/>
  <c r="C34" i="1" s="1"/>
  <c r="H26" i="1"/>
  <c r="N23" i="1"/>
  <c r="F23" i="1"/>
  <c r="O22" i="1"/>
  <c r="N22" i="1" s="1"/>
  <c r="M22" i="1"/>
  <c r="M21" i="1"/>
  <c r="M20" i="1"/>
  <c r="O19" i="1"/>
  <c r="N19" i="1" s="1"/>
  <c r="M19" i="1"/>
  <c r="O18" i="1"/>
  <c r="N18" i="1" s="1"/>
  <c r="M18" i="1"/>
  <c r="C17" i="1"/>
  <c r="M16" i="1"/>
  <c r="B15" i="1"/>
  <c r="A14" i="1"/>
  <c r="N12" i="1"/>
  <c r="F12" i="1"/>
  <c r="B12" i="1"/>
  <c r="O11" i="1"/>
  <c r="N11" i="1" s="1"/>
  <c r="M11" i="1"/>
  <c r="O10" i="1"/>
  <c r="N10" i="1" s="1"/>
  <c r="M10" i="1"/>
  <c r="O9" i="1"/>
  <c r="N9" i="1" s="1"/>
  <c r="M9" i="1"/>
  <c r="O8" i="1"/>
  <c r="N8" i="1" s="1"/>
  <c r="M8" i="1"/>
  <c r="O7" i="1"/>
  <c r="M7" i="1"/>
  <c r="B4" i="1"/>
  <c r="A3" i="1"/>
  <c r="O21" i="1" l="1"/>
  <c r="N21" i="1" s="1"/>
  <c r="F7" i="1"/>
  <c r="H8" i="1"/>
  <c r="J9" i="1"/>
  <c r="J10" i="1"/>
  <c r="D18" i="1"/>
  <c r="L18" i="1"/>
  <c r="F19" i="1"/>
  <c r="H20" i="1"/>
  <c r="H21" i="1"/>
  <c r="J22" i="1"/>
  <c r="J20" i="1"/>
  <c r="L21" i="1"/>
  <c r="D22" i="1"/>
  <c r="F18" i="1"/>
  <c r="H19" i="1"/>
  <c r="J18" i="1"/>
  <c r="L19" i="1"/>
  <c r="D20" i="1"/>
  <c r="F21" i="1"/>
  <c r="H22" i="1"/>
  <c r="J7" i="1"/>
  <c r="L8" i="1"/>
  <c r="D9" i="1"/>
  <c r="D10" i="1"/>
  <c r="L10" i="1"/>
  <c r="F11" i="1"/>
  <c r="D7" i="1"/>
  <c r="L7" i="1"/>
  <c r="F8" i="1"/>
  <c r="H9" i="1"/>
  <c r="F10" i="1"/>
  <c r="H11" i="1"/>
  <c r="L11" i="1"/>
  <c r="H7" i="1"/>
  <c r="D8" i="1"/>
  <c r="J8" i="1"/>
  <c r="F9" i="1"/>
  <c r="L9" i="1"/>
  <c r="H10" i="1"/>
  <c r="D11" i="1"/>
  <c r="J11" i="1"/>
  <c r="H18" i="1"/>
  <c r="D19" i="1"/>
  <c r="J19" i="1"/>
  <c r="F20" i="1"/>
  <c r="L20" i="1"/>
  <c r="D21" i="1"/>
  <c r="J21" i="1"/>
  <c r="F22" i="1"/>
  <c r="L22" i="1"/>
  <c r="N7" i="1"/>
</calcChain>
</file>

<file path=xl/sharedStrings.xml><?xml version="1.0" encoding="utf-8"?>
<sst xmlns="http://schemas.openxmlformats.org/spreadsheetml/2006/main" count="66" uniqueCount="45">
  <si>
    <t>K.2a</t>
  </si>
  <si>
    <t>Inzet duurzaam materieel</t>
  </si>
  <si>
    <t>Inschrijfsom</t>
  </si>
  <si>
    <t>Maximale fictieve korting:</t>
  </si>
  <si>
    <t>Soorten brandstof/aandrijving + weging in % en fictieve korting</t>
  </si>
  <si>
    <r>
      <t>1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contractjaar</t>
    </r>
  </si>
  <si>
    <t>Weging in %</t>
  </si>
  <si>
    <t>Electrisch / H2</t>
  </si>
  <si>
    <t>Fictieve korting</t>
  </si>
  <si>
    <t>(Plug in) Hybride met benzine</t>
  </si>
  <si>
    <t>Conventio-neel / overig</t>
  </si>
  <si>
    <t>Totaal
duurzaam-
heidsper-
centage</t>
  </si>
  <si>
    <t>Totaal fictieve korting</t>
  </si>
  <si>
    <t>Maaimachine</t>
  </si>
  <si>
    <t>Bladblazer</t>
  </si>
  <si>
    <t>Bosmaaier</t>
  </si>
  <si>
    <t>Transportbus</t>
  </si>
  <si>
    <t>Personenauto</t>
  </si>
  <si>
    <t>TOTAAL</t>
  </si>
  <si>
    <t>H2 = Waterstof</t>
  </si>
  <si>
    <t>HVO = Hydrotreated Vegetable Oil: basisgrondstof afgewerkte plantaardige oliën.</t>
  </si>
  <si>
    <t>BTL = Biomass To Liquid: basisgrondstof biomassa.</t>
  </si>
  <si>
    <t>CNG = Compressed Natural Gas: samengeperst aardgas (methaan)</t>
  </si>
  <si>
    <t>K.2b</t>
  </si>
  <si>
    <t>CO2-prestatieladder</t>
  </si>
  <si>
    <t>De fictieve korting voor de CO2 prestatieladder wordt als volgt bepaald:</t>
  </si>
  <si>
    <t>Niveau</t>
  </si>
  <si>
    <t>Percentage van de aanneemsom</t>
  </si>
  <si>
    <t>Fictieve korting CO2-prestatieladder</t>
  </si>
  <si>
    <t>Niveau inschrijver op inschrijvingsdatum</t>
  </si>
  <si>
    <t>Maak keuze</t>
  </si>
  <si>
    <t>Geen certificaat</t>
  </si>
  <si>
    <t>Getekend voor akkoord:</t>
  </si>
  <si>
    <t>Totaal fictieve korting voor K.2</t>
  </si>
  <si>
    <t>Naam inschrijver</t>
  </si>
  <si>
    <t>Naam tekenbevoegde</t>
  </si>
  <si>
    <t>Handtekening</t>
  </si>
  <si>
    <t>Alleen blauw gearceerde cellen invullen</t>
  </si>
  <si>
    <t>Datum</t>
  </si>
  <si>
    <t>versie:</t>
  </si>
  <si>
    <t>1.0</t>
  </si>
  <si>
    <t>datum:</t>
  </si>
  <si>
    <t>HVO&lt;50 / BTL</t>
  </si>
  <si>
    <t>HVO50 of hoger / CNG</t>
  </si>
  <si>
    <r>
      <t>2</t>
    </r>
    <r>
      <rPr>
        <b/>
        <vertAlign val="superscript"/>
        <sz val="10"/>
        <color theme="1"/>
        <rFont val="Arial"/>
        <family val="2"/>
      </rPr>
      <t>e</t>
    </r>
    <r>
      <rPr>
        <b/>
        <sz val="10"/>
        <color theme="1"/>
        <rFont val="Arial"/>
        <family val="2"/>
      </rPr>
      <t xml:space="preserve"> en volgende contractjaren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</si>
</sst>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dd/mm/yyyy"/>
  </numFmts>
  <fonts count="1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sz val="8"/>
      <color theme="1"/>
      <name val="Arial"/>
      <family val="2"/>
    </font>
    <font>
      <b/>
      <i/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9" fontId="0" fillId="3" borderId="1" xfId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vertical="center"/>
    </xf>
    <xf numFmtId="44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4" borderId="1" xfId="0" applyFont="1" applyFill="1" applyBorder="1"/>
    <xf numFmtId="9" fontId="0" fillId="4" borderId="1" xfId="1" applyFont="1" applyFill="1" applyBorder="1" applyAlignment="1" applyProtection="1">
      <alignment horizontal="center"/>
    </xf>
    <xf numFmtId="9" fontId="0" fillId="2" borderId="1" xfId="1" applyFont="1" applyFill="1" applyBorder="1" applyAlignment="1" applyProtection="1">
      <alignment horizontal="center"/>
      <protection locked="0"/>
    </xf>
    <xf numFmtId="44" fontId="0" fillId="0" borderId="1" xfId="1" applyNumberFormat="1" applyFont="1" applyFill="1" applyBorder="1" applyAlignment="1" applyProtection="1">
      <alignment horizontal="center"/>
    </xf>
    <xf numFmtId="9" fontId="0" fillId="0" borderId="1" xfId="1" applyFont="1" applyFill="1" applyBorder="1" applyAlignment="1" applyProtection="1">
      <alignment horizontal="center"/>
    </xf>
    <xf numFmtId="44" fontId="0" fillId="5" borderId="1" xfId="0" applyNumberFormat="1" applyFill="1" applyBorder="1" applyAlignment="1">
      <alignment horizontal="right"/>
    </xf>
    <xf numFmtId="0" fontId="0" fillId="0" borderId="0" xfId="0" applyAlignment="1">
      <alignment horizontal="center"/>
    </xf>
    <xf numFmtId="0" fontId="5" fillId="0" borderId="4" xfId="0" applyFont="1" applyBorder="1"/>
    <xf numFmtId="9" fontId="7" fillId="0" borderId="1" xfId="0" applyNumberFormat="1" applyFont="1" applyBorder="1" applyAlignment="1">
      <alignment horizontal="center"/>
    </xf>
    <xf numFmtId="0" fontId="5" fillId="5" borderId="1" xfId="0" applyFont="1" applyFill="1" applyBorder="1" applyAlignment="1">
      <alignment horizontal="right"/>
    </xf>
    <xf numFmtId="0" fontId="5" fillId="5" borderId="5" xfId="0" applyFont="1" applyFill="1" applyBorder="1"/>
    <xf numFmtId="44" fontId="3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/>
    <xf numFmtId="9" fontId="0" fillId="0" borderId="1" xfId="1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9" fontId="8" fillId="0" borderId="1" xfId="1" applyFont="1" applyFill="1" applyBorder="1" applyAlignment="1" applyProtection="1">
      <alignment horizontal="center"/>
    </xf>
    <xf numFmtId="0" fontId="4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vertic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right"/>
    </xf>
    <xf numFmtId="164" fontId="11" fillId="0" borderId="0" xfId="0" applyNumberFormat="1" applyFont="1" applyAlignment="1">
      <alignment horizontal="left" wrapText="1"/>
    </xf>
    <xf numFmtId="0" fontId="10" fillId="0" borderId="6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2" borderId="6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 applyProtection="1">
      <alignment horizontal="center" vertical="center" wrapText="1"/>
      <protection locked="0"/>
    </xf>
    <xf numFmtId="0" fontId="10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3" fillId="5" borderId="6" xfId="0" applyFont="1" applyFill="1" applyBorder="1" applyAlignment="1">
      <alignment horizontal="right" vertical="center"/>
    </xf>
    <xf numFmtId="0" fontId="3" fillId="5" borderId="5" xfId="0" applyFont="1" applyFill="1" applyBorder="1" applyAlignment="1">
      <alignment horizontal="right" vertical="center"/>
    </xf>
    <xf numFmtId="44" fontId="3" fillId="5" borderId="8" xfId="0" applyNumberFormat="1" applyFont="1" applyFill="1" applyBorder="1" applyAlignment="1">
      <alignment horizontal="center" vertical="center" wrapText="1"/>
    </xf>
    <xf numFmtId="44" fontId="3" fillId="5" borderId="9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44" fontId="3" fillId="5" borderId="1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right" wrapText="1"/>
    </xf>
    <xf numFmtId="0" fontId="5" fillId="5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center"/>
    </xf>
    <xf numFmtId="44" fontId="3" fillId="2" borderId="1" xfId="1" applyNumberFormat="1" applyFont="1" applyFill="1" applyBorder="1" applyAlignment="1" applyProtection="1">
      <alignment horizontal="center"/>
      <protection locked="0"/>
    </xf>
  </cellXfs>
  <cellStyles count="2">
    <cellStyle name="Procent" xfId="1" builtinId="5"/>
    <cellStyle name="Standaard" xfId="0" builtinId="0"/>
  </cellStyles>
  <dxfs count="19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678180</xdr:colOff>
      <xdr:row>41</xdr:row>
      <xdr:rowOff>19050</xdr:rowOff>
    </xdr:from>
    <xdr:to>
      <xdr:col>13</xdr:col>
      <xdr:colOff>647700</xdr:colOff>
      <xdr:row>43</xdr:row>
      <xdr:rowOff>0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94978BB6-EEC6-4913-9DC0-FE12102DDB45}"/>
            </a:ext>
          </a:extLst>
        </xdr:cNvPr>
        <xdr:cNvSpPr/>
      </xdr:nvSpPr>
      <xdr:spPr>
        <a:xfrm>
          <a:off x="10708005" y="11582400"/>
          <a:ext cx="683895" cy="3048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F708C-757A-4966-A0AA-4A5FCEAA8A44}">
  <sheetPr>
    <pageSetUpPr fitToPage="1"/>
  </sheetPr>
  <dimension ref="A1:O43"/>
  <sheetViews>
    <sheetView tabSelected="1" zoomScaleNormal="100" workbookViewId="0">
      <selection activeCell="B2" sqref="B2:C2"/>
    </sheetView>
  </sheetViews>
  <sheetFormatPr defaultColWidth="8.85546875" defaultRowHeight="12.75" x14ac:dyDescent="0.2"/>
  <cols>
    <col min="1" max="1" width="25.42578125" bestFit="1" customWidth="1"/>
    <col min="2" max="2" width="12.85546875" bestFit="1" customWidth="1"/>
    <col min="3" max="3" width="11" bestFit="1" customWidth="1"/>
    <col min="4" max="4" width="11.85546875" bestFit="1" customWidth="1"/>
    <col min="5" max="5" width="11.42578125" bestFit="1" customWidth="1"/>
    <col min="6" max="6" width="11.85546875" bestFit="1" customWidth="1"/>
    <col min="7" max="7" width="11.85546875" customWidth="1"/>
    <col min="8" max="8" width="11.85546875" bestFit="1" customWidth="1"/>
    <col min="9" max="9" width="9.85546875" bestFit="1" customWidth="1"/>
    <col min="10" max="10" width="11.85546875" bestFit="1" customWidth="1"/>
    <col min="11" max="11" width="11.42578125" bestFit="1" customWidth="1"/>
    <col min="12" max="12" width="9.140625" bestFit="1" customWidth="1"/>
    <col min="13" max="13" width="10.7109375" bestFit="1" customWidth="1"/>
    <col min="14" max="14" width="15.85546875" bestFit="1" customWidth="1"/>
    <col min="15" max="15" width="12.85546875" bestFit="1" customWidth="1"/>
  </cols>
  <sheetData>
    <row r="1" spans="1:15" ht="15.75" x14ac:dyDescent="0.2">
      <c r="A1" s="1" t="s">
        <v>0</v>
      </c>
      <c r="B1" s="51" t="s">
        <v>1</v>
      </c>
      <c r="C1" s="51"/>
      <c r="D1" s="51"/>
    </row>
    <row r="2" spans="1:15" ht="15.75" x14ac:dyDescent="0.25">
      <c r="A2" s="3" t="s">
        <v>2</v>
      </c>
      <c r="B2" s="70">
        <v>0</v>
      </c>
      <c r="C2" s="70"/>
      <c r="D2" s="2"/>
    </row>
    <row r="3" spans="1:15" ht="15.75" x14ac:dyDescent="0.2">
      <c r="A3" s="53" t="str">
        <f>CONCATENATE("Percentage van de ",$A$2)</f>
        <v>Percentage van de Inschrijfsom</v>
      </c>
      <c r="B3" s="53"/>
      <c r="C3" s="4">
        <v>0.04</v>
      </c>
      <c r="D3" s="2"/>
    </row>
    <row r="4" spans="1:15" x14ac:dyDescent="0.2">
      <c r="A4" s="5" t="s">
        <v>3</v>
      </c>
      <c r="B4" s="6">
        <f>$B$2*C3</f>
        <v>0</v>
      </c>
      <c r="C4" s="69" t="s">
        <v>4</v>
      </c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5" ht="38.25" x14ac:dyDescent="0.2">
      <c r="A5" s="7" t="s">
        <v>5</v>
      </c>
      <c r="B5" s="65" t="s">
        <v>6</v>
      </c>
      <c r="C5" s="8" t="s">
        <v>7</v>
      </c>
      <c r="D5" s="63" t="s">
        <v>8</v>
      </c>
      <c r="E5" s="8" t="s">
        <v>9</v>
      </c>
      <c r="F5" s="63" t="s">
        <v>8</v>
      </c>
      <c r="G5" s="8" t="s">
        <v>43</v>
      </c>
      <c r="H5" s="63" t="s">
        <v>8</v>
      </c>
      <c r="I5" s="8" t="s">
        <v>42</v>
      </c>
      <c r="J5" s="63" t="s">
        <v>8</v>
      </c>
      <c r="K5" s="8" t="s">
        <v>10</v>
      </c>
      <c r="L5" s="63" t="s">
        <v>8</v>
      </c>
      <c r="M5" s="65" t="s">
        <v>11</v>
      </c>
      <c r="N5" s="65" t="s">
        <v>12</v>
      </c>
    </row>
    <row r="6" spans="1:15" x14ac:dyDescent="0.2">
      <c r="B6" s="66"/>
      <c r="C6" s="9">
        <v>1</v>
      </c>
      <c r="D6" s="64"/>
      <c r="E6" s="9">
        <v>0.75</v>
      </c>
      <c r="F6" s="64"/>
      <c r="G6" s="9">
        <v>0.5</v>
      </c>
      <c r="H6" s="64"/>
      <c r="I6" s="9">
        <v>0.25</v>
      </c>
      <c r="J6" s="64"/>
      <c r="K6" s="9">
        <v>0</v>
      </c>
      <c r="L6" s="64"/>
      <c r="M6" s="66"/>
      <c r="N6" s="66"/>
    </row>
    <row r="7" spans="1:15" x14ac:dyDescent="0.2">
      <c r="A7" s="11" t="s">
        <v>13</v>
      </c>
      <c r="B7" s="12">
        <v>0.75</v>
      </c>
      <c r="C7" s="13">
        <v>0</v>
      </c>
      <c r="D7" s="14">
        <f>$B$4*$C$6*$B7*$C7</f>
        <v>0</v>
      </c>
      <c r="E7" s="13">
        <v>0</v>
      </c>
      <c r="F7" s="14">
        <f>$B$4*$E$6*$B7*$E7</f>
        <v>0</v>
      </c>
      <c r="G7" s="13">
        <v>0</v>
      </c>
      <c r="H7" s="14">
        <f>$B$4*$G$6*$B7*$G7</f>
        <v>0</v>
      </c>
      <c r="I7" s="13">
        <v>0</v>
      </c>
      <c r="J7" s="14">
        <f>$B$4*$I$6*$B7*$I7</f>
        <v>0</v>
      </c>
      <c r="K7" s="13">
        <v>0</v>
      </c>
      <c r="L7" s="14">
        <f>$B$4*$K$6*$B7*$K7</f>
        <v>0</v>
      </c>
      <c r="M7" s="15">
        <f>(C7*$C$6)+(E7*$E$6)+(G7*$G$6)+(I7*$I$6)+(K7*$K$6)</f>
        <v>0</v>
      </c>
      <c r="N7" s="16" t="str">
        <f t="shared" ref="N7:N9" si="0">IF(O7="geen 100%","geen 100%",SUM(D7+F7+H7+J7+L7))</f>
        <v>geen 100%</v>
      </c>
      <c r="O7" s="17" t="str">
        <f>IF(B7=0%,"n.v.t.",IF(SUM(C7+E7+G7+I7+K7)&lt;&gt;100%,"geen 100%","100% ingevuld"))</f>
        <v>geen 100%</v>
      </c>
    </row>
    <row r="8" spans="1:15" x14ac:dyDescent="0.2">
      <c r="A8" s="11" t="s">
        <v>14</v>
      </c>
      <c r="B8" s="12">
        <v>0.05</v>
      </c>
      <c r="C8" s="13">
        <v>0</v>
      </c>
      <c r="D8" s="14">
        <f t="shared" ref="D8:D11" si="1">$B$4*$C$6*$B8*$C8</f>
        <v>0</v>
      </c>
      <c r="E8" s="13">
        <v>0</v>
      </c>
      <c r="F8" s="14">
        <f t="shared" ref="F8:F11" si="2">$B$4*$E$6*$B8*$E8</f>
        <v>0</v>
      </c>
      <c r="G8" s="13">
        <v>0</v>
      </c>
      <c r="H8" s="14">
        <f t="shared" ref="H8:H11" si="3">$B$4*$G$6*$B8*$G8</f>
        <v>0</v>
      </c>
      <c r="I8" s="13">
        <v>0</v>
      </c>
      <c r="J8" s="14">
        <f t="shared" ref="J8:J11" si="4">$B$4*$I$6*$B8*$I8</f>
        <v>0</v>
      </c>
      <c r="K8" s="13">
        <v>0</v>
      </c>
      <c r="L8" s="14">
        <f t="shared" ref="L8:L11" si="5">$B$4*$K$6*$B8*$K8</f>
        <v>0</v>
      </c>
      <c r="M8" s="15">
        <f t="shared" ref="M8:M11" si="6">(C8*$C$6)+(E8*$E$6)+(G8*$G$6)+(I8*$I$6)+(K8*$K$6)</f>
        <v>0</v>
      </c>
      <c r="N8" s="16" t="str">
        <f t="shared" si="0"/>
        <v>geen 100%</v>
      </c>
      <c r="O8" s="17" t="str">
        <f>IF(B8=0%,"n.v.t.",IF(SUM(C8+E8+G8+I8+K8)&lt;&gt;100%,"geen 100%","100% ingevuld"))</f>
        <v>geen 100%</v>
      </c>
    </row>
    <row r="9" spans="1:15" x14ac:dyDescent="0.2">
      <c r="A9" s="11" t="s">
        <v>15</v>
      </c>
      <c r="B9" s="12">
        <v>0.1</v>
      </c>
      <c r="C9" s="13">
        <v>0</v>
      </c>
      <c r="D9" s="14">
        <f t="shared" si="1"/>
        <v>0</v>
      </c>
      <c r="E9" s="13">
        <v>0</v>
      </c>
      <c r="F9" s="14">
        <f t="shared" si="2"/>
        <v>0</v>
      </c>
      <c r="G9" s="13">
        <v>0</v>
      </c>
      <c r="H9" s="14">
        <f t="shared" si="3"/>
        <v>0</v>
      </c>
      <c r="I9" s="13">
        <v>0</v>
      </c>
      <c r="J9" s="14">
        <f t="shared" si="4"/>
        <v>0</v>
      </c>
      <c r="K9" s="13">
        <v>0</v>
      </c>
      <c r="L9" s="14">
        <f t="shared" si="5"/>
        <v>0</v>
      </c>
      <c r="M9" s="15">
        <f t="shared" si="6"/>
        <v>0</v>
      </c>
      <c r="N9" s="16" t="str">
        <f t="shared" si="0"/>
        <v>geen 100%</v>
      </c>
      <c r="O9" s="17" t="str">
        <f t="shared" ref="O9:O11" si="7">IF(B9=0%,"n.v.t.",IF(SUM(C9+E9+G9+I9+K9)&lt;&gt;100%,"geen 100%","100% ingevuld"))</f>
        <v>geen 100%</v>
      </c>
    </row>
    <row r="10" spans="1:15" x14ac:dyDescent="0.2">
      <c r="A10" s="11" t="s">
        <v>16</v>
      </c>
      <c r="B10" s="12">
        <v>0.08</v>
      </c>
      <c r="C10" s="13">
        <v>0</v>
      </c>
      <c r="D10" s="14">
        <f t="shared" si="1"/>
        <v>0</v>
      </c>
      <c r="E10" s="13">
        <v>0</v>
      </c>
      <c r="F10" s="14">
        <f t="shared" si="2"/>
        <v>0</v>
      </c>
      <c r="G10" s="13">
        <v>0</v>
      </c>
      <c r="H10" s="14">
        <f t="shared" si="3"/>
        <v>0</v>
      </c>
      <c r="I10" s="13">
        <v>0</v>
      </c>
      <c r="J10" s="14">
        <f t="shared" si="4"/>
        <v>0</v>
      </c>
      <c r="K10" s="13">
        <v>0</v>
      </c>
      <c r="L10" s="14">
        <f t="shared" si="5"/>
        <v>0</v>
      </c>
      <c r="M10" s="15">
        <f t="shared" si="6"/>
        <v>0</v>
      </c>
      <c r="N10" s="16" t="str">
        <f t="shared" ref="N10:N11" si="8">IF(O10="geen 100%","geen 100%",SUM(D10+F10+H10+J10+L10))</f>
        <v>geen 100%</v>
      </c>
      <c r="O10" s="17" t="str">
        <f t="shared" si="7"/>
        <v>geen 100%</v>
      </c>
    </row>
    <row r="11" spans="1:15" x14ac:dyDescent="0.2">
      <c r="A11" s="11" t="s">
        <v>17</v>
      </c>
      <c r="B11" s="12">
        <v>0.02</v>
      </c>
      <c r="C11" s="13">
        <v>0</v>
      </c>
      <c r="D11" s="14">
        <f t="shared" si="1"/>
        <v>0</v>
      </c>
      <c r="E11" s="13">
        <v>0</v>
      </c>
      <c r="F11" s="14">
        <f t="shared" si="2"/>
        <v>0</v>
      </c>
      <c r="G11" s="13">
        <v>0</v>
      </c>
      <c r="H11" s="14">
        <f t="shared" si="3"/>
        <v>0</v>
      </c>
      <c r="I11" s="13">
        <v>0</v>
      </c>
      <c r="J11" s="14">
        <f t="shared" si="4"/>
        <v>0</v>
      </c>
      <c r="K11" s="13">
        <v>0</v>
      </c>
      <c r="L11" s="14">
        <f t="shared" si="5"/>
        <v>0</v>
      </c>
      <c r="M11" s="15">
        <f t="shared" si="6"/>
        <v>0</v>
      </c>
      <c r="N11" s="16" t="str">
        <f t="shared" si="8"/>
        <v>geen 100%</v>
      </c>
      <c r="O11" s="17" t="str">
        <f t="shared" si="7"/>
        <v>geen 100%</v>
      </c>
    </row>
    <row r="12" spans="1:15" ht="15.75" x14ac:dyDescent="0.25">
      <c r="A12" s="18" t="s">
        <v>18</v>
      </c>
      <c r="B12" s="19">
        <f>SUM(B7:B11)</f>
        <v>1</v>
      </c>
      <c r="F12" s="68" t="str">
        <f xml:space="preserve"> CONCATENATE("Totaal fictieve korting ",$B$1," ",A5)</f>
        <v>Totaal fictieve korting Inzet duurzaam materieel 1e contractjaar</v>
      </c>
      <c r="G12" s="68"/>
      <c r="H12" s="68"/>
      <c r="I12" s="68"/>
      <c r="J12" s="68"/>
      <c r="K12" s="68"/>
      <c r="L12" s="68"/>
      <c r="M12" s="21"/>
      <c r="N12" s="22" t="str">
        <f>IF(B2=0,CONCATENATE($A$2," invullen"),IF(B12=0,0,IF(O12="geen 100%","geen 100%",SUM(N7:N11))))</f>
        <v>Inschrijfsom invullen</v>
      </c>
      <c r="O12" s="17" t="str">
        <f>IF(OR(SUM(B7:B11)=0,O7="geen 100%",O8="geen 100%",O9="geen 100%",O10="geen 100%",O11="geen 100%"),"geen 100%","100% ingevuld")</f>
        <v>geen 100%</v>
      </c>
    </row>
    <row r="13" spans="1:15" x14ac:dyDescent="0.2">
      <c r="A13" s="23"/>
      <c r="B13" s="23"/>
      <c r="C13" s="23"/>
      <c r="D13" s="23"/>
      <c r="E13" s="23"/>
      <c r="F13" s="23"/>
      <c r="G13" s="23"/>
      <c r="H13" s="23"/>
      <c r="I13" s="23"/>
      <c r="J13" s="23"/>
    </row>
    <row r="14" spans="1:15" x14ac:dyDescent="0.2">
      <c r="A14" s="53" t="str">
        <f>CONCATENATE("Percentage van de ",$A$2)</f>
        <v>Percentage van de Inschrijfsom</v>
      </c>
      <c r="B14" s="53"/>
      <c r="C14" s="4">
        <v>0.03</v>
      </c>
      <c r="D14" s="23"/>
      <c r="E14" s="23"/>
      <c r="F14" s="23"/>
      <c r="G14" s="23"/>
      <c r="H14" s="23"/>
      <c r="I14" s="23"/>
      <c r="J14" s="23"/>
    </row>
    <row r="15" spans="1:15" x14ac:dyDescent="0.2">
      <c r="A15" s="5" t="s">
        <v>3</v>
      </c>
      <c r="B15" s="6">
        <f>$B$2*C14</f>
        <v>0</v>
      </c>
      <c r="C15" s="69" t="s">
        <v>4</v>
      </c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</row>
    <row r="16" spans="1:15" ht="38.25" x14ac:dyDescent="0.2">
      <c r="A16" s="24" t="s">
        <v>44</v>
      </c>
      <c r="B16" s="65" t="s">
        <v>6</v>
      </c>
      <c r="C16" s="10" t="str">
        <f>C5</f>
        <v>Electrisch / H2</v>
      </c>
      <c r="D16" s="63" t="s">
        <v>8</v>
      </c>
      <c r="E16" s="8" t="str">
        <f>E5</f>
        <v>(Plug in) Hybride met benzine</v>
      </c>
      <c r="F16" s="63" t="s">
        <v>8</v>
      </c>
      <c r="G16" s="8" t="str">
        <f>G5</f>
        <v>HVO50 of hoger / CNG</v>
      </c>
      <c r="H16" s="63" t="s">
        <v>8</v>
      </c>
      <c r="I16" s="8" t="str">
        <f>I5</f>
        <v>HVO&lt;50 / BTL</v>
      </c>
      <c r="J16" s="63" t="s">
        <v>8</v>
      </c>
      <c r="K16" s="8" t="str">
        <f>K5</f>
        <v>Conventio-neel / overig</v>
      </c>
      <c r="L16" s="63" t="s">
        <v>8</v>
      </c>
      <c r="M16" s="65" t="str">
        <f>M5</f>
        <v>Totaal
duurzaam-
heidsper-
centage</v>
      </c>
      <c r="N16" s="65" t="s">
        <v>12</v>
      </c>
    </row>
    <row r="17" spans="1:15" x14ac:dyDescent="0.2">
      <c r="B17" s="66"/>
      <c r="C17" s="9">
        <f>C6</f>
        <v>1</v>
      </c>
      <c r="D17" s="64"/>
      <c r="E17" s="9">
        <f>E6</f>
        <v>0.75</v>
      </c>
      <c r="F17" s="64"/>
      <c r="G17" s="9">
        <f>G6</f>
        <v>0.5</v>
      </c>
      <c r="H17" s="64"/>
      <c r="I17" s="9">
        <f>I6</f>
        <v>0.25</v>
      </c>
      <c r="J17" s="64"/>
      <c r="K17" s="9">
        <f>K6</f>
        <v>0</v>
      </c>
      <c r="L17" s="64"/>
      <c r="M17" s="66"/>
      <c r="N17" s="66"/>
    </row>
    <row r="18" spans="1:15" x14ac:dyDescent="0.2">
      <c r="A18" s="25" t="s">
        <v>13</v>
      </c>
      <c r="B18" s="15">
        <f>B7</f>
        <v>0.75</v>
      </c>
      <c r="C18" s="13">
        <v>0</v>
      </c>
      <c r="D18" s="14">
        <f>$B$15*$C$6*$B18*$C18</f>
        <v>0</v>
      </c>
      <c r="E18" s="13">
        <v>0</v>
      </c>
      <c r="F18" s="14">
        <f>$B$15*$E$6*$B18*$E18</f>
        <v>0</v>
      </c>
      <c r="G18" s="13">
        <v>0</v>
      </c>
      <c r="H18" s="14">
        <f>$B$15*$G$6*$B18*$G18</f>
        <v>0</v>
      </c>
      <c r="I18" s="13">
        <v>0</v>
      </c>
      <c r="J18" s="14">
        <f>$B$15*$I$6*$B18*$I18</f>
        <v>0</v>
      </c>
      <c r="K18" s="13">
        <v>0</v>
      </c>
      <c r="L18" s="14">
        <f>$B$15*$K$6*$B18*$K18</f>
        <v>0</v>
      </c>
      <c r="M18" s="26">
        <f>(C18*$C$6)+(E18*$E$6)+(G18*$G$6)+(I18*$I$6)+(K18*$K$6)</f>
        <v>0</v>
      </c>
      <c r="N18" s="16" t="str">
        <f t="shared" ref="N18:N20" si="9">IF(O18="geen 100%","geen 100%",SUM(D18+F18+H18+J18+L18))</f>
        <v>geen 100%</v>
      </c>
      <c r="O18" s="17" t="str">
        <f>IF(B18=0%,"n.v.t.",IF(SUM(C18+E18+G18+I18+K18)&lt;&gt;100%,"geen 100%","100% ingevuld"))</f>
        <v>geen 100%</v>
      </c>
    </row>
    <row r="19" spans="1:15" x14ac:dyDescent="0.2">
      <c r="A19" s="25" t="s">
        <v>14</v>
      </c>
      <c r="B19" s="15">
        <f t="shared" ref="B19:B22" si="10">B8</f>
        <v>0.05</v>
      </c>
      <c r="C19" s="13">
        <v>0</v>
      </c>
      <c r="D19" s="14">
        <f>$B$15*$C$6*$B19*$C19</f>
        <v>0</v>
      </c>
      <c r="E19" s="13">
        <v>0</v>
      </c>
      <c r="F19" s="14">
        <f>$B$15*$E$6*$B19*$E19</f>
        <v>0</v>
      </c>
      <c r="G19" s="13">
        <v>0</v>
      </c>
      <c r="H19" s="14">
        <f>$B$15*$G$6*$B19*$G19</f>
        <v>0</v>
      </c>
      <c r="I19" s="13">
        <v>0</v>
      </c>
      <c r="J19" s="14">
        <f>$B$15*$I$6*$B19*$I19</f>
        <v>0</v>
      </c>
      <c r="K19" s="13">
        <v>0</v>
      </c>
      <c r="L19" s="14">
        <f>$B$15*$K$6*$B19*$K19</f>
        <v>0</v>
      </c>
      <c r="M19" s="26">
        <f t="shared" ref="M19:M22" si="11">(C19*$C$6)+(E19*$E$6)+(G19*$G$6)+(I19*$I$6)+(K19*$K$6)</f>
        <v>0</v>
      </c>
      <c r="N19" s="16" t="str">
        <f t="shared" si="9"/>
        <v>geen 100%</v>
      </c>
      <c r="O19" s="17" t="str">
        <f>IF(B19=0%,"n.v.t.",IF(SUM(C19+E19+G19+I19+K19)&lt;&gt;100%,"geen 100%","100% ingevuld"))</f>
        <v>geen 100%</v>
      </c>
    </row>
    <row r="20" spans="1:15" x14ac:dyDescent="0.2">
      <c r="A20" s="25" t="s">
        <v>15</v>
      </c>
      <c r="B20" s="15">
        <f t="shared" si="10"/>
        <v>0.1</v>
      </c>
      <c r="C20" s="13">
        <v>0</v>
      </c>
      <c r="D20" s="14">
        <f>$B$15*$C$6*$B20*$C20</f>
        <v>0</v>
      </c>
      <c r="E20" s="13">
        <v>0</v>
      </c>
      <c r="F20" s="14">
        <f>$B$15*$E$6*$B20*$E20</f>
        <v>0</v>
      </c>
      <c r="G20" s="13">
        <v>0</v>
      </c>
      <c r="H20" s="14">
        <f>$B$15*$G$6*$B20*$G20</f>
        <v>0</v>
      </c>
      <c r="I20" s="13">
        <v>0</v>
      </c>
      <c r="J20" s="14">
        <f>$B$15*$I$6*$B20*$I20</f>
        <v>0</v>
      </c>
      <c r="K20" s="13">
        <v>0</v>
      </c>
      <c r="L20" s="14">
        <f>$B$15*$K$6*$B20*$K20</f>
        <v>0</v>
      </c>
      <c r="M20" s="26">
        <f t="shared" si="11"/>
        <v>0</v>
      </c>
      <c r="N20" s="16" t="str">
        <f t="shared" si="9"/>
        <v>geen 100%</v>
      </c>
      <c r="O20" s="17" t="str">
        <f t="shared" ref="O20:O22" si="12">IF(B20=0%,"n.v.t.",IF(SUM(C20+E20+G20+I20+K20)&lt;&gt;100%,"geen 100%","100% ingevuld"))</f>
        <v>geen 100%</v>
      </c>
    </row>
    <row r="21" spans="1:15" x14ac:dyDescent="0.2">
      <c r="A21" s="25" t="s">
        <v>16</v>
      </c>
      <c r="B21" s="15">
        <f t="shared" si="10"/>
        <v>0.08</v>
      </c>
      <c r="C21" s="13">
        <v>0</v>
      </c>
      <c r="D21" s="14">
        <f>$B$15*$C$6*$B21*$C21</f>
        <v>0</v>
      </c>
      <c r="E21" s="13">
        <v>0</v>
      </c>
      <c r="F21" s="14">
        <f>$B$15*$E$6*$B21*$E21</f>
        <v>0</v>
      </c>
      <c r="G21" s="13">
        <v>0</v>
      </c>
      <c r="H21" s="14">
        <f>$B$15*$G$6*$B21*$G21</f>
        <v>0</v>
      </c>
      <c r="I21" s="13">
        <v>0</v>
      </c>
      <c r="J21" s="14">
        <f>$B$15*$I$6*$B21*$I21</f>
        <v>0</v>
      </c>
      <c r="K21" s="13">
        <v>0</v>
      </c>
      <c r="L21" s="14">
        <f>$B$15*$K$6*$B21*$K21</f>
        <v>0</v>
      </c>
      <c r="M21" s="26">
        <f t="shared" si="11"/>
        <v>0</v>
      </c>
      <c r="N21" s="16" t="str">
        <f t="shared" ref="N21:N22" si="13">IF(O21="geen 100%","geen 100%",SUM(D21+F21+H21+J21+L21))</f>
        <v>geen 100%</v>
      </c>
      <c r="O21" s="17" t="str">
        <f t="shared" si="12"/>
        <v>geen 100%</v>
      </c>
    </row>
    <row r="22" spans="1:15" x14ac:dyDescent="0.2">
      <c r="A22" s="25" t="s">
        <v>17</v>
      </c>
      <c r="B22" s="15">
        <f t="shared" si="10"/>
        <v>0.02</v>
      </c>
      <c r="C22" s="13">
        <v>0</v>
      </c>
      <c r="D22" s="14">
        <f>$B$15*$C$6*$B22*$C22</f>
        <v>0</v>
      </c>
      <c r="E22" s="13">
        <v>0</v>
      </c>
      <c r="F22" s="14">
        <f>$B$15*$E$6*$B22*$E22</f>
        <v>0</v>
      </c>
      <c r="G22" s="13">
        <v>0</v>
      </c>
      <c r="H22" s="14">
        <f>$B$15*$G$6*$B22*$G22</f>
        <v>0</v>
      </c>
      <c r="I22" s="13">
        <v>0</v>
      </c>
      <c r="J22" s="14">
        <f>$B$15*$I$6*$B22*$I22</f>
        <v>0</v>
      </c>
      <c r="K22" s="13">
        <v>0</v>
      </c>
      <c r="L22" s="14">
        <f>$B$15*$K$6*$B22*$K22</f>
        <v>0</v>
      </c>
      <c r="M22" s="26">
        <f t="shared" si="11"/>
        <v>0</v>
      </c>
      <c r="N22" s="16" t="str">
        <f t="shared" si="13"/>
        <v>geen 100%</v>
      </c>
      <c r="O22" s="17" t="str">
        <f t="shared" si="12"/>
        <v>geen 100%</v>
      </c>
    </row>
    <row r="23" spans="1:15" ht="15.75" x14ac:dyDescent="0.25">
      <c r="A23" s="18" t="s">
        <v>18</v>
      </c>
      <c r="B23" s="19">
        <f>SUM(B18:B22)</f>
        <v>1</v>
      </c>
      <c r="F23" s="67" t="str">
        <f xml:space="preserve"> CONCATENATE("Totaal fictieve korting ",$B$1," ",A16)</f>
        <v>Totaal fictieve korting Inzet duurzaam materieel 2e en volgende contractjaren</v>
      </c>
      <c r="G23" s="67"/>
      <c r="H23" s="67"/>
      <c r="I23" s="67"/>
      <c r="J23" s="67"/>
      <c r="K23" s="67"/>
      <c r="L23" s="67"/>
      <c r="M23" s="20"/>
      <c r="N23" s="22" t="str">
        <f>IF(B2=0,CONCATENATE($A$2," invullen"),IF(B23=0,0,IF(O23="geen 100%","geen 100%",SUM(N18:N22))))</f>
        <v>Inschrijfsom invullen</v>
      </c>
      <c r="O23" s="17" t="str">
        <f>IF(OR(SUM(B18:B22)=0,O18="geen 100%",O19="geen 100%",O20="geen 100%",O21="geen 100%",O22="geen 100%"),"geen 100%","100% ingevuld")</f>
        <v>geen 100%</v>
      </c>
    </row>
    <row r="25" spans="1:15" x14ac:dyDescent="0.2">
      <c r="A25" s="47" t="s">
        <v>19</v>
      </c>
      <c r="B25" s="48"/>
      <c r="C25" s="48"/>
      <c r="D25" s="48"/>
      <c r="E25" s="49"/>
      <c r="F25" s="23"/>
      <c r="G25" s="23"/>
      <c r="H25" s="23"/>
      <c r="I25" s="23"/>
      <c r="J25" s="23"/>
    </row>
    <row r="26" spans="1:15" ht="15.75" x14ac:dyDescent="0.25">
      <c r="A26" s="47" t="s">
        <v>20</v>
      </c>
      <c r="B26" s="48"/>
      <c r="C26" s="48"/>
      <c r="D26" s="48"/>
      <c r="E26" s="49"/>
      <c r="F26" s="23"/>
      <c r="H26" s="60" t="str">
        <f xml:space="preserve"> CONCATENATE("Totaal fictieve korting ",$B$1)</f>
        <v>Totaal fictieve korting Inzet duurzaam materieel</v>
      </c>
      <c r="I26" s="61"/>
      <c r="J26" s="61"/>
      <c r="K26" s="61"/>
      <c r="L26" s="61"/>
      <c r="M26" s="62"/>
      <c r="N26" s="22" t="str">
        <f>IF(B2=0,"",IF(OR(N12="geen 100%",N23="geen 100%"),"geen 100%",IF(OR(OR(M18&lt;M7,M19&lt;M8,M20&lt;M9,M21&lt;M10,M22&lt;M11)),"Niet geldig",N12+N23)))</f>
        <v/>
      </c>
    </row>
    <row r="27" spans="1:15" x14ac:dyDescent="0.2">
      <c r="A27" s="47" t="s">
        <v>21</v>
      </c>
      <c r="B27" s="48"/>
      <c r="C27" s="48"/>
      <c r="D27" s="48"/>
      <c r="E27" s="49"/>
      <c r="F27" s="23"/>
      <c r="G27" s="23"/>
      <c r="H27" s="23"/>
      <c r="I27" s="23"/>
      <c r="J27" s="23"/>
    </row>
    <row r="28" spans="1:15" x14ac:dyDescent="0.2">
      <c r="A28" s="50" t="s">
        <v>22</v>
      </c>
      <c r="B28" s="50"/>
      <c r="C28" s="50"/>
      <c r="D28" s="50"/>
      <c r="E28" s="50"/>
      <c r="F28" s="50"/>
      <c r="G28" s="50"/>
      <c r="H28" s="50"/>
      <c r="I28" s="50"/>
    </row>
    <row r="30" spans="1:15" ht="15.75" x14ac:dyDescent="0.2">
      <c r="A30" s="1" t="s">
        <v>23</v>
      </c>
      <c r="B30" s="51" t="s">
        <v>24</v>
      </c>
      <c r="C30" s="51"/>
      <c r="D30" s="51"/>
      <c r="F30" s="52" t="s">
        <v>25</v>
      </c>
      <c r="G30" s="27" t="s">
        <v>26</v>
      </c>
      <c r="H30" s="28" t="s">
        <v>8</v>
      </c>
    </row>
    <row r="31" spans="1:15" ht="15.75" x14ac:dyDescent="0.2">
      <c r="A31" s="53" t="s">
        <v>27</v>
      </c>
      <c r="B31" s="53"/>
      <c r="C31" s="4">
        <v>0.03</v>
      </c>
      <c r="D31" s="2"/>
      <c r="F31" s="52"/>
      <c r="G31" s="27"/>
      <c r="H31" s="28"/>
    </row>
    <row r="32" spans="1:15" x14ac:dyDescent="0.2">
      <c r="A32" s="5" t="s">
        <v>3</v>
      </c>
      <c r="B32" s="6">
        <f>$B$2*C31</f>
        <v>0</v>
      </c>
      <c r="F32" s="52"/>
      <c r="G32" s="27">
        <v>5</v>
      </c>
      <c r="H32" s="29">
        <v>1</v>
      </c>
    </row>
    <row r="33" spans="1:14" x14ac:dyDescent="0.2">
      <c r="C33" s="54" t="s">
        <v>28</v>
      </c>
      <c r="D33" s="54"/>
      <c r="F33" s="52"/>
      <c r="G33" s="27">
        <v>4</v>
      </c>
      <c r="H33" s="29">
        <v>0.8</v>
      </c>
    </row>
    <row r="34" spans="1:14" x14ac:dyDescent="0.2">
      <c r="A34" s="55" t="s">
        <v>29</v>
      </c>
      <c r="B34" s="57" t="s">
        <v>30</v>
      </c>
      <c r="C34" s="59">
        <f>INDEX(G32:H37,IF(B34=G32,1,IF(B34=G33,2,IF(B34=G34,3,IF(B34=G35,4,IF(B34=G36,5,6))))),2)*B32</f>
        <v>0</v>
      </c>
      <c r="D34" s="59"/>
      <c r="F34" s="52"/>
      <c r="G34" s="27">
        <v>3</v>
      </c>
      <c r="H34" s="29">
        <v>0.5</v>
      </c>
    </row>
    <row r="35" spans="1:14" x14ac:dyDescent="0.2">
      <c r="A35" s="56"/>
      <c r="B35" s="58"/>
      <c r="C35" s="59"/>
      <c r="D35" s="59"/>
      <c r="F35" s="52"/>
      <c r="G35" s="27">
        <v>2</v>
      </c>
      <c r="H35" s="29">
        <v>0</v>
      </c>
    </row>
    <row r="36" spans="1:14" x14ac:dyDescent="0.2">
      <c r="A36" s="17"/>
      <c r="F36" s="52"/>
      <c r="G36" s="27">
        <v>1</v>
      </c>
      <c r="H36" s="29">
        <v>0</v>
      </c>
    </row>
    <row r="37" spans="1:14" x14ac:dyDescent="0.2">
      <c r="F37" s="52"/>
      <c r="G37" s="27" t="s">
        <v>31</v>
      </c>
      <c r="H37" s="29">
        <v>0</v>
      </c>
      <c r="I37" s="30" t="s">
        <v>32</v>
      </c>
      <c r="J37" s="31"/>
    </row>
    <row r="38" spans="1:14" ht="15.75" x14ac:dyDescent="0.2">
      <c r="A38" s="43" t="s">
        <v>33</v>
      </c>
      <c r="B38" s="44"/>
      <c r="C38" s="45" t="str">
        <f>IF(OR(N26=0,N26="Niet geldig",B34="Maak keuze"),"Nog niet goed ingevuld",N26+C34)</f>
        <v>Nog niet goed ingevuld</v>
      </c>
      <c r="D38" s="46"/>
      <c r="I38" s="37" t="s">
        <v>34</v>
      </c>
      <c r="J38" s="38"/>
      <c r="K38" s="39"/>
      <c r="L38" s="40"/>
      <c r="M38" s="40"/>
      <c r="N38" s="41"/>
    </row>
    <row r="39" spans="1:14" x14ac:dyDescent="0.2">
      <c r="I39" s="37" t="s">
        <v>35</v>
      </c>
      <c r="J39" s="38"/>
      <c r="K39" s="39"/>
      <c r="L39" s="40"/>
      <c r="M39" s="40"/>
      <c r="N39" s="41"/>
    </row>
    <row r="40" spans="1:14" x14ac:dyDescent="0.2">
      <c r="I40" s="37" t="s">
        <v>36</v>
      </c>
      <c r="J40" s="38"/>
      <c r="K40" s="39"/>
      <c r="L40" s="40"/>
      <c r="M40" s="40"/>
      <c r="N40" s="41"/>
    </row>
    <row r="41" spans="1:14" x14ac:dyDescent="0.2">
      <c r="A41" s="42" t="s">
        <v>37</v>
      </c>
      <c r="B41" s="42"/>
      <c r="C41" s="42"/>
      <c r="I41" s="37" t="s">
        <v>38</v>
      </c>
      <c r="J41" s="38"/>
      <c r="K41" s="39"/>
      <c r="L41" s="40"/>
      <c r="M41" s="40"/>
      <c r="N41" s="41"/>
    </row>
    <row r="42" spans="1:14" x14ac:dyDescent="0.2">
      <c r="F42" s="32"/>
      <c r="G42" s="32"/>
      <c r="H42" s="32"/>
      <c r="M42" s="33" t="s">
        <v>39</v>
      </c>
      <c r="N42" s="34" t="s">
        <v>40</v>
      </c>
    </row>
    <row r="43" spans="1:14" x14ac:dyDescent="0.2">
      <c r="M43" s="35" t="s">
        <v>41</v>
      </c>
      <c r="N43" s="36">
        <v>45057</v>
      </c>
    </row>
  </sheetData>
  <sheetProtection algorithmName="SHA-512" hashValue="caJOq+u1VASTJMzo0QIT54cb7PhzkMRhG+CV/qjK/N1pakAcsv1Ep4VmOchhRl68tneSQV/6HAou0+F4+1rvkg==" saltValue="Zo2gV6mIEMTxPnuEZ5hIiQ==" spinCount="100000" sheet="1" selectLockedCells="1"/>
  <mergeCells count="47">
    <mergeCell ref="B1:D1"/>
    <mergeCell ref="B2:C2"/>
    <mergeCell ref="A3:B3"/>
    <mergeCell ref="C4:M4"/>
    <mergeCell ref="B5:B6"/>
    <mergeCell ref="D5:D6"/>
    <mergeCell ref="F5:F6"/>
    <mergeCell ref="H5:H6"/>
    <mergeCell ref="J5:J6"/>
    <mergeCell ref="L5:L6"/>
    <mergeCell ref="A14:B14"/>
    <mergeCell ref="C15:N15"/>
    <mergeCell ref="B16:B17"/>
    <mergeCell ref="D16:D17"/>
    <mergeCell ref="F16:F17"/>
    <mergeCell ref="H16:H17"/>
    <mergeCell ref="J16:J17"/>
    <mergeCell ref="N16:N17"/>
    <mergeCell ref="F23:L23"/>
    <mergeCell ref="M5:M6"/>
    <mergeCell ref="N5:N6"/>
    <mergeCell ref="F12:L12"/>
    <mergeCell ref="A25:E25"/>
    <mergeCell ref="A26:E26"/>
    <mergeCell ref="H26:M26"/>
    <mergeCell ref="L16:L17"/>
    <mergeCell ref="M16:M17"/>
    <mergeCell ref="A27:E27"/>
    <mergeCell ref="A28:I28"/>
    <mergeCell ref="B30:D30"/>
    <mergeCell ref="F30:F37"/>
    <mergeCell ref="A31:B31"/>
    <mergeCell ref="C33:D33"/>
    <mergeCell ref="A34:A35"/>
    <mergeCell ref="B34:B35"/>
    <mergeCell ref="C34:D35"/>
    <mergeCell ref="A38:B38"/>
    <mergeCell ref="C38:D38"/>
    <mergeCell ref="I38:J38"/>
    <mergeCell ref="K38:N38"/>
    <mergeCell ref="I39:J39"/>
    <mergeCell ref="K39:N39"/>
    <mergeCell ref="I40:J40"/>
    <mergeCell ref="K40:N40"/>
    <mergeCell ref="A41:C41"/>
    <mergeCell ref="I41:J41"/>
    <mergeCell ref="K41:N41"/>
  </mergeCells>
  <conditionalFormatting sqref="N7:N12 N18:N23">
    <cfRule type="cellIs" dxfId="18" priority="15" operator="equal">
      <formula>"geen 100%"</formula>
    </cfRule>
  </conditionalFormatting>
  <conditionalFormatting sqref="B12 B23">
    <cfRule type="cellIs" dxfId="17" priority="14" operator="notEqual">
      <formula>100%</formula>
    </cfRule>
  </conditionalFormatting>
  <conditionalFormatting sqref="A1:A2">
    <cfRule type="cellIs" dxfId="16" priority="10" operator="equal">
      <formula>"Maak keuze"</formula>
    </cfRule>
  </conditionalFormatting>
  <conditionalFormatting sqref="B4 B15">
    <cfRule type="cellIs" dxfId="15" priority="13" operator="equal">
      <formula>0</formula>
    </cfRule>
  </conditionalFormatting>
  <conditionalFormatting sqref="C3 C14">
    <cfRule type="cellIs" dxfId="14" priority="12" operator="equal">
      <formula>0</formula>
    </cfRule>
  </conditionalFormatting>
  <conditionalFormatting sqref="A3 A14">
    <cfRule type="cellIs" dxfId="13" priority="11" operator="equal">
      <formula>"Percentage van de Maak keuze"</formula>
    </cfRule>
  </conditionalFormatting>
  <conditionalFormatting sqref="M18:M22">
    <cfRule type="cellIs" dxfId="12" priority="6" operator="lessThan">
      <formula>$M$7</formula>
    </cfRule>
    <cfRule type="cellIs" dxfId="11" priority="7" operator="greaterThanOrEqual">
      <formula>$M$7</formula>
    </cfRule>
  </conditionalFormatting>
  <conditionalFormatting sqref="N26">
    <cfRule type="cellIs" dxfId="10" priority="25" operator="equal">
      <formula>"geen 100%"</formula>
    </cfRule>
    <cfRule type="cellIs" dxfId="9" priority="26" operator="equal">
      <formula>"Niet Geldig"</formula>
    </cfRule>
  </conditionalFormatting>
  <conditionalFormatting sqref="N12 N23">
    <cfRule type="cellIs" dxfId="8" priority="18" operator="equal">
      <formula>"Maak keuze invullen"</formula>
    </cfRule>
    <cfRule type="cellIs" dxfId="7" priority="19" operator="equal">
      <formula>"aanneemsom invullen"</formula>
    </cfRule>
    <cfRule type="cellIs" dxfId="6" priority="20" operator="equal">
      <formula>"inschrijfsom invullen"</formula>
    </cfRule>
    <cfRule type="cellIs" dxfId="5" priority="21" operator="equal">
      <formula>"totaalprijs invullen"</formula>
    </cfRule>
  </conditionalFormatting>
  <conditionalFormatting sqref="C34:D35">
    <cfRule type="expression" dxfId="4" priority="5">
      <formula>B34="Maak keuze"</formula>
    </cfRule>
  </conditionalFormatting>
  <conditionalFormatting sqref="C38">
    <cfRule type="cellIs" dxfId="3" priority="4" operator="equal">
      <formula>"Nog niet goed ingevuld"</formula>
    </cfRule>
  </conditionalFormatting>
  <conditionalFormatting sqref="A30 A38">
    <cfRule type="cellIs" dxfId="2" priority="3" operator="equal">
      <formula>"Maak keuze"</formula>
    </cfRule>
  </conditionalFormatting>
  <conditionalFormatting sqref="B32">
    <cfRule type="cellIs" dxfId="1" priority="2" operator="equal">
      <formula>0</formula>
    </cfRule>
  </conditionalFormatting>
  <conditionalFormatting sqref="C31">
    <cfRule type="cellIs" dxfId="0" priority="1" operator="equal">
      <formula>0</formula>
    </cfRule>
  </conditionalFormatting>
  <dataValidations count="4">
    <dataValidation type="list" allowBlank="1" showInputMessage="1" showErrorMessage="1" sqref="A2" xr:uid="{A756CDDE-C7CF-42CB-B083-4B9C5C8AB1CE}">
      <formula1>"Maak keuze,Aanneemsom,Inschrijfsom,Totaalprijs"</formula1>
    </dataValidation>
    <dataValidation type="list" allowBlank="1" showInputMessage="1" showErrorMessage="1" sqref="A1 A30" xr:uid="{179387A6-55F8-4A29-91B2-0619C425A39D}">
      <formula1>"Maak keuze,K.1,K.2,K.3,K.4,K.5,K.6,K.1a,K.1b,K.2a,K.2b,K.3a,K.3b,K.4a,K.4b,K.5a,K.5b,K.6a,K.6b,"</formula1>
    </dataValidation>
    <dataValidation type="list" allowBlank="1" showInputMessage="1" showErrorMessage="1" sqref="B34:B35" xr:uid="{88A6E4CA-BEC8-45E2-BFB6-175BDE99C3FA}">
      <formula1>"Maak keuze,5,4,3,2,1,Geen certificaat"</formula1>
    </dataValidation>
    <dataValidation type="list" allowBlank="1" showInputMessage="1" showErrorMessage="1" sqref="A38:B38" xr:uid="{264EF63E-0D97-4E19-9C8B-AF661508CB28}">
      <formula1>"Maak keuze,Totaal fictieve korting voor K.1,Totaal fictieve korting voor K.2,Totaal fictieve korting voor K.3,Totaal fictieve korting voor K.4,Totaal fictieve korting voor K.5,Totaal fictieve korting voor K.6"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eaf7aa-9b33-4abc-bc0f-b926eb6c1d69">
      <Terms xmlns="http://schemas.microsoft.com/office/infopath/2007/PartnerControls"/>
    </lcf76f155ced4ddcb4097134ff3c332f>
    <TaxCatchAll xmlns="277ecb1c-f5e5-4756-8487-fc551feec2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A15E6E3F96A749B58BE6DB4CB3A95A" ma:contentTypeVersion="12" ma:contentTypeDescription="Een nieuw document maken." ma:contentTypeScope="" ma:versionID="0e81598f3c08176d7688847ecfeec870">
  <xsd:schema xmlns:xsd="http://www.w3.org/2001/XMLSchema" xmlns:xs="http://www.w3.org/2001/XMLSchema" xmlns:p="http://schemas.microsoft.com/office/2006/metadata/properties" xmlns:ns2="ebeaf7aa-9b33-4abc-bc0f-b926eb6c1d69" xmlns:ns3="277ecb1c-f5e5-4756-8487-fc551feec2f0" targetNamespace="http://schemas.microsoft.com/office/2006/metadata/properties" ma:root="true" ma:fieldsID="8f803f4164c6b00c4aad435463631e4c" ns2:_="" ns3:_="">
    <xsd:import namespace="ebeaf7aa-9b33-4abc-bc0f-b926eb6c1d69"/>
    <xsd:import namespace="277ecb1c-f5e5-4756-8487-fc551feec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af7aa-9b33-4abc-bc0f-b926eb6c1d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9e2a10d6-0e0d-4e5b-b58f-e01de68051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7ecb1c-f5e5-4756-8487-fc551feec2f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7f1c076-c194-41d3-9ad4-6e3e7561d792}" ma:internalName="TaxCatchAll" ma:showField="CatchAllData" ma:web="277ecb1c-f5e5-4756-8487-fc551feec2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5A78D-E261-4BB1-B0D2-22AAF63F5FB6}">
  <ds:schemaRefs>
    <ds:schemaRef ds:uri="http://schemas.microsoft.com/office/2006/metadata/properties"/>
    <ds:schemaRef ds:uri="http://schemas.microsoft.com/office/infopath/2007/PartnerControls"/>
    <ds:schemaRef ds:uri="ebeaf7aa-9b33-4abc-bc0f-b926eb6c1d69"/>
    <ds:schemaRef ds:uri="277ecb1c-f5e5-4756-8487-fc551feec2f0"/>
  </ds:schemaRefs>
</ds:datastoreItem>
</file>

<file path=customXml/itemProps2.xml><?xml version="1.0" encoding="utf-8"?>
<ds:datastoreItem xmlns:ds="http://schemas.openxmlformats.org/officeDocument/2006/customXml" ds:itemID="{B94AD757-E604-4795-834F-555518AEE6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6107FA-3D9B-4D87-99F4-17F349321B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eaf7aa-9b33-4abc-bc0f-b926eb6c1d69"/>
    <ds:schemaRef ds:uri="277ecb1c-f5e5-4756-8487-fc551feec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GOW__-DM-CO2-__meerjarig (%)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Bolt, Dick</dc:creator>
  <cp:lastModifiedBy>Bolt, Dick</cp:lastModifiedBy>
  <dcterms:created xsi:type="dcterms:W3CDTF">2023-05-12T09:52:07Z</dcterms:created>
  <dcterms:modified xsi:type="dcterms:W3CDTF">2023-05-12T10:09:42Z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0x01010048A15E6E3F96A749B58BE6DB4CB3A95A</vt:lpwstr>
  </property>
  <property fmtid="{D5CDD505-2E9C-101B-9397-08002B2CF9AE}" pid="3" name="MediaServiceImageTags">
    <vt:lpwstr/>
  </property>
</Properties>
</file>